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7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8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9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\downloads\"/>
    </mc:Choice>
  </mc:AlternateContent>
  <xr:revisionPtr revIDLastSave="0" documentId="13_ncr:1_{ED0CF507-72A1-4A2E-A933-E6C36BFF9347}" xr6:coauthVersionLast="47" xr6:coauthVersionMax="47" xr10:uidLastSave="{00000000-0000-0000-0000-000000000000}"/>
  <bookViews>
    <workbookView xWindow="57480" yWindow="-120" windowWidth="29040" windowHeight="15840" activeTab="2" xr2:uid="{00000000-000D-0000-FFFF-FFFF00000000}"/>
  </bookViews>
  <sheets>
    <sheet name="PP Net Adstock" sheetId="67" r:id="rId1"/>
    <sheet name="Premiere Rush Net Adstock" sheetId="66" r:id="rId2"/>
    <sheet name="Photoshop Net Adstock" sheetId="65" r:id="rId3"/>
    <sheet name="Lightroom Net Adstock" sheetId="68" r:id="rId4"/>
    <sheet name="Acrobat Net Adstock" sheetId="69" r:id="rId5"/>
    <sheet name="All Variables Adstock " sheetId="64" r:id="rId6"/>
    <sheet name="Premiere Rush Adstock" sheetId="62" r:id="rId7"/>
    <sheet name="PP Adstock" sheetId="63" r:id="rId8"/>
    <sheet name="Lightroom Adstock" sheetId="59" r:id="rId9"/>
    <sheet name="Acrobat Adstock" sheetId="61" r:id="rId10"/>
    <sheet name="Photoshop Adstock" sheetId="60" r:id="rId11"/>
    <sheet name="All Variables Mentions &amp; Lag" sheetId="48" r:id="rId12"/>
    <sheet name="PR VS. VE Corr Mention%" sheetId="53" r:id="rId13"/>
    <sheet name="Prem Rush VS. VE Combo Data" sheetId="24" r:id="rId14"/>
    <sheet name="Prem Rush Vs. VE Correlation" sheetId="25" r:id="rId15"/>
    <sheet name="PR Adstock Og" sheetId="58" r:id="rId16"/>
    <sheet name="Premiere Rush Data" sheetId="21" r:id="rId17"/>
    <sheet name="PVT Prem Rush Mention%" sheetId="52" r:id="rId18"/>
    <sheet name="PVT Prem Rush" sheetId="23" r:id="rId19"/>
    <sheet name="Video Editing Data-Updated" sheetId="17" r:id="rId20"/>
    <sheet name="PVT for Video Editing" sheetId="18" r:id="rId21"/>
    <sheet name="Video Editing Data Table" sheetId="1" r:id="rId22"/>
    <sheet name="Photo Editing Data" sheetId="7" r:id="rId23"/>
    <sheet name="PVT for Photo Editing" sheetId="13" r:id="rId24"/>
    <sheet name="PP Vs. VE Data Copy" sheetId="49" r:id="rId25"/>
    <sheet name="PP Adstock Og" sheetId="50" r:id="rId26"/>
    <sheet name="PP VS. VE Corr Mention%" sheetId="51" r:id="rId27"/>
    <sheet name="Prem Pro VS VE Combo Data" sheetId="19" r:id="rId28"/>
    <sheet name="Prem Pro Vs. VE Correlation" sheetId="20" r:id="rId29"/>
    <sheet name="Premiere Pro Data" sheetId="8" r:id="rId30"/>
    <sheet name="PP Vs. VE No Neutral Corr Matri" sheetId="46" r:id="rId31"/>
    <sheet name="PP Vs. VE Pos-Neg" sheetId="47" r:id="rId32"/>
    <sheet name="PP Vs. VE No Neutral" sheetId="45" r:id="rId33"/>
    <sheet name="PVT for Prem Pro" sheetId="12" r:id="rId34"/>
    <sheet name="Sales Variance Data" sheetId="10" r:id="rId35"/>
    <sheet name="Lightroom CC Data" sheetId="26" r:id="rId36"/>
    <sheet name="PVT for Lightroom Mention%" sheetId="54" r:id="rId37"/>
    <sheet name="PVT for Lightroom" sheetId="29" r:id="rId38"/>
    <sheet name="LR Vs. PE Corr Mention%" sheetId="55" r:id="rId39"/>
    <sheet name="LR VS PE Combo Data" sheetId="32" r:id="rId40"/>
    <sheet name="LP VS PE Correlation" sheetId="41" r:id="rId41"/>
    <sheet name="Photoshop Data" sheetId="27" r:id="rId42"/>
    <sheet name="PVT for photoshop Mention%" sheetId="56" r:id="rId43"/>
    <sheet name="PVT for photoshop" sheetId="30" r:id="rId44"/>
    <sheet name="PS Vs. PE Corr Mention%" sheetId="57" r:id="rId45"/>
    <sheet name="PS VS PE Combo Data" sheetId="33" r:id="rId46"/>
    <sheet name="PS VS PE Correlation" sheetId="42" r:id="rId47"/>
    <sheet name="Acrobat Pro Subs CC Data" sheetId="28" r:id="rId48"/>
    <sheet name="PVT for Acrobat" sheetId="31" r:id="rId49"/>
    <sheet name="Acrobat VS VE Combo Data" sheetId="34" r:id="rId50"/>
    <sheet name="Acrobat VS VE Correlation" sheetId="38" r:id="rId51"/>
    <sheet name="Acrobat VS PE Combo Data" sheetId="43" r:id="rId52"/>
    <sheet name="Acrobat VS PE Correlation" sheetId="44" r:id="rId53"/>
  </sheets>
  <definedNames>
    <definedName name="ExternalData_1" localSheetId="34" hidden="1">'Sales Variance Data'!$C$1:$I$132</definedName>
    <definedName name="solver_adj" localSheetId="9" hidden="1">'Acrobat Adstock'!$U$4</definedName>
    <definedName name="solver_adj" localSheetId="4" hidden="1">'Acrobat Net Adstock'!$M$4</definedName>
    <definedName name="solver_adj" localSheetId="8" hidden="1">'Lightroom Adstock'!$U$2</definedName>
    <definedName name="solver_adj" localSheetId="3" hidden="1">'Lightroom Net Adstock'!$M$2</definedName>
    <definedName name="solver_adj" localSheetId="10" hidden="1">'Photoshop Adstock'!$W$4</definedName>
    <definedName name="solver_adj" localSheetId="2" hidden="1">'Photoshop Net Adstock'!$M$4</definedName>
    <definedName name="solver_adj" localSheetId="25" hidden="1">'PP Adstock Og'!$O$3</definedName>
    <definedName name="solver_adj" localSheetId="0" hidden="1">'PP Net Adstock'!$M$4</definedName>
    <definedName name="solver_adj" localSheetId="24" hidden="1">'PP Vs. VE Data Copy'!$F$37:$F$72</definedName>
    <definedName name="solver_adj" localSheetId="15" hidden="1">'PR Adstock Og'!$O$3</definedName>
    <definedName name="solver_adj" localSheetId="1" hidden="1">'Premiere Rush Net Adstock'!$N$5</definedName>
    <definedName name="solver_cvg" localSheetId="9" hidden="1">0.0001</definedName>
    <definedName name="solver_cvg" localSheetId="4" hidden="1">0.0001</definedName>
    <definedName name="solver_cvg" localSheetId="8" hidden="1">0.0001</definedName>
    <definedName name="solver_cvg" localSheetId="3" hidden="1">0.0001</definedName>
    <definedName name="solver_cvg" localSheetId="10" hidden="1">0.0001</definedName>
    <definedName name="solver_cvg" localSheetId="2" hidden="1">0.0001</definedName>
    <definedName name="solver_cvg" localSheetId="25" hidden="1">0.0001</definedName>
    <definedName name="solver_cvg" localSheetId="0" hidden="1">0.0001</definedName>
    <definedName name="solver_cvg" localSheetId="24" hidden="1">0.0001</definedName>
    <definedName name="solver_cvg" localSheetId="15" hidden="1">0.0001</definedName>
    <definedName name="solver_cvg" localSheetId="1" hidden="1">0.0001</definedName>
    <definedName name="solver_drv" localSheetId="9" hidden="1">1</definedName>
    <definedName name="solver_drv" localSheetId="4" hidden="1">1</definedName>
    <definedName name="solver_drv" localSheetId="8" hidden="1">1</definedName>
    <definedName name="solver_drv" localSheetId="3" hidden="1">1</definedName>
    <definedName name="solver_drv" localSheetId="10" hidden="1">1</definedName>
    <definedName name="solver_drv" localSheetId="2" hidden="1">1</definedName>
    <definedName name="solver_drv" localSheetId="25" hidden="1">1</definedName>
    <definedName name="solver_drv" localSheetId="0" hidden="1">1</definedName>
    <definedName name="solver_drv" localSheetId="24" hidden="1">1</definedName>
    <definedName name="solver_drv" localSheetId="15" hidden="1">1</definedName>
    <definedName name="solver_drv" localSheetId="1" hidden="1">1</definedName>
    <definedName name="solver_eng" localSheetId="9" hidden="1">1</definedName>
    <definedName name="solver_eng" localSheetId="4" hidden="1">1</definedName>
    <definedName name="solver_eng" localSheetId="8" hidden="1">1</definedName>
    <definedName name="solver_eng" localSheetId="3" hidden="1">1</definedName>
    <definedName name="solver_eng" localSheetId="39" hidden="1">1</definedName>
    <definedName name="solver_eng" localSheetId="10" hidden="1">1</definedName>
    <definedName name="solver_eng" localSheetId="2" hidden="1">1</definedName>
    <definedName name="solver_eng" localSheetId="25" hidden="1">1</definedName>
    <definedName name="solver_eng" localSheetId="0" hidden="1">1</definedName>
    <definedName name="solver_eng" localSheetId="24" hidden="1">2</definedName>
    <definedName name="solver_eng" localSheetId="15" hidden="1">1</definedName>
    <definedName name="solver_eng" localSheetId="1" hidden="1">1</definedName>
    <definedName name="solver_est" localSheetId="9" hidden="1">1</definedName>
    <definedName name="solver_est" localSheetId="4" hidden="1">1</definedName>
    <definedName name="solver_est" localSheetId="8" hidden="1">1</definedName>
    <definedName name="solver_est" localSheetId="3" hidden="1">1</definedName>
    <definedName name="solver_est" localSheetId="10" hidden="1">1</definedName>
    <definedName name="solver_est" localSheetId="2" hidden="1">1</definedName>
    <definedName name="solver_est" localSheetId="25" hidden="1">1</definedName>
    <definedName name="solver_est" localSheetId="0" hidden="1">1</definedName>
    <definedName name="solver_est" localSheetId="24" hidden="1">1</definedName>
    <definedName name="solver_est" localSheetId="15" hidden="1">1</definedName>
    <definedName name="solver_est" localSheetId="1" hidden="1">1</definedName>
    <definedName name="solver_itr" localSheetId="9" hidden="1">2147483647</definedName>
    <definedName name="solver_itr" localSheetId="4" hidden="1">2147483647</definedName>
    <definedName name="solver_itr" localSheetId="8" hidden="1">2147483647</definedName>
    <definedName name="solver_itr" localSheetId="3" hidden="1">2147483647</definedName>
    <definedName name="solver_itr" localSheetId="10" hidden="1">2147483647</definedName>
    <definedName name="solver_itr" localSheetId="2" hidden="1">2147483647</definedName>
    <definedName name="solver_itr" localSheetId="25" hidden="1">2147483647</definedName>
    <definedName name="solver_itr" localSheetId="0" hidden="1">2147483647</definedName>
    <definedName name="solver_itr" localSheetId="24" hidden="1">2147483647</definedName>
    <definedName name="solver_itr" localSheetId="15" hidden="1">2147483647</definedName>
    <definedName name="solver_itr" localSheetId="1" hidden="1">2147483647</definedName>
    <definedName name="solver_lhs0" localSheetId="3" hidden="1">'Lightroom Net Adstock'!$M$4</definedName>
    <definedName name="solver_lhs1" localSheetId="9" hidden="1">'Acrobat Adstock'!$U$4</definedName>
    <definedName name="solver_lhs1" localSheetId="4" hidden="1">'Acrobat Net Adstock'!$M$4</definedName>
    <definedName name="solver_lhs1" localSheetId="8" hidden="1">'Lightroom Adstock'!$U$2</definedName>
    <definedName name="solver_lhs1" localSheetId="3" hidden="1">'Lightroom Net Adstock'!$M$2</definedName>
    <definedName name="solver_lhs1" localSheetId="10" hidden="1">'Photoshop Adstock'!$W$4</definedName>
    <definedName name="solver_lhs1" localSheetId="2" hidden="1">'Photoshop Net Adstock'!$M$4</definedName>
    <definedName name="solver_lhs1" localSheetId="25" hidden="1">'PP Adstock Og'!$O$3</definedName>
    <definedName name="solver_lhs1" localSheetId="0" hidden="1">'PP Net Adstock'!$M$4</definedName>
    <definedName name="solver_lhs1" localSheetId="15" hidden="1">'PR Adstock Og'!$O$3</definedName>
    <definedName name="solver_lhs1" localSheetId="1" hidden="1">'Premiere Rush Net Adstock'!$N$5</definedName>
    <definedName name="solver_lhs2" localSheetId="3" hidden="1">'Lightroom Net Adstock'!$M$4</definedName>
    <definedName name="solver_lhs2" localSheetId="15" hidden="1">'PR Adstock Og'!$O$3</definedName>
    <definedName name="solver_mip" localSheetId="9" hidden="1">2147483647</definedName>
    <definedName name="solver_mip" localSheetId="4" hidden="1">2147483647</definedName>
    <definedName name="solver_mip" localSheetId="8" hidden="1">2147483647</definedName>
    <definedName name="solver_mip" localSheetId="3" hidden="1">2147483647</definedName>
    <definedName name="solver_mip" localSheetId="10" hidden="1">2147483647</definedName>
    <definedName name="solver_mip" localSheetId="2" hidden="1">2147483647</definedName>
    <definedName name="solver_mip" localSheetId="25" hidden="1">2147483647</definedName>
    <definedName name="solver_mip" localSheetId="0" hidden="1">2147483647</definedName>
    <definedName name="solver_mip" localSheetId="24" hidden="1">2147483647</definedName>
    <definedName name="solver_mip" localSheetId="15" hidden="1">2147483647</definedName>
    <definedName name="solver_mip" localSheetId="1" hidden="1">2147483647</definedName>
    <definedName name="solver_mni" localSheetId="9" hidden="1">30</definedName>
    <definedName name="solver_mni" localSheetId="4" hidden="1">30</definedName>
    <definedName name="solver_mni" localSheetId="8" hidden="1">30</definedName>
    <definedName name="solver_mni" localSheetId="3" hidden="1">30</definedName>
    <definedName name="solver_mni" localSheetId="10" hidden="1">30</definedName>
    <definedName name="solver_mni" localSheetId="2" hidden="1">30</definedName>
    <definedName name="solver_mni" localSheetId="25" hidden="1">30</definedName>
    <definedName name="solver_mni" localSheetId="0" hidden="1">30</definedName>
    <definedName name="solver_mni" localSheetId="24" hidden="1">30</definedName>
    <definedName name="solver_mni" localSheetId="15" hidden="1">30</definedName>
    <definedName name="solver_mni" localSheetId="1" hidden="1">30</definedName>
    <definedName name="solver_mrt" localSheetId="9" hidden="1">0.075</definedName>
    <definedName name="solver_mrt" localSheetId="4" hidden="1">0.075</definedName>
    <definedName name="solver_mrt" localSheetId="8" hidden="1">0.075</definedName>
    <definedName name="solver_mrt" localSheetId="3" hidden="1">0.075</definedName>
    <definedName name="solver_mrt" localSheetId="10" hidden="1">0.075</definedName>
    <definedName name="solver_mrt" localSheetId="2" hidden="1">0.075</definedName>
    <definedName name="solver_mrt" localSheetId="25" hidden="1">0.075</definedName>
    <definedName name="solver_mrt" localSheetId="0" hidden="1">0.075</definedName>
    <definedName name="solver_mrt" localSheetId="24" hidden="1">0.075</definedName>
    <definedName name="solver_mrt" localSheetId="15" hidden="1">0.075</definedName>
    <definedName name="solver_mrt" localSheetId="1" hidden="1">0.075</definedName>
    <definedName name="solver_msl" localSheetId="9" hidden="1">2</definedName>
    <definedName name="solver_msl" localSheetId="4" hidden="1">2</definedName>
    <definedName name="solver_msl" localSheetId="8" hidden="1">2</definedName>
    <definedName name="solver_msl" localSheetId="3" hidden="1">2</definedName>
    <definedName name="solver_msl" localSheetId="10" hidden="1">2</definedName>
    <definedName name="solver_msl" localSheetId="2" hidden="1">2</definedName>
    <definedName name="solver_msl" localSheetId="25" hidden="1">2</definedName>
    <definedName name="solver_msl" localSheetId="0" hidden="1">2</definedName>
    <definedName name="solver_msl" localSheetId="24" hidden="1">2</definedName>
    <definedName name="solver_msl" localSheetId="15" hidden="1">2</definedName>
    <definedName name="solver_msl" localSheetId="1" hidden="1">2</definedName>
    <definedName name="solver_neg" localSheetId="9" hidden="1">1</definedName>
    <definedName name="solver_neg" localSheetId="4" hidden="1">1</definedName>
    <definedName name="solver_neg" localSheetId="8" hidden="1">1</definedName>
    <definedName name="solver_neg" localSheetId="3" hidden="1">1</definedName>
    <definedName name="solver_neg" localSheetId="39" hidden="1">1</definedName>
    <definedName name="solver_neg" localSheetId="10" hidden="1">1</definedName>
    <definedName name="solver_neg" localSheetId="2" hidden="1">1</definedName>
    <definedName name="solver_neg" localSheetId="25" hidden="1">1</definedName>
    <definedName name="solver_neg" localSheetId="0" hidden="1">1</definedName>
    <definedName name="solver_neg" localSheetId="24" hidden="1">1</definedName>
    <definedName name="solver_neg" localSheetId="15" hidden="1">1</definedName>
    <definedName name="solver_neg" localSheetId="1" hidden="1">1</definedName>
    <definedName name="solver_nod" localSheetId="9" hidden="1">2147483647</definedName>
    <definedName name="solver_nod" localSheetId="4" hidden="1">2147483647</definedName>
    <definedName name="solver_nod" localSheetId="8" hidden="1">2147483647</definedName>
    <definedName name="solver_nod" localSheetId="3" hidden="1">2147483647</definedName>
    <definedName name="solver_nod" localSheetId="10" hidden="1">2147483647</definedName>
    <definedName name="solver_nod" localSheetId="2" hidden="1">2147483647</definedName>
    <definedName name="solver_nod" localSheetId="25" hidden="1">2147483647</definedName>
    <definedName name="solver_nod" localSheetId="0" hidden="1">2147483647</definedName>
    <definedName name="solver_nod" localSheetId="24" hidden="1">2147483647</definedName>
    <definedName name="solver_nod" localSheetId="15" hidden="1">2147483647</definedName>
    <definedName name="solver_nod" localSheetId="1" hidden="1">2147483647</definedName>
    <definedName name="solver_num" localSheetId="9" hidden="1">1</definedName>
    <definedName name="solver_num" localSheetId="4" hidden="1">1</definedName>
    <definedName name="solver_num" localSheetId="8" hidden="1">1</definedName>
    <definedName name="solver_num" localSheetId="3" hidden="1">1</definedName>
    <definedName name="solver_num" localSheetId="39" hidden="1">0</definedName>
    <definedName name="solver_num" localSheetId="10" hidden="1">1</definedName>
    <definedName name="solver_num" localSheetId="2" hidden="1">1</definedName>
    <definedName name="solver_num" localSheetId="25" hidden="1">1</definedName>
    <definedName name="solver_num" localSheetId="0" hidden="1">1</definedName>
    <definedName name="solver_num" localSheetId="24" hidden="1">0</definedName>
    <definedName name="solver_num" localSheetId="15" hidden="1">1</definedName>
    <definedName name="solver_num" localSheetId="1" hidden="1">1</definedName>
    <definedName name="solver_nwt" localSheetId="9" hidden="1">1</definedName>
    <definedName name="solver_nwt" localSheetId="4" hidden="1">1</definedName>
    <definedName name="solver_nwt" localSheetId="8" hidden="1">1</definedName>
    <definedName name="solver_nwt" localSheetId="3" hidden="1">1</definedName>
    <definedName name="solver_nwt" localSheetId="10" hidden="1">1</definedName>
    <definedName name="solver_nwt" localSheetId="2" hidden="1">1</definedName>
    <definedName name="solver_nwt" localSheetId="25" hidden="1">1</definedName>
    <definedName name="solver_nwt" localSheetId="0" hidden="1">1</definedName>
    <definedName name="solver_nwt" localSheetId="24" hidden="1">1</definedName>
    <definedName name="solver_nwt" localSheetId="15" hidden="1">1</definedName>
    <definedName name="solver_nwt" localSheetId="1" hidden="1">1</definedName>
    <definedName name="solver_opt" localSheetId="9" hidden="1">'Acrobat Adstock'!$S$3</definedName>
    <definedName name="solver_opt" localSheetId="4" hidden="1">'Acrobat Net Adstock'!$P$7</definedName>
    <definedName name="solver_opt" localSheetId="8" hidden="1">'Lightroom Adstock'!$S$3</definedName>
    <definedName name="solver_opt" localSheetId="3" hidden="1">'Lightroom Net Adstock'!$P$3</definedName>
    <definedName name="solver_opt" localSheetId="39" hidden="1">'LR VS PE Combo Data'!$S$12</definedName>
    <definedName name="solver_opt" localSheetId="10" hidden="1">'Photoshop Adstock'!$U$3</definedName>
    <definedName name="solver_opt" localSheetId="2" hidden="1">'Photoshop Net Adstock'!$P$7</definedName>
    <definedName name="solver_opt" localSheetId="25" hidden="1">'PP Adstock Og'!$K$2</definedName>
    <definedName name="solver_opt" localSheetId="0" hidden="1">'PP Net Adstock'!$O$7</definedName>
    <definedName name="solver_opt" localSheetId="24" hidden="1">'PP Vs. VE Data Copy'!$R$37</definedName>
    <definedName name="solver_opt" localSheetId="15" hidden="1">'PR Adstock Og'!$K$2</definedName>
    <definedName name="solver_opt" localSheetId="1" hidden="1">'Premiere Rush Net Adstock'!$P$7</definedName>
    <definedName name="solver_pre" localSheetId="9" hidden="1">0.000001</definedName>
    <definedName name="solver_pre" localSheetId="4" hidden="1">0.000001</definedName>
    <definedName name="solver_pre" localSheetId="8" hidden="1">0.000001</definedName>
    <definedName name="solver_pre" localSheetId="3" hidden="1">0.000001</definedName>
    <definedName name="solver_pre" localSheetId="10" hidden="1">0.000001</definedName>
    <definedName name="solver_pre" localSheetId="2" hidden="1">0.000001</definedName>
    <definedName name="solver_pre" localSheetId="25" hidden="1">0.000001</definedName>
    <definedName name="solver_pre" localSheetId="0" hidden="1">0.000001</definedName>
    <definedName name="solver_pre" localSheetId="24" hidden="1">0.000001</definedName>
    <definedName name="solver_pre" localSheetId="15" hidden="1">0.000001</definedName>
    <definedName name="solver_pre" localSheetId="1" hidden="1">0.000001</definedName>
    <definedName name="solver_rbv" localSheetId="9" hidden="1">1</definedName>
    <definedName name="solver_rbv" localSheetId="4" hidden="1">1</definedName>
    <definedName name="solver_rbv" localSheetId="8" hidden="1">1</definedName>
    <definedName name="solver_rbv" localSheetId="3" hidden="1">1</definedName>
    <definedName name="solver_rbv" localSheetId="10" hidden="1">1</definedName>
    <definedName name="solver_rbv" localSheetId="2" hidden="1">1</definedName>
    <definedName name="solver_rbv" localSheetId="25" hidden="1">1</definedName>
    <definedName name="solver_rbv" localSheetId="0" hidden="1">1</definedName>
    <definedName name="solver_rbv" localSheetId="24" hidden="1">1</definedName>
    <definedName name="solver_rbv" localSheetId="15" hidden="1">1</definedName>
    <definedName name="solver_rbv" localSheetId="1" hidden="1">1</definedName>
    <definedName name="solver_rel0" localSheetId="3" hidden="1">1</definedName>
    <definedName name="solver_rel1" localSheetId="9" hidden="1">1</definedName>
    <definedName name="solver_rel1" localSheetId="4" hidden="1">1</definedName>
    <definedName name="solver_rel1" localSheetId="8" hidden="1">1</definedName>
    <definedName name="solver_rel1" localSheetId="3" hidden="1">1</definedName>
    <definedName name="solver_rel1" localSheetId="10" hidden="1">1</definedName>
    <definedName name="solver_rel1" localSheetId="2" hidden="1">1</definedName>
    <definedName name="solver_rel1" localSheetId="25" hidden="1">1</definedName>
    <definedName name="solver_rel1" localSheetId="0" hidden="1">1</definedName>
    <definedName name="solver_rel1" localSheetId="15" hidden="1">1</definedName>
    <definedName name="solver_rel1" localSheetId="1" hidden="1">1</definedName>
    <definedName name="solver_rel2" localSheetId="3" hidden="1">1</definedName>
    <definedName name="solver_rel2" localSheetId="15" hidden="1">1</definedName>
    <definedName name="solver_rhs0" localSheetId="3" hidden="1">1</definedName>
    <definedName name="solver_rhs1" localSheetId="9" hidden="1">1</definedName>
    <definedName name="solver_rhs1" localSheetId="4" hidden="1">1</definedName>
    <definedName name="solver_rhs1" localSheetId="8" hidden="1">1</definedName>
    <definedName name="solver_rhs1" localSheetId="3" hidden="1">1</definedName>
    <definedName name="solver_rhs1" localSheetId="10" hidden="1">1</definedName>
    <definedName name="solver_rhs1" localSheetId="2" hidden="1">1</definedName>
    <definedName name="solver_rhs1" localSheetId="25" hidden="1">1</definedName>
    <definedName name="solver_rhs1" localSheetId="0" hidden="1">1</definedName>
    <definedName name="solver_rhs1" localSheetId="15" hidden="1">1</definedName>
    <definedName name="solver_rhs1" localSheetId="1" hidden="1">1</definedName>
    <definedName name="solver_rhs2" localSheetId="3" hidden="1">1</definedName>
    <definedName name="solver_rhs2" localSheetId="15" hidden="1">1</definedName>
    <definedName name="solver_rlx" localSheetId="9" hidden="1">2</definedName>
    <definedName name="solver_rlx" localSheetId="4" hidden="1">2</definedName>
    <definedName name="solver_rlx" localSheetId="8" hidden="1">2</definedName>
    <definedName name="solver_rlx" localSheetId="3" hidden="1">2</definedName>
    <definedName name="solver_rlx" localSheetId="10" hidden="1">2</definedName>
    <definedName name="solver_rlx" localSheetId="2" hidden="1">2</definedName>
    <definedName name="solver_rlx" localSheetId="25" hidden="1">2</definedName>
    <definedName name="solver_rlx" localSheetId="0" hidden="1">2</definedName>
    <definedName name="solver_rlx" localSheetId="24" hidden="1">2</definedName>
    <definedName name="solver_rlx" localSheetId="15" hidden="1">2</definedName>
    <definedName name="solver_rlx" localSheetId="1" hidden="1">2</definedName>
    <definedName name="solver_rsd" localSheetId="9" hidden="1">0</definedName>
    <definedName name="solver_rsd" localSheetId="4" hidden="1">0</definedName>
    <definedName name="solver_rsd" localSheetId="8" hidden="1">0</definedName>
    <definedName name="solver_rsd" localSheetId="3" hidden="1">0</definedName>
    <definedName name="solver_rsd" localSheetId="10" hidden="1">0</definedName>
    <definedName name="solver_rsd" localSheetId="2" hidden="1">0</definedName>
    <definedName name="solver_rsd" localSheetId="25" hidden="1">0</definedName>
    <definedName name="solver_rsd" localSheetId="0" hidden="1">0</definedName>
    <definedName name="solver_rsd" localSheetId="24" hidden="1">0</definedName>
    <definedName name="solver_rsd" localSheetId="15" hidden="1">0</definedName>
    <definedName name="solver_rsd" localSheetId="1" hidden="1">0</definedName>
    <definedName name="solver_scl" localSheetId="9" hidden="1">1</definedName>
    <definedName name="solver_scl" localSheetId="4" hidden="1">1</definedName>
    <definedName name="solver_scl" localSheetId="8" hidden="1">1</definedName>
    <definedName name="solver_scl" localSheetId="3" hidden="1">1</definedName>
    <definedName name="solver_scl" localSheetId="10" hidden="1">1</definedName>
    <definedName name="solver_scl" localSheetId="2" hidden="1">1</definedName>
    <definedName name="solver_scl" localSheetId="25" hidden="1">1</definedName>
    <definedName name="solver_scl" localSheetId="0" hidden="1">1</definedName>
    <definedName name="solver_scl" localSheetId="24" hidden="1">1</definedName>
    <definedName name="solver_scl" localSheetId="15" hidden="1">1</definedName>
    <definedName name="solver_scl" localSheetId="1" hidden="1">1</definedName>
    <definedName name="solver_sho" localSheetId="9" hidden="1">2</definedName>
    <definedName name="solver_sho" localSheetId="4" hidden="1">2</definedName>
    <definedName name="solver_sho" localSheetId="8" hidden="1">2</definedName>
    <definedName name="solver_sho" localSheetId="3" hidden="1">2</definedName>
    <definedName name="solver_sho" localSheetId="10" hidden="1">2</definedName>
    <definedName name="solver_sho" localSheetId="2" hidden="1">2</definedName>
    <definedName name="solver_sho" localSheetId="25" hidden="1">2</definedName>
    <definedName name="solver_sho" localSheetId="0" hidden="1">2</definedName>
    <definedName name="solver_sho" localSheetId="24" hidden="1">2</definedName>
    <definedName name="solver_sho" localSheetId="15" hidden="1">2</definedName>
    <definedName name="solver_sho" localSheetId="1" hidden="1">2</definedName>
    <definedName name="solver_ssz" localSheetId="9" hidden="1">100</definedName>
    <definedName name="solver_ssz" localSheetId="4" hidden="1">100</definedName>
    <definedName name="solver_ssz" localSheetId="8" hidden="1">100</definedName>
    <definedName name="solver_ssz" localSheetId="3" hidden="1">100</definedName>
    <definedName name="solver_ssz" localSheetId="10" hidden="1">100</definedName>
    <definedName name="solver_ssz" localSheetId="2" hidden="1">100</definedName>
    <definedName name="solver_ssz" localSheetId="25" hidden="1">100</definedName>
    <definedName name="solver_ssz" localSheetId="0" hidden="1">100</definedName>
    <definedName name="solver_ssz" localSheetId="24" hidden="1">100</definedName>
    <definedName name="solver_ssz" localSheetId="15" hidden="1">100</definedName>
    <definedName name="solver_ssz" localSheetId="1" hidden="1">100</definedName>
    <definedName name="solver_tim" localSheetId="9" hidden="1">2147483647</definedName>
    <definedName name="solver_tim" localSheetId="4" hidden="1">2147483647</definedName>
    <definedName name="solver_tim" localSheetId="8" hidden="1">2147483647</definedName>
    <definedName name="solver_tim" localSheetId="3" hidden="1">2147483647</definedName>
    <definedName name="solver_tim" localSheetId="10" hidden="1">2147483647</definedName>
    <definedName name="solver_tim" localSheetId="2" hidden="1">2147483647</definedName>
    <definedName name="solver_tim" localSheetId="25" hidden="1">2147483647</definedName>
    <definedName name="solver_tim" localSheetId="0" hidden="1">2147483647</definedName>
    <definedName name="solver_tim" localSheetId="24" hidden="1">2147483647</definedName>
    <definedName name="solver_tim" localSheetId="15" hidden="1">2147483647</definedName>
    <definedName name="solver_tim" localSheetId="1" hidden="1">2147483647</definedName>
    <definedName name="solver_tol" localSheetId="9" hidden="1">0.01</definedName>
    <definedName name="solver_tol" localSheetId="4" hidden="1">0.01</definedName>
    <definedName name="solver_tol" localSheetId="8" hidden="1">0.01</definedName>
    <definedName name="solver_tol" localSheetId="3" hidden="1">0.01</definedName>
    <definedName name="solver_tol" localSheetId="10" hidden="1">0.01</definedName>
    <definedName name="solver_tol" localSheetId="2" hidden="1">0.01</definedName>
    <definedName name="solver_tol" localSheetId="25" hidden="1">0.01</definedName>
    <definedName name="solver_tol" localSheetId="0" hidden="1">0.01</definedName>
    <definedName name="solver_tol" localSheetId="24" hidden="1">0.01</definedName>
    <definedName name="solver_tol" localSheetId="15" hidden="1">0.01</definedName>
    <definedName name="solver_tol" localSheetId="1" hidden="1">0.01</definedName>
    <definedName name="solver_typ" localSheetId="9" hidden="1">1</definedName>
    <definedName name="solver_typ" localSheetId="4" hidden="1">1</definedName>
    <definedName name="solver_typ" localSheetId="8" hidden="1">1</definedName>
    <definedName name="solver_typ" localSheetId="3" hidden="1">1</definedName>
    <definedName name="solver_typ" localSheetId="39" hidden="1">1</definedName>
    <definedName name="solver_typ" localSheetId="10" hidden="1">1</definedName>
    <definedName name="solver_typ" localSheetId="2" hidden="1">1</definedName>
    <definedName name="solver_typ" localSheetId="25" hidden="1">1</definedName>
    <definedName name="solver_typ" localSheetId="0" hidden="1">1</definedName>
    <definedName name="solver_typ" localSheetId="24" hidden="1">1</definedName>
    <definedName name="solver_typ" localSheetId="15" hidden="1">1</definedName>
    <definedName name="solver_typ" localSheetId="1" hidden="1">1</definedName>
    <definedName name="solver_val" localSheetId="9" hidden="1">0</definedName>
    <definedName name="solver_val" localSheetId="4" hidden="1">0</definedName>
    <definedName name="solver_val" localSheetId="8" hidden="1">0</definedName>
    <definedName name="solver_val" localSheetId="3" hidden="1">0</definedName>
    <definedName name="solver_val" localSheetId="39" hidden="1">0</definedName>
    <definedName name="solver_val" localSheetId="10" hidden="1">0</definedName>
    <definedName name="solver_val" localSheetId="2" hidden="1">0</definedName>
    <definedName name="solver_val" localSheetId="25" hidden="1">0</definedName>
    <definedName name="solver_val" localSheetId="0" hidden="1">0</definedName>
    <definedName name="solver_val" localSheetId="24" hidden="1">0</definedName>
    <definedName name="solver_val" localSheetId="15" hidden="1">0</definedName>
    <definedName name="solver_val" localSheetId="1" hidden="1">0</definedName>
    <definedName name="solver_ver" localSheetId="9" hidden="1">3</definedName>
    <definedName name="solver_ver" localSheetId="4" hidden="1">3</definedName>
    <definedName name="solver_ver" localSheetId="8" hidden="1">3</definedName>
    <definedName name="solver_ver" localSheetId="3" hidden="1">3</definedName>
    <definedName name="solver_ver" localSheetId="39" hidden="1">3</definedName>
    <definedName name="solver_ver" localSheetId="10" hidden="1">3</definedName>
    <definedName name="solver_ver" localSheetId="2" hidden="1">3</definedName>
    <definedName name="solver_ver" localSheetId="25" hidden="1">3</definedName>
    <definedName name="solver_ver" localSheetId="0" hidden="1">3</definedName>
    <definedName name="solver_ver" localSheetId="24" hidden="1">3</definedName>
    <definedName name="solver_ver" localSheetId="15" hidden="1">3</definedName>
    <definedName name="solver_ver" localSheetId="1" hidden="1">3</definedName>
  </definedNames>
  <calcPr calcId="191029" concurrentCalc="0"/>
  <pivotCaches>
    <pivotCache cacheId="0" r:id="rId54"/>
    <pivotCache cacheId="1" r:id="rId55"/>
    <pivotCache cacheId="2" r:id="rId56"/>
    <pivotCache cacheId="3" r:id="rId57"/>
    <pivotCache cacheId="4" r:id="rId58"/>
    <pivotCache cacheId="5" r:id="rId59"/>
    <pivotCache cacheId="6" r:id="rId6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3" i="69" l="1"/>
  <c r="J73" i="69"/>
  <c r="I73" i="69"/>
  <c r="H73" i="69"/>
  <c r="G73" i="69"/>
  <c r="K72" i="69"/>
  <c r="J72" i="69"/>
  <c r="I72" i="69"/>
  <c r="H72" i="69"/>
  <c r="G72" i="69"/>
  <c r="K71" i="69"/>
  <c r="J71" i="69"/>
  <c r="I71" i="69"/>
  <c r="H71" i="69"/>
  <c r="G71" i="69"/>
  <c r="K70" i="69"/>
  <c r="J70" i="69"/>
  <c r="I70" i="69"/>
  <c r="H70" i="69"/>
  <c r="G70" i="69"/>
  <c r="K69" i="69"/>
  <c r="J69" i="69"/>
  <c r="I69" i="69"/>
  <c r="H69" i="69"/>
  <c r="G69" i="69"/>
  <c r="K68" i="69"/>
  <c r="J68" i="69"/>
  <c r="I68" i="69"/>
  <c r="H68" i="69"/>
  <c r="G68" i="69"/>
  <c r="K67" i="69"/>
  <c r="J67" i="69"/>
  <c r="I67" i="69"/>
  <c r="H67" i="69"/>
  <c r="G67" i="69"/>
  <c r="K66" i="69"/>
  <c r="J66" i="69"/>
  <c r="I66" i="69"/>
  <c r="H66" i="69"/>
  <c r="G66" i="69"/>
  <c r="K65" i="69"/>
  <c r="J65" i="69"/>
  <c r="I65" i="69"/>
  <c r="H65" i="69"/>
  <c r="G65" i="69"/>
  <c r="K64" i="69"/>
  <c r="J64" i="69"/>
  <c r="I64" i="69"/>
  <c r="H64" i="69"/>
  <c r="G64" i="69"/>
  <c r="K63" i="69"/>
  <c r="J63" i="69"/>
  <c r="I63" i="69"/>
  <c r="H63" i="69"/>
  <c r="G63" i="69"/>
  <c r="K62" i="69"/>
  <c r="J62" i="69"/>
  <c r="I62" i="69"/>
  <c r="H62" i="69"/>
  <c r="G62" i="69"/>
  <c r="K61" i="69"/>
  <c r="J61" i="69"/>
  <c r="I61" i="69"/>
  <c r="H61" i="69"/>
  <c r="G61" i="69"/>
  <c r="K60" i="69"/>
  <c r="J60" i="69"/>
  <c r="I60" i="69"/>
  <c r="H60" i="69"/>
  <c r="G60" i="69"/>
  <c r="K59" i="69"/>
  <c r="J59" i="69"/>
  <c r="I59" i="69"/>
  <c r="H59" i="69"/>
  <c r="G59" i="69"/>
  <c r="K58" i="69"/>
  <c r="J58" i="69"/>
  <c r="I58" i="69"/>
  <c r="H58" i="69"/>
  <c r="G58" i="69"/>
  <c r="K57" i="69"/>
  <c r="J57" i="69"/>
  <c r="I57" i="69"/>
  <c r="H57" i="69"/>
  <c r="G57" i="69"/>
  <c r="K56" i="69"/>
  <c r="J56" i="69"/>
  <c r="I56" i="69"/>
  <c r="H56" i="69"/>
  <c r="G56" i="69"/>
  <c r="K55" i="69"/>
  <c r="J55" i="69"/>
  <c r="I55" i="69"/>
  <c r="H55" i="69"/>
  <c r="G55" i="69"/>
  <c r="K54" i="69"/>
  <c r="J54" i="69"/>
  <c r="I54" i="69"/>
  <c r="H54" i="69"/>
  <c r="G54" i="69"/>
  <c r="K53" i="69"/>
  <c r="J53" i="69"/>
  <c r="I53" i="69"/>
  <c r="H53" i="69"/>
  <c r="G53" i="69"/>
  <c r="K52" i="69"/>
  <c r="J52" i="69"/>
  <c r="I52" i="69"/>
  <c r="H52" i="69"/>
  <c r="G52" i="69"/>
  <c r="K51" i="69"/>
  <c r="J51" i="69"/>
  <c r="I51" i="69"/>
  <c r="H51" i="69"/>
  <c r="G51" i="69"/>
  <c r="K50" i="69"/>
  <c r="J50" i="69"/>
  <c r="I50" i="69"/>
  <c r="H50" i="69"/>
  <c r="G50" i="69"/>
  <c r="K49" i="69"/>
  <c r="J49" i="69"/>
  <c r="I49" i="69"/>
  <c r="H49" i="69"/>
  <c r="G49" i="69"/>
  <c r="K48" i="69"/>
  <c r="J48" i="69"/>
  <c r="I48" i="69"/>
  <c r="H48" i="69"/>
  <c r="G48" i="69"/>
  <c r="K47" i="69"/>
  <c r="J47" i="69"/>
  <c r="I47" i="69"/>
  <c r="H47" i="69"/>
  <c r="G47" i="69"/>
  <c r="K46" i="69"/>
  <c r="J46" i="69"/>
  <c r="I46" i="69"/>
  <c r="H46" i="69"/>
  <c r="G46" i="69"/>
  <c r="K45" i="69"/>
  <c r="J45" i="69"/>
  <c r="I45" i="69"/>
  <c r="H45" i="69"/>
  <c r="G45" i="69"/>
  <c r="K44" i="69"/>
  <c r="J44" i="69"/>
  <c r="I44" i="69"/>
  <c r="H44" i="69"/>
  <c r="G44" i="69"/>
  <c r="K43" i="69"/>
  <c r="J43" i="69"/>
  <c r="I43" i="69"/>
  <c r="H43" i="69"/>
  <c r="G43" i="69"/>
  <c r="K42" i="69"/>
  <c r="J42" i="69"/>
  <c r="I42" i="69"/>
  <c r="H42" i="69"/>
  <c r="G42" i="69"/>
  <c r="K41" i="69"/>
  <c r="J41" i="69"/>
  <c r="I41" i="69"/>
  <c r="H41" i="69"/>
  <c r="G41" i="69"/>
  <c r="K40" i="69"/>
  <c r="J40" i="69"/>
  <c r="I40" i="69"/>
  <c r="H40" i="69"/>
  <c r="G40" i="69"/>
  <c r="K39" i="69"/>
  <c r="J39" i="69"/>
  <c r="I39" i="69"/>
  <c r="H39" i="69"/>
  <c r="G39" i="69"/>
  <c r="K38" i="69"/>
  <c r="J38" i="69"/>
  <c r="I38" i="69"/>
  <c r="H38" i="69"/>
  <c r="G38" i="69"/>
  <c r="K37" i="69"/>
  <c r="J37" i="69"/>
  <c r="I37" i="69"/>
  <c r="H37" i="69"/>
  <c r="G37" i="69"/>
  <c r="K36" i="69"/>
  <c r="J36" i="69"/>
  <c r="I36" i="69"/>
  <c r="H36" i="69"/>
  <c r="G36" i="69"/>
  <c r="K35" i="69"/>
  <c r="J35" i="69"/>
  <c r="I35" i="69"/>
  <c r="H35" i="69"/>
  <c r="G35" i="69"/>
  <c r="K34" i="69"/>
  <c r="J34" i="69"/>
  <c r="I34" i="69"/>
  <c r="H34" i="69"/>
  <c r="G34" i="69"/>
  <c r="K33" i="69"/>
  <c r="J33" i="69"/>
  <c r="I33" i="69"/>
  <c r="H33" i="69"/>
  <c r="G33" i="69"/>
  <c r="K32" i="69"/>
  <c r="J32" i="69"/>
  <c r="I32" i="69"/>
  <c r="H32" i="69"/>
  <c r="G32" i="69"/>
  <c r="K31" i="69"/>
  <c r="J31" i="69"/>
  <c r="I31" i="69"/>
  <c r="H31" i="69"/>
  <c r="G31" i="69"/>
  <c r="K30" i="69"/>
  <c r="J30" i="69"/>
  <c r="I30" i="69"/>
  <c r="H30" i="69"/>
  <c r="G30" i="69"/>
  <c r="K29" i="69"/>
  <c r="J29" i="69"/>
  <c r="I29" i="69"/>
  <c r="H29" i="69"/>
  <c r="G29" i="69"/>
  <c r="K28" i="69"/>
  <c r="J28" i="69"/>
  <c r="I28" i="69"/>
  <c r="H28" i="69"/>
  <c r="G28" i="69"/>
  <c r="K27" i="69"/>
  <c r="J27" i="69"/>
  <c r="I27" i="69"/>
  <c r="H27" i="69"/>
  <c r="G27" i="69"/>
  <c r="K26" i="69"/>
  <c r="J26" i="69"/>
  <c r="I26" i="69"/>
  <c r="H26" i="69"/>
  <c r="G26" i="69"/>
  <c r="K25" i="69"/>
  <c r="J25" i="69"/>
  <c r="I25" i="69"/>
  <c r="H25" i="69"/>
  <c r="G25" i="69"/>
  <c r="K24" i="69"/>
  <c r="J24" i="69"/>
  <c r="I24" i="69"/>
  <c r="H24" i="69"/>
  <c r="G24" i="69"/>
  <c r="K23" i="69"/>
  <c r="J23" i="69"/>
  <c r="I23" i="69"/>
  <c r="H23" i="69"/>
  <c r="G23" i="69"/>
  <c r="K22" i="69"/>
  <c r="J22" i="69"/>
  <c r="I22" i="69"/>
  <c r="H22" i="69"/>
  <c r="G22" i="69"/>
  <c r="K21" i="69"/>
  <c r="J21" i="69"/>
  <c r="I21" i="69"/>
  <c r="H21" i="69"/>
  <c r="G21" i="69"/>
  <c r="K20" i="69"/>
  <c r="J20" i="69"/>
  <c r="I20" i="69"/>
  <c r="H20" i="69"/>
  <c r="G20" i="69"/>
  <c r="K19" i="69"/>
  <c r="J19" i="69"/>
  <c r="I19" i="69"/>
  <c r="H19" i="69"/>
  <c r="G19" i="69"/>
  <c r="K18" i="69"/>
  <c r="J18" i="69"/>
  <c r="I18" i="69"/>
  <c r="H18" i="69"/>
  <c r="G18" i="69"/>
  <c r="K17" i="69"/>
  <c r="J17" i="69"/>
  <c r="I17" i="69"/>
  <c r="H17" i="69"/>
  <c r="G17" i="69"/>
  <c r="K16" i="69"/>
  <c r="J16" i="69"/>
  <c r="I16" i="69"/>
  <c r="H16" i="69"/>
  <c r="G16" i="69"/>
  <c r="K15" i="69"/>
  <c r="J15" i="69"/>
  <c r="I15" i="69"/>
  <c r="H15" i="69"/>
  <c r="G15" i="69"/>
  <c r="K14" i="69"/>
  <c r="J14" i="69"/>
  <c r="I14" i="69"/>
  <c r="H14" i="69"/>
  <c r="G14" i="69"/>
  <c r="K13" i="69"/>
  <c r="J13" i="69"/>
  <c r="I13" i="69"/>
  <c r="H13" i="69"/>
  <c r="G13" i="69"/>
  <c r="K12" i="69"/>
  <c r="J12" i="69"/>
  <c r="I12" i="69"/>
  <c r="H12" i="69"/>
  <c r="G12" i="69"/>
  <c r="K11" i="69"/>
  <c r="J11" i="69"/>
  <c r="I11" i="69"/>
  <c r="H11" i="69"/>
  <c r="G11" i="69"/>
  <c r="K10" i="69"/>
  <c r="J10" i="69"/>
  <c r="I10" i="69"/>
  <c r="H10" i="69"/>
  <c r="G10" i="69"/>
  <c r="K9" i="69"/>
  <c r="J9" i="69"/>
  <c r="I9" i="69"/>
  <c r="H9" i="69"/>
  <c r="G9" i="69"/>
  <c r="K8" i="69"/>
  <c r="J8" i="69"/>
  <c r="I8" i="69"/>
  <c r="H8" i="69"/>
  <c r="G8" i="69"/>
  <c r="K7" i="69"/>
  <c r="J7" i="69"/>
  <c r="I7" i="69"/>
  <c r="H7" i="69"/>
  <c r="G7" i="69"/>
  <c r="K6" i="69"/>
  <c r="J6" i="69"/>
  <c r="I6" i="69"/>
  <c r="H6" i="69"/>
  <c r="G6" i="69"/>
  <c r="K5" i="69"/>
  <c r="J5" i="69"/>
  <c r="I5" i="69"/>
  <c r="H5" i="69"/>
  <c r="G5" i="69"/>
  <c r="K4" i="69"/>
  <c r="J4" i="69"/>
  <c r="I4" i="69"/>
  <c r="H4" i="69"/>
  <c r="G4" i="69"/>
  <c r="G3" i="69"/>
  <c r="K3" i="69"/>
  <c r="I3" i="69"/>
  <c r="J3" i="69"/>
  <c r="H3" i="69"/>
  <c r="Y73" i="69"/>
  <c r="X73" i="69"/>
  <c r="W73" i="69"/>
  <c r="V73" i="69"/>
  <c r="U73" i="69"/>
  <c r="T73" i="69"/>
  <c r="S73" i="69"/>
  <c r="R73" i="69"/>
  <c r="E73" i="69"/>
  <c r="Y72" i="69"/>
  <c r="X72" i="69"/>
  <c r="W72" i="69"/>
  <c r="V72" i="69"/>
  <c r="U72" i="69"/>
  <c r="T72" i="69"/>
  <c r="S72" i="69"/>
  <c r="R72" i="69"/>
  <c r="E72" i="69"/>
  <c r="Y71" i="69"/>
  <c r="X71" i="69"/>
  <c r="W71" i="69"/>
  <c r="V71" i="69"/>
  <c r="U71" i="69"/>
  <c r="T71" i="69"/>
  <c r="S71" i="69"/>
  <c r="R71" i="69"/>
  <c r="E71" i="69"/>
  <c r="Y70" i="69"/>
  <c r="X70" i="69"/>
  <c r="W70" i="69"/>
  <c r="V70" i="69"/>
  <c r="U70" i="69"/>
  <c r="T70" i="69"/>
  <c r="S70" i="69"/>
  <c r="R70" i="69"/>
  <c r="E70" i="69"/>
  <c r="Y69" i="69"/>
  <c r="X69" i="69"/>
  <c r="W69" i="69"/>
  <c r="V69" i="69"/>
  <c r="U69" i="69"/>
  <c r="T69" i="69"/>
  <c r="S69" i="69"/>
  <c r="R69" i="69"/>
  <c r="E69" i="69"/>
  <c r="Y68" i="69"/>
  <c r="X68" i="69"/>
  <c r="W68" i="69"/>
  <c r="V68" i="69"/>
  <c r="U68" i="69"/>
  <c r="T68" i="69"/>
  <c r="S68" i="69"/>
  <c r="R68" i="69"/>
  <c r="E68" i="69"/>
  <c r="Y67" i="69"/>
  <c r="X67" i="69"/>
  <c r="W67" i="69"/>
  <c r="V67" i="69"/>
  <c r="U67" i="69"/>
  <c r="T67" i="69"/>
  <c r="S67" i="69"/>
  <c r="R67" i="69"/>
  <c r="E67" i="69"/>
  <c r="Y66" i="69"/>
  <c r="X66" i="69"/>
  <c r="W66" i="69"/>
  <c r="V66" i="69"/>
  <c r="U66" i="69"/>
  <c r="T66" i="69"/>
  <c r="S66" i="69"/>
  <c r="R66" i="69"/>
  <c r="E66" i="69"/>
  <c r="Y65" i="69"/>
  <c r="X65" i="69"/>
  <c r="W65" i="69"/>
  <c r="V65" i="69"/>
  <c r="U65" i="69"/>
  <c r="T65" i="69"/>
  <c r="S65" i="69"/>
  <c r="R65" i="69"/>
  <c r="E65" i="69"/>
  <c r="Y64" i="69"/>
  <c r="X64" i="69"/>
  <c r="W64" i="69"/>
  <c r="V64" i="69"/>
  <c r="U64" i="69"/>
  <c r="T64" i="69"/>
  <c r="S64" i="69"/>
  <c r="R64" i="69"/>
  <c r="E64" i="69"/>
  <c r="Y63" i="69"/>
  <c r="X63" i="69"/>
  <c r="W63" i="69"/>
  <c r="V63" i="69"/>
  <c r="U63" i="69"/>
  <c r="T63" i="69"/>
  <c r="S63" i="69"/>
  <c r="R63" i="69"/>
  <c r="E63" i="69"/>
  <c r="Y62" i="69"/>
  <c r="X62" i="69"/>
  <c r="W62" i="69"/>
  <c r="V62" i="69"/>
  <c r="U62" i="69"/>
  <c r="T62" i="69"/>
  <c r="S62" i="69"/>
  <c r="R62" i="69"/>
  <c r="E62" i="69"/>
  <c r="Y61" i="69"/>
  <c r="X61" i="69"/>
  <c r="W61" i="69"/>
  <c r="V61" i="69"/>
  <c r="U61" i="69"/>
  <c r="T61" i="69"/>
  <c r="S61" i="69"/>
  <c r="R61" i="69"/>
  <c r="E61" i="69"/>
  <c r="Y60" i="69"/>
  <c r="X60" i="69"/>
  <c r="W60" i="69"/>
  <c r="V60" i="69"/>
  <c r="U60" i="69"/>
  <c r="T60" i="69"/>
  <c r="S60" i="69"/>
  <c r="R60" i="69"/>
  <c r="E60" i="69"/>
  <c r="Y59" i="69"/>
  <c r="X59" i="69"/>
  <c r="W59" i="69"/>
  <c r="V59" i="69"/>
  <c r="U59" i="69"/>
  <c r="T59" i="69"/>
  <c r="S59" i="69"/>
  <c r="R59" i="69"/>
  <c r="E59" i="69"/>
  <c r="Y58" i="69"/>
  <c r="X58" i="69"/>
  <c r="W58" i="69"/>
  <c r="V58" i="69"/>
  <c r="U58" i="69"/>
  <c r="T58" i="69"/>
  <c r="S58" i="69"/>
  <c r="R58" i="69"/>
  <c r="E58" i="69"/>
  <c r="Y57" i="69"/>
  <c r="X57" i="69"/>
  <c r="W57" i="69"/>
  <c r="V57" i="69"/>
  <c r="U57" i="69"/>
  <c r="T57" i="69"/>
  <c r="S57" i="69"/>
  <c r="R57" i="69"/>
  <c r="E57" i="69"/>
  <c r="Y56" i="69"/>
  <c r="X56" i="69"/>
  <c r="W56" i="69"/>
  <c r="V56" i="69"/>
  <c r="U56" i="69"/>
  <c r="T56" i="69"/>
  <c r="S56" i="69"/>
  <c r="R56" i="69"/>
  <c r="E56" i="69"/>
  <c r="Y55" i="69"/>
  <c r="X55" i="69"/>
  <c r="W55" i="69"/>
  <c r="V55" i="69"/>
  <c r="U55" i="69"/>
  <c r="T55" i="69"/>
  <c r="S55" i="69"/>
  <c r="R55" i="69"/>
  <c r="E55" i="69"/>
  <c r="Y54" i="69"/>
  <c r="X54" i="69"/>
  <c r="W54" i="69"/>
  <c r="V54" i="69"/>
  <c r="U54" i="69"/>
  <c r="T54" i="69"/>
  <c r="S54" i="69"/>
  <c r="R54" i="69"/>
  <c r="E54" i="69"/>
  <c r="Y53" i="69"/>
  <c r="X53" i="69"/>
  <c r="W53" i="69"/>
  <c r="V53" i="69"/>
  <c r="U53" i="69"/>
  <c r="T53" i="69"/>
  <c r="S53" i="69"/>
  <c r="R53" i="69"/>
  <c r="E53" i="69"/>
  <c r="Y52" i="69"/>
  <c r="X52" i="69"/>
  <c r="W52" i="69"/>
  <c r="V52" i="69"/>
  <c r="U52" i="69"/>
  <c r="T52" i="69"/>
  <c r="S52" i="69"/>
  <c r="R52" i="69"/>
  <c r="E52" i="69"/>
  <c r="Y51" i="69"/>
  <c r="X51" i="69"/>
  <c r="W51" i="69"/>
  <c r="V51" i="69"/>
  <c r="U51" i="69"/>
  <c r="T51" i="69"/>
  <c r="S51" i="69"/>
  <c r="R51" i="69"/>
  <c r="E51" i="69"/>
  <c r="Y50" i="69"/>
  <c r="X50" i="69"/>
  <c r="W50" i="69"/>
  <c r="V50" i="69"/>
  <c r="U50" i="69"/>
  <c r="T50" i="69"/>
  <c r="S50" i="69"/>
  <c r="R50" i="69"/>
  <c r="E50" i="69"/>
  <c r="Y49" i="69"/>
  <c r="X49" i="69"/>
  <c r="W49" i="69"/>
  <c r="V49" i="69"/>
  <c r="U49" i="69"/>
  <c r="T49" i="69"/>
  <c r="S49" i="69"/>
  <c r="R49" i="69"/>
  <c r="E49" i="69"/>
  <c r="Y48" i="69"/>
  <c r="X48" i="69"/>
  <c r="W48" i="69"/>
  <c r="V48" i="69"/>
  <c r="U48" i="69"/>
  <c r="T48" i="69"/>
  <c r="S48" i="69"/>
  <c r="R48" i="69"/>
  <c r="E48" i="69"/>
  <c r="Y47" i="69"/>
  <c r="X47" i="69"/>
  <c r="W47" i="69"/>
  <c r="V47" i="69"/>
  <c r="U47" i="69"/>
  <c r="T47" i="69"/>
  <c r="S47" i="69"/>
  <c r="R47" i="69"/>
  <c r="E47" i="69"/>
  <c r="Y46" i="69"/>
  <c r="X46" i="69"/>
  <c r="W46" i="69"/>
  <c r="V46" i="69"/>
  <c r="U46" i="69"/>
  <c r="T46" i="69"/>
  <c r="S46" i="69"/>
  <c r="R46" i="69"/>
  <c r="E46" i="69"/>
  <c r="Y45" i="69"/>
  <c r="X45" i="69"/>
  <c r="W45" i="69"/>
  <c r="V45" i="69"/>
  <c r="U45" i="69"/>
  <c r="T45" i="69"/>
  <c r="S45" i="69"/>
  <c r="R45" i="69"/>
  <c r="E45" i="69"/>
  <c r="Y44" i="69"/>
  <c r="X44" i="69"/>
  <c r="W44" i="69"/>
  <c r="V44" i="69"/>
  <c r="U44" i="69"/>
  <c r="T44" i="69"/>
  <c r="S44" i="69"/>
  <c r="R44" i="69"/>
  <c r="E44" i="69"/>
  <c r="Y43" i="69"/>
  <c r="X43" i="69"/>
  <c r="W43" i="69"/>
  <c r="V43" i="69"/>
  <c r="U43" i="69"/>
  <c r="T43" i="69"/>
  <c r="S43" i="69"/>
  <c r="R43" i="69"/>
  <c r="E43" i="69"/>
  <c r="Y42" i="69"/>
  <c r="X42" i="69"/>
  <c r="W42" i="69"/>
  <c r="V42" i="69"/>
  <c r="U42" i="69"/>
  <c r="T42" i="69"/>
  <c r="S42" i="69"/>
  <c r="R42" i="69"/>
  <c r="E42" i="69"/>
  <c r="Y41" i="69"/>
  <c r="X41" i="69"/>
  <c r="W41" i="69"/>
  <c r="V41" i="69"/>
  <c r="U41" i="69"/>
  <c r="T41" i="69"/>
  <c r="S41" i="69"/>
  <c r="R41" i="69"/>
  <c r="E41" i="69"/>
  <c r="Y40" i="69"/>
  <c r="X40" i="69"/>
  <c r="W40" i="69"/>
  <c r="V40" i="69"/>
  <c r="U40" i="69"/>
  <c r="T40" i="69"/>
  <c r="S40" i="69"/>
  <c r="R40" i="69"/>
  <c r="E40" i="69"/>
  <c r="Y39" i="69"/>
  <c r="X39" i="69"/>
  <c r="W39" i="69"/>
  <c r="V39" i="69"/>
  <c r="U39" i="69"/>
  <c r="T39" i="69"/>
  <c r="S39" i="69"/>
  <c r="R39" i="69"/>
  <c r="E39" i="69"/>
  <c r="Y38" i="69"/>
  <c r="X38" i="69"/>
  <c r="W38" i="69"/>
  <c r="V38" i="69"/>
  <c r="U38" i="69"/>
  <c r="T38" i="69"/>
  <c r="S38" i="69"/>
  <c r="R38" i="69"/>
  <c r="E38" i="69"/>
  <c r="Y37" i="69"/>
  <c r="X37" i="69"/>
  <c r="W37" i="69"/>
  <c r="V37" i="69"/>
  <c r="U37" i="69"/>
  <c r="T37" i="69"/>
  <c r="S37" i="69"/>
  <c r="R37" i="69"/>
  <c r="E37" i="69"/>
  <c r="Y36" i="69"/>
  <c r="X36" i="69"/>
  <c r="W36" i="69"/>
  <c r="V36" i="69"/>
  <c r="U36" i="69"/>
  <c r="T36" i="69"/>
  <c r="S36" i="69"/>
  <c r="R36" i="69"/>
  <c r="E36" i="69"/>
  <c r="Y35" i="69"/>
  <c r="X35" i="69"/>
  <c r="W35" i="69"/>
  <c r="V35" i="69"/>
  <c r="U35" i="69"/>
  <c r="T35" i="69"/>
  <c r="S35" i="69"/>
  <c r="R35" i="69"/>
  <c r="E35" i="69"/>
  <c r="Y34" i="69"/>
  <c r="X34" i="69"/>
  <c r="W34" i="69"/>
  <c r="V34" i="69"/>
  <c r="U34" i="69"/>
  <c r="T34" i="69"/>
  <c r="S34" i="69"/>
  <c r="R34" i="69"/>
  <c r="E34" i="69"/>
  <c r="Y33" i="69"/>
  <c r="X33" i="69"/>
  <c r="W33" i="69"/>
  <c r="V33" i="69"/>
  <c r="U33" i="69"/>
  <c r="T33" i="69"/>
  <c r="S33" i="69"/>
  <c r="R33" i="69"/>
  <c r="E33" i="69"/>
  <c r="Y32" i="69"/>
  <c r="X32" i="69"/>
  <c r="W32" i="69"/>
  <c r="V32" i="69"/>
  <c r="U32" i="69"/>
  <c r="T32" i="69"/>
  <c r="S32" i="69"/>
  <c r="R32" i="69"/>
  <c r="E32" i="69"/>
  <c r="Y31" i="69"/>
  <c r="X31" i="69"/>
  <c r="W31" i="69"/>
  <c r="V31" i="69"/>
  <c r="U31" i="69"/>
  <c r="T31" i="69"/>
  <c r="S31" i="69"/>
  <c r="R31" i="69"/>
  <c r="E31" i="69"/>
  <c r="Y30" i="69"/>
  <c r="X30" i="69"/>
  <c r="W30" i="69"/>
  <c r="V30" i="69"/>
  <c r="U30" i="69"/>
  <c r="T30" i="69"/>
  <c r="S30" i="69"/>
  <c r="R30" i="69"/>
  <c r="E30" i="69"/>
  <c r="Y29" i="69"/>
  <c r="X29" i="69"/>
  <c r="W29" i="69"/>
  <c r="V29" i="69"/>
  <c r="U29" i="69"/>
  <c r="T29" i="69"/>
  <c r="S29" i="69"/>
  <c r="R29" i="69"/>
  <c r="E29" i="69"/>
  <c r="Y28" i="69"/>
  <c r="X28" i="69"/>
  <c r="W28" i="69"/>
  <c r="V28" i="69"/>
  <c r="U28" i="69"/>
  <c r="T28" i="69"/>
  <c r="S28" i="69"/>
  <c r="R28" i="69"/>
  <c r="E28" i="69"/>
  <c r="Y27" i="69"/>
  <c r="X27" i="69"/>
  <c r="W27" i="69"/>
  <c r="V27" i="69"/>
  <c r="U27" i="69"/>
  <c r="T27" i="69"/>
  <c r="S27" i="69"/>
  <c r="R27" i="69"/>
  <c r="E27" i="69"/>
  <c r="Y26" i="69"/>
  <c r="X26" i="69"/>
  <c r="W26" i="69"/>
  <c r="V26" i="69"/>
  <c r="U26" i="69"/>
  <c r="T26" i="69"/>
  <c r="S26" i="69"/>
  <c r="R26" i="69"/>
  <c r="E26" i="69"/>
  <c r="Y25" i="69"/>
  <c r="X25" i="69"/>
  <c r="W25" i="69"/>
  <c r="V25" i="69"/>
  <c r="U25" i="69"/>
  <c r="T25" i="69"/>
  <c r="S25" i="69"/>
  <c r="R25" i="69"/>
  <c r="E25" i="69"/>
  <c r="Y24" i="69"/>
  <c r="X24" i="69"/>
  <c r="W24" i="69"/>
  <c r="V24" i="69"/>
  <c r="U24" i="69"/>
  <c r="T24" i="69"/>
  <c r="S24" i="69"/>
  <c r="R24" i="69"/>
  <c r="E24" i="69"/>
  <c r="Y23" i="69"/>
  <c r="X23" i="69"/>
  <c r="W23" i="69"/>
  <c r="V23" i="69"/>
  <c r="U23" i="69"/>
  <c r="T23" i="69"/>
  <c r="S23" i="69"/>
  <c r="R23" i="69"/>
  <c r="E23" i="69"/>
  <c r="Y22" i="69"/>
  <c r="X22" i="69"/>
  <c r="W22" i="69"/>
  <c r="V22" i="69"/>
  <c r="U22" i="69"/>
  <c r="T22" i="69"/>
  <c r="S22" i="69"/>
  <c r="R22" i="69"/>
  <c r="E22" i="69"/>
  <c r="Y21" i="69"/>
  <c r="X21" i="69"/>
  <c r="W21" i="69"/>
  <c r="V21" i="69"/>
  <c r="U21" i="69"/>
  <c r="T21" i="69"/>
  <c r="S21" i="69"/>
  <c r="R21" i="69"/>
  <c r="E21" i="69"/>
  <c r="Y20" i="69"/>
  <c r="X20" i="69"/>
  <c r="W20" i="69"/>
  <c r="V20" i="69"/>
  <c r="U20" i="69"/>
  <c r="T20" i="69"/>
  <c r="S20" i="69"/>
  <c r="R20" i="69"/>
  <c r="E20" i="69"/>
  <c r="Y19" i="69"/>
  <c r="X19" i="69"/>
  <c r="W19" i="69"/>
  <c r="V19" i="69"/>
  <c r="U19" i="69"/>
  <c r="T19" i="69"/>
  <c r="S19" i="69"/>
  <c r="R19" i="69"/>
  <c r="E19" i="69"/>
  <c r="Y18" i="69"/>
  <c r="X18" i="69"/>
  <c r="W18" i="69"/>
  <c r="V18" i="69"/>
  <c r="U18" i="69"/>
  <c r="T18" i="69"/>
  <c r="S18" i="69"/>
  <c r="R18" i="69"/>
  <c r="E18" i="69"/>
  <c r="Y17" i="69"/>
  <c r="X17" i="69"/>
  <c r="W17" i="69"/>
  <c r="V17" i="69"/>
  <c r="U17" i="69"/>
  <c r="T17" i="69"/>
  <c r="S17" i="69"/>
  <c r="R17" i="69"/>
  <c r="E17" i="69"/>
  <c r="Y16" i="69"/>
  <c r="X16" i="69"/>
  <c r="W16" i="69"/>
  <c r="V16" i="69"/>
  <c r="U16" i="69"/>
  <c r="T16" i="69"/>
  <c r="S16" i="69"/>
  <c r="R16" i="69"/>
  <c r="E16" i="69"/>
  <c r="Y15" i="69"/>
  <c r="X15" i="69"/>
  <c r="W15" i="69"/>
  <c r="V15" i="69"/>
  <c r="U15" i="69"/>
  <c r="T15" i="69"/>
  <c r="S15" i="69"/>
  <c r="R15" i="69"/>
  <c r="E15" i="69"/>
  <c r="Y14" i="69"/>
  <c r="X14" i="69"/>
  <c r="W14" i="69"/>
  <c r="V14" i="69"/>
  <c r="U14" i="69"/>
  <c r="T14" i="69"/>
  <c r="S14" i="69"/>
  <c r="R14" i="69"/>
  <c r="E14" i="69"/>
  <c r="Y13" i="69"/>
  <c r="X13" i="69"/>
  <c r="W13" i="69"/>
  <c r="V13" i="69"/>
  <c r="U13" i="69"/>
  <c r="T13" i="69"/>
  <c r="S13" i="69"/>
  <c r="R13" i="69"/>
  <c r="E13" i="69"/>
  <c r="Y12" i="69"/>
  <c r="X12" i="69"/>
  <c r="W12" i="69"/>
  <c r="V12" i="69"/>
  <c r="U12" i="69"/>
  <c r="T12" i="69"/>
  <c r="S12" i="69"/>
  <c r="R12" i="69"/>
  <c r="E12" i="69"/>
  <c r="Y11" i="69"/>
  <c r="X11" i="69"/>
  <c r="W11" i="69"/>
  <c r="V11" i="69"/>
  <c r="U11" i="69"/>
  <c r="T11" i="69"/>
  <c r="S11" i="69"/>
  <c r="R11" i="69"/>
  <c r="E11" i="69"/>
  <c r="Y10" i="69"/>
  <c r="X10" i="69"/>
  <c r="W10" i="69"/>
  <c r="V10" i="69"/>
  <c r="U10" i="69"/>
  <c r="T10" i="69"/>
  <c r="S10" i="69"/>
  <c r="R10" i="69"/>
  <c r="E10" i="69"/>
  <c r="Y9" i="69"/>
  <c r="X9" i="69"/>
  <c r="W9" i="69"/>
  <c r="V9" i="69"/>
  <c r="U9" i="69"/>
  <c r="T9" i="69"/>
  <c r="S9" i="69"/>
  <c r="R9" i="69"/>
  <c r="E9" i="69"/>
  <c r="Y8" i="69"/>
  <c r="X8" i="69"/>
  <c r="W8" i="69"/>
  <c r="V8" i="69"/>
  <c r="U8" i="69"/>
  <c r="T8" i="69"/>
  <c r="S8" i="69"/>
  <c r="R8" i="69"/>
  <c r="E8" i="69"/>
  <c r="Y7" i="69"/>
  <c r="X7" i="69"/>
  <c r="W7" i="69"/>
  <c r="V7" i="69"/>
  <c r="U7" i="69"/>
  <c r="T7" i="69"/>
  <c r="S7" i="69"/>
  <c r="R7" i="69"/>
  <c r="E7" i="69"/>
  <c r="Y6" i="69"/>
  <c r="X6" i="69"/>
  <c r="W6" i="69"/>
  <c r="V6" i="69"/>
  <c r="U6" i="69"/>
  <c r="T6" i="69"/>
  <c r="S6" i="69"/>
  <c r="R6" i="69"/>
  <c r="E6" i="69"/>
  <c r="Y5" i="69"/>
  <c r="X5" i="69"/>
  <c r="W5" i="69"/>
  <c r="V5" i="69"/>
  <c r="U5" i="69"/>
  <c r="T5" i="69"/>
  <c r="S5" i="69"/>
  <c r="R5" i="69"/>
  <c r="E5" i="69"/>
  <c r="Y4" i="69"/>
  <c r="X4" i="69"/>
  <c r="W4" i="69"/>
  <c r="V4" i="69"/>
  <c r="U4" i="69"/>
  <c r="T4" i="69"/>
  <c r="S4" i="69"/>
  <c r="R4" i="69"/>
  <c r="E4" i="69"/>
  <c r="Y3" i="69"/>
  <c r="X3" i="69"/>
  <c r="W3" i="69"/>
  <c r="V3" i="69"/>
  <c r="U3" i="69"/>
  <c r="T3" i="69"/>
  <c r="S3" i="69"/>
  <c r="R3" i="69"/>
  <c r="E3" i="69"/>
  <c r="G5" i="68"/>
  <c r="G6" i="68"/>
  <c r="G7" i="68"/>
  <c r="G8" i="68"/>
  <c r="G9" i="68"/>
  <c r="G10" i="68"/>
  <c r="G11" i="68"/>
  <c r="G12" i="68"/>
  <c r="G13" i="68"/>
  <c r="G14" i="68"/>
  <c r="G15" i="68"/>
  <c r="G16" i="68"/>
  <c r="G17" i="68"/>
  <c r="G18" i="68"/>
  <c r="G19" i="68"/>
  <c r="G20" i="68"/>
  <c r="G21" i="68"/>
  <c r="G22" i="68"/>
  <c r="G23" i="68"/>
  <c r="G24" i="68"/>
  <c r="G25" i="68"/>
  <c r="G26" i="68"/>
  <c r="G27" i="68"/>
  <c r="G28" i="68"/>
  <c r="G29" i="68"/>
  <c r="G30" i="68"/>
  <c r="G31" i="68"/>
  <c r="G32" i="68"/>
  <c r="G33" i="68"/>
  <c r="G34" i="68"/>
  <c r="G35" i="68"/>
  <c r="G36" i="68"/>
  <c r="G37" i="68"/>
  <c r="G38" i="68"/>
  <c r="G39" i="68"/>
  <c r="G40" i="68"/>
  <c r="G41" i="68"/>
  <c r="G42" i="68"/>
  <c r="G43" i="68"/>
  <c r="G44" i="68"/>
  <c r="G45" i="68"/>
  <c r="G46" i="68"/>
  <c r="G47" i="68"/>
  <c r="G48" i="68"/>
  <c r="G49" i="68"/>
  <c r="G50" i="68"/>
  <c r="G51" i="68"/>
  <c r="G52" i="68"/>
  <c r="G53" i="68"/>
  <c r="G54" i="68"/>
  <c r="G55" i="68"/>
  <c r="G56" i="68"/>
  <c r="G57" i="68"/>
  <c r="G58" i="68"/>
  <c r="G59" i="68"/>
  <c r="G60" i="68"/>
  <c r="G61" i="68"/>
  <c r="G62" i="68"/>
  <c r="G63" i="68"/>
  <c r="G64" i="68"/>
  <c r="G65" i="68"/>
  <c r="G66" i="68"/>
  <c r="G67" i="68"/>
  <c r="G68" i="68"/>
  <c r="G69" i="68"/>
  <c r="G70" i="68"/>
  <c r="G71" i="68"/>
  <c r="G72" i="68"/>
  <c r="G73" i="68"/>
  <c r="H5" i="68"/>
  <c r="I5" i="68"/>
  <c r="H6" i="68"/>
  <c r="I6" i="68"/>
  <c r="H7" i="68"/>
  <c r="I7" i="68"/>
  <c r="H8" i="68"/>
  <c r="I8" i="68"/>
  <c r="H9" i="68"/>
  <c r="I9" i="68"/>
  <c r="H10" i="68"/>
  <c r="I10" i="68"/>
  <c r="H11" i="68"/>
  <c r="I11" i="68"/>
  <c r="H12" i="68"/>
  <c r="I12" i="68"/>
  <c r="H13" i="68"/>
  <c r="I13" i="68"/>
  <c r="H14" i="68"/>
  <c r="I14" i="68"/>
  <c r="H15" i="68"/>
  <c r="I15" i="68"/>
  <c r="H16" i="68"/>
  <c r="I16" i="68"/>
  <c r="H17" i="68"/>
  <c r="I17" i="68"/>
  <c r="H18" i="68"/>
  <c r="I18" i="68"/>
  <c r="H19" i="68"/>
  <c r="I19" i="68"/>
  <c r="H20" i="68"/>
  <c r="I20" i="68"/>
  <c r="H21" i="68"/>
  <c r="I21" i="68"/>
  <c r="H22" i="68"/>
  <c r="I22" i="68"/>
  <c r="H23" i="68"/>
  <c r="I23" i="68"/>
  <c r="H24" i="68"/>
  <c r="I24" i="68"/>
  <c r="H25" i="68"/>
  <c r="I25" i="68"/>
  <c r="H26" i="68"/>
  <c r="I26" i="68"/>
  <c r="H27" i="68"/>
  <c r="I27" i="68"/>
  <c r="H28" i="68"/>
  <c r="I28" i="68"/>
  <c r="H29" i="68"/>
  <c r="I29" i="68"/>
  <c r="H30" i="68"/>
  <c r="I30" i="68"/>
  <c r="H31" i="68"/>
  <c r="I31" i="68"/>
  <c r="H32" i="68"/>
  <c r="I32" i="68"/>
  <c r="H33" i="68"/>
  <c r="I33" i="68"/>
  <c r="H34" i="68"/>
  <c r="I34" i="68"/>
  <c r="H35" i="68"/>
  <c r="I35" i="68"/>
  <c r="H36" i="68"/>
  <c r="I36" i="68"/>
  <c r="H37" i="68"/>
  <c r="I37" i="68"/>
  <c r="H38" i="68"/>
  <c r="I38" i="68"/>
  <c r="H39" i="68"/>
  <c r="I39" i="68"/>
  <c r="H40" i="68"/>
  <c r="I40" i="68"/>
  <c r="H41" i="68"/>
  <c r="I41" i="68"/>
  <c r="H42" i="68"/>
  <c r="I42" i="68"/>
  <c r="H43" i="68"/>
  <c r="I43" i="68"/>
  <c r="H44" i="68"/>
  <c r="I44" i="68"/>
  <c r="H45" i="68"/>
  <c r="I45" i="68"/>
  <c r="H46" i="68"/>
  <c r="I46" i="68"/>
  <c r="H47" i="68"/>
  <c r="I47" i="68"/>
  <c r="H48" i="68"/>
  <c r="I48" i="68"/>
  <c r="H49" i="68"/>
  <c r="I49" i="68"/>
  <c r="H50" i="68"/>
  <c r="I50" i="68"/>
  <c r="H51" i="68"/>
  <c r="I51" i="68"/>
  <c r="H52" i="68"/>
  <c r="I52" i="68"/>
  <c r="H53" i="68"/>
  <c r="I53" i="68"/>
  <c r="H54" i="68"/>
  <c r="I54" i="68"/>
  <c r="H55" i="68"/>
  <c r="I55" i="68"/>
  <c r="H56" i="68"/>
  <c r="I56" i="68"/>
  <c r="H57" i="68"/>
  <c r="I57" i="68"/>
  <c r="H58" i="68"/>
  <c r="I58" i="68"/>
  <c r="H59" i="68"/>
  <c r="I59" i="68"/>
  <c r="H60" i="68"/>
  <c r="I60" i="68"/>
  <c r="H61" i="68"/>
  <c r="I61" i="68"/>
  <c r="H62" i="68"/>
  <c r="I62" i="68"/>
  <c r="H63" i="68"/>
  <c r="I63" i="68"/>
  <c r="H64" i="68"/>
  <c r="I64" i="68"/>
  <c r="H65" i="68"/>
  <c r="I65" i="68"/>
  <c r="H66" i="68"/>
  <c r="I66" i="68"/>
  <c r="H67" i="68"/>
  <c r="I67" i="68"/>
  <c r="H68" i="68"/>
  <c r="I68" i="68"/>
  <c r="H69" i="68"/>
  <c r="I69" i="68"/>
  <c r="H70" i="68"/>
  <c r="I70" i="68"/>
  <c r="H71" i="68"/>
  <c r="I71" i="68"/>
  <c r="H72" i="68"/>
  <c r="I72" i="68"/>
  <c r="H73" i="68"/>
  <c r="I73" i="68"/>
  <c r="I4" i="68"/>
  <c r="H4" i="68"/>
  <c r="G4" i="68"/>
  <c r="J5" i="68"/>
  <c r="K5" i="68"/>
  <c r="J6" i="68"/>
  <c r="K6" i="68"/>
  <c r="J7" i="68"/>
  <c r="K7" i="68"/>
  <c r="J8" i="68"/>
  <c r="K8" i="68"/>
  <c r="J9" i="68"/>
  <c r="K9" i="68"/>
  <c r="J10" i="68"/>
  <c r="K10" i="68"/>
  <c r="J11" i="68"/>
  <c r="K11" i="68"/>
  <c r="J12" i="68"/>
  <c r="K12" i="68"/>
  <c r="J13" i="68"/>
  <c r="K13" i="68"/>
  <c r="J14" i="68"/>
  <c r="K14" i="68"/>
  <c r="J15" i="68"/>
  <c r="K15" i="68"/>
  <c r="J16" i="68"/>
  <c r="K16" i="68"/>
  <c r="J17" i="68"/>
  <c r="K17" i="68"/>
  <c r="J18" i="68"/>
  <c r="K18" i="68"/>
  <c r="J19" i="68"/>
  <c r="K19" i="68"/>
  <c r="J20" i="68"/>
  <c r="K20" i="68"/>
  <c r="J21" i="68"/>
  <c r="K21" i="68"/>
  <c r="J22" i="68"/>
  <c r="K22" i="68"/>
  <c r="J23" i="68"/>
  <c r="K23" i="68"/>
  <c r="J24" i="68"/>
  <c r="K24" i="68"/>
  <c r="J25" i="68"/>
  <c r="K25" i="68"/>
  <c r="J26" i="68"/>
  <c r="K26" i="68"/>
  <c r="J27" i="68"/>
  <c r="K27" i="68"/>
  <c r="J28" i="68"/>
  <c r="K28" i="68"/>
  <c r="J29" i="68"/>
  <c r="K29" i="68"/>
  <c r="J30" i="68"/>
  <c r="K30" i="68"/>
  <c r="J31" i="68"/>
  <c r="K31" i="68"/>
  <c r="J32" i="68"/>
  <c r="K32" i="68"/>
  <c r="J33" i="68"/>
  <c r="K33" i="68"/>
  <c r="J34" i="68"/>
  <c r="K34" i="68"/>
  <c r="J35" i="68"/>
  <c r="K35" i="68"/>
  <c r="J36" i="68"/>
  <c r="K36" i="68"/>
  <c r="J37" i="68"/>
  <c r="K37" i="68"/>
  <c r="J38" i="68"/>
  <c r="K38" i="68"/>
  <c r="J39" i="68"/>
  <c r="K39" i="68"/>
  <c r="J40" i="68"/>
  <c r="K40" i="68"/>
  <c r="J41" i="68"/>
  <c r="K41" i="68"/>
  <c r="J42" i="68"/>
  <c r="K42" i="68"/>
  <c r="J43" i="68"/>
  <c r="K43" i="68"/>
  <c r="J44" i="68"/>
  <c r="K44" i="68"/>
  <c r="J45" i="68"/>
  <c r="K45" i="68"/>
  <c r="J46" i="68"/>
  <c r="K46" i="68"/>
  <c r="J47" i="68"/>
  <c r="K47" i="68"/>
  <c r="J48" i="68"/>
  <c r="K48" i="68"/>
  <c r="J49" i="68"/>
  <c r="K49" i="68"/>
  <c r="J50" i="68"/>
  <c r="K50" i="68"/>
  <c r="J51" i="68"/>
  <c r="K51" i="68"/>
  <c r="J52" i="68"/>
  <c r="K52" i="68"/>
  <c r="J53" i="68"/>
  <c r="K53" i="68"/>
  <c r="J54" i="68"/>
  <c r="K54" i="68"/>
  <c r="J55" i="68"/>
  <c r="K55" i="68"/>
  <c r="J56" i="68"/>
  <c r="K56" i="68"/>
  <c r="J57" i="68"/>
  <c r="K57" i="68"/>
  <c r="J58" i="68"/>
  <c r="K58" i="68"/>
  <c r="J59" i="68"/>
  <c r="K59" i="68"/>
  <c r="J60" i="68"/>
  <c r="K60" i="68"/>
  <c r="J61" i="68"/>
  <c r="K61" i="68"/>
  <c r="J62" i="68"/>
  <c r="K62" i="68"/>
  <c r="J63" i="68"/>
  <c r="K63" i="68"/>
  <c r="J64" i="68"/>
  <c r="K64" i="68"/>
  <c r="J65" i="68"/>
  <c r="K65" i="68"/>
  <c r="J66" i="68"/>
  <c r="K66" i="68"/>
  <c r="J67" i="68"/>
  <c r="K67" i="68"/>
  <c r="J68" i="68"/>
  <c r="K68" i="68"/>
  <c r="J69" i="68"/>
  <c r="K69" i="68"/>
  <c r="J70" i="68"/>
  <c r="K70" i="68"/>
  <c r="J71" i="68"/>
  <c r="K71" i="68"/>
  <c r="J72" i="68"/>
  <c r="K72" i="68"/>
  <c r="J73" i="68"/>
  <c r="K73" i="68"/>
  <c r="K4" i="68"/>
  <c r="J4" i="68"/>
  <c r="G3" i="68"/>
  <c r="K3" i="68"/>
  <c r="I3" i="68"/>
  <c r="J3" i="68"/>
  <c r="AB73" i="68"/>
  <c r="AA73" i="68"/>
  <c r="Z73" i="68"/>
  <c r="Y73" i="68"/>
  <c r="X73" i="68"/>
  <c r="W73" i="68"/>
  <c r="V73" i="68"/>
  <c r="U73" i="68"/>
  <c r="N1" i="68"/>
  <c r="N3" i="68"/>
  <c r="N4" i="68"/>
  <c r="N5" i="68"/>
  <c r="N6" i="68"/>
  <c r="N7" i="68"/>
  <c r="N8" i="68"/>
  <c r="N9" i="68"/>
  <c r="N10" i="68"/>
  <c r="N11" i="68"/>
  <c r="N12" i="68"/>
  <c r="N13" i="68"/>
  <c r="N14" i="68"/>
  <c r="N15" i="68"/>
  <c r="N16" i="68"/>
  <c r="N17" i="68"/>
  <c r="N18" i="68"/>
  <c r="N19" i="68"/>
  <c r="N20" i="68"/>
  <c r="N21" i="68"/>
  <c r="N22" i="68"/>
  <c r="N23" i="68"/>
  <c r="N24" i="68"/>
  <c r="N25" i="68"/>
  <c r="N26" i="68"/>
  <c r="N27" i="68"/>
  <c r="N28" i="68"/>
  <c r="N29" i="68"/>
  <c r="N30" i="68"/>
  <c r="N31" i="68"/>
  <c r="N32" i="68"/>
  <c r="N33" i="68"/>
  <c r="N34" i="68"/>
  <c r="N35" i="68"/>
  <c r="N36" i="68"/>
  <c r="N37" i="68"/>
  <c r="N38" i="68"/>
  <c r="N39" i="68"/>
  <c r="N40" i="68"/>
  <c r="N41" i="68"/>
  <c r="N42" i="68"/>
  <c r="N43" i="68"/>
  <c r="N44" i="68"/>
  <c r="N45" i="68"/>
  <c r="N46" i="68"/>
  <c r="N47" i="68"/>
  <c r="N48" i="68"/>
  <c r="N49" i="68"/>
  <c r="N50" i="68"/>
  <c r="N51" i="68"/>
  <c r="N52" i="68"/>
  <c r="N53" i="68"/>
  <c r="N54" i="68"/>
  <c r="N55" i="68"/>
  <c r="N56" i="68"/>
  <c r="N57" i="68"/>
  <c r="N58" i="68"/>
  <c r="N59" i="68"/>
  <c r="N60" i="68"/>
  <c r="N61" i="68"/>
  <c r="N62" i="68"/>
  <c r="N63" i="68"/>
  <c r="N64" i="68"/>
  <c r="N65" i="68"/>
  <c r="N66" i="68"/>
  <c r="N67" i="68"/>
  <c r="N68" i="68"/>
  <c r="N69" i="68"/>
  <c r="N70" i="68"/>
  <c r="N71" i="68"/>
  <c r="N72" i="68"/>
  <c r="N73" i="68"/>
  <c r="E73" i="68"/>
  <c r="AB72" i="68"/>
  <c r="AA72" i="68"/>
  <c r="Z72" i="68"/>
  <c r="Y72" i="68"/>
  <c r="X72" i="68"/>
  <c r="W72" i="68"/>
  <c r="V72" i="68"/>
  <c r="U72" i="68"/>
  <c r="E72" i="68"/>
  <c r="AB71" i="68"/>
  <c r="AA71" i="68"/>
  <c r="Z71" i="68"/>
  <c r="Y71" i="68"/>
  <c r="X71" i="68"/>
  <c r="W71" i="68"/>
  <c r="V71" i="68"/>
  <c r="U71" i="68"/>
  <c r="E71" i="68"/>
  <c r="AB70" i="68"/>
  <c r="AA70" i="68"/>
  <c r="Z70" i="68"/>
  <c r="Y70" i="68"/>
  <c r="X70" i="68"/>
  <c r="W70" i="68"/>
  <c r="V70" i="68"/>
  <c r="U70" i="68"/>
  <c r="E70" i="68"/>
  <c r="AB69" i="68"/>
  <c r="AA69" i="68"/>
  <c r="Z69" i="68"/>
  <c r="Y69" i="68"/>
  <c r="X69" i="68"/>
  <c r="W69" i="68"/>
  <c r="V69" i="68"/>
  <c r="U69" i="68"/>
  <c r="E69" i="68"/>
  <c r="AB68" i="68"/>
  <c r="AA68" i="68"/>
  <c r="Z68" i="68"/>
  <c r="Y68" i="68"/>
  <c r="X68" i="68"/>
  <c r="W68" i="68"/>
  <c r="V68" i="68"/>
  <c r="U68" i="68"/>
  <c r="E68" i="68"/>
  <c r="AB67" i="68"/>
  <c r="AA67" i="68"/>
  <c r="Z67" i="68"/>
  <c r="Y67" i="68"/>
  <c r="X67" i="68"/>
  <c r="W67" i="68"/>
  <c r="V67" i="68"/>
  <c r="U67" i="68"/>
  <c r="E67" i="68"/>
  <c r="AB66" i="68"/>
  <c r="AA66" i="68"/>
  <c r="Z66" i="68"/>
  <c r="Y66" i="68"/>
  <c r="X66" i="68"/>
  <c r="W66" i="68"/>
  <c r="V66" i="68"/>
  <c r="U66" i="68"/>
  <c r="E66" i="68"/>
  <c r="AB65" i="68"/>
  <c r="AA65" i="68"/>
  <c r="Z65" i="68"/>
  <c r="Y65" i="68"/>
  <c r="X65" i="68"/>
  <c r="W65" i="68"/>
  <c r="V65" i="68"/>
  <c r="U65" i="68"/>
  <c r="E65" i="68"/>
  <c r="AB64" i="68"/>
  <c r="AA64" i="68"/>
  <c r="Z64" i="68"/>
  <c r="Y64" i="68"/>
  <c r="X64" i="68"/>
  <c r="W64" i="68"/>
  <c r="V64" i="68"/>
  <c r="U64" i="68"/>
  <c r="E64" i="68"/>
  <c r="AB63" i="68"/>
  <c r="AA63" i="68"/>
  <c r="Z63" i="68"/>
  <c r="Y63" i="68"/>
  <c r="X63" i="68"/>
  <c r="W63" i="68"/>
  <c r="V63" i="68"/>
  <c r="U63" i="68"/>
  <c r="E63" i="68"/>
  <c r="AB62" i="68"/>
  <c r="AA62" i="68"/>
  <c r="Z62" i="68"/>
  <c r="Y62" i="68"/>
  <c r="X62" i="68"/>
  <c r="W62" i="68"/>
  <c r="V62" i="68"/>
  <c r="U62" i="68"/>
  <c r="E62" i="68"/>
  <c r="AB61" i="68"/>
  <c r="AA61" i="68"/>
  <c r="Z61" i="68"/>
  <c r="Y61" i="68"/>
  <c r="X61" i="68"/>
  <c r="W61" i="68"/>
  <c r="V61" i="68"/>
  <c r="U61" i="68"/>
  <c r="E61" i="68"/>
  <c r="AB60" i="68"/>
  <c r="AA60" i="68"/>
  <c r="Z60" i="68"/>
  <c r="Y60" i="68"/>
  <c r="X60" i="68"/>
  <c r="W60" i="68"/>
  <c r="V60" i="68"/>
  <c r="U60" i="68"/>
  <c r="E60" i="68"/>
  <c r="AB59" i="68"/>
  <c r="AA59" i="68"/>
  <c r="Z59" i="68"/>
  <c r="Y59" i="68"/>
  <c r="X59" i="68"/>
  <c r="W59" i="68"/>
  <c r="V59" i="68"/>
  <c r="U59" i="68"/>
  <c r="E59" i="68"/>
  <c r="AB58" i="68"/>
  <c r="AA58" i="68"/>
  <c r="Z58" i="68"/>
  <c r="Y58" i="68"/>
  <c r="X58" i="68"/>
  <c r="W58" i="68"/>
  <c r="V58" i="68"/>
  <c r="U58" i="68"/>
  <c r="E58" i="68"/>
  <c r="AB57" i="68"/>
  <c r="AA57" i="68"/>
  <c r="Z57" i="68"/>
  <c r="Y57" i="68"/>
  <c r="X57" i="68"/>
  <c r="W57" i="68"/>
  <c r="V57" i="68"/>
  <c r="U57" i="68"/>
  <c r="E57" i="68"/>
  <c r="AB56" i="68"/>
  <c r="AA56" i="68"/>
  <c r="Z56" i="68"/>
  <c r="Y56" i="68"/>
  <c r="X56" i="68"/>
  <c r="W56" i="68"/>
  <c r="V56" i="68"/>
  <c r="U56" i="68"/>
  <c r="E56" i="68"/>
  <c r="AB55" i="68"/>
  <c r="AA55" i="68"/>
  <c r="Z55" i="68"/>
  <c r="Y55" i="68"/>
  <c r="X55" i="68"/>
  <c r="W55" i="68"/>
  <c r="V55" i="68"/>
  <c r="U55" i="68"/>
  <c r="E55" i="68"/>
  <c r="AB54" i="68"/>
  <c r="AA54" i="68"/>
  <c r="Z54" i="68"/>
  <c r="Y54" i="68"/>
  <c r="X54" i="68"/>
  <c r="W54" i="68"/>
  <c r="V54" i="68"/>
  <c r="U54" i="68"/>
  <c r="E54" i="68"/>
  <c r="AB53" i="68"/>
  <c r="AA53" i="68"/>
  <c r="Z53" i="68"/>
  <c r="Y53" i="68"/>
  <c r="X53" i="68"/>
  <c r="W53" i="68"/>
  <c r="V53" i="68"/>
  <c r="U53" i="68"/>
  <c r="E53" i="68"/>
  <c r="AB52" i="68"/>
  <c r="AA52" i="68"/>
  <c r="Z52" i="68"/>
  <c r="Y52" i="68"/>
  <c r="X52" i="68"/>
  <c r="W52" i="68"/>
  <c r="V52" i="68"/>
  <c r="U52" i="68"/>
  <c r="E52" i="68"/>
  <c r="AB51" i="68"/>
  <c r="AA51" i="68"/>
  <c r="Z51" i="68"/>
  <c r="Y51" i="68"/>
  <c r="X51" i="68"/>
  <c r="W51" i="68"/>
  <c r="V51" i="68"/>
  <c r="U51" i="68"/>
  <c r="E51" i="68"/>
  <c r="AB50" i="68"/>
  <c r="AA50" i="68"/>
  <c r="Z50" i="68"/>
  <c r="Y50" i="68"/>
  <c r="X50" i="68"/>
  <c r="W50" i="68"/>
  <c r="V50" i="68"/>
  <c r="U50" i="68"/>
  <c r="E50" i="68"/>
  <c r="AB49" i="68"/>
  <c r="AA49" i="68"/>
  <c r="Z49" i="68"/>
  <c r="Y49" i="68"/>
  <c r="X49" i="68"/>
  <c r="W49" i="68"/>
  <c r="V49" i="68"/>
  <c r="U49" i="68"/>
  <c r="E49" i="68"/>
  <c r="AB48" i="68"/>
  <c r="AA48" i="68"/>
  <c r="Z48" i="68"/>
  <c r="Y48" i="68"/>
  <c r="X48" i="68"/>
  <c r="W48" i="68"/>
  <c r="V48" i="68"/>
  <c r="U48" i="68"/>
  <c r="E48" i="68"/>
  <c r="AB47" i="68"/>
  <c r="AA47" i="68"/>
  <c r="Z47" i="68"/>
  <c r="Y47" i="68"/>
  <c r="X47" i="68"/>
  <c r="W47" i="68"/>
  <c r="V47" i="68"/>
  <c r="U47" i="68"/>
  <c r="E47" i="68"/>
  <c r="AB46" i="68"/>
  <c r="AA46" i="68"/>
  <c r="Z46" i="68"/>
  <c r="Y46" i="68"/>
  <c r="X46" i="68"/>
  <c r="W46" i="68"/>
  <c r="V46" i="68"/>
  <c r="U46" i="68"/>
  <c r="E46" i="68"/>
  <c r="AB45" i="68"/>
  <c r="AA45" i="68"/>
  <c r="Z45" i="68"/>
  <c r="Y45" i="68"/>
  <c r="X45" i="68"/>
  <c r="W45" i="68"/>
  <c r="V45" i="68"/>
  <c r="U45" i="68"/>
  <c r="E45" i="68"/>
  <c r="AB44" i="68"/>
  <c r="AA44" i="68"/>
  <c r="Z44" i="68"/>
  <c r="Y44" i="68"/>
  <c r="X44" i="68"/>
  <c r="W44" i="68"/>
  <c r="V44" i="68"/>
  <c r="U44" i="68"/>
  <c r="E44" i="68"/>
  <c r="AB43" i="68"/>
  <c r="AA43" i="68"/>
  <c r="Z43" i="68"/>
  <c r="Y43" i="68"/>
  <c r="X43" i="68"/>
  <c r="W43" i="68"/>
  <c r="V43" i="68"/>
  <c r="U43" i="68"/>
  <c r="E43" i="68"/>
  <c r="AB42" i="68"/>
  <c r="AA42" i="68"/>
  <c r="Z42" i="68"/>
  <c r="Y42" i="68"/>
  <c r="X42" i="68"/>
  <c r="W42" i="68"/>
  <c r="V42" i="68"/>
  <c r="U42" i="68"/>
  <c r="E42" i="68"/>
  <c r="AB41" i="68"/>
  <c r="AA41" i="68"/>
  <c r="Z41" i="68"/>
  <c r="Y41" i="68"/>
  <c r="X41" i="68"/>
  <c r="W41" i="68"/>
  <c r="V41" i="68"/>
  <c r="U41" i="68"/>
  <c r="E41" i="68"/>
  <c r="AB40" i="68"/>
  <c r="AA40" i="68"/>
  <c r="Z40" i="68"/>
  <c r="Y40" i="68"/>
  <c r="X40" i="68"/>
  <c r="W40" i="68"/>
  <c r="V40" i="68"/>
  <c r="U40" i="68"/>
  <c r="E40" i="68"/>
  <c r="AB39" i="68"/>
  <c r="AA39" i="68"/>
  <c r="Z39" i="68"/>
  <c r="Y39" i="68"/>
  <c r="X39" i="68"/>
  <c r="W39" i="68"/>
  <c r="V39" i="68"/>
  <c r="U39" i="68"/>
  <c r="E39" i="68"/>
  <c r="AB38" i="68"/>
  <c r="AA38" i="68"/>
  <c r="Z38" i="68"/>
  <c r="Y38" i="68"/>
  <c r="X38" i="68"/>
  <c r="W38" i="68"/>
  <c r="V38" i="68"/>
  <c r="U38" i="68"/>
  <c r="E38" i="68"/>
  <c r="AB37" i="68"/>
  <c r="AA37" i="68"/>
  <c r="Z37" i="68"/>
  <c r="Y37" i="68"/>
  <c r="X37" i="68"/>
  <c r="W37" i="68"/>
  <c r="V37" i="68"/>
  <c r="U37" i="68"/>
  <c r="E37" i="68"/>
  <c r="AB36" i="68"/>
  <c r="AA36" i="68"/>
  <c r="Z36" i="68"/>
  <c r="Y36" i="68"/>
  <c r="X36" i="68"/>
  <c r="W36" i="68"/>
  <c r="V36" i="68"/>
  <c r="U36" i="68"/>
  <c r="E36" i="68"/>
  <c r="AB35" i="68"/>
  <c r="AA35" i="68"/>
  <c r="Z35" i="68"/>
  <c r="Y35" i="68"/>
  <c r="X35" i="68"/>
  <c r="W35" i="68"/>
  <c r="V35" i="68"/>
  <c r="U35" i="68"/>
  <c r="E35" i="68"/>
  <c r="AB34" i="68"/>
  <c r="AA34" i="68"/>
  <c r="Z34" i="68"/>
  <c r="Y34" i="68"/>
  <c r="X34" i="68"/>
  <c r="W34" i="68"/>
  <c r="V34" i="68"/>
  <c r="U34" i="68"/>
  <c r="E34" i="68"/>
  <c r="AB33" i="68"/>
  <c r="AA33" i="68"/>
  <c r="Z33" i="68"/>
  <c r="Y33" i="68"/>
  <c r="X33" i="68"/>
  <c r="W33" i="68"/>
  <c r="V33" i="68"/>
  <c r="U33" i="68"/>
  <c r="E33" i="68"/>
  <c r="AB32" i="68"/>
  <c r="AA32" i="68"/>
  <c r="Z32" i="68"/>
  <c r="Y32" i="68"/>
  <c r="X32" i="68"/>
  <c r="W32" i="68"/>
  <c r="V32" i="68"/>
  <c r="U32" i="68"/>
  <c r="E32" i="68"/>
  <c r="AB31" i="68"/>
  <c r="AA31" i="68"/>
  <c r="Z31" i="68"/>
  <c r="Y31" i="68"/>
  <c r="X31" i="68"/>
  <c r="W31" i="68"/>
  <c r="V31" i="68"/>
  <c r="U31" i="68"/>
  <c r="E31" i="68"/>
  <c r="AB30" i="68"/>
  <c r="AA30" i="68"/>
  <c r="Z30" i="68"/>
  <c r="Y30" i="68"/>
  <c r="X30" i="68"/>
  <c r="W30" i="68"/>
  <c r="V30" i="68"/>
  <c r="U30" i="68"/>
  <c r="E30" i="68"/>
  <c r="AB29" i="68"/>
  <c r="AA29" i="68"/>
  <c r="Z29" i="68"/>
  <c r="Y29" i="68"/>
  <c r="X29" i="68"/>
  <c r="W29" i="68"/>
  <c r="V29" i="68"/>
  <c r="U29" i="68"/>
  <c r="E29" i="68"/>
  <c r="AB28" i="68"/>
  <c r="AA28" i="68"/>
  <c r="Z28" i="68"/>
  <c r="Y28" i="68"/>
  <c r="X28" i="68"/>
  <c r="W28" i="68"/>
  <c r="V28" i="68"/>
  <c r="U28" i="68"/>
  <c r="E28" i="68"/>
  <c r="AB27" i="68"/>
  <c r="AA27" i="68"/>
  <c r="Z27" i="68"/>
  <c r="Y27" i="68"/>
  <c r="X27" i="68"/>
  <c r="W27" i="68"/>
  <c r="V27" i="68"/>
  <c r="U27" i="68"/>
  <c r="E27" i="68"/>
  <c r="AB26" i="68"/>
  <c r="AA26" i="68"/>
  <c r="Z26" i="68"/>
  <c r="Y26" i="68"/>
  <c r="X26" i="68"/>
  <c r="W26" i="68"/>
  <c r="V26" i="68"/>
  <c r="U26" i="68"/>
  <c r="E26" i="68"/>
  <c r="AB25" i="68"/>
  <c r="AA25" i="68"/>
  <c r="Z25" i="68"/>
  <c r="Y25" i="68"/>
  <c r="X25" i="68"/>
  <c r="W25" i="68"/>
  <c r="V25" i="68"/>
  <c r="U25" i="68"/>
  <c r="E25" i="68"/>
  <c r="AB24" i="68"/>
  <c r="AA24" i="68"/>
  <c r="Z24" i="68"/>
  <c r="Y24" i="68"/>
  <c r="X24" i="68"/>
  <c r="W24" i="68"/>
  <c r="V24" i="68"/>
  <c r="U24" i="68"/>
  <c r="E24" i="68"/>
  <c r="AB23" i="68"/>
  <c r="AA23" i="68"/>
  <c r="Z23" i="68"/>
  <c r="Y23" i="68"/>
  <c r="X23" i="68"/>
  <c r="W23" i="68"/>
  <c r="V23" i="68"/>
  <c r="U23" i="68"/>
  <c r="E23" i="68"/>
  <c r="AB22" i="68"/>
  <c r="AA22" i="68"/>
  <c r="Z22" i="68"/>
  <c r="Y22" i="68"/>
  <c r="X22" i="68"/>
  <c r="W22" i="68"/>
  <c r="V22" i="68"/>
  <c r="U22" i="68"/>
  <c r="E22" i="68"/>
  <c r="AB21" i="68"/>
  <c r="AA21" i="68"/>
  <c r="Z21" i="68"/>
  <c r="Y21" i="68"/>
  <c r="X21" i="68"/>
  <c r="W21" i="68"/>
  <c r="V21" i="68"/>
  <c r="U21" i="68"/>
  <c r="E21" i="68"/>
  <c r="AB20" i="68"/>
  <c r="AA20" i="68"/>
  <c r="Z20" i="68"/>
  <c r="Y20" i="68"/>
  <c r="X20" i="68"/>
  <c r="W20" i="68"/>
  <c r="V20" i="68"/>
  <c r="U20" i="68"/>
  <c r="E20" i="68"/>
  <c r="AB19" i="68"/>
  <c r="AA19" i="68"/>
  <c r="Z19" i="68"/>
  <c r="Y19" i="68"/>
  <c r="X19" i="68"/>
  <c r="W19" i="68"/>
  <c r="V19" i="68"/>
  <c r="U19" i="68"/>
  <c r="E19" i="68"/>
  <c r="AB18" i="68"/>
  <c r="AA18" i="68"/>
  <c r="Z18" i="68"/>
  <c r="Y18" i="68"/>
  <c r="X18" i="68"/>
  <c r="W18" i="68"/>
  <c r="V18" i="68"/>
  <c r="U18" i="68"/>
  <c r="E18" i="68"/>
  <c r="AB17" i="68"/>
  <c r="AA17" i="68"/>
  <c r="Z17" i="68"/>
  <c r="Y17" i="68"/>
  <c r="X17" i="68"/>
  <c r="W17" i="68"/>
  <c r="V17" i="68"/>
  <c r="U17" i="68"/>
  <c r="E17" i="68"/>
  <c r="AB16" i="68"/>
  <c r="AA16" i="68"/>
  <c r="Z16" i="68"/>
  <c r="Y16" i="68"/>
  <c r="X16" i="68"/>
  <c r="W16" i="68"/>
  <c r="V16" i="68"/>
  <c r="U16" i="68"/>
  <c r="E16" i="68"/>
  <c r="AB15" i="68"/>
  <c r="AA15" i="68"/>
  <c r="Z15" i="68"/>
  <c r="Y15" i="68"/>
  <c r="X15" i="68"/>
  <c r="W15" i="68"/>
  <c r="V15" i="68"/>
  <c r="U15" i="68"/>
  <c r="E15" i="68"/>
  <c r="AB14" i="68"/>
  <c r="AA14" i="68"/>
  <c r="Z14" i="68"/>
  <c r="Y14" i="68"/>
  <c r="X14" i="68"/>
  <c r="W14" i="68"/>
  <c r="V14" i="68"/>
  <c r="U14" i="68"/>
  <c r="E14" i="68"/>
  <c r="AB13" i="68"/>
  <c r="AA13" i="68"/>
  <c r="Z13" i="68"/>
  <c r="Y13" i="68"/>
  <c r="X13" i="68"/>
  <c r="W13" i="68"/>
  <c r="V13" i="68"/>
  <c r="U13" i="68"/>
  <c r="E13" i="68"/>
  <c r="AB12" i="68"/>
  <c r="AA12" i="68"/>
  <c r="Z12" i="68"/>
  <c r="Y12" i="68"/>
  <c r="X12" i="68"/>
  <c r="W12" i="68"/>
  <c r="V12" i="68"/>
  <c r="U12" i="68"/>
  <c r="E12" i="68"/>
  <c r="AB11" i="68"/>
  <c r="AA11" i="68"/>
  <c r="Z11" i="68"/>
  <c r="Y11" i="68"/>
  <c r="X11" i="68"/>
  <c r="W11" i="68"/>
  <c r="V11" i="68"/>
  <c r="U11" i="68"/>
  <c r="E11" i="68"/>
  <c r="AB10" i="68"/>
  <c r="AA10" i="68"/>
  <c r="Z10" i="68"/>
  <c r="Y10" i="68"/>
  <c r="X10" i="68"/>
  <c r="W10" i="68"/>
  <c r="V10" i="68"/>
  <c r="U10" i="68"/>
  <c r="E10" i="68"/>
  <c r="AB9" i="68"/>
  <c r="AA9" i="68"/>
  <c r="Z9" i="68"/>
  <c r="Y9" i="68"/>
  <c r="X9" i="68"/>
  <c r="W9" i="68"/>
  <c r="V9" i="68"/>
  <c r="U9" i="68"/>
  <c r="E9" i="68"/>
  <c r="AB8" i="68"/>
  <c r="AA8" i="68"/>
  <c r="Z8" i="68"/>
  <c r="Y8" i="68"/>
  <c r="X8" i="68"/>
  <c r="W8" i="68"/>
  <c r="V8" i="68"/>
  <c r="U8" i="68"/>
  <c r="E8" i="68"/>
  <c r="AB7" i="68"/>
  <c r="AA7" i="68"/>
  <c r="Z7" i="68"/>
  <c r="Y7" i="68"/>
  <c r="X7" i="68"/>
  <c r="W7" i="68"/>
  <c r="V7" i="68"/>
  <c r="U7" i="68"/>
  <c r="E7" i="68"/>
  <c r="AB6" i="68"/>
  <c r="AA6" i="68"/>
  <c r="Z6" i="68"/>
  <c r="Y6" i="68"/>
  <c r="X6" i="68"/>
  <c r="W6" i="68"/>
  <c r="V6" i="68"/>
  <c r="U6" i="68"/>
  <c r="E6" i="68"/>
  <c r="AB5" i="68"/>
  <c r="AA5" i="68"/>
  <c r="Z5" i="68"/>
  <c r="Y5" i="68"/>
  <c r="X5" i="68"/>
  <c r="W5" i="68"/>
  <c r="V5" i="68"/>
  <c r="U5" i="68"/>
  <c r="E5" i="68"/>
  <c r="AB4" i="68"/>
  <c r="AA4" i="68"/>
  <c r="Z4" i="68"/>
  <c r="Y4" i="68"/>
  <c r="X4" i="68"/>
  <c r="W4" i="68"/>
  <c r="V4" i="68"/>
  <c r="U4" i="68"/>
  <c r="E4" i="68"/>
  <c r="AB3" i="68"/>
  <c r="AA3" i="68"/>
  <c r="Z3" i="68"/>
  <c r="Y3" i="68"/>
  <c r="X3" i="68"/>
  <c r="W3" i="68"/>
  <c r="V3" i="68"/>
  <c r="U3" i="68"/>
  <c r="H3" i="68"/>
  <c r="E3" i="68"/>
  <c r="I4" i="67"/>
  <c r="I5" i="67"/>
  <c r="I6" i="67"/>
  <c r="I7" i="67"/>
  <c r="I8" i="67"/>
  <c r="I9" i="67"/>
  <c r="I10" i="67"/>
  <c r="I11" i="67"/>
  <c r="I12" i="67"/>
  <c r="I13" i="67"/>
  <c r="I14" i="67"/>
  <c r="I15" i="67"/>
  <c r="I16" i="67"/>
  <c r="I17" i="67"/>
  <c r="I18" i="67"/>
  <c r="I19" i="67"/>
  <c r="I20" i="67"/>
  <c r="I21" i="67"/>
  <c r="I22" i="67"/>
  <c r="I23" i="67"/>
  <c r="I24" i="67"/>
  <c r="I25" i="67"/>
  <c r="I26" i="67"/>
  <c r="I27" i="67"/>
  <c r="I28" i="67"/>
  <c r="I29" i="67"/>
  <c r="I30" i="67"/>
  <c r="I31" i="67"/>
  <c r="I32" i="67"/>
  <c r="I33" i="67"/>
  <c r="I34" i="67"/>
  <c r="I35" i="67"/>
  <c r="I36" i="67"/>
  <c r="I37" i="67"/>
  <c r="I38" i="67"/>
  <c r="I39" i="67"/>
  <c r="I40" i="67"/>
  <c r="I41" i="67"/>
  <c r="I42" i="67"/>
  <c r="I43" i="67"/>
  <c r="I44" i="67"/>
  <c r="I45" i="67"/>
  <c r="I46" i="67"/>
  <c r="I47" i="67"/>
  <c r="I48" i="67"/>
  <c r="I49" i="67"/>
  <c r="I50" i="67"/>
  <c r="I51" i="67"/>
  <c r="I52" i="67"/>
  <c r="I53" i="67"/>
  <c r="I54" i="67"/>
  <c r="I55" i="67"/>
  <c r="I56" i="67"/>
  <c r="I57" i="67"/>
  <c r="I58" i="67"/>
  <c r="I59" i="67"/>
  <c r="I60" i="67"/>
  <c r="I61" i="67"/>
  <c r="I62" i="67"/>
  <c r="I63" i="67"/>
  <c r="I64" i="67"/>
  <c r="I65" i="67"/>
  <c r="I66" i="67"/>
  <c r="I67" i="67"/>
  <c r="I68" i="67"/>
  <c r="I69" i="67"/>
  <c r="I70" i="67"/>
  <c r="I71" i="67"/>
  <c r="I72" i="67"/>
  <c r="I73" i="67"/>
  <c r="O7" i="67"/>
  <c r="J4" i="67"/>
  <c r="J5" i="67"/>
  <c r="J6" i="67"/>
  <c r="J7" i="67"/>
  <c r="J8" i="67"/>
  <c r="J9" i="67"/>
  <c r="J10" i="67"/>
  <c r="J11" i="67"/>
  <c r="J12" i="67"/>
  <c r="J13" i="67"/>
  <c r="J14" i="67"/>
  <c r="J15" i="67"/>
  <c r="J16" i="67"/>
  <c r="J17" i="67"/>
  <c r="J18" i="67"/>
  <c r="J19" i="67"/>
  <c r="J20" i="67"/>
  <c r="J21" i="67"/>
  <c r="J22" i="67"/>
  <c r="J23" i="67"/>
  <c r="J24" i="67"/>
  <c r="J25" i="67"/>
  <c r="J26" i="67"/>
  <c r="J27" i="67"/>
  <c r="J28" i="67"/>
  <c r="J29" i="67"/>
  <c r="J30" i="67"/>
  <c r="J31" i="67"/>
  <c r="J32" i="67"/>
  <c r="J33" i="67"/>
  <c r="J34" i="67"/>
  <c r="J35" i="67"/>
  <c r="J36" i="67"/>
  <c r="J37" i="67"/>
  <c r="J38" i="67"/>
  <c r="J39" i="67"/>
  <c r="J40" i="67"/>
  <c r="J41" i="67"/>
  <c r="J42" i="67"/>
  <c r="J43" i="67"/>
  <c r="J44" i="67"/>
  <c r="J45" i="67"/>
  <c r="J46" i="67"/>
  <c r="J47" i="67"/>
  <c r="J48" i="67"/>
  <c r="J49" i="67"/>
  <c r="J50" i="67"/>
  <c r="J51" i="67"/>
  <c r="J52" i="67"/>
  <c r="J53" i="67"/>
  <c r="J54" i="67"/>
  <c r="J55" i="67"/>
  <c r="J56" i="67"/>
  <c r="J57" i="67"/>
  <c r="J58" i="67"/>
  <c r="J59" i="67"/>
  <c r="J60" i="67"/>
  <c r="J61" i="67"/>
  <c r="J62" i="67"/>
  <c r="J63" i="67"/>
  <c r="J64" i="67"/>
  <c r="J65" i="67"/>
  <c r="J66" i="67"/>
  <c r="J67" i="67"/>
  <c r="J68" i="67"/>
  <c r="J69" i="67"/>
  <c r="J70" i="67"/>
  <c r="J71" i="67"/>
  <c r="J72" i="67"/>
  <c r="J73" i="67"/>
  <c r="N7" i="67"/>
  <c r="O5" i="67"/>
  <c r="N5" i="67"/>
  <c r="J3" i="67"/>
  <c r="I3" i="67"/>
  <c r="K1" i="67"/>
  <c r="K3" i="67"/>
  <c r="K4" i="67"/>
  <c r="K5" i="67"/>
  <c r="K6" i="67"/>
  <c r="K7" i="67"/>
  <c r="K8" i="67"/>
  <c r="K9" i="67"/>
  <c r="K10" i="67"/>
  <c r="K11" i="67"/>
  <c r="K12" i="67"/>
  <c r="K13" i="67"/>
  <c r="K14" i="67"/>
  <c r="K15" i="67"/>
  <c r="K16" i="67"/>
  <c r="K17" i="67"/>
  <c r="K18" i="67"/>
  <c r="K19" i="67"/>
  <c r="K20" i="67"/>
  <c r="K21" i="67"/>
  <c r="K22" i="67"/>
  <c r="K23" i="67"/>
  <c r="K24" i="67"/>
  <c r="K25" i="67"/>
  <c r="K26" i="67"/>
  <c r="K27" i="67"/>
  <c r="K28" i="67"/>
  <c r="K29" i="67"/>
  <c r="K30" i="67"/>
  <c r="K31" i="67"/>
  <c r="K32" i="67"/>
  <c r="K33" i="67"/>
  <c r="K34" i="67"/>
  <c r="K35" i="67"/>
  <c r="K36" i="67"/>
  <c r="K37" i="67"/>
  <c r="K38" i="67"/>
  <c r="K39" i="67"/>
  <c r="K40" i="67"/>
  <c r="K41" i="67"/>
  <c r="K42" i="67"/>
  <c r="K43" i="67"/>
  <c r="K44" i="67"/>
  <c r="K45" i="67"/>
  <c r="K46" i="67"/>
  <c r="K47" i="67"/>
  <c r="K48" i="67"/>
  <c r="K49" i="67"/>
  <c r="K50" i="67"/>
  <c r="K51" i="67"/>
  <c r="K52" i="67"/>
  <c r="K53" i="67"/>
  <c r="K54" i="67"/>
  <c r="K55" i="67"/>
  <c r="K56" i="67"/>
  <c r="K57" i="67"/>
  <c r="K58" i="67"/>
  <c r="K59" i="67"/>
  <c r="K60" i="67"/>
  <c r="K61" i="67"/>
  <c r="K62" i="67"/>
  <c r="K63" i="67"/>
  <c r="K64" i="67"/>
  <c r="K65" i="67"/>
  <c r="K66" i="67"/>
  <c r="K67" i="67"/>
  <c r="K68" i="67"/>
  <c r="K69" i="67"/>
  <c r="K70" i="67"/>
  <c r="K71" i="67"/>
  <c r="K72" i="67"/>
  <c r="K73" i="67"/>
  <c r="H73" i="67"/>
  <c r="G73" i="67"/>
  <c r="F73" i="67"/>
  <c r="H72" i="67"/>
  <c r="G72" i="67"/>
  <c r="F72" i="67"/>
  <c r="H71" i="67"/>
  <c r="G71" i="67"/>
  <c r="F71" i="67"/>
  <c r="H70" i="67"/>
  <c r="G70" i="67"/>
  <c r="F70" i="67"/>
  <c r="H69" i="67"/>
  <c r="G69" i="67"/>
  <c r="F69" i="67"/>
  <c r="H68" i="67"/>
  <c r="G68" i="67"/>
  <c r="F68" i="67"/>
  <c r="H67" i="67"/>
  <c r="G67" i="67"/>
  <c r="F67" i="67"/>
  <c r="H66" i="67"/>
  <c r="G66" i="67"/>
  <c r="F66" i="67"/>
  <c r="H65" i="67"/>
  <c r="G65" i="67"/>
  <c r="F65" i="67"/>
  <c r="H64" i="67"/>
  <c r="G64" i="67"/>
  <c r="F64" i="67"/>
  <c r="H63" i="67"/>
  <c r="G63" i="67"/>
  <c r="F63" i="67"/>
  <c r="H62" i="67"/>
  <c r="G62" i="67"/>
  <c r="F62" i="67"/>
  <c r="H61" i="67"/>
  <c r="G61" i="67"/>
  <c r="F61" i="67"/>
  <c r="H60" i="67"/>
  <c r="G60" i="67"/>
  <c r="F60" i="67"/>
  <c r="H59" i="67"/>
  <c r="G59" i="67"/>
  <c r="F59" i="67"/>
  <c r="H58" i="67"/>
  <c r="G58" i="67"/>
  <c r="F58" i="67"/>
  <c r="H57" i="67"/>
  <c r="G57" i="67"/>
  <c r="F57" i="67"/>
  <c r="H56" i="67"/>
  <c r="G56" i="67"/>
  <c r="F56" i="67"/>
  <c r="H55" i="67"/>
  <c r="G55" i="67"/>
  <c r="F55" i="67"/>
  <c r="H54" i="67"/>
  <c r="G54" i="67"/>
  <c r="F54" i="67"/>
  <c r="H53" i="67"/>
  <c r="G53" i="67"/>
  <c r="F53" i="67"/>
  <c r="H52" i="67"/>
  <c r="G52" i="67"/>
  <c r="F52" i="67"/>
  <c r="H51" i="67"/>
  <c r="G51" i="67"/>
  <c r="F51" i="67"/>
  <c r="H50" i="67"/>
  <c r="G50" i="67"/>
  <c r="F50" i="67"/>
  <c r="H49" i="67"/>
  <c r="G49" i="67"/>
  <c r="F49" i="67"/>
  <c r="H48" i="67"/>
  <c r="G48" i="67"/>
  <c r="F48" i="67"/>
  <c r="H47" i="67"/>
  <c r="G47" i="67"/>
  <c r="F47" i="67"/>
  <c r="H46" i="67"/>
  <c r="G46" i="67"/>
  <c r="F46" i="67"/>
  <c r="H45" i="67"/>
  <c r="G45" i="67"/>
  <c r="F45" i="67"/>
  <c r="H44" i="67"/>
  <c r="G44" i="67"/>
  <c r="F44" i="67"/>
  <c r="H43" i="67"/>
  <c r="G43" i="67"/>
  <c r="F43" i="67"/>
  <c r="H42" i="67"/>
  <c r="G42" i="67"/>
  <c r="F42" i="67"/>
  <c r="H41" i="67"/>
  <c r="G41" i="67"/>
  <c r="F41" i="67"/>
  <c r="H40" i="67"/>
  <c r="G40" i="67"/>
  <c r="F40" i="67"/>
  <c r="H39" i="67"/>
  <c r="G39" i="67"/>
  <c r="F39" i="67"/>
  <c r="H38" i="67"/>
  <c r="G38" i="67"/>
  <c r="F38" i="67"/>
  <c r="H37" i="67"/>
  <c r="G37" i="67"/>
  <c r="F37" i="67"/>
  <c r="H36" i="67"/>
  <c r="G36" i="67"/>
  <c r="F36" i="67"/>
  <c r="H35" i="67"/>
  <c r="G35" i="67"/>
  <c r="F35" i="67"/>
  <c r="H34" i="67"/>
  <c r="G34" i="67"/>
  <c r="F34" i="67"/>
  <c r="H33" i="67"/>
  <c r="G33" i="67"/>
  <c r="F33" i="67"/>
  <c r="H32" i="67"/>
  <c r="G32" i="67"/>
  <c r="F32" i="67"/>
  <c r="H31" i="67"/>
  <c r="G31" i="67"/>
  <c r="F31" i="67"/>
  <c r="H30" i="67"/>
  <c r="G30" i="67"/>
  <c r="F30" i="67"/>
  <c r="H29" i="67"/>
  <c r="G29" i="67"/>
  <c r="F29" i="67"/>
  <c r="H28" i="67"/>
  <c r="G28" i="67"/>
  <c r="F28" i="67"/>
  <c r="H27" i="67"/>
  <c r="G27" i="67"/>
  <c r="F27" i="67"/>
  <c r="H26" i="67"/>
  <c r="G26" i="67"/>
  <c r="F26" i="67"/>
  <c r="H25" i="67"/>
  <c r="G25" i="67"/>
  <c r="F25" i="67"/>
  <c r="H24" i="67"/>
  <c r="G24" i="67"/>
  <c r="F24" i="67"/>
  <c r="H23" i="67"/>
  <c r="G23" i="67"/>
  <c r="F23" i="67"/>
  <c r="H22" i="67"/>
  <c r="G22" i="67"/>
  <c r="F22" i="67"/>
  <c r="H21" i="67"/>
  <c r="G21" i="67"/>
  <c r="F21" i="67"/>
  <c r="H20" i="67"/>
  <c r="G20" i="67"/>
  <c r="F20" i="67"/>
  <c r="H19" i="67"/>
  <c r="G19" i="67"/>
  <c r="F19" i="67"/>
  <c r="H18" i="67"/>
  <c r="G18" i="67"/>
  <c r="F18" i="67"/>
  <c r="H17" i="67"/>
  <c r="G17" i="67"/>
  <c r="F17" i="67"/>
  <c r="H16" i="67"/>
  <c r="G16" i="67"/>
  <c r="F16" i="67"/>
  <c r="H15" i="67"/>
  <c r="G15" i="67"/>
  <c r="F15" i="67"/>
  <c r="H14" i="67"/>
  <c r="G14" i="67"/>
  <c r="F14" i="67"/>
  <c r="H13" i="67"/>
  <c r="G13" i="67"/>
  <c r="F13" i="67"/>
  <c r="H12" i="67"/>
  <c r="G12" i="67"/>
  <c r="F12" i="67"/>
  <c r="H11" i="67"/>
  <c r="G11" i="67"/>
  <c r="F11" i="67"/>
  <c r="H10" i="67"/>
  <c r="G10" i="67"/>
  <c r="F10" i="67"/>
  <c r="H9" i="67"/>
  <c r="G9" i="67"/>
  <c r="F9" i="67"/>
  <c r="H8" i="67"/>
  <c r="G8" i="67"/>
  <c r="F8" i="67"/>
  <c r="H7" i="67"/>
  <c r="G7" i="67"/>
  <c r="F7" i="67"/>
  <c r="H3" i="67"/>
  <c r="H4" i="67"/>
  <c r="H5" i="67"/>
  <c r="H6" i="67"/>
  <c r="O3" i="67"/>
  <c r="G3" i="67"/>
  <c r="G4" i="67"/>
  <c r="G5" i="67"/>
  <c r="G6" i="67"/>
  <c r="F3" i="67"/>
  <c r="F4" i="67"/>
  <c r="F5" i="67"/>
  <c r="F6" i="67"/>
  <c r="N3" i="67"/>
  <c r="J4" i="66"/>
  <c r="J5" i="66"/>
  <c r="J6" i="66"/>
  <c r="J7" i="66"/>
  <c r="J8" i="66"/>
  <c r="J9" i="66"/>
  <c r="J10" i="66"/>
  <c r="J11" i="66"/>
  <c r="J12" i="66"/>
  <c r="J13" i="66"/>
  <c r="J14" i="66"/>
  <c r="J15" i="66"/>
  <c r="J16" i="66"/>
  <c r="J17" i="66"/>
  <c r="J18" i="66"/>
  <c r="J19" i="66"/>
  <c r="J20" i="66"/>
  <c r="J21" i="66"/>
  <c r="J22" i="66"/>
  <c r="J23" i="66"/>
  <c r="J24" i="66"/>
  <c r="J25" i="66"/>
  <c r="J26" i="66"/>
  <c r="J27" i="66"/>
  <c r="J28" i="66"/>
  <c r="J29" i="66"/>
  <c r="J30" i="66"/>
  <c r="J31" i="66"/>
  <c r="J32" i="66"/>
  <c r="J33" i="66"/>
  <c r="J34" i="66"/>
  <c r="J35" i="66"/>
  <c r="J36" i="66"/>
  <c r="J37" i="66"/>
  <c r="J38" i="66"/>
  <c r="J39" i="66"/>
  <c r="J40" i="66"/>
  <c r="J41" i="66"/>
  <c r="J42" i="66"/>
  <c r="J43" i="66"/>
  <c r="J44" i="66"/>
  <c r="J45" i="66"/>
  <c r="J46" i="66"/>
  <c r="J47" i="66"/>
  <c r="J48" i="66"/>
  <c r="J49" i="66"/>
  <c r="J50" i="66"/>
  <c r="J51" i="66"/>
  <c r="J52" i="66"/>
  <c r="J53" i="66"/>
  <c r="J54" i="66"/>
  <c r="J55" i="66"/>
  <c r="J56" i="66"/>
  <c r="J57" i="66"/>
  <c r="J58" i="66"/>
  <c r="J59" i="66"/>
  <c r="J60" i="66"/>
  <c r="J61" i="66"/>
  <c r="J62" i="66"/>
  <c r="J63" i="66"/>
  <c r="J64" i="66"/>
  <c r="J65" i="66"/>
  <c r="J66" i="66"/>
  <c r="J67" i="66"/>
  <c r="J68" i="66"/>
  <c r="J69" i="66"/>
  <c r="J70" i="66"/>
  <c r="J71" i="66"/>
  <c r="J72" i="66"/>
  <c r="J73" i="66"/>
  <c r="P7" i="66"/>
  <c r="K4" i="66"/>
  <c r="K5" i="66"/>
  <c r="K6" i="66"/>
  <c r="K7" i="66"/>
  <c r="K8" i="66"/>
  <c r="K9" i="66"/>
  <c r="K10" i="66"/>
  <c r="K11" i="66"/>
  <c r="K12" i="66"/>
  <c r="K13" i="66"/>
  <c r="K14" i="66"/>
  <c r="K15" i="66"/>
  <c r="K16" i="66"/>
  <c r="K17" i="66"/>
  <c r="K18" i="66"/>
  <c r="K19" i="66"/>
  <c r="K20" i="66"/>
  <c r="K21" i="66"/>
  <c r="K22" i="66"/>
  <c r="K23" i="66"/>
  <c r="K24" i="66"/>
  <c r="K25" i="66"/>
  <c r="K26" i="66"/>
  <c r="K27" i="66"/>
  <c r="K28" i="66"/>
  <c r="K29" i="66"/>
  <c r="K30" i="66"/>
  <c r="K31" i="66"/>
  <c r="K32" i="66"/>
  <c r="K33" i="66"/>
  <c r="K34" i="66"/>
  <c r="K35" i="66"/>
  <c r="K36" i="66"/>
  <c r="K37" i="66"/>
  <c r="K38" i="66"/>
  <c r="K39" i="66"/>
  <c r="K40" i="66"/>
  <c r="K41" i="66"/>
  <c r="K42" i="66"/>
  <c r="K43" i="66"/>
  <c r="K44" i="66"/>
  <c r="K45" i="66"/>
  <c r="K46" i="66"/>
  <c r="K47" i="66"/>
  <c r="K48" i="66"/>
  <c r="K49" i="66"/>
  <c r="K50" i="66"/>
  <c r="K51" i="66"/>
  <c r="K52" i="66"/>
  <c r="K53" i="66"/>
  <c r="K54" i="66"/>
  <c r="K55" i="66"/>
  <c r="K56" i="66"/>
  <c r="K57" i="66"/>
  <c r="K58" i="66"/>
  <c r="K59" i="66"/>
  <c r="K60" i="66"/>
  <c r="K61" i="66"/>
  <c r="K62" i="66"/>
  <c r="K63" i="66"/>
  <c r="K64" i="66"/>
  <c r="K65" i="66"/>
  <c r="K66" i="66"/>
  <c r="K67" i="66"/>
  <c r="K68" i="66"/>
  <c r="K69" i="66"/>
  <c r="K70" i="66"/>
  <c r="K71" i="66"/>
  <c r="K72" i="66"/>
  <c r="K73" i="66"/>
  <c r="O7" i="66"/>
  <c r="P5" i="66"/>
  <c r="O5" i="66"/>
  <c r="K3" i="66"/>
  <c r="J3" i="66"/>
  <c r="L1" i="66"/>
  <c r="L3" i="66"/>
  <c r="L4" i="66"/>
  <c r="L5" i="66"/>
  <c r="L6" i="66"/>
  <c r="L7" i="66"/>
  <c r="L8" i="66"/>
  <c r="L9" i="66"/>
  <c r="L10" i="66"/>
  <c r="L11" i="66"/>
  <c r="L12" i="66"/>
  <c r="L13" i="66"/>
  <c r="L14" i="66"/>
  <c r="L15" i="66"/>
  <c r="L16" i="66"/>
  <c r="L17" i="66"/>
  <c r="L18" i="66"/>
  <c r="L19" i="66"/>
  <c r="L20" i="66"/>
  <c r="L21" i="66"/>
  <c r="L22" i="66"/>
  <c r="L23" i="66"/>
  <c r="L24" i="66"/>
  <c r="L25" i="66"/>
  <c r="L26" i="66"/>
  <c r="L27" i="66"/>
  <c r="L28" i="66"/>
  <c r="L29" i="66"/>
  <c r="L30" i="66"/>
  <c r="L31" i="66"/>
  <c r="L32" i="66"/>
  <c r="L33" i="66"/>
  <c r="L34" i="66"/>
  <c r="L35" i="66"/>
  <c r="L36" i="66"/>
  <c r="L37" i="66"/>
  <c r="L38" i="66"/>
  <c r="L39" i="66"/>
  <c r="L40" i="66"/>
  <c r="L41" i="66"/>
  <c r="L42" i="66"/>
  <c r="L43" i="66"/>
  <c r="L44" i="66"/>
  <c r="L45" i="66"/>
  <c r="L46" i="66"/>
  <c r="L47" i="66"/>
  <c r="L48" i="66"/>
  <c r="L49" i="66"/>
  <c r="L50" i="66"/>
  <c r="L51" i="66"/>
  <c r="L52" i="66"/>
  <c r="L53" i="66"/>
  <c r="L54" i="66"/>
  <c r="L55" i="66"/>
  <c r="L56" i="66"/>
  <c r="L57" i="66"/>
  <c r="L58" i="66"/>
  <c r="L59" i="66"/>
  <c r="L60" i="66"/>
  <c r="L61" i="66"/>
  <c r="L62" i="66"/>
  <c r="L63" i="66"/>
  <c r="L64" i="66"/>
  <c r="L65" i="66"/>
  <c r="L66" i="66"/>
  <c r="L67" i="66"/>
  <c r="L68" i="66"/>
  <c r="L69" i="66"/>
  <c r="L70" i="66"/>
  <c r="L71" i="66"/>
  <c r="L72" i="66"/>
  <c r="L73" i="66"/>
  <c r="I73" i="66"/>
  <c r="H73" i="66"/>
  <c r="G73" i="66"/>
  <c r="I72" i="66"/>
  <c r="H72" i="66"/>
  <c r="G72" i="66"/>
  <c r="I71" i="66"/>
  <c r="H71" i="66"/>
  <c r="G71" i="66"/>
  <c r="I70" i="66"/>
  <c r="H70" i="66"/>
  <c r="G70" i="66"/>
  <c r="I69" i="66"/>
  <c r="H69" i="66"/>
  <c r="G69" i="66"/>
  <c r="I68" i="66"/>
  <c r="H68" i="66"/>
  <c r="G68" i="66"/>
  <c r="I67" i="66"/>
  <c r="H67" i="66"/>
  <c r="G67" i="66"/>
  <c r="I66" i="66"/>
  <c r="H66" i="66"/>
  <c r="G66" i="66"/>
  <c r="I65" i="66"/>
  <c r="H65" i="66"/>
  <c r="G65" i="66"/>
  <c r="I64" i="66"/>
  <c r="H64" i="66"/>
  <c r="G64" i="66"/>
  <c r="I63" i="66"/>
  <c r="H63" i="66"/>
  <c r="G63" i="66"/>
  <c r="I62" i="66"/>
  <c r="H62" i="66"/>
  <c r="G62" i="66"/>
  <c r="I61" i="66"/>
  <c r="H61" i="66"/>
  <c r="G61" i="66"/>
  <c r="I60" i="66"/>
  <c r="H60" i="66"/>
  <c r="G60" i="66"/>
  <c r="I59" i="66"/>
  <c r="H59" i="66"/>
  <c r="G59" i="66"/>
  <c r="I58" i="66"/>
  <c r="H58" i="66"/>
  <c r="G58" i="66"/>
  <c r="I57" i="66"/>
  <c r="H57" i="66"/>
  <c r="G57" i="66"/>
  <c r="I56" i="66"/>
  <c r="H56" i="66"/>
  <c r="G56" i="66"/>
  <c r="I55" i="66"/>
  <c r="H55" i="66"/>
  <c r="G55" i="66"/>
  <c r="I54" i="66"/>
  <c r="H54" i="66"/>
  <c r="G54" i="66"/>
  <c r="I53" i="66"/>
  <c r="H53" i="66"/>
  <c r="G53" i="66"/>
  <c r="I52" i="66"/>
  <c r="H52" i="66"/>
  <c r="G52" i="66"/>
  <c r="I51" i="66"/>
  <c r="H51" i="66"/>
  <c r="G51" i="66"/>
  <c r="I50" i="66"/>
  <c r="H50" i="66"/>
  <c r="G50" i="66"/>
  <c r="I49" i="66"/>
  <c r="H49" i="66"/>
  <c r="G49" i="66"/>
  <c r="I48" i="66"/>
  <c r="H48" i="66"/>
  <c r="G48" i="66"/>
  <c r="I47" i="66"/>
  <c r="H47" i="66"/>
  <c r="G47" i="66"/>
  <c r="I46" i="66"/>
  <c r="H46" i="66"/>
  <c r="G46" i="66"/>
  <c r="I45" i="66"/>
  <c r="H45" i="66"/>
  <c r="G45" i="66"/>
  <c r="I44" i="66"/>
  <c r="H44" i="66"/>
  <c r="G44" i="66"/>
  <c r="I43" i="66"/>
  <c r="H43" i="66"/>
  <c r="G43" i="66"/>
  <c r="I42" i="66"/>
  <c r="H42" i="66"/>
  <c r="G42" i="66"/>
  <c r="I41" i="66"/>
  <c r="H41" i="66"/>
  <c r="G41" i="66"/>
  <c r="I40" i="66"/>
  <c r="H40" i="66"/>
  <c r="G40" i="66"/>
  <c r="I39" i="66"/>
  <c r="H39" i="66"/>
  <c r="G39" i="66"/>
  <c r="I38" i="66"/>
  <c r="H38" i="66"/>
  <c r="G38" i="66"/>
  <c r="I37" i="66"/>
  <c r="H37" i="66"/>
  <c r="G37" i="66"/>
  <c r="I36" i="66"/>
  <c r="H36" i="66"/>
  <c r="G36" i="66"/>
  <c r="I35" i="66"/>
  <c r="H35" i="66"/>
  <c r="G35" i="66"/>
  <c r="I34" i="66"/>
  <c r="H34" i="66"/>
  <c r="G34" i="66"/>
  <c r="I33" i="66"/>
  <c r="H33" i="66"/>
  <c r="G33" i="66"/>
  <c r="I32" i="66"/>
  <c r="H32" i="66"/>
  <c r="G32" i="66"/>
  <c r="I31" i="66"/>
  <c r="H31" i="66"/>
  <c r="G31" i="66"/>
  <c r="I30" i="66"/>
  <c r="H30" i="66"/>
  <c r="G30" i="66"/>
  <c r="I29" i="66"/>
  <c r="H29" i="66"/>
  <c r="G29" i="66"/>
  <c r="I28" i="66"/>
  <c r="H28" i="66"/>
  <c r="G28" i="66"/>
  <c r="I27" i="66"/>
  <c r="H27" i="66"/>
  <c r="G27" i="66"/>
  <c r="I26" i="66"/>
  <c r="H26" i="66"/>
  <c r="G26" i="66"/>
  <c r="I25" i="66"/>
  <c r="H25" i="66"/>
  <c r="G25" i="66"/>
  <c r="I24" i="66"/>
  <c r="H24" i="66"/>
  <c r="G24" i="66"/>
  <c r="I23" i="66"/>
  <c r="H23" i="66"/>
  <c r="G23" i="66"/>
  <c r="I22" i="66"/>
  <c r="H22" i="66"/>
  <c r="G22" i="66"/>
  <c r="I21" i="66"/>
  <c r="H21" i="66"/>
  <c r="G21" i="66"/>
  <c r="I20" i="66"/>
  <c r="H20" i="66"/>
  <c r="G20" i="66"/>
  <c r="I19" i="66"/>
  <c r="H19" i="66"/>
  <c r="G19" i="66"/>
  <c r="I18" i="66"/>
  <c r="H18" i="66"/>
  <c r="G18" i="66"/>
  <c r="I17" i="66"/>
  <c r="H17" i="66"/>
  <c r="G17" i="66"/>
  <c r="I16" i="66"/>
  <c r="H16" i="66"/>
  <c r="G16" i="66"/>
  <c r="I15" i="66"/>
  <c r="H15" i="66"/>
  <c r="G15" i="66"/>
  <c r="I14" i="66"/>
  <c r="H14" i="66"/>
  <c r="G14" i="66"/>
  <c r="I13" i="66"/>
  <c r="H13" i="66"/>
  <c r="G13" i="66"/>
  <c r="I12" i="66"/>
  <c r="H12" i="66"/>
  <c r="G12" i="66"/>
  <c r="I11" i="66"/>
  <c r="H11" i="66"/>
  <c r="G11" i="66"/>
  <c r="I10" i="66"/>
  <c r="H10" i="66"/>
  <c r="G10" i="66"/>
  <c r="I9" i="66"/>
  <c r="H9" i="66"/>
  <c r="G9" i="66"/>
  <c r="I8" i="66"/>
  <c r="H8" i="66"/>
  <c r="G8" i="66"/>
  <c r="I7" i="66"/>
  <c r="H7" i="66"/>
  <c r="G7" i="66"/>
  <c r="I3" i="66"/>
  <c r="I4" i="66"/>
  <c r="I5" i="66"/>
  <c r="I6" i="66"/>
  <c r="P3" i="66"/>
  <c r="H3" i="66"/>
  <c r="H4" i="66"/>
  <c r="H5" i="66"/>
  <c r="H6" i="66"/>
  <c r="G3" i="66"/>
  <c r="G4" i="66"/>
  <c r="G5" i="66"/>
  <c r="G6" i="66"/>
  <c r="O3" i="66"/>
  <c r="J4" i="65"/>
  <c r="J5" i="65"/>
  <c r="J6" i="65"/>
  <c r="J7" i="65"/>
  <c r="J8" i="65"/>
  <c r="J9" i="65"/>
  <c r="J10" i="65"/>
  <c r="J11" i="65"/>
  <c r="J12" i="65"/>
  <c r="J13" i="65"/>
  <c r="J14" i="65"/>
  <c r="J15" i="65"/>
  <c r="J16" i="65"/>
  <c r="J17" i="65"/>
  <c r="J18" i="65"/>
  <c r="J19" i="65"/>
  <c r="J20" i="65"/>
  <c r="J21" i="65"/>
  <c r="J22" i="65"/>
  <c r="J23" i="65"/>
  <c r="J24" i="65"/>
  <c r="J25" i="65"/>
  <c r="J26" i="65"/>
  <c r="J27" i="65"/>
  <c r="J28" i="65"/>
  <c r="J29" i="65"/>
  <c r="J30" i="65"/>
  <c r="J31" i="65"/>
  <c r="J32" i="65"/>
  <c r="J33" i="65"/>
  <c r="J34" i="65"/>
  <c r="J35" i="65"/>
  <c r="J36" i="65"/>
  <c r="J37" i="65"/>
  <c r="J38" i="65"/>
  <c r="J39" i="65"/>
  <c r="J40" i="65"/>
  <c r="J41" i="65"/>
  <c r="J42" i="65"/>
  <c r="J43" i="65"/>
  <c r="J44" i="65"/>
  <c r="J45" i="65"/>
  <c r="J46" i="65"/>
  <c r="J47" i="65"/>
  <c r="J48" i="65"/>
  <c r="J49" i="65"/>
  <c r="J50" i="65"/>
  <c r="J51" i="65"/>
  <c r="J52" i="65"/>
  <c r="J53" i="65"/>
  <c r="J54" i="65"/>
  <c r="J55" i="65"/>
  <c r="J56" i="65"/>
  <c r="J57" i="65"/>
  <c r="J58" i="65"/>
  <c r="J59" i="65"/>
  <c r="J60" i="65"/>
  <c r="J61" i="65"/>
  <c r="J62" i="65"/>
  <c r="J63" i="65"/>
  <c r="J64" i="65"/>
  <c r="J65" i="65"/>
  <c r="J66" i="65"/>
  <c r="J67" i="65"/>
  <c r="J68" i="65"/>
  <c r="J69" i="65"/>
  <c r="J70" i="65"/>
  <c r="J71" i="65"/>
  <c r="J72" i="65"/>
  <c r="J73" i="65"/>
  <c r="P7" i="65"/>
  <c r="N5" i="65"/>
  <c r="N6" i="65"/>
  <c r="N7" i="65"/>
  <c r="N8" i="65"/>
  <c r="N9" i="65"/>
  <c r="N10" i="65"/>
  <c r="N11" i="65"/>
  <c r="N12" i="65"/>
  <c r="N13" i="65"/>
  <c r="N14" i="65"/>
  <c r="N15" i="65"/>
  <c r="N16" i="65"/>
  <c r="N17" i="65"/>
  <c r="N18" i="65"/>
  <c r="N19" i="65"/>
  <c r="N20" i="65"/>
  <c r="N21" i="65"/>
  <c r="N22" i="65"/>
  <c r="N23" i="65"/>
  <c r="N24" i="65"/>
  <c r="N25" i="65"/>
  <c r="N26" i="65"/>
  <c r="N27" i="65"/>
  <c r="N28" i="65"/>
  <c r="N29" i="65"/>
  <c r="N30" i="65"/>
  <c r="N31" i="65"/>
  <c r="N32" i="65"/>
  <c r="N33" i="65"/>
  <c r="N34" i="65"/>
  <c r="N35" i="65"/>
  <c r="N36" i="65"/>
  <c r="N37" i="65"/>
  <c r="N38" i="65"/>
  <c r="N39" i="65"/>
  <c r="N40" i="65"/>
  <c r="N41" i="65"/>
  <c r="N42" i="65"/>
  <c r="N43" i="65"/>
  <c r="N44" i="65"/>
  <c r="N45" i="65"/>
  <c r="N46" i="65"/>
  <c r="N47" i="65"/>
  <c r="N48" i="65"/>
  <c r="N49" i="65"/>
  <c r="N50" i="65"/>
  <c r="N51" i="65"/>
  <c r="N52" i="65"/>
  <c r="N53" i="65"/>
  <c r="N54" i="65"/>
  <c r="N55" i="65"/>
  <c r="N56" i="65"/>
  <c r="N57" i="65"/>
  <c r="N58" i="65"/>
  <c r="N59" i="65"/>
  <c r="N60" i="65"/>
  <c r="N61" i="65"/>
  <c r="N62" i="65"/>
  <c r="N63" i="65"/>
  <c r="N64" i="65"/>
  <c r="N65" i="65"/>
  <c r="N66" i="65"/>
  <c r="N67" i="65"/>
  <c r="N68" i="65"/>
  <c r="N69" i="65"/>
  <c r="N70" i="65"/>
  <c r="N71" i="65"/>
  <c r="N72" i="65"/>
  <c r="N73" i="65"/>
  <c r="N3" i="65"/>
  <c r="N1" i="65"/>
  <c r="P5" i="65"/>
  <c r="K4" i="65"/>
  <c r="K5" i="65"/>
  <c r="K6" i="65"/>
  <c r="K7" i="65"/>
  <c r="K8" i="65"/>
  <c r="K9" i="65"/>
  <c r="K10" i="65"/>
  <c r="K11" i="65"/>
  <c r="K12" i="65"/>
  <c r="K13" i="65"/>
  <c r="K14" i="65"/>
  <c r="K15" i="65"/>
  <c r="K16" i="65"/>
  <c r="K17" i="65"/>
  <c r="K18" i="65"/>
  <c r="K19" i="65"/>
  <c r="K20" i="65"/>
  <c r="K21" i="65"/>
  <c r="K22" i="65"/>
  <c r="K23" i="65"/>
  <c r="K24" i="65"/>
  <c r="K25" i="65"/>
  <c r="K26" i="65"/>
  <c r="K27" i="65"/>
  <c r="K28" i="65"/>
  <c r="K29" i="65"/>
  <c r="K30" i="65"/>
  <c r="K31" i="65"/>
  <c r="K32" i="65"/>
  <c r="K33" i="65"/>
  <c r="K34" i="65"/>
  <c r="K35" i="65"/>
  <c r="K36" i="65"/>
  <c r="K37" i="65"/>
  <c r="K38" i="65"/>
  <c r="K39" i="65"/>
  <c r="K40" i="65"/>
  <c r="K41" i="65"/>
  <c r="K42" i="65"/>
  <c r="K43" i="65"/>
  <c r="K44" i="65"/>
  <c r="K45" i="65"/>
  <c r="K46" i="65"/>
  <c r="K47" i="65"/>
  <c r="K48" i="65"/>
  <c r="K49" i="65"/>
  <c r="K50" i="65"/>
  <c r="K51" i="65"/>
  <c r="K52" i="65"/>
  <c r="K53" i="65"/>
  <c r="K54" i="65"/>
  <c r="K55" i="65"/>
  <c r="K56" i="65"/>
  <c r="K57" i="65"/>
  <c r="K58" i="65"/>
  <c r="K59" i="65"/>
  <c r="K60" i="65"/>
  <c r="K61" i="65"/>
  <c r="K62" i="65"/>
  <c r="K63" i="65"/>
  <c r="K64" i="65"/>
  <c r="K65" i="65"/>
  <c r="K66" i="65"/>
  <c r="K67" i="65"/>
  <c r="K68" i="65"/>
  <c r="K69" i="65"/>
  <c r="K70" i="65"/>
  <c r="K71" i="65"/>
  <c r="K72" i="65"/>
  <c r="K73" i="65"/>
  <c r="O5" i="65"/>
  <c r="I73" i="65"/>
  <c r="H73" i="65"/>
  <c r="G73" i="65"/>
  <c r="E73" i="65"/>
  <c r="I72" i="65"/>
  <c r="H72" i="65"/>
  <c r="G72" i="65"/>
  <c r="E72" i="65"/>
  <c r="I71" i="65"/>
  <c r="H71" i="65"/>
  <c r="G71" i="65"/>
  <c r="E71" i="65"/>
  <c r="I70" i="65"/>
  <c r="H70" i="65"/>
  <c r="G70" i="65"/>
  <c r="E70" i="65"/>
  <c r="I69" i="65"/>
  <c r="H69" i="65"/>
  <c r="G69" i="65"/>
  <c r="E69" i="65"/>
  <c r="I68" i="65"/>
  <c r="H68" i="65"/>
  <c r="G68" i="65"/>
  <c r="E68" i="65"/>
  <c r="I67" i="65"/>
  <c r="H67" i="65"/>
  <c r="G67" i="65"/>
  <c r="E67" i="65"/>
  <c r="I66" i="65"/>
  <c r="H66" i="65"/>
  <c r="G66" i="65"/>
  <c r="E66" i="65"/>
  <c r="I65" i="65"/>
  <c r="H65" i="65"/>
  <c r="G65" i="65"/>
  <c r="E65" i="65"/>
  <c r="I64" i="65"/>
  <c r="H64" i="65"/>
  <c r="G64" i="65"/>
  <c r="E64" i="65"/>
  <c r="I63" i="65"/>
  <c r="H63" i="65"/>
  <c r="G63" i="65"/>
  <c r="E63" i="65"/>
  <c r="I62" i="65"/>
  <c r="H62" i="65"/>
  <c r="G62" i="65"/>
  <c r="E62" i="65"/>
  <c r="I61" i="65"/>
  <c r="H61" i="65"/>
  <c r="G61" i="65"/>
  <c r="E61" i="65"/>
  <c r="I60" i="65"/>
  <c r="H60" i="65"/>
  <c r="G60" i="65"/>
  <c r="E60" i="65"/>
  <c r="I59" i="65"/>
  <c r="H59" i="65"/>
  <c r="G59" i="65"/>
  <c r="E59" i="65"/>
  <c r="I58" i="65"/>
  <c r="H58" i="65"/>
  <c r="G58" i="65"/>
  <c r="E58" i="65"/>
  <c r="I57" i="65"/>
  <c r="H57" i="65"/>
  <c r="G57" i="65"/>
  <c r="E57" i="65"/>
  <c r="I56" i="65"/>
  <c r="H56" i="65"/>
  <c r="G56" i="65"/>
  <c r="E56" i="65"/>
  <c r="I55" i="65"/>
  <c r="H55" i="65"/>
  <c r="G55" i="65"/>
  <c r="E55" i="65"/>
  <c r="I54" i="65"/>
  <c r="H54" i="65"/>
  <c r="G54" i="65"/>
  <c r="E54" i="65"/>
  <c r="I53" i="65"/>
  <c r="H53" i="65"/>
  <c r="G53" i="65"/>
  <c r="E53" i="65"/>
  <c r="I52" i="65"/>
  <c r="H52" i="65"/>
  <c r="G52" i="65"/>
  <c r="E52" i="65"/>
  <c r="I51" i="65"/>
  <c r="H51" i="65"/>
  <c r="G51" i="65"/>
  <c r="E51" i="65"/>
  <c r="I50" i="65"/>
  <c r="H50" i="65"/>
  <c r="G50" i="65"/>
  <c r="E50" i="65"/>
  <c r="I49" i="65"/>
  <c r="H49" i="65"/>
  <c r="G49" i="65"/>
  <c r="E49" i="65"/>
  <c r="I48" i="65"/>
  <c r="H48" i="65"/>
  <c r="G48" i="65"/>
  <c r="E48" i="65"/>
  <c r="I47" i="65"/>
  <c r="H47" i="65"/>
  <c r="G47" i="65"/>
  <c r="E47" i="65"/>
  <c r="I46" i="65"/>
  <c r="H46" i="65"/>
  <c r="G46" i="65"/>
  <c r="E46" i="65"/>
  <c r="I45" i="65"/>
  <c r="H45" i="65"/>
  <c r="G45" i="65"/>
  <c r="E45" i="65"/>
  <c r="I44" i="65"/>
  <c r="H44" i="65"/>
  <c r="G44" i="65"/>
  <c r="E44" i="65"/>
  <c r="I43" i="65"/>
  <c r="H43" i="65"/>
  <c r="G43" i="65"/>
  <c r="E43" i="65"/>
  <c r="I42" i="65"/>
  <c r="H42" i="65"/>
  <c r="G42" i="65"/>
  <c r="E42" i="65"/>
  <c r="I41" i="65"/>
  <c r="H41" i="65"/>
  <c r="G41" i="65"/>
  <c r="E41" i="65"/>
  <c r="I40" i="65"/>
  <c r="H40" i="65"/>
  <c r="G40" i="65"/>
  <c r="E40" i="65"/>
  <c r="I39" i="65"/>
  <c r="H39" i="65"/>
  <c r="G39" i="65"/>
  <c r="E39" i="65"/>
  <c r="I38" i="65"/>
  <c r="H38" i="65"/>
  <c r="G38" i="65"/>
  <c r="E38" i="65"/>
  <c r="I37" i="65"/>
  <c r="H37" i="65"/>
  <c r="G37" i="65"/>
  <c r="E37" i="65"/>
  <c r="I36" i="65"/>
  <c r="H36" i="65"/>
  <c r="G36" i="65"/>
  <c r="E36" i="65"/>
  <c r="I35" i="65"/>
  <c r="H35" i="65"/>
  <c r="G35" i="65"/>
  <c r="E35" i="65"/>
  <c r="I34" i="65"/>
  <c r="H34" i="65"/>
  <c r="G34" i="65"/>
  <c r="E34" i="65"/>
  <c r="I33" i="65"/>
  <c r="H33" i="65"/>
  <c r="G33" i="65"/>
  <c r="E33" i="65"/>
  <c r="I32" i="65"/>
  <c r="H32" i="65"/>
  <c r="G32" i="65"/>
  <c r="E32" i="65"/>
  <c r="I31" i="65"/>
  <c r="H31" i="65"/>
  <c r="G31" i="65"/>
  <c r="E31" i="65"/>
  <c r="I30" i="65"/>
  <c r="H30" i="65"/>
  <c r="G30" i="65"/>
  <c r="E30" i="65"/>
  <c r="I29" i="65"/>
  <c r="H29" i="65"/>
  <c r="G29" i="65"/>
  <c r="E29" i="65"/>
  <c r="I28" i="65"/>
  <c r="H28" i="65"/>
  <c r="G28" i="65"/>
  <c r="E28" i="65"/>
  <c r="I27" i="65"/>
  <c r="H27" i="65"/>
  <c r="G27" i="65"/>
  <c r="E27" i="65"/>
  <c r="I26" i="65"/>
  <c r="H26" i="65"/>
  <c r="G26" i="65"/>
  <c r="E26" i="65"/>
  <c r="I25" i="65"/>
  <c r="H25" i="65"/>
  <c r="G25" i="65"/>
  <c r="E25" i="65"/>
  <c r="I24" i="65"/>
  <c r="H24" i="65"/>
  <c r="G24" i="65"/>
  <c r="E24" i="65"/>
  <c r="I23" i="65"/>
  <c r="H23" i="65"/>
  <c r="G23" i="65"/>
  <c r="E23" i="65"/>
  <c r="I22" i="65"/>
  <c r="H22" i="65"/>
  <c r="G22" i="65"/>
  <c r="E22" i="65"/>
  <c r="I21" i="65"/>
  <c r="H21" i="65"/>
  <c r="G21" i="65"/>
  <c r="E21" i="65"/>
  <c r="I20" i="65"/>
  <c r="H20" i="65"/>
  <c r="G20" i="65"/>
  <c r="E20" i="65"/>
  <c r="I19" i="65"/>
  <c r="H19" i="65"/>
  <c r="G19" i="65"/>
  <c r="E19" i="65"/>
  <c r="I18" i="65"/>
  <c r="H18" i="65"/>
  <c r="G18" i="65"/>
  <c r="E18" i="65"/>
  <c r="I17" i="65"/>
  <c r="H17" i="65"/>
  <c r="G17" i="65"/>
  <c r="E17" i="65"/>
  <c r="I16" i="65"/>
  <c r="H16" i="65"/>
  <c r="G16" i="65"/>
  <c r="E16" i="65"/>
  <c r="I15" i="65"/>
  <c r="H15" i="65"/>
  <c r="G15" i="65"/>
  <c r="E15" i="65"/>
  <c r="I14" i="65"/>
  <c r="H14" i="65"/>
  <c r="G14" i="65"/>
  <c r="E14" i="65"/>
  <c r="I13" i="65"/>
  <c r="H13" i="65"/>
  <c r="G13" i="65"/>
  <c r="E13" i="65"/>
  <c r="I12" i="65"/>
  <c r="H12" i="65"/>
  <c r="G12" i="65"/>
  <c r="E12" i="65"/>
  <c r="I11" i="65"/>
  <c r="H11" i="65"/>
  <c r="G11" i="65"/>
  <c r="E11" i="65"/>
  <c r="I10" i="65"/>
  <c r="H10" i="65"/>
  <c r="G10" i="65"/>
  <c r="E10" i="65"/>
  <c r="I9" i="65"/>
  <c r="H9" i="65"/>
  <c r="G9" i="65"/>
  <c r="E9" i="65"/>
  <c r="I8" i="65"/>
  <c r="H8" i="65"/>
  <c r="G8" i="65"/>
  <c r="E8" i="65"/>
  <c r="I7" i="65"/>
  <c r="H7" i="65"/>
  <c r="G7" i="65"/>
  <c r="E7" i="65"/>
  <c r="I6" i="65"/>
  <c r="H6" i="65"/>
  <c r="G6" i="65"/>
  <c r="E6" i="65"/>
  <c r="I5" i="65"/>
  <c r="H5" i="65"/>
  <c r="G5" i="65"/>
  <c r="E5" i="65"/>
  <c r="I4" i="65"/>
  <c r="H4" i="65"/>
  <c r="G4" i="65"/>
  <c r="E4" i="65"/>
  <c r="G3" i="65"/>
  <c r="H3" i="65"/>
  <c r="I3" i="65"/>
  <c r="E3" i="65"/>
  <c r="P3" i="65"/>
  <c r="O3" i="65"/>
  <c r="K3" i="65"/>
  <c r="J3" i="65"/>
  <c r="K5" i="60"/>
  <c r="K6" i="60"/>
  <c r="K7" i="60"/>
  <c r="K8" i="60"/>
  <c r="K9" i="60"/>
  <c r="K10" i="60"/>
  <c r="K11" i="60"/>
  <c r="K12" i="60"/>
  <c r="K13" i="60"/>
  <c r="K14" i="60"/>
  <c r="K15" i="60"/>
  <c r="K16" i="60"/>
  <c r="K17" i="60"/>
  <c r="K18" i="60"/>
  <c r="K19" i="60"/>
  <c r="K20" i="60"/>
  <c r="K21" i="60"/>
  <c r="K22" i="60"/>
  <c r="K23" i="60"/>
  <c r="K24" i="60"/>
  <c r="K25" i="60"/>
  <c r="K26" i="60"/>
  <c r="K27" i="60"/>
  <c r="K28" i="60"/>
  <c r="K29" i="60"/>
  <c r="K30" i="60"/>
  <c r="K31" i="60"/>
  <c r="K32" i="60"/>
  <c r="K33" i="60"/>
  <c r="K34" i="60"/>
  <c r="K35" i="60"/>
  <c r="K36" i="60"/>
  <c r="K37" i="60"/>
  <c r="K38" i="60"/>
  <c r="K39" i="60"/>
  <c r="K40" i="60"/>
  <c r="K41" i="60"/>
  <c r="K42" i="60"/>
  <c r="K43" i="60"/>
  <c r="K44" i="60"/>
  <c r="K45" i="60"/>
  <c r="K46" i="60"/>
  <c r="K47" i="60"/>
  <c r="K48" i="60"/>
  <c r="K49" i="60"/>
  <c r="K50" i="60"/>
  <c r="K51" i="60"/>
  <c r="K52" i="60"/>
  <c r="K53" i="60"/>
  <c r="K54" i="60"/>
  <c r="K55" i="60"/>
  <c r="K56" i="60"/>
  <c r="K57" i="60"/>
  <c r="K58" i="60"/>
  <c r="K59" i="60"/>
  <c r="K60" i="60"/>
  <c r="K61" i="60"/>
  <c r="K62" i="60"/>
  <c r="K63" i="60"/>
  <c r="K64" i="60"/>
  <c r="K65" i="60"/>
  <c r="K66" i="60"/>
  <c r="K67" i="60"/>
  <c r="K68" i="60"/>
  <c r="K69" i="60"/>
  <c r="K70" i="60"/>
  <c r="K71" i="60"/>
  <c r="K72" i="60"/>
  <c r="K73" i="60"/>
  <c r="K4" i="60"/>
  <c r="K3" i="60"/>
  <c r="G5" i="60"/>
  <c r="G6" i="60"/>
  <c r="G7" i="60"/>
  <c r="G8" i="60"/>
  <c r="G9" i="60"/>
  <c r="G10" i="60"/>
  <c r="G11" i="60"/>
  <c r="G12" i="60"/>
  <c r="G13" i="60"/>
  <c r="G14" i="60"/>
  <c r="G15" i="60"/>
  <c r="G16" i="60"/>
  <c r="G17" i="60"/>
  <c r="G18" i="60"/>
  <c r="G19" i="60"/>
  <c r="G20" i="60"/>
  <c r="G21" i="60"/>
  <c r="G22" i="60"/>
  <c r="G23" i="60"/>
  <c r="G24" i="60"/>
  <c r="G25" i="60"/>
  <c r="G26" i="60"/>
  <c r="G27" i="60"/>
  <c r="G28" i="60"/>
  <c r="G29" i="60"/>
  <c r="G30" i="60"/>
  <c r="G31" i="60"/>
  <c r="G32" i="60"/>
  <c r="G33" i="60"/>
  <c r="G34" i="60"/>
  <c r="G35" i="60"/>
  <c r="G36" i="60"/>
  <c r="G37" i="60"/>
  <c r="G38" i="60"/>
  <c r="G39" i="60"/>
  <c r="G40" i="60"/>
  <c r="G41" i="60"/>
  <c r="G42" i="60"/>
  <c r="G43" i="60"/>
  <c r="G44" i="60"/>
  <c r="G45" i="60"/>
  <c r="G46" i="60"/>
  <c r="G47" i="60"/>
  <c r="G48" i="60"/>
  <c r="G49" i="60"/>
  <c r="G50" i="60"/>
  <c r="G51" i="60"/>
  <c r="G52" i="60"/>
  <c r="G53" i="60"/>
  <c r="G54" i="60"/>
  <c r="G55" i="60"/>
  <c r="G56" i="60"/>
  <c r="G57" i="60"/>
  <c r="G58" i="60"/>
  <c r="G59" i="60"/>
  <c r="G60" i="60"/>
  <c r="G61" i="60"/>
  <c r="G62" i="60"/>
  <c r="G63" i="60"/>
  <c r="G64" i="60"/>
  <c r="G65" i="60"/>
  <c r="G66" i="60"/>
  <c r="G67" i="60"/>
  <c r="G68" i="60"/>
  <c r="G69" i="60"/>
  <c r="G70" i="60"/>
  <c r="G71" i="60"/>
  <c r="G72" i="60"/>
  <c r="G73" i="60"/>
  <c r="G4" i="60"/>
  <c r="J5" i="60"/>
  <c r="J6" i="60"/>
  <c r="J7" i="60"/>
  <c r="J8" i="60"/>
  <c r="J9" i="60"/>
  <c r="J10" i="60"/>
  <c r="J11" i="60"/>
  <c r="J12" i="60"/>
  <c r="J13" i="60"/>
  <c r="J14" i="60"/>
  <c r="J15" i="60"/>
  <c r="J16" i="60"/>
  <c r="J17" i="60"/>
  <c r="J18" i="60"/>
  <c r="J19" i="60"/>
  <c r="J20" i="60"/>
  <c r="J21" i="60"/>
  <c r="J22" i="60"/>
  <c r="J23" i="60"/>
  <c r="J24" i="60"/>
  <c r="J25" i="60"/>
  <c r="J26" i="60"/>
  <c r="J27" i="60"/>
  <c r="J28" i="60"/>
  <c r="J29" i="60"/>
  <c r="J30" i="60"/>
  <c r="J31" i="60"/>
  <c r="J32" i="60"/>
  <c r="J33" i="60"/>
  <c r="J34" i="60"/>
  <c r="J35" i="60"/>
  <c r="J36" i="60"/>
  <c r="J37" i="60"/>
  <c r="J38" i="60"/>
  <c r="J39" i="60"/>
  <c r="J40" i="60"/>
  <c r="J41" i="60"/>
  <c r="J42" i="60"/>
  <c r="J43" i="60"/>
  <c r="J44" i="60"/>
  <c r="J45" i="60"/>
  <c r="J46" i="60"/>
  <c r="J47" i="60"/>
  <c r="J48" i="60"/>
  <c r="J49" i="60"/>
  <c r="J50" i="60"/>
  <c r="J51" i="60"/>
  <c r="J52" i="60"/>
  <c r="J53" i="60"/>
  <c r="J54" i="60"/>
  <c r="J55" i="60"/>
  <c r="J56" i="60"/>
  <c r="J57" i="60"/>
  <c r="J58" i="60"/>
  <c r="J59" i="60"/>
  <c r="J60" i="60"/>
  <c r="J61" i="60"/>
  <c r="J62" i="60"/>
  <c r="J63" i="60"/>
  <c r="J64" i="60"/>
  <c r="J65" i="60"/>
  <c r="J66" i="60"/>
  <c r="J67" i="60"/>
  <c r="J68" i="60"/>
  <c r="J69" i="60"/>
  <c r="J70" i="60"/>
  <c r="J71" i="60"/>
  <c r="J72" i="60"/>
  <c r="J73" i="60"/>
  <c r="J4" i="60"/>
  <c r="I3" i="60"/>
  <c r="J3" i="60"/>
  <c r="L1" i="63"/>
  <c r="L3" i="63"/>
  <c r="L4" i="63"/>
  <c r="L5" i="63"/>
  <c r="L6" i="63"/>
  <c r="L7" i="63"/>
  <c r="L8" i="63"/>
  <c r="L9" i="63"/>
  <c r="L10" i="63"/>
  <c r="L11" i="63"/>
  <c r="L12" i="63"/>
  <c r="L13" i="63"/>
  <c r="L14" i="63"/>
  <c r="L15" i="63"/>
  <c r="L16" i="63"/>
  <c r="L17" i="63"/>
  <c r="L18" i="63"/>
  <c r="L19" i="63"/>
  <c r="L20" i="63"/>
  <c r="L21" i="63"/>
  <c r="L22" i="63"/>
  <c r="L23" i="63"/>
  <c r="L24" i="63"/>
  <c r="L25" i="63"/>
  <c r="L26" i="63"/>
  <c r="L27" i="63"/>
  <c r="L28" i="63"/>
  <c r="L29" i="63"/>
  <c r="L30" i="63"/>
  <c r="L31" i="63"/>
  <c r="L32" i="63"/>
  <c r="L33" i="63"/>
  <c r="L34" i="63"/>
  <c r="L35" i="63"/>
  <c r="L36" i="63"/>
  <c r="L37" i="63"/>
  <c r="L38" i="63"/>
  <c r="L39" i="63"/>
  <c r="L40" i="63"/>
  <c r="L41" i="63"/>
  <c r="L42" i="63"/>
  <c r="L43" i="63"/>
  <c r="L44" i="63"/>
  <c r="L45" i="63"/>
  <c r="L46" i="63"/>
  <c r="L47" i="63"/>
  <c r="L48" i="63"/>
  <c r="L49" i="63"/>
  <c r="L50" i="63"/>
  <c r="L51" i="63"/>
  <c r="L52" i="63"/>
  <c r="L53" i="63"/>
  <c r="L54" i="63"/>
  <c r="L55" i="63"/>
  <c r="L56" i="63"/>
  <c r="L57" i="63"/>
  <c r="L58" i="63"/>
  <c r="L59" i="63"/>
  <c r="L60" i="63"/>
  <c r="L61" i="63"/>
  <c r="L62" i="63"/>
  <c r="L63" i="63"/>
  <c r="L64" i="63"/>
  <c r="L65" i="63"/>
  <c r="L66" i="63"/>
  <c r="L67" i="63"/>
  <c r="L68" i="63"/>
  <c r="L69" i="63"/>
  <c r="L70" i="63"/>
  <c r="L71" i="63"/>
  <c r="L72" i="63"/>
  <c r="L73" i="63"/>
  <c r="H73" i="63"/>
  <c r="G73" i="63"/>
  <c r="F73" i="63"/>
  <c r="H72" i="63"/>
  <c r="G72" i="63"/>
  <c r="F72" i="63"/>
  <c r="H71" i="63"/>
  <c r="G71" i="63"/>
  <c r="F71" i="63"/>
  <c r="H70" i="63"/>
  <c r="G70" i="63"/>
  <c r="F70" i="63"/>
  <c r="H69" i="63"/>
  <c r="G69" i="63"/>
  <c r="F69" i="63"/>
  <c r="H68" i="63"/>
  <c r="G68" i="63"/>
  <c r="F68" i="63"/>
  <c r="H67" i="63"/>
  <c r="G67" i="63"/>
  <c r="F67" i="63"/>
  <c r="H66" i="63"/>
  <c r="G66" i="63"/>
  <c r="F66" i="63"/>
  <c r="H65" i="63"/>
  <c r="G65" i="63"/>
  <c r="F65" i="63"/>
  <c r="H64" i="63"/>
  <c r="G64" i="63"/>
  <c r="F64" i="63"/>
  <c r="H63" i="63"/>
  <c r="G63" i="63"/>
  <c r="F63" i="63"/>
  <c r="H62" i="63"/>
  <c r="G62" i="63"/>
  <c r="F62" i="63"/>
  <c r="H61" i="63"/>
  <c r="G61" i="63"/>
  <c r="F61" i="63"/>
  <c r="H60" i="63"/>
  <c r="G60" i="63"/>
  <c r="F60" i="63"/>
  <c r="H59" i="63"/>
  <c r="G59" i="63"/>
  <c r="F59" i="63"/>
  <c r="H58" i="63"/>
  <c r="G58" i="63"/>
  <c r="F58" i="63"/>
  <c r="H57" i="63"/>
  <c r="G57" i="63"/>
  <c r="F57" i="63"/>
  <c r="H56" i="63"/>
  <c r="G56" i="63"/>
  <c r="F56" i="63"/>
  <c r="H55" i="63"/>
  <c r="G55" i="63"/>
  <c r="F55" i="63"/>
  <c r="H54" i="63"/>
  <c r="G54" i="63"/>
  <c r="F54" i="63"/>
  <c r="H53" i="63"/>
  <c r="G53" i="63"/>
  <c r="F53" i="63"/>
  <c r="H52" i="63"/>
  <c r="G52" i="63"/>
  <c r="F52" i="63"/>
  <c r="H51" i="63"/>
  <c r="G51" i="63"/>
  <c r="F51" i="63"/>
  <c r="H50" i="63"/>
  <c r="G50" i="63"/>
  <c r="F50" i="63"/>
  <c r="H49" i="63"/>
  <c r="G49" i="63"/>
  <c r="F49" i="63"/>
  <c r="H48" i="63"/>
  <c r="G48" i="63"/>
  <c r="F48" i="63"/>
  <c r="H47" i="63"/>
  <c r="G47" i="63"/>
  <c r="F47" i="63"/>
  <c r="H46" i="63"/>
  <c r="G46" i="63"/>
  <c r="F46" i="63"/>
  <c r="H45" i="63"/>
  <c r="G45" i="63"/>
  <c r="F45" i="63"/>
  <c r="H44" i="63"/>
  <c r="G44" i="63"/>
  <c r="F44" i="63"/>
  <c r="H43" i="63"/>
  <c r="G43" i="63"/>
  <c r="F43" i="63"/>
  <c r="H42" i="63"/>
  <c r="G42" i="63"/>
  <c r="F42" i="63"/>
  <c r="H41" i="63"/>
  <c r="G41" i="63"/>
  <c r="F41" i="63"/>
  <c r="H40" i="63"/>
  <c r="G40" i="63"/>
  <c r="F40" i="63"/>
  <c r="H39" i="63"/>
  <c r="G39" i="63"/>
  <c r="F39" i="63"/>
  <c r="H38" i="63"/>
  <c r="G38" i="63"/>
  <c r="F38" i="63"/>
  <c r="H37" i="63"/>
  <c r="G37" i="63"/>
  <c r="F37" i="63"/>
  <c r="H36" i="63"/>
  <c r="G36" i="63"/>
  <c r="F36" i="63"/>
  <c r="H35" i="63"/>
  <c r="G35" i="63"/>
  <c r="F35" i="63"/>
  <c r="H34" i="63"/>
  <c r="G34" i="63"/>
  <c r="F34" i="63"/>
  <c r="H33" i="63"/>
  <c r="G33" i="63"/>
  <c r="F33" i="63"/>
  <c r="H32" i="63"/>
  <c r="G32" i="63"/>
  <c r="F32" i="63"/>
  <c r="H31" i="63"/>
  <c r="G31" i="63"/>
  <c r="F31" i="63"/>
  <c r="H30" i="63"/>
  <c r="G30" i="63"/>
  <c r="F30" i="63"/>
  <c r="H29" i="63"/>
  <c r="G29" i="63"/>
  <c r="F29" i="63"/>
  <c r="H28" i="63"/>
  <c r="G28" i="63"/>
  <c r="F28" i="63"/>
  <c r="H27" i="63"/>
  <c r="G27" i="63"/>
  <c r="F27" i="63"/>
  <c r="H26" i="63"/>
  <c r="G26" i="63"/>
  <c r="F26" i="63"/>
  <c r="H25" i="63"/>
  <c r="G25" i="63"/>
  <c r="F25" i="63"/>
  <c r="H24" i="63"/>
  <c r="G24" i="63"/>
  <c r="F24" i="63"/>
  <c r="H23" i="63"/>
  <c r="G23" i="63"/>
  <c r="F23" i="63"/>
  <c r="H22" i="63"/>
  <c r="G22" i="63"/>
  <c r="F22" i="63"/>
  <c r="H21" i="63"/>
  <c r="G21" i="63"/>
  <c r="F21" i="63"/>
  <c r="H20" i="63"/>
  <c r="G20" i="63"/>
  <c r="F20" i="63"/>
  <c r="H19" i="63"/>
  <c r="G19" i="63"/>
  <c r="F19" i="63"/>
  <c r="H18" i="63"/>
  <c r="G18" i="63"/>
  <c r="F18" i="63"/>
  <c r="H17" i="63"/>
  <c r="G17" i="63"/>
  <c r="F17" i="63"/>
  <c r="H16" i="63"/>
  <c r="G16" i="63"/>
  <c r="F16" i="63"/>
  <c r="H15" i="63"/>
  <c r="G15" i="63"/>
  <c r="F15" i="63"/>
  <c r="H14" i="63"/>
  <c r="G14" i="63"/>
  <c r="F14" i="63"/>
  <c r="H13" i="63"/>
  <c r="G13" i="63"/>
  <c r="F13" i="63"/>
  <c r="H12" i="63"/>
  <c r="G12" i="63"/>
  <c r="F12" i="63"/>
  <c r="H11" i="63"/>
  <c r="G11" i="63"/>
  <c r="F11" i="63"/>
  <c r="H10" i="63"/>
  <c r="G10" i="63"/>
  <c r="F10" i="63"/>
  <c r="H9" i="63"/>
  <c r="G9" i="63"/>
  <c r="F9" i="63"/>
  <c r="H8" i="63"/>
  <c r="G8" i="63"/>
  <c r="F8" i="63"/>
  <c r="H7" i="63"/>
  <c r="G7" i="63"/>
  <c r="F7" i="63"/>
  <c r="H3" i="63"/>
  <c r="H4" i="63"/>
  <c r="H5" i="63"/>
  <c r="H6" i="63"/>
  <c r="Q6" i="63"/>
  <c r="G3" i="63"/>
  <c r="G4" i="63"/>
  <c r="G5" i="63"/>
  <c r="G6" i="63"/>
  <c r="P6" i="63"/>
  <c r="F3" i="63"/>
  <c r="F4" i="63"/>
  <c r="F5" i="63"/>
  <c r="F6" i="63"/>
  <c r="O6" i="63"/>
  <c r="Q3" i="63"/>
  <c r="P3" i="63"/>
  <c r="O3" i="63"/>
  <c r="K3" i="63"/>
  <c r="J3" i="63"/>
  <c r="I3" i="63"/>
  <c r="M1" i="62"/>
  <c r="M3" i="62"/>
  <c r="M4" i="62"/>
  <c r="M5" i="62"/>
  <c r="M6" i="62"/>
  <c r="M7" i="62"/>
  <c r="M8" i="62"/>
  <c r="M9" i="62"/>
  <c r="M10" i="62"/>
  <c r="M11" i="62"/>
  <c r="M12" i="62"/>
  <c r="M13" i="62"/>
  <c r="M14" i="62"/>
  <c r="M15" i="62"/>
  <c r="M16" i="62"/>
  <c r="M17" i="62"/>
  <c r="M18" i="62"/>
  <c r="M19" i="62"/>
  <c r="M20" i="62"/>
  <c r="M21" i="62"/>
  <c r="M22" i="62"/>
  <c r="M23" i="62"/>
  <c r="M24" i="62"/>
  <c r="M25" i="62"/>
  <c r="M26" i="62"/>
  <c r="M27" i="62"/>
  <c r="M28" i="62"/>
  <c r="M29" i="62"/>
  <c r="M30" i="62"/>
  <c r="M31" i="62"/>
  <c r="M32" i="62"/>
  <c r="M33" i="62"/>
  <c r="M34" i="62"/>
  <c r="M35" i="62"/>
  <c r="M36" i="62"/>
  <c r="M37" i="62"/>
  <c r="M38" i="62"/>
  <c r="M39" i="62"/>
  <c r="M40" i="62"/>
  <c r="M41" i="62"/>
  <c r="M42" i="62"/>
  <c r="M43" i="62"/>
  <c r="M44" i="62"/>
  <c r="M45" i="62"/>
  <c r="M46" i="62"/>
  <c r="M47" i="62"/>
  <c r="M48" i="62"/>
  <c r="M49" i="62"/>
  <c r="M50" i="62"/>
  <c r="M51" i="62"/>
  <c r="M52" i="62"/>
  <c r="M53" i="62"/>
  <c r="M54" i="62"/>
  <c r="M55" i="62"/>
  <c r="M56" i="62"/>
  <c r="M57" i="62"/>
  <c r="M58" i="62"/>
  <c r="M59" i="62"/>
  <c r="M60" i="62"/>
  <c r="M61" i="62"/>
  <c r="M62" i="62"/>
  <c r="M63" i="62"/>
  <c r="M64" i="62"/>
  <c r="M65" i="62"/>
  <c r="M66" i="62"/>
  <c r="M67" i="62"/>
  <c r="M68" i="62"/>
  <c r="M69" i="62"/>
  <c r="M70" i="62"/>
  <c r="M71" i="62"/>
  <c r="M72" i="62"/>
  <c r="M73" i="62"/>
  <c r="I73" i="62"/>
  <c r="H73" i="62"/>
  <c r="G73" i="62"/>
  <c r="I72" i="62"/>
  <c r="H72" i="62"/>
  <c r="G72" i="62"/>
  <c r="I71" i="62"/>
  <c r="H71" i="62"/>
  <c r="G71" i="62"/>
  <c r="I70" i="62"/>
  <c r="H70" i="62"/>
  <c r="G70" i="62"/>
  <c r="I69" i="62"/>
  <c r="H69" i="62"/>
  <c r="G69" i="62"/>
  <c r="I68" i="62"/>
  <c r="H68" i="62"/>
  <c r="G68" i="62"/>
  <c r="I67" i="62"/>
  <c r="H67" i="62"/>
  <c r="G67" i="62"/>
  <c r="I66" i="62"/>
  <c r="H66" i="62"/>
  <c r="G66" i="62"/>
  <c r="I65" i="62"/>
  <c r="H65" i="62"/>
  <c r="G65" i="62"/>
  <c r="I64" i="62"/>
  <c r="H64" i="62"/>
  <c r="G64" i="62"/>
  <c r="I63" i="62"/>
  <c r="H63" i="62"/>
  <c r="G63" i="62"/>
  <c r="I62" i="62"/>
  <c r="H62" i="62"/>
  <c r="G62" i="62"/>
  <c r="I61" i="62"/>
  <c r="H61" i="62"/>
  <c r="G61" i="62"/>
  <c r="I60" i="62"/>
  <c r="H60" i="62"/>
  <c r="G60" i="62"/>
  <c r="I59" i="62"/>
  <c r="H59" i="62"/>
  <c r="G59" i="62"/>
  <c r="I58" i="62"/>
  <c r="H58" i="62"/>
  <c r="G58" i="62"/>
  <c r="I57" i="62"/>
  <c r="H57" i="62"/>
  <c r="G57" i="62"/>
  <c r="I56" i="62"/>
  <c r="H56" i="62"/>
  <c r="G56" i="62"/>
  <c r="I55" i="62"/>
  <c r="H55" i="62"/>
  <c r="G55" i="62"/>
  <c r="I54" i="62"/>
  <c r="H54" i="62"/>
  <c r="G54" i="62"/>
  <c r="I53" i="62"/>
  <c r="H53" i="62"/>
  <c r="G53" i="62"/>
  <c r="I52" i="62"/>
  <c r="H52" i="62"/>
  <c r="G52" i="62"/>
  <c r="I51" i="62"/>
  <c r="H51" i="62"/>
  <c r="G51" i="62"/>
  <c r="I50" i="62"/>
  <c r="H50" i="62"/>
  <c r="G50" i="62"/>
  <c r="I49" i="62"/>
  <c r="H49" i="62"/>
  <c r="G49" i="62"/>
  <c r="I48" i="62"/>
  <c r="H48" i="62"/>
  <c r="G48" i="62"/>
  <c r="I47" i="62"/>
  <c r="H47" i="62"/>
  <c r="G47" i="62"/>
  <c r="I46" i="62"/>
  <c r="H46" i="62"/>
  <c r="G46" i="62"/>
  <c r="I45" i="62"/>
  <c r="H45" i="62"/>
  <c r="G45" i="62"/>
  <c r="I44" i="62"/>
  <c r="H44" i="62"/>
  <c r="G44" i="62"/>
  <c r="I43" i="62"/>
  <c r="H43" i="62"/>
  <c r="G43" i="62"/>
  <c r="I42" i="62"/>
  <c r="H42" i="62"/>
  <c r="G42" i="62"/>
  <c r="I41" i="62"/>
  <c r="H41" i="62"/>
  <c r="G41" i="62"/>
  <c r="I40" i="62"/>
  <c r="H40" i="62"/>
  <c r="G40" i="62"/>
  <c r="I39" i="62"/>
  <c r="H39" i="62"/>
  <c r="G39" i="62"/>
  <c r="I38" i="62"/>
  <c r="H38" i="62"/>
  <c r="G38" i="62"/>
  <c r="I37" i="62"/>
  <c r="H37" i="62"/>
  <c r="G37" i="62"/>
  <c r="I36" i="62"/>
  <c r="H36" i="62"/>
  <c r="G36" i="62"/>
  <c r="I35" i="62"/>
  <c r="H35" i="62"/>
  <c r="G35" i="62"/>
  <c r="I34" i="62"/>
  <c r="H34" i="62"/>
  <c r="G34" i="62"/>
  <c r="I33" i="62"/>
  <c r="H33" i="62"/>
  <c r="G33" i="62"/>
  <c r="I32" i="62"/>
  <c r="H32" i="62"/>
  <c r="G32" i="62"/>
  <c r="I31" i="62"/>
  <c r="H31" i="62"/>
  <c r="G31" i="62"/>
  <c r="I30" i="62"/>
  <c r="H30" i="62"/>
  <c r="G30" i="62"/>
  <c r="I29" i="62"/>
  <c r="H29" i="62"/>
  <c r="G29" i="62"/>
  <c r="I28" i="62"/>
  <c r="H28" i="62"/>
  <c r="G28" i="62"/>
  <c r="I27" i="62"/>
  <c r="H27" i="62"/>
  <c r="G27" i="62"/>
  <c r="I26" i="62"/>
  <c r="H26" i="62"/>
  <c r="G26" i="62"/>
  <c r="I25" i="62"/>
  <c r="H25" i="62"/>
  <c r="G25" i="62"/>
  <c r="I24" i="62"/>
  <c r="H24" i="62"/>
  <c r="G24" i="62"/>
  <c r="I23" i="62"/>
  <c r="H23" i="62"/>
  <c r="G23" i="62"/>
  <c r="I22" i="62"/>
  <c r="H22" i="62"/>
  <c r="G22" i="62"/>
  <c r="I21" i="62"/>
  <c r="H21" i="62"/>
  <c r="G21" i="62"/>
  <c r="I20" i="62"/>
  <c r="H20" i="62"/>
  <c r="G20" i="62"/>
  <c r="I19" i="62"/>
  <c r="H19" i="62"/>
  <c r="G19" i="62"/>
  <c r="I18" i="62"/>
  <c r="H18" i="62"/>
  <c r="G18" i="62"/>
  <c r="I17" i="62"/>
  <c r="H17" i="62"/>
  <c r="G17" i="62"/>
  <c r="I16" i="62"/>
  <c r="H16" i="62"/>
  <c r="G16" i="62"/>
  <c r="I15" i="62"/>
  <c r="H15" i="62"/>
  <c r="G15" i="62"/>
  <c r="I14" i="62"/>
  <c r="H14" i="62"/>
  <c r="G14" i="62"/>
  <c r="I13" i="62"/>
  <c r="H13" i="62"/>
  <c r="G13" i="62"/>
  <c r="I12" i="62"/>
  <c r="H12" i="62"/>
  <c r="G12" i="62"/>
  <c r="I11" i="62"/>
  <c r="H11" i="62"/>
  <c r="G11" i="62"/>
  <c r="I10" i="62"/>
  <c r="H10" i="62"/>
  <c r="G10" i="62"/>
  <c r="I9" i="62"/>
  <c r="H9" i="62"/>
  <c r="G9" i="62"/>
  <c r="I8" i="62"/>
  <c r="H8" i="62"/>
  <c r="G8" i="62"/>
  <c r="I7" i="62"/>
  <c r="H7" i="62"/>
  <c r="G7" i="62"/>
  <c r="I3" i="62"/>
  <c r="I4" i="62"/>
  <c r="I5" i="62"/>
  <c r="I6" i="62"/>
  <c r="R6" i="62"/>
  <c r="H3" i="62"/>
  <c r="H4" i="62"/>
  <c r="H5" i="62"/>
  <c r="H6" i="62"/>
  <c r="Q6" i="62"/>
  <c r="G3" i="62"/>
  <c r="G4" i="62"/>
  <c r="G5" i="62"/>
  <c r="G6" i="62"/>
  <c r="P6" i="62"/>
  <c r="R3" i="62"/>
  <c r="Q3" i="62"/>
  <c r="P3" i="62"/>
  <c r="L3" i="62"/>
  <c r="K3" i="62"/>
  <c r="J3" i="62"/>
  <c r="Y5" i="61"/>
  <c r="Z5" i="61"/>
  <c r="AA5" i="61"/>
  <c r="AB5" i="61"/>
  <c r="AC5" i="61"/>
  <c r="AD5" i="61"/>
  <c r="AE5" i="61"/>
  <c r="AF5" i="61"/>
  <c r="Y6" i="61"/>
  <c r="Z6" i="61"/>
  <c r="AA6" i="61"/>
  <c r="AB6" i="61"/>
  <c r="AC6" i="61"/>
  <c r="AD6" i="61"/>
  <c r="AE6" i="61"/>
  <c r="AF6" i="61"/>
  <c r="Y7" i="61"/>
  <c r="Z7" i="61"/>
  <c r="AA7" i="61"/>
  <c r="AB7" i="61"/>
  <c r="AC7" i="61"/>
  <c r="AD7" i="61"/>
  <c r="AE7" i="61"/>
  <c r="AF7" i="61"/>
  <c r="Y8" i="61"/>
  <c r="Z8" i="61"/>
  <c r="AA8" i="61"/>
  <c r="AB8" i="61"/>
  <c r="AC8" i="61"/>
  <c r="AD8" i="61"/>
  <c r="AE8" i="61"/>
  <c r="AF8" i="61"/>
  <c r="Y9" i="61"/>
  <c r="Z9" i="61"/>
  <c r="AA9" i="61"/>
  <c r="AB9" i="61"/>
  <c r="AC9" i="61"/>
  <c r="AD9" i="61"/>
  <c r="AE9" i="61"/>
  <c r="AF9" i="61"/>
  <c r="Y10" i="61"/>
  <c r="Z10" i="61"/>
  <c r="AA10" i="61"/>
  <c r="AB10" i="61"/>
  <c r="AC10" i="61"/>
  <c r="AD10" i="61"/>
  <c r="AE10" i="61"/>
  <c r="AF10" i="61"/>
  <c r="Y11" i="61"/>
  <c r="Z11" i="61"/>
  <c r="AA11" i="61"/>
  <c r="AB11" i="61"/>
  <c r="AC11" i="61"/>
  <c r="AD11" i="61"/>
  <c r="AE11" i="61"/>
  <c r="AF11" i="61"/>
  <c r="Y12" i="61"/>
  <c r="Z12" i="61"/>
  <c r="AA12" i="61"/>
  <c r="AB12" i="61"/>
  <c r="AC12" i="61"/>
  <c r="AD12" i="61"/>
  <c r="AE12" i="61"/>
  <c r="AF12" i="61"/>
  <c r="Y13" i="61"/>
  <c r="Z13" i="61"/>
  <c r="AA13" i="61"/>
  <c r="AB13" i="61"/>
  <c r="AC13" i="61"/>
  <c r="AD13" i="61"/>
  <c r="AE13" i="61"/>
  <c r="AF13" i="61"/>
  <c r="Y14" i="61"/>
  <c r="Z14" i="61"/>
  <c r="AA14" i="61"/>
  <c r="AB14" i="61"/>
  <c r="AC14" i="61"/>
  <c r="AD14" i="61"/>
  <c r="AE14" i="61"/>
  <c r="AF14" i="61"/>
  <c r="Y15" i="61"/>
  <c r="Z15" i="61"/>
  <c r="AA15" i="61"/>
  <c r="AB15" i="61"/>
  <c r="AC15" i="61"/>
  <c r="AD15" i="61"/>
  <c r="AE15" i="61"/>
  <c r="AF15" i="61"/>
  <c r="Y16" i="61"/>
  <c r="Z16" i="61"/>
  <c r="AA16" i="61"/>
  <c r="AB16" i="61"/>
  <c r="AC16" i="61"/>
  <c r="AD16" i="61"/>
  <c r="AE16" i="61"/>
  <c r="AF16" i="61"/>
  <c r="Y17" i="61"/>
  <c r="Z17" i="61"/>
  <c r="AA17" i="61"/>
  <c r="AB17" i="61"/>
  <c r="AC17" i="61"/>
  <c r="AD17" i="61"/>
  <c r="AE17" i="61"/>
  <c r="AF17" i="61"/>
  <c r="Y18" i="61"/>
  <c r="Z18" i="61"/>
  <c r="AA18" i="61"/>
  <c r="AB18" i="61"/>
  <c r="AC18" i="61"/>
  <c r="AD18" i="61"/>
  <c r="AE18" i="61"/>
  <c r="AF18" i="61"/>
  <c r="Y19" i="61"/>
  <c r="Z19" i="61"/>
  <c r="AA19" i="61"/>
  <c r="AB19" i="61"/>
  <c r="AC19" i="61"/>
  <c r="AD19" i="61"/>
  <c r="AE19" i="61"/>
  <c r="AF19" i="61"/>
  <c r="Y20" i="61"/>
  <c r="Z20" i="61"/>
  <c r="AA20" i="61"/>
  <c r="AB20" i="61"/>
  <c r="AC20" i="61"/>
  <c r="AD20" i="61"/>
  <c r="AE20" i="61"/>
  <c r="AF20" i="61"/>
  <c r="Y21" i="61"/>
  <c r="Z21" i="61"/>
  <c r="AA21" i="61"/>
  <c r="AB21" i="61"/>
  <c r="AC21" i="61"/>
  <c r="AD21" i="61"/>
  <c r="AE21" i="61"/>
  <c r="AF21" i="61"/>
  <c r="Y22" i="61"/>
  <c r="Z22" i="61"/>
  <c r="AA22" i="61"/>
  <c r="AB22" i="61"/>
  <c r="AC22" i="61"/>
  <c r="AD22" i="61"/>
  <c r="AE22" i="61"/>
  <c r="AF22" i="61"/>
  <c r="Y23" i="61"/>
  <c r="Z23" i="61"/>
  <c r="AA23" i="61"/>
  <c r="AB23" i="61"/>
  <c r="AC23" i="61"/>
  <c r="AD23" i="61"/>
  <c r="AE23" i="61"/>
  <c r="AF23" i="61"/>
  <c r="Y24" i="61"/>
  <c r="Z24" i="61"/>
  <c r="AA24" i="61"/>
  <c r="AB24" i="61"/>
  <c r="AC24" i="61"/>
  <c r="AD24" i="61"/>
  <c r="AE24" i="61"/>
  <c r="AF24" i="61"/>
  <c r="Y25" i="61"/>
  <c r="Z25" i="61"/>
  <c r="AA25" i="61"/>
  <c r="AB25" i="61"/>
  <c r="AC25" i="61"/>
  <c r="AD25" i="61"/>
  <c r="AE25" i="61"/>
  <c r="AF25" i="61"/>
  <c r="Y26" i="61"/>
  <c r="Z26" i="61"/>
  <c r="AA26" i="61"/>
  <c r="AB26" i="61"/>
  <c r="AC26" i="61"/>
  <c r="AD26" i="61"/>
  <c r="AE26" i="61"/>
  <c r="AF26" i="61"/>
  <c r="Y27" i="61"/>
  <c r="Z27" i="61"/>
  <c r="AA27" i="61"/>
  <c r="AB27" i="61"/>
  <c r="AC27" i="61"/>
  <c r="AD27" i="61"/>
  <c r="AE27" i="61"/>
  <c r="AF27" i="61"/>
  <c r="Y28" i="61"/>
  <c r="Z28" i="61"/>
  <c r="AA28" i="61"/>
  <c r="AB28" i="61"/>
  <c r="AC28" i="61"/>
  <c r="AD28" i="61"/>
  <c r="AE28" i="61"/>
  <c r="AF28" i="61"/>
  <c r="Y29" i="61"/>
  <c r="Z29" i="61"/>
  <c r="AA29" i="61"/>
  <c r="AB29" i="61"/>
  <c r="AC29" i="61"/>
  <c r="AD29" i="61"/>
  <c r="AE29" i="61"/>
  <c r="AF29" i="61"/>
  <c r="Y30" i="61"/>
  <c r="Z30" i="61"/>
  <c r="AA30" i="61"/>
  <c r="AB30" i="61"/>
  <c r="AC30" i="61"/>
  <c r="AD30" i="61"/>
  <c r="AE30" i="61"/>
  <c r="AF30" i="61"/>
  <c r="Y31" i="61"/>
  <c r="Z31" i="61"/>
  <c r="AA31" i="61"/>
  <c r="AB31" i="61"/>
  <c r="AC31" i="61"/>
  <c r="AD31" i="61"/>
  <c r="AE31" i="61"/>
  <c r="AF31" i="61"/>
  <c r="Y32" i="61"/>
  <c r="Z32" i="61"/>
  <c r="AA32" i="61"/>
  <c r="AB32" i="61"/>
  <c r="AC32" i="61"/>
  <c r="AD32" i="61"/>
  <c r="AE32" i="61"/>
  <c r="AF32" i="61"/>
  <c r="Y33" i="61"/>
  <c r="Z33" i="61"/>
  <c r="AA33" i="61"/>
  <c r="AB33" i="61"/>
  <c r="AC33" i="61"/>
  <c r="AD33" i="61"/>
  <c r="AE33" i="61"/>
  <c r="AF33" i="61"/>
  <c r="Y34" i="61"/>
  <c r="Z34" i="61"/>
  <c r="AA34" i="61"/>
  <c r="AB34" i="61"/>
  <c r="AC34" i="61"/>
  <c r="AD34" i="61"/>
  <c r="AE34" i="61"/>
  <c r="AF34" i="61"/>
  <c r="Y35" i="61"/>
  <c r="Z35" i="61"/>
  <c r="AA35" i="61"/>
  <c r="AB35" i="61"/>
  <c r="AC35" i="61"/>
  <c r="AD35" i="61"/>
  <c r="AE35" i="61"/>
  <c r="AF35" i="61"/>
  <c r="Y36" i="61"/>
  <c r="Z36" i="61"/>
  <c r="AA36" i="61"/>
  <c r="AB36" i="61"/>
  <c r="AC36" i="61"/>
  <c r="AD36" i="61"/>
  <c r="AE36" i="61"/>
  <c r="AF36" i="61"/>
  <c r="Y37" i="61"/>
  <c r="Z37" i="61"/>
  <c r="AA37" i="61"/>
  <c r="AB37" i="61"/>
  <c r="AC37" i="61"/>
  <c r="AD37" i="61"/>
  <c r="AE37" i="61"/>
  <c r="AF37" i="61"/>
  <c r="Y38" i="61"/>
  <c r="Z38" i="61"/>
  <c r="AA38" i="61"/>
  <c r="AB38" i="61"/>
  <c r="AC38" i="61"/>
  <c r="AD38" i="61"/>
  <c r="AE38" i="61"/>
  <c r="AF38" i="61"/>
  <c r="Y39" i="61"/>
  <c r="Z39" i="61"/>
  <c r="AA39" i="61"/>
  <c r="AB39" i="61"/>
  <c r="AC39" i="61"/>
  <c r="AD39" i="61"/>
  <c r="AE39" i="61"/>
  <c r="AF39" i="61"/>
  <c r="Y40" i="61"/>
  <c r="Z40" i="61"/>
  <c r="AA40" i="61"/>
  <c r="AB40" i="61"/>
  <c r="AC40" i="61"/>
  <c r="AD40" i="61"/>
  <c r="AE40" i="61"/>
  <c r="AF40" i="61"/>
  <c r="Y41" i="61"/>
  <c r="Z41" i="61"/>
  <c r="AA41" i="61"/>
  <c r="AB41" i="61"/>
  <c r="AC41" i="61"/>
  <c r="AD41" i="61"/>
  <c r="AE41" i="61"/>
  <c r="AF41" i="61"/>
  <c r="Y42" i="61"/>
  <c r="Z42" i="61"/>
  <c r="AA42" i="61"/>
  <c r="AB42" i="61"/>
  <c r="AC42" i="61"/>
  <c r="AD42" i="61"/>
  <c r="AE42" i="61"/>
  <c r="AF42" i="61"/>
  <c r="Y43" i="61"/>
  <c r="Z43" i="61"/>
  <c r="AA43" i="61"/>
  <c r="AB43" i="61"/>
  <c r="AC43" i="61"/>
  <c r="AD43" i="61"/>
  <c r="AE43" i="61"/>
  <c r="AF43" i="61"/>
  <c r="Y44" i="61"/>
  <c r="Z44" i="61"/>
  <c r="AA44" i="61"/>
  <c r="AB44" i="61"/>
  <c r="AC44" i="61"/>
  <c r="AD44" i="61"/>
  <c r="AE44" i="61"/>
  <c r="AF44" i="61"/>
  <c r="Y45" i="61"/>
  <c r="Z45" i="61"/>
  <c r="AA45" i="61"/>
  <c r="AB45" i="61"/>
  <c r="AC45" i="61"/>
  <c r="AD45" i="61"/>
  <c r="AE45" i="61"/>
  <c r="AF45" i="61"/>
  <c r="Y46" i="61"/>
  <c r="Z46" i="61"/>
  <c r="AA46" i="61"/>
  <c r="AB46" i="61"/>
  <c r="AC46" i="61"/>
  <c r="AD46" i="61"/>
  <c r="AE46" i="61"/>
  <c r="AF46" i="61"/>
  <c r="Y47" i="61"/>
  <c r="Z47" i="61"/>
  <c r="AA47" i="61"/>
  <c r="AB47" i="61"/>
  <c r="AC47" i="61"/>
  <c r="AD47" i="61"/>
  <c r="AE47" i="61"/>
  <c r="AF47" i="61"/>
  <c r="Y48" i="61"/>
  <c r="Z48" i="61"/>
  <c r="AA48" i="61"/>
  <c r="AB48" i="61"/>
  <c r="AC48" i="61"/>
  <c r="AD48" i="61"/>
  <c r="AE48" i="61"/>
  <c r="AF48" i="61"/>
  <c r="Y49" i="61"/>
  <c r="Z49" i="61"/>
  <c r="AA49" i="61"/>
  <c r="AB49" i="61"/>
  <c r="AC49" i="61"/>
  <c r="AD49" i="61"/>
  <c r="AE49" i="61"/>
  <c r="AF49" i="61"/>
  <c r="Y50" i="61"/>
  <c r="Z50" i="61"/>
  <c r="AA50" i="61"/>
  <c r="AB50" i="61"/>
  <c r="AC50" i="61"/>
  <c r="AD50" i="61"/>
  <c r="AE50" i="61"/>
  <c r="AF50" i="61"/>
  <c r="Y51" i="61"/>
  <c r="Z51" i="61"/>
  <c r="AA51" i="61"/>
  <c r="AB51" i="61"/>
  <c r="AC51" i="61"/>
  <c r="AD51" i="61"/>
  <c r="AE51" i="61"/>
  <c r="AF51" i="61"/>
  <c r="Y52" i="61"/>
  <c r="Z52" i="61"/>
  <c r="AA52" i="61"/>
  <c r="AB52" i="61"/>
  <c r="AC52" i="61"/>
  <c r="AD52" i="61"/>
  <c r="AE52" i="61"/>
  <c r="AF52" i="61"/>
  <c r="Y53" i="61"/>
  <c r="Z53" i="61"/>
  <c r="AA53" i="61"/>
  <c r="AB53" i="61"/>
  <c r="AC53" i="61"/>
  <c r="AD53" i="61"/>
  <c r="AE53" i="61"/>
  <c r="AF53" i="61"/>
  <c r="Y54" i="61"/>
  <c r="Z54" i="61"/>
  <c r="AA54" i="61"/>
  <c r="AB54" i="61"/>
  <c r="AC54" i="61"/>
  <c r="AD54" i="61"/>
  <c r="AE54" i="61"/>
  <c r="AF54" i="61"/>
  <c r="Y55" i="61"/>
  <c r="Z55" i="61"/>
  <c r="AA55" i="61"/>
  <c r="AB55" i="61"/>
  <c r="AC55" i="61"/>
  <c r="AD55" i="61"/>
  <c r="AE55" i="61"/>
  <c r="AF55" i="61"/>
  <c r="Y56" i="61"/>
  <c r="Z56" i="61"/>
  <c r="AA56" i="61"/>
  <c r="AB56" i="61"/>
  <c r="AC56" i="61"/>
  <c r="AD56" i="61"/>
  <c r="AE56" i="61"/>
  <c r="AF56" i="61"/>
  <c r="Y57" i="61"/>
  <c r="Z57" i="61"/>
  <c r="AA57" i="61"/>
  <c r="AB57" i="61"/>
  <c r="AC57" i="61"/>
  <c r="AD57" i="61"/>
  <c r="AE57" i="61"/>
  <c r="AF57" i="61"/>
  <c r="Y58" i="61"/>
  <c r="Z58" i="61"/>
  <c r="AA58" i="61"/>
  <c r="AB58" i="61"/>
  <c r="AC58" i="61"/>
  <c r="AD58" i="61"/>
  <c r="AE58" i="61"/>
  <c r="AF58" i="61"/>
  <c r="Y59" i="61"/>
  <c r="Z59" i="61"/>
  <c r="AA59" i="61"/>
  <c r="AB59" i="61"/>
  <c r="AC59" i="61"/>
  <c r="AD59" i="61"/>
  <c r="AE59" i="61"/>
  <c r="AF59" i="61"/>
  <c r="Y60" i="61"/>
  <c r="Z60" i="61"/>
  <c r="AA60" i="61"/>
  <c r="AB60" i="61"/>
  <c r="AC60" i="61"/>
  <c r="AD60" i="61"/>
  <c r="AE60" i="61"/>
  <c r="AF60" i="61"/>
  <c r="Y61" i="61"/>
  <c r="Z61" i="61"/>
  <c r="AA61" i="61"/>
  <c r="AB61" i="61"/>
  <c r="AC61" i="61"/>
  <c r="AD61" i="61"/>
  <c r="AE61" i="61"/>
  <c r="AF61" i="61"/>
  <c r="Y62" i="61"/>
  <c r="Z62" i="61"/>
  <c r="AA62" i="61"/>
  <c r="AB62" i="61"/>
  <c r="AC62" i="61"/>
  <c r="AD62" i="61"/>
  <c r="AE62" i="61"/>
  <c r="AF62" i="61"/>
  <c r="Y63" i="61"/>
  <c r="Z63" i="61"/>
  <c r="AA63" i="61"/>
  <c r="AB63" i="61"/>
  <c r="AC63" i="61"/>
  <c r="AD63" i="61"/>
  <c r="AE63" i="61"/>
  <c r="AF63" i="61"/>
  <c r="Y64" i="61"/>
  <c r="Z64" i="61"/>
  <c r="AA64" i="61"/>
  <c r="AB64" i="61"/>
  <c r="AC64" i="61"/>
  <c r="AD64" i="61"/>
  <c r="AE64" i="61"/>
  <c r="AF64" i="61"/>
  <c r="Y65" i="61"/>
  <c r="Z65" i="61"/>
  <c r="AA65" i="61"/>
  <c r="AB65" i="61"/>
  <c r="AC65" i="61"/>
  <c r="AD65" i="61"/>
  <c r="AE65" i="61"/>
  <c r="AF65" i="61"/>
  <c r="Y66" i="61"/>
  <c r="Z66" i="61"/>
  <c r="AA66" i="61"/>
  <c r="AB66" i="61"/>
  <c r="AC66" i="61"/>
  <c r="AD66" i="61"/>
  <c r="AE66" i="61"/>
  <c r="AF66" i="61"/>
  <c r="Y67" i="61"/>
  <c r="Z67" i="61"/>
  <c r="AA67" i="61"/>
  <c r="AB67" i="61"/>
  <c r="AC67" i="61"/>
  <c r="AD67" i="61"/>
  <c r="AE67" i="61"/>
  <c r="AF67" i="61"/>
  <c r="Y68" i="61"/>
  <c r="Z68" i="61"/>
  <c r="AA68" i="61"/>
  <c r="AB68" i="61"/>
  <c r="AC68" i="61"/>
  <c r="AD68" i="61"/>
  <c r="AE68" i="61"/>
  <c r="AF68" i="61"/>
  <c r="Y69" i="61"/>
  <c r="Z69" i="61"/>
  <c r="AA69" i="61"/>
  <c r="AB69" i="61"/>
  <c r="AC69" i="61"/>
  <c r="AD69" i="61"/>
  <c r="AE69" i="61"/>
  <c r="AF69" i="61"/>
  <c r="Y70" i="61"/>
  <c r="Z70" i="61"/>
  <c r="AA70" i="61"/>
  <c r="AB70" i="61"/>
  <c r="AC70" i="61"/>
  <c r="AD70" i="61"/>
  <c r="AE70" i="61"/>
  <c r="AF70" i="61"/>
  <c r="Y71" i="61"/>
  <c r="Z71" i="61"/>
  <c r="AA71" i="61"/>
  <c r="AB71" i="61"/>
  <c r="AC71" i="61"/>
  <c r="AD71" i="61"/>
  <c r="AE71" i="61"/>
  <c r="AF71" i="61"/>
  <c r="Y72" i="61"/>
  <c r="Z72" i="61"/>
  <c r="AA72" i="61"/>
  <c r="AB72" i="61"/>
  <c r="AC72" i="61"/>
  <c r="AD72" i="61"/>
  <c r="AE72" i="61"/>
  <c r="AF72" i="61"/>
  <c r="Y73" i="61"/>
  <c r="Z73" i="61"/>
  <c r="AA73" i="61"/>
  <c r="AB73" i="61"/>
  <c r="AC73" i="61"/>
  <c r="AD73" i="61"/>
  <c r="AE73" i="61"/>
  <c r="AF73" i="61"/>
  <c r="Y4" i="61"/>
  <c r="Z4" i="61"/>
  <c r="AA4" i="61"/>
  <c r="AB4" i="61"/>
  <c r="AC4" i="61"/>
  <c r="AD4" i="61"/>
  <c r="AE4" i="61"/>
  <c r="AF4" i="61"/>
  <c r="AF3" i="61"/>
  <c r="AE3" i="61"/>
  <c r="AD3" i="61"/>
  <c r="AC3" i="61"/>
  <c r="AB3" i="61"/>
  <c r="AA3" i="61"/>
  <c r="Z3" i="61"/>
  <c r="Y3" i="61"/>
  <c r="M1" i="61"/>
  <c r="M3" i="61"/>
  <c r="M4" i="61"/>
  <c r="M5" i="61"/>
  <c r="M6" i="61"/>
  <c r="M7" i="61"/>
  <c r="M8" i="61"/>
  <c r="M9" i="61"/>
  <c r="M10" i="61"/>
  <c r="M11" i="61"/>
  <c r="M12" i="61"/>
  <c r="M13" i="61"/>
  <c r="M14" i="61"/>
  <c r="M15" i="61"/>
  <c r="M16" i="61"/>
  <c r="M17" i="61"/>
  <c r="M18" i="61"/>
  <c r="M19" i="61"/>
  <c r="M20" i="61"/>
  <c r="M21" i="61"/>
  <c r="M22" i="61"/>
  <c r="M23" i="61"/>
  <c r="M24" i="61"/>
  <c r="M25" i="61"/>
  <c r="M26" i="61"/>
  <c r="M27" i="61"/>
  <c r="M28" i="61"/>
  <c r="M29" i="61"/>
  <c r="M30" i="61"/>
  <c r="M31" i="61"/>
  <c r="M32" i="61"/>
  <c r="M33" i="61"/>
  <c r="M34" i="61"/>
  <c r="M35" i="61"/>
  <c r="M36" i="61"/>
  <c r="M37" i="61"/>
  <c r="M38" i="61"/>
  <c r="M39" i="61"/>
  <c r="M40" i="61"/>
  <c r="M41" i="61"/>
  <c r="M42" i="61"/>
  <c r="M43" i="61"/>
  <c r="M44" i="61"/>
  <c r="M45" i="61"/>
  <c r="M46" i="61"/>
  <c r="M47" i="61"/>
  <c r="M48" i="61"/>
  <c r="M49" i="61"/>
  <c r="M50" i="61"/>
  <c r="M51" i="61"/>
  <c r="M52" i="61"/>
  <c r="M53" i="61"/>
  <c r="M54" i="61"/>
  <c r="M55" i="61"/>
  <c r="M56" i="61"/>
  <c r="M57" i="61"/>
  <c r="M58" i="61"/>
  <c r="M59" i="61"/>
  <c r="M60" i="61"/>
  <c r="M61" i="61"/>
  <c r="M62" i="61"/>
  <c r="M63" i="61"/>
  <c r="M64" i="61"/>
  <c r="M65" i="61"/>
  <c r="M66" i="61"/>
  <c r="M67" i="61"/>
  <c r="M68" i="61"/>
  <c r="M69" i="61"/>
  <c r="M70" i="61"/>
  <c r="M71" i="61"/>
  <c r="M72" i="61"/>
  <c r="M73" i="61"/>
  <c r="O3" i="61"/>
  <c r="N3" i="61"/>
  <c r="H5" i="61"/>
  <c r="H6" i="61"/>
  <c r="H7" i="61"/>
  <c r="H8" i="61"/>
  <c r="H9" i="61"/>
  <c r="H10" i="61"/>
  <c r="H11" i="61"/>
  <c r="H12" i="61"/>
  <c r="H13" i="61"/>
  <c r="H14" i="61"/>
  <c r="H15" i="61"/>
  <c r="H16" i="61"/>
  <c r="H17" i="61"/>
  <c r="H18" i="61"/>
  <c r="H19" i="61"/>
  <c r="H20" i="61"/>
  <c r="H21" i="61"/>
  <c r="H22" i="61"/>
  <c r="H23" i="61"/>
  <c r="H24" i="61"/>
  <c r="H25" i="61"/>
  <c r="H26" i="61"/>
  <c r="H27" i="61"/>
  <c r="H28" i="61"/>
  <c r="H29" i="61"/>
  <c r="H30" i="61"/>
  <c r="H31" i="61"/>
  <c r="H32" i="61"/>
  <c r="H33" i="61"/>
  <c r="H34" i="61"/>
  <c r="H35" i="61"/>
  <c r="H36" i="61"/>
  <c r="H37" i="61"/>
  <c r="H38" i="61"/>
  <c r="H39" i="61"/>
  <c r="H40" i="61"/>
  <c r="H41" i="61"/>
  <c r="H42" i="61"/>
  <c r="H43" i="61"/>
  <c r="H44" i="61"/>
  <c r="H45" i="61"/>
  <c r="H46" i="61"/>
  <c r="H47" i="61"/>
  <c r="H48" i="61"/>
  <c r="H49" i="61"/>
  <c r="H50" i="61"/>
  <c r="H51" i="61"/>
  <c r="H52" i="61"/>
  <c r="H53" i="61"/>
  <c r="H54" i="61"/>
  <c r="H55" i="61"/>
  <c r="H56" i="61"/>
  <c r="H57" i="61"/>
  <c r="H58" i="61"/>
  <c r="H59" i="61"/>
  <c r="H60" i="61"/>
  <c r="H61" i="61"/>
  <c r="H62" i="61"/>
  <c r="H63" i="61"/>
  <c r="H64" i="61"/>
  <c r="H65" i="61"/>
  <c r="H66" i="61"/>
  <c r="H67" i="61"/>
  <c r="H68" i="61"/>
  <c r="H69" i="61"/>
  <c r="H70" i="61"/>
  <c r="H71" i="61"/>
  <c r="H72" i="61"/>
  <c r="H73" i="61"/>
  <c r="G5" i="61"/>
  <c r="G6" i="61"/>
  <c r="G7" i="61"/>
  <c r="G8" i="61"/>
  <c r="G9" i="61"/>
  <c r="G10" i="61"/>
  <c r="G11" i="61"/>
  <c r="G12" i="61"/>
  <c r="G13" i="61"/>
  <c r="G14" i="61"/>
  <c r="G15" i="61"/>
  <c r="G16" i="61"/>
  <c r="G17" i="61"/>
  <c r="G18" i="61"/>
  <c r="G19" i="61"/>
  <c r="G20" i="61"/>
  <c r="G21" i="61"/>
  <c r="G22" i="61"/>
  <c r="G23" i="61"/>
  <c r="G24" i="61"/>
  <c r="G25" i="61"/>
  <c r="G26" i="61"/>
  <c r="G27" i="61"/>
  <c r="G28" i="61"/>
  <c r="G29" i="61"/>
  <c r="G30" i="61"/>
  <c r="G31" i="61"/>
  <c r="G32" i="61"/>
  <c r="G33" i="61"/>
  <c r="G34" i="61"/>
  <c r="G35" i="61"/>
  <c r="G36" i="61"/>
  <c r="G37" i="61"/>
  <c r="G38" i="61"/>
  <c r="G39" i="61"/>
  <c r="G40" i="61"/>
  <c r="G41" i="61"/>
  <c r="G42" i="61"/>
  <c r="G43" i="61"/>
  <c r="G44" i="61"/>
  <c r="G45" i="61"/>
  <c r="G46" i="61"/>
  <c r="G47" i="61"/>
  <c r="G48" i="61"/>
  <c r="G49" i="61"/>
  <c r="G50" i="61"/>
  <c r="G51" i="61"/>
  <c r="G52" i="61"/>
  <c r="G53" i="61"/>
  <c r="G54" i="61"/>
  <c r="G55" i="61"/>
  <c r="G56" i="61"/>
  <c r="G57" i="61"/>
  <c r="G58" i="61"/>
  <c r="G59" i="61"/>
  <c r="G60" i="61"/>
  <c r="G61" i="61"/>
  <c r="G62" i="61"/>
  <c r="G63" i="61"/>
  <c r="G64" i="61"/>
  <c r="G65" i="61"/>
  <c r="G66" i="61"/>
  <c r="G67" i="61"/>
  <c r="G68" i="61"/>
  <c r="G69" i="61"/>
  <c r="G70" i="61"/>
  <c r="G71" i="61"/>
  <c r="G72" i="61"/>
  <c r="G73" i="61"/>
  <c r="I5" i="61"/>
  <c r="I6" i="61"/>
  <c r="I7" i="61"/>
  <c r="I8" i="61"/>
  <c r="I9" i="61"/>
  <c r="I10" i="61"/>
  <c r="I11" i="61"/>
  <c r="I12" i="61"/>
  <c r="I13" i="61"/>
  <c r="I14" i="61"/>
  <c r="I15" i="61"/>
  <c r="I16" i="61"/>
  <c r="I17" i="61"/>
  <c r="I18" i="61"/>
  <c r="I19" i="61"/>
  <c r="I20" i="61"/>
  <c r="I21" i="61"/>
  <c r="I22" i="61"/>
  <c r="I23" i="61"/>
  <c r="I24" i="61"/>
  <c r="I25" i="61"/>
  <c r="I26" i="61"/>
  <c r="I27" i="61"/>
  <c r="I28" i="61"/>
  <c r="I29" i="61"/>
  <c r="I30" i="61"/>
  <c r="I31" i="61"/>
  <c r="I32" i="61"/>
  <c r="I33" i="61"/>
  <c r="I34" i="61"/>
  <c r="I35" i="61"/>
  <c r="I36" i="61"/>
  <c r="I37" i="61"/>
  <c r="I38" i="61"/>
  <c r="I39" i="61"/>
  <c r="I40" i="61"/>
  <c r="I41" i="61"/>
  <c r="I42" i="61"/>
  <c r="I43" i="61"/>
  <c r="I44" i="61"/>
  <c r="I45" i="61"/>
  <c r="I46" i="61"/>
  <c r="I47" i="61"/>
  <c r="I48" i="61"/>
  <c r="I49" i="61"/>
  <c r="I50" i="61"/>
  <c r="I51" i="61"/>
  <c r="I52" i="61"/>
  <c r="I53" i="61"/>
  <c r="I54" i="61"/>
  <c r="I55" i="61"/>
  <c r="I56" i="61"/>
  <c r="I57" i="61"/>
  <c r="I58" i="61"/>
  <c r="I59" i="61"/>
  <c r="I60" i="61"/>
  <c r="I61" i="61"/>
  <c r="I62" i="61"/>
  <c r="I63" i="61"/>
  <c r="I64" i="61"/>
  <c r="I65" i="61"/>
  <c r="I66" i="61"/>
  <c r="I67" i="61"/>
  <c r="I68" i="61"/>
  <c r="I69" i="61"/>
  <c r="I70" i="61"/>
  <c r="I71" i="61"/>
  <c r="I72" i="61"/>
  <c r="I73" i="61"/>
  <c r="I4" i="61"/>
  <c r="H4" i="61"/>
  <c r="G4" i="61"/>
  <c r="I3" i="61"/>
  <c r="H3" i="61"/>
  <c r="G3" i="61"/>
  <c r="AA5" i="60"/>
  <c r="AB5" i="60"/>
  <c r="AC5" i="60"/>
  <c r="AD5" i="60"/>
  <c r="AE5" i="60"/>
  <c r="AF5" i="60"/>
  <c r="AG5" i="60"/>
  <c r="AH5" i="60"/>
  <c r="AA6" i="60"/>
  <c r="AB6" i="60"/>
  <c r="AC6" i="60"/>
  <c r="AD6" i="60"/>
  <c r="AE6" i="60"/>
  <c r="AF6" i="60"/>
  <c r="AG6" i="60"/>
  <c r="AH6" i="60"/>
  <c r="AA7" i="60"/>
  <c r="AB7" i="60"/>
  <c r="AC7" i="60"/>
  <c r="AD7" i="60"/>
  <c r="AE7" i="60"/>
  <c r="AF7" i="60"/>
  <c r="AG7" i="60"/>
  <c r="AH7" i="60"/>
  <c r="AA8" i="60"/>
  <c r="AB8" i="60"/>
  <c r="AC8" i="60"/>
  <c r="AD8" i="60"/>
  <c r="AE8" i="60"/>
  <c r="AF8" i="60"/>
  <c r="AG8" i="60"/>
  <c r="AH8" i="60"/>
  <c r="AA9" i="60"/>
  <c r="AB9" i="60"/>
  <c r="AC9" i="60"/>
  <c r="AD9" i="60"/>
  <c r="AE9" i="60"/>
  <c r="AF9" i="60"/>
  <c r="AG9" i="60"/>
  <c r="AH9" i="60"/>
  <c r="AA10" i="60"/>
  <c r="AB10" i="60"/>
  <c r="AC10" i="60"/>
  <c r="AD10" i="60"/>
  <c r="AE10" i="60"/>
  <c r="AF10" i="60"/>
  <c r="AG10" i="60"/>
  <c r="AH10" i="60"/>
  <c r="AA11" i="60"/>
  <c r="AB11" i="60"/>
  <c r="AC11" i="60"/>
  <c r="AD11" i="60"/>
  <c r="AE11" i="60"/>
  <c r="AF11" i="60"/>
  <c r="AG11" i="60"/>
  <c r="AH11" i="60"/>
  <c r="AA12" i="60"/>
  <c r="AB12" i="60"/>
  <c r="AC12" i="60"/>
  <c r="AD12" i="60"/>
  <c r="AE12" i="60"/>
  <c r="AF12" i="60"/>
  <c r="AG12" i="60"/>
  <c r="AH12" i="60"/>
  <c r="AA13" i="60"/>
  <c r="AB13" i="60"/>
  <c r="AC13" i="60"/>
  <c r="AD13" i="60"/>
  <c r="AE13" i="60"/>
  <c r="AF13" i="60"/>
  <c r="AG13" i="60"/>
  <c r="AH13" i="60"/>
  <c r="AA14" i="60"/>
  <c r="AB14" i="60"/>
  <c r="AC14" i="60"/>
  <c r="AD14" i="60"/>
  <c r="AE14" i="60"/>
  <c r="AF14" i="60"/>
  <c r="AG14" i="60"/>
  <c r="AH14" i="60"/>
  <c r="AA15" i="60"/>
  <c r="AB15" i="60"/>
  <c r="AC15" i="60"/>
  <c r="AD15" i="60"/>
  <c r="AE15" i="60"/>
  <c r="AF15" i="60"/>
  <c r="AG15" i="60"/>
  <c r="AH15" i="60"/>
  <c r="AA16" i="60"/>
  <c r="AB16" i="60"/>
  <c r="AC16" i="60"/>
  <c r="AD16" i="60"/>
  <c r="AE16" i="60"/>
  <c r="AF16" i="60"/>
  <c r="AG16" i="60"/>
  <c r="AH16" i="60"/>
  <c r="AA17" i="60"/>
  <c r="AB17" i="60"/>
  <c r="AC17" i="60"/>
  <c r="AD17" i="60"/>
  <c r="AE17" i="60"/>
  <c r="AF17" i="60"/>
  <c r="AG17" i="60"/>
  <c r="AH17" i="60"/>
  <c r="AA18" i="60"/>
  <c r="AB18" i="60"/>
  <c r="AC18" i="60"/>
  <c r="AD18" i="60"/>
  <c r="AE18" i="60"/>
  <c r="AF18" i="60"/>
  <c r="AG18" i="60"/>
  <c r="AH18" i="60"/>
  <c r="AA19" i="60"/>
  <c r="AB19" i="60"/>
  <c r="AC19" i="60"/>
  <c r="AD19" i="60"/>
  <c r="AE19" i="60"/>
  <c r="AF19" i="60"/>
  <c r="AG19" i="60"/>
  <c r="AH19" i="60"/>
  <c r="AA20" i="60"/>
  <c r="AB20" i="60"/>
  <c r="AC20" i="60"/>
  <c r="AD20" i="60"/>
  <c r="AE20" i="60"/>
  <c r="AF20" i="60"/>
  <c r="AG20" i="60"/>
  <c r="AH20" i="60"/>
  <c r="AA21" i="60"/>
  <c r="AB21" i="60"/>
  <c r="AC21" i="60"/>
  <c r="AD21" i="60"/>
  <c r="AE21" i="60"/>
  <c r="AF21" i="60"/>
  <c r="AG21" i="60"/>
  <c r="AH21" i="60"/>
  <c r="AA22" i="60"/>
  <c r="AB22" i="60"/>
  <c r="AC22" i="60"/>
  <c r="AD22" i="60"/>
  <c r="AE22" i="60"/>
  <c r="AF22" i="60"/>
  <c r="AG22" i="60"/>
  <c r="AH22" i="60"/>
  <c r="AA23" i="60"/>
  <c r="AB23" i="60"/>
  <c r="AC23" i="60"/>
  <c r="AD23" i="60"/>
  <c r="AE23" i="60"/>
  <c r="AF23" i="60"/>
  <c r="AG23" i="60"/>
  <c r="AH23" i="60"/>
  <c r="AA24" i="60"/>
  <c r="AB24" i="60"/>
  <c r="AC24" i="60"/>
  <c r="AD24" i="60"/>
  <c r="AE24" i="60"/>
  <c r="AF24" i="60"/>
  <c r="AG24" i="60"/>
  <c r="AH24" i="60"/>
  <c r="AA25" i="60"/>
  <c r="AB25" i="60"/>
  <c r="AC25" i="60"/>
  <c r="AD25" i="60"/>
  <c r="AE25" i="60"/>
  <c r="AF25" i="60"/>
  <c r="AG25" i="60"/>
  <c r="AH25" i="60"/>
  <c r="AA26" i="60"/>
  <c r="AB26" i="60"/>
  <c r="AC26" i="60"/>
  <c r="AD26" i="60"/>
  <c r="AE26" i="60"/>
  <c r="AF26" i="60"/>
  <c r="AG26" i="60"/>
  <c r="AH26" i="60"/>
  <c r="AA27" i="60"/>
  <c r="AB27" i="60"/>
  <c r="AC27" i="60"/>
  <c r="AD27" i="60"/>
  <c r="AE27" i="60"/>
  <c r="AF27" i="60"/>
  <c r="AG27" i="60"/>
  <c r="AH27" i="60"/>
  <c r="AA28" i="60"/>
  <c r="AB28" i="60"/>
  <c r="AC28" i="60"/>
  <c r="AD28" i="60"/>
  <c r="AE28" i="60"/>
  <c r="AF28" i="60"/>
  <c r="AG28" i="60"/>
  <c r="AH28" i="60"/>
  <c r="AA29" i="60"/>
  <c r="AB29" i="60"/>
  <c r="AC29" i="60"/>
  <c r="AD29" i="60"/>
  <c r="AE29" i="60"/>
  <c r="AF29" i="60"/>
  <c r="AG29" i="60"/>
  <c r="AH29" i="60"/>
  <c r="AA30" i="60"/>
  <c r="AB30" i="60"/>
  <c r="AC30" i="60"/>
  <c r="AD30" i="60"/>
  <c r="AE30" i="60"/>
  <c r="AF30" i="60"/>
  <c r="AG30" i="60"/>
  <c r="AH30" i="60"/>
  <c r="AA31" i="60"/>
  <c r="AB31" i="60"/>
  <c r="AC31" i="60"/>
  <c r="AD31" i="60"/>
  <c r="AE31" i="60"/>
  <c r="AF31" i="60"/>
  <c r="AG31" i="60"/>
  <c r="AH31" i="60"/>
  <c r="AA32" i="60"/>
  <c r="AB32" i="60"/>
  <c r="AC32" i="60"/>
  <c r="AD32" i="60"/>
  <c r="AE32" i="60"/>
  <c r="AF32" i="60"/>
  <c r="AG32" i="60"/>
  <c r="AH32" i="60"/>
  <c r="AA33" i="60"/>
  <c r="AB33" i="60"/>
  <c r="AC33" i="60"/>
  <c r="AD33" i="60"/>
  <c r="AE33" i="60"/>
  <c r="AF33" i="60"/>
  <c r="AG33" i="60"/>
  <c r="AH33" i="60"/>
  <c r="AA34" i="60"/>
  <c r="AB34" i="60"/>
  <c r="AC34" i="60"/>
  <c r="AD34" i="60"/>
  <c r="AE34" i="60"/>
  <c r="AF34" i="60"/>
  <c r="AG34" i="60"/>
  <c r="AH34" i="60"/>
  <c r="AA35" i="60"/>
  <c r="AB35" i="60"/>
  <c r="AC35" i="60"/>
  <c r="AD35" i="60"/>
  <c r="AE35" i="60"/>
  <c r="AF35" i="60"/>
  <c r="AG35" i="60"/>
  <c r="AH35" i="60"/>
  <c r="AA36" i="60"/>
  <c r="AB36" i="60"/>
  <c r="AC36" i="60"/>
  <c r="AD36" i="60"/>
  <c r="AE36" i="60"/>
  <c r="AF36" i="60"/>
  <c r="AG36" i="60"/>
  <c r="AH36" i="60"/>
  <c r="AA37" i="60"/>
  <c r="AB37" i="60"/>
  <c r="AC37" i="60"/>
  <c r="AD37" i="60"/>
  <c r="AE37" i="60"/>
  <c r="AF37" i="60"/>
  <c r="AG37" i="60"/>
  <c r="AH37" i="60"/>
  <c r="AA38" i="60"/>
  <c r="AB38" i="60"/>
  <c r="AC38" i="60"/>
  <c r="AD38" i="60"/>
  <c r="AE38" i="60"/>
  <c r="AF38" i="60"/>
  <c r="AG38" i="60"/>
  <c r="AH38" i="60"/>
  <c r="AA39" i="60"/>
  <c r="AB39" i="60"/>
  <c r="AC39" i="60"/>
  <c r="AD39" i="60"/>
  <c r="AE39" i="60"/>
  <c r="AF39" i="60"/>
  <c r="AG39" i="60"/>
  <c r="AH39" i="60"/>
  <c r="AA40" i="60"/>
  <c r="AB40" i="60"/>
  <c r="AC40" i="60"/>
  <c r="AD40" i="60"/>
  <c r="AE40" i="60"/>
  <c r="AF40" i="60"/>
  <c r="AG40" i="60"/>
  <c r="AH40" i="60"/>
  <c r="AA41" i="60"/>
  <c r="AB41" i="60"/>
  <c r="AC41" i="60"/>
  <c r="AD41" i="60"/>
  <c r="AE41" i="60"/>
  <c r="AF41" i="60"/>
  <c r="AG41" i="60"/>
  <c r="AH41" i="60"/>
  <c r="AA42" i="60"/>
  <c r="AB42" i="60"/>
  <c r="AC42" i="60"/>
  <c r="AD42" i="60"/>
  <c r="AE42" i="60"/>
  <c r="AF42" i="60"/>
  <c r="AG42" i="60"/>
  <c r="AH42" i="60"/>
  <c r="AA43" i="60"/>
  <c r="AB43" i="60"/>
  <c r="AC43" i="60"/>
  <c r="AD43" i="60"/>
  <c r="AE43" i="60"/>
  <c r="AF43" i="60"/>
  <c r="AG43" i="60"/>
  <c r="AH43" i="60"/>
  <c r="AA44" i="60"/>
  <c r="AB44" i="60"/>
  <c r="AC44" i="60"/>
  <c r="AD44" i="60"/>
  <c r="AE44" i="60"/>
  <c r="AF44" i="60"/>
  <c r="AG44" i="60"/>
  <c r="AH44" i="60"/>
  <c r="AA45" i="60"/>
  <c r="AB45" i="60"/>
  <c r="AC45" i="60"/>
  <c r="AD45" i="60"/>
  <c r="AE45" i="60"/>
  <c r="AF45" i="60"/>
  <c r="AG45" i="60"/>
  <c r="AH45" i="60"/>
  <c r="AA46" i="60"/>
  <c r="AB46" i="60"/>
  <c r="AC46" i="60"/>
  <c r="AD46" i="60"/>
  <c r="AE46" i="60"/>
  <c r="AF46" i="60"/>
  <c r="AG46" i="60"/>
  <c r="AH46" i="60"/>
  <c r="AA47" i="60"/>
  <c r="AB47" i="60"/>
  <c r="AC47" i="60"/>
  <c r="AD47" i="60"/>
  <c r="AE47" i="60"/>
  <c r="AF47" i="60"/>
  <c r="AG47" i="60"/>
  <c r="AH47" i="60"/>
  <c r="AA48" i="60"/>
  <c r="AB48" i="60"/>
  <c r="AC48" i="60"/>
  <c r="AD48" i="60"/>
  <c r="AE48" i="60"/>
  <c r="AF48" i="60"/>
  <c r="AG48" i="60"/>
  <c r="AH48" i="60"/>
  <c r="AA49" i="60"/>
  <c r="AB49" i="60"/>
  <c r="AC49" i="60"/>
  <c r="AD49" i="60"/>
  <c r="AE49" i="60"/>
  <c r="AF49" i="60"/>
  <c r="AG49" i="60"/>
  <c r="AH49" i="60"/>
  <c r="AA50" i="60"/>
  <c r="AB50" i="60"/>
  <c r="AC50" i="60"/>
  <c r="AD50" i="60"/>
  <c r="AE50" i="60"/>
  <c r="AF50" i="60"/>
  <c r="AG50" i="60"/>
  <c r="AH50" i="60"/>
  <c r="AA51" i="60"/>
  <c r="AB51" i="60"/>
  <c r="AC51" i="60"/>
  <c r="AD51" i="60"/>
  <c r="AE51" i="60"/>
  <c r="AF51" i="60"/>
  <c r="AG51" i="60"/>
  <c r="AH51" i="60"/>
  <c r="AA52" i="60"/>
  <c r="AB52" i="60"/>
  <c r="AC52" i="60"/>
  <c r="AD52" i="60"/>
  <c r="AE52" i="60"/>
  <c r="AF52" i="60"/>
  <c r="AG52" i="60"/>
  <c r="AH52" i="60"/>
  <c r="AA53" i="60"/>
  <c r="AB53" i="60"/>
  <c r="AC53" i="60"/>
  <c r="AD53" i="60"/>
  <c r="AE53" i="60"/>
  <c r="AF53" i="60"/>
  <c r="AG53" i="60"/>
  <c r="AH53" i="60"/>
  <c r="AA54" i="60"/>
  <c r="AB54" i="60"/>
  <c r="AC54" i="60"/>
  <c r="AD54" i="60"/>
  <c r="AE54" i="60"/>
  <c r="AF54" i="60"/>
  <c r="AG54" i="60"/>
  <c r="AH54" i="60"/>
  <c r="AA55" i="60"/>
  <c r="AB55" i="60"/>
  <c r="AC55" i="60"/>
  <c r="AD55" i="60"/>
  <c r="AE55" i="60"/>
  <c r="AF55" i="60"/>
  <c r="AG55" i="60"/>
  <c r="AH55" i="60"/>
  <c r="AA56" i="60"/>
  <c r="AB56" i="60"/>
  <c r="AC56" i="60"/>
  <c r="AD56" i="60"/>
  <c r="AE56" i="60"/>
  <c r="AF56" i="60"/>
  <c r="AG56" i="60"/>
  <c r="AH56" i="60"/>
  <c r="AA57" i="60"/>
  <c r="AB57" i="60"/>
  <c r="AC57" i="60"/>
  <c r="AD57" i="60"/>
  <c r="AE57" i="60"/>
  <c r="AF57" i="60"/>
  <c r="AG57" i="60"/>
  <c r="AH57" i="60"/>
  <c r="AA58" i="60"/>
  <c r="AB58" i="60"/>
  <c r="AC58" i="60"/>
  <c r="AD58" i="60"/>
  <c r="AE58" i="60"/>
  <c r="AF58" i="60"/>
  <c r="AG58" i="60"/>
  <c r="AH58" i="60"/>
  <c r="AA59" i="60"/>
  <c r="AB59" i="60"/>
  <c r="AC59" i="60"/>
  <c r="AD59" i="60"/>
  <c r="AE59" i="60"/>
  <c r="AF59" i="60"/>
  <c r="AG59" i="60"/>
  <c r="AH59" i="60"/>
  <c r="AA60" i="60"/>
  <c r="AB60" i="60"/>
  <c r="AC60" i="60"/>
  <c r="AD60" i="60"/>
  <c r="AE60" i="60"/>
  <c r="AF60" i="60"/>
  <c r="AG60" i="60"/>
  <c r="AH60" i="60"/>
  <c r="AA61" i="60"/>
  <c r="AB61" i="60"/>
  <c r="AC61" i="60"/>
  <c r="AD61" i="60"/>
  <c r="AE61" i="60"/>
  <c r="AF61" i="60"/>
  <c r="AG61" i="60"/>
  <c r="AH61" i="60"/>
  <c r="AA62" i="60"/>
  <c r="AB62" i="60"/>
  <c r="AC62" i="60"/>
  <c r="AD62" i="60"/>
  <c r="AE62" i="60"/>
  <c r="AF62" i="60"/>
  <c r="AG62" i="60"/>
  <c r="AH62" i="60"/>
  <c r="AA63" i="60"/>
  <c r="AB63" i="60"/>
  <c r="AC63" i="60"/>
  <c r="AD63" i="60"/>
  <c r="AE63" i="60"/>
  <c r="AF63" i="60"/>
  <c r="AG63" i="60"/>
  <c r="AH63" i="60"/>
  <c r="AA64" i="60"/>
  <c r="AB64" i="60"/>
  <c r="AC64" i="60"/>
  <c r="AD64" i="60"/>
  <c r="AE64" i="60"/>
  <c r="AF64" i="60"/>
  <c r="AG64" i="60"/>
  <c r="AH64" i="60"/>
  <c r="AA65" i="60"/>
  <c r="AB65" i="60"/>
  <c r="AC65" i="60"/>
  <c r="AD65" i="60"/>
  <c r="AE65" i="60"/>
  <c r="AF65" i="60"/>
  <c r="AG65" i="60"/>
  <c r="AH65" i="60"/>
  <c r="AA66" i="60"/>
  <c r="AB66" i="60"/>
  <c r="AC66" i="60"/>
  <c r="AD66" i="60"/>
  <c r="AE66" i="60"/>
  <c r="AF66" i="60"/>
  <c r="AG66" i="60"/>
  <c r="AH66" i="60"/>
  <c r="AA67" i="60"/>
  <c r="AB67" i="60"/>
  <c r="AC67" i="60"/>
  <c r="AD67" i="60"/>
  <c r="AE67" i="60"/>
  <c r="AF67" i="60"/>
  <c r="AG67" i="60"/>
  <c r="AH67" i="60"/>
  <c r="AA68" i="60"/>
  <c r="AB68" i="60"/>
  <c r="AC68" i="60"/>
  <c r="AD68" i="60"/>
  <c r="AE68" i="60"/>
  <c r="AF68" i="60"/>
  <c r="AG68" i="60"/>
  <c r="AH68" i="60"/>
  <c r="AA69" i="60"/>
  <c r="AB69" i="60"/>
  <c r="AC69" i="60"/>
  <c r="AD69" i="60"/>
  <c r="AE69" i="60"/>
  <c r="AF69" i="60"/>
  <c r="AG69" i="60"/>
  <c r="AH69" i="60"/>
  <c r="AA70" i="60"/>
  <c r="AB70" i="60"/>
  <c r="AC70" i="60"/>
  <c r="AD70" i="60"/>
  <c r="AE70" i="60"/>
  <c r="AF70" i="60"/>
  <c r="AG70" i="60"/>
  <c r="AH70" i="60"/>
  <c r="AA71" i="60"/>
  <c r="AB71" i="60"/>
  <c r="AC71" i="60"/>
  <c r="AD71" i="60"/>
  <c r="AE71" i="60"/>
  <c r="AF71" i="60"/>
  <c r="AG71" i="60"/>
  <c r="AH71" i="60"/>
  <c r="AA72" i="60"/>
  <c r="AB72" i="60"/>
  <c r="AC72" i="60"/>
  <c r="AD72" i="60"/>
  <c r="AE72" i="60"/>
  <c r="AF72" i="60"/>
  <c r="AG72" i="60"/>
  <c r="AH72" i="60"/>
  <c r="AA73" i="60"/>
  <c r="AB73" i="60"/>
  <c r="AC73" i="60"/>
  <c r="AD73" i="60"/>
  <c r="AE73" i="60"/>
  <c r="AF73" i="60"/>
  <c r="AG73" i="60"/>
  <c r="AH73" i="60"/>
  <c r="AH4" i="60"/>
  <c r="AG4" i="60"/>
  <c r="AF4" i="60"/>
  <c r="AE4" i="60"/>
  <c r="AD4" i="60"/>
  <c r="AC4" i="60"/>
  <c r="AB4" i="60"/>
  <c r="AA4" i="60"/>
  <c r="AH3" i="60"/>
  <c r="AG3" i="60"/>
  <c r="AF3" i="60"/>
  <c r="AE3" i="60"/>
  <c r="AD3" i="60"/>
  <c r="AC3" i="60"/>
  <c r="AB3" i="60"/>
  <c r="AA3" i="60"/>
  <c r="E73" i="61"/>
  <c r="E72" i="61"/>
  <c r="E71" i="61"/>
  <c r="E70" i="61"/>
  <c r="E69" i="61"/>
  <c r="E68" i="61"/>
  <c r="E67" i="61"/>
  <c r="E66" i="61"/>
  <c r="E65" i="61"/>
  <c r="E64" i="61"/>
  <c r="E63" i="61"/>
  <c r="E62" i="61"/>
  <c r="E61" i="61"/>
  <c r="E60" i="61"/>
  <c r="E59" i="61"/>
  <c r="E58" i="61"/>
  <c r="E57" i="61"/>
  <c r="E56" i="61"/>
  <c r="E55" i="61"/>
  <c r="E54" i="61"/>
  <c r="E53" i="61"/>
  <c r="E52" i="61"/>
  <c r="E51" i="61"/>
  <c r="E50" i="61"/>
  <c r="E49" i="61"/>
  <c r="E48" i="61"/>
  <c r="E47" i="61"/>
  <c r="E46" i="61"/>
  <c r="E45" i="61"/>
  <c r="E44" i="61"/>
  <c r="E43" i="61"/>
  <c r="E42" i="61"/>
  <c r="E41" i="61"/>
  <c r="E40" i="61"/>
  <c r="E39" i="61"/>
  <c r="E38" i="61"/>
  <c r="E37" i="61"/>
  <c r="E36" i="61"/>
  <c r="E35" i="61"/>
  <c r="E34" i="61"/>
  <c r="E33" i="61"/>
  <c r="E32" i="61"/>
  <c r="E31" i="61"/>
  <c r="E30" i="61"/>
  <c r="E29" i="61"/>
  <c r="E28" i="61"/>
  <c r="E27" i="61"/>
  <c r="E26" i="61"/>
  <c r="E25" i="61"/>
  <c r="E24" i="61"/>
  <c r="E23" i="61"/>
  <c r="E22" i="61"/>
  <c r="E21" i="61"/>
  <c r="E20" i="61"/>
  <c r="E19" i="61"/>
  <c r="E18" i="61"/>
  <c r="E17" i="61"/>
  <c r="E16" i="61"/>
  <c r="E15" i="61"/>
  <c r="E14" i="61"/>
  <c r="E13" i="61"/>
  <c r="E12" i="61"/>
  <c r="E11" i="61"/>
  <c r="E10" i="61"/>
  <c r="E9" i="61"/>
  <c r="E8" i="61"/>
  <c r="E7" i="61"/>
  <c r="E6" i="61"/>
  <c r="E5" i="61"/>
  <c r="E4" i="61"/>
  <c r="E3" i="61"/>
  <c r="O1" i="60"/>
  <c r="O3" i="60"/>
  <c r="O4" i="60"/>
  <c r="O5" i="60"/>
  <c r="O6" i="60"/>
  <c r="O7" i="60"/>
  <c r="O8" i="60"/>
  <c r="O9" i="60"/>
  <c r="O10" i="60"/>
  <c r="O11" i="60"/>
  <c r="O12" i="60"/>
  <c r="O13" i="60"/>
  <c r="O14" i="60"/>
  <c r="O15" i="60"/>
  <c r="O16" i="60"/>
  <c r="O17" i="60"/>
  <c r="O18" i="60"/>
  <c r="O19" i="60"/>
  <c r="O20" i="60"/>
  <c r="O21" i="60"/>
  <c r="O22" i="60"/>
  <c r="O23" i="60"/>
  <c r="O24" i="60"/>
  <c r="O25" i="60"/>
  <c r="O26" i="60"/>
  <c r="O27" i="60"/>
  <c r="O28" i="60"/>
  <c r="O29" i="60"/>
  <c r="O30" i="60"/>
  <c r="O31" i="60"/>
  <c r="O32" i="60"/>
  <c r="O33" i="60"/>
  <c r="O34" i="60"/>
  <c r="O35" i="60"/>
  <c r="O36" i="60"/>
  <c r="O37" i="60"/>
  <c r="O38" i="60"/>
  <c r="O39" i="60"/>
  <c r="O40" i="60"/>
  <c r="O41" i="60"/>
  <c r="O42" i="60"/>
  <c r="O43" i="60"/>
  <c r="O44" i="60"/>
  <c r="O45" i="60"/>
  <c r="O46" i="60"/>
  <c r="O47" i="60"/>
  <c r="O48" i="60"/>
  <c r="O49" i="60"/>
  <c r="O50" i="60"/>
  <c r="O51" i="60"/>
  <c r="O52" i="60"/>
  <c r="O53" i="60"/>
  <c r="O54" i="60"/>
  <c r="O55" i="60"/>
  <c r="O56" i="60"/>
  <c r="O57" i="60"/>
  <c r="O58" i="60"/>
  <c r="O59" i="60"/>
  <c r="O60" i="60"/>
  <c r="O61" i="60"/>
  <c r="O62" i="60"/>
  <c r="O63" i="60"/>
  <c r="O64" i="60"/>
  <c r="O65" i="60"/>
  <c r="O66" i="60"/>
  <c r="O67" i="60"/>
  <c r="O68" i="60"/>
  <c r="O69" i="60"/>
  <c r="O70" i="60"/>
  <c r="O71" i="60"/>
  <c r="O72" i="60"/>
  <c r="O73" i="60"/>
  <c r="Q3" i="60"/>
  <c r="P3" i="60"/>
  <c r="E73" i="60"/>
  <c r="E72" i="60"/>
  <c r="E71" i="60"/>
  <c r="E70" i="60"/>
  <c r="E69" i="60"/>
  <c r="E68" i="60"/>
  <c r="E67" i="60"/>
  <c r="E66" i="60"/>
  <c r="E65" i="60"/>
  <c r="E64" i="60"/>
  <c r="E63" i="60"/>
  <c r="E62" i="60"/>
  <c r="E61" i="60"/>
  <c r="E60" i="60"/>
  <c r="E59" i="60"/>
  <c r="E58" i="60"/>
  <c r="E57" i="60"/>
  <c r="E56" i="60"/>
  <c r="E55" i="60"/>
  <c r="E54" i="60"/>
  <c r="E53" i="60"/>
  <c r="E52" i="60"/>
  <c r="E51" i="60"/>
  <c r="E50" i="60"/>
  <c r="E49" i="60"/>
  <c r="E48" i="60"/>
  <c r="E47" i="60"/>
  <c r="E46" i="60"/>
  <c r="E45" i="60"/>
  <c r="E44" i="60"/>
  <c r="E43" i="60"/>
  <c r="E42" i="60"/>
  <c r="E41" i="60"/>
  <c r="E40" i="60"/>
  <c r="E39" i="60"/>
  <c r="E38" i="60"/>
  <c r="E37" i="60"/>
  <c r="E36" i="60"/>
  <c r="E35" i="60"/>
  <c r="E34" i="60"/>
  <c r="E33" i="60"/>
  <c r="E32" i="60"/>
  <c r="E31" i="60"/>
  <c r="E30" i="60"/>
  <c r="E29" i="60"/>
  <c r="E28" i="60"/>
  <c r="E27" i="60"/>
  <c r="E26" i="60"/>
  <c r="E25" i="60"/>
  <c r="E24" i="60"/>
  <c r="E23" i="60"/>
  <c r="E22" i="60"/>
  <c r="E21" i="60"/>
  <c r="E20" i="60"/>
  <c r="E19" i="60"/>
  <c r="E18" i="60"/>
  <c r="E17" i="60"/>
  <c r="E16" i="60"/>
  <c r="E15" i="60"/>
  <c r="E14" i="60"/>
  <c r="E13" i="60"/>
  <c r="E12" i="60"/>
  <c r="E11" i="60"/>
  <c r="E10" i="60"/>
  <c r="E9" i="60"/>
  <c r="E8" i="60"/>
  <c r="E7" i="60"/>
  <c r="E6" i="60"/>
  <c r="E5" i="60"/>
  <c r="E4" i="60"/>
  <c r="E3" i="60"/>
  <c r="I5" i="60"/>
  <c r="I6" i="60"/>
  <c r="I7" i="60"/>
  <c r="I8" i="60"/>
  <c r="I9" i="60"/>
  <c r="I10" i="60"/>
  <c r="I11" i="60"/>
  <c r="I12" i="60"/>
  <c r="I13" i="60"/>
  <c r="I14" i="60"/>
  <c r="I15" i="60"/>
  <c r="I16" i="60"/>
  <c r="I17" i="60"/>
  <c r="I18" i="60"/>
  <c r="I19" i="60"/>
  <c r="I20" i="60"/>
  <c r="I21" i="60"/>
  <c r="I22" i="60"/>
  <c r="I23" i="60"/>
  <c r="I24" i="60"/>
  <c r="I25" i="60"/>
  <c r="I26" i="60"/>
  <c r="I27" i="60"/>
  <c r="I28" i="60"/>
  <c r="I29" i="60"/>
  <c r="I30" i="60"/>
  <c r="I31" i="60"/>
  <c r="I32" i="60"/>
  <c r="I33" i="60"/>
  <c r="I34" i="60"/>
  <c r="I35" i="60"/>
  <c r="I36" i="60"/>
  <c r="I37" i="60"/>
  <c r="I38" i="60"/>
  <c r="I39" i="60"/>
  <c r="I40" i="60"/>
  <c r="I41" i="60"/>
  <c r="I42" i="60"/>
  <c r="I43" i="60"/>
  <c r="I44" i="60"/>
  <c r="I45" i="60"/>
  <c r="I46" i="60"/>
  <c r="I47" i="60"/>
  <c r="I48" i="60"/>
  <c r="I49" i="60"/>
  <c r="I50" i="60"/>
  <c r="I51" i="60"/>
  <c r="I52" i="60"/>
  <c r="I53" i="60"/>
  <c r="I54" i="60"/>
  <c r="I55" i="60"/>
  <c r="I56" i="60"/>
  <c r="I57" i="60"/>
  <c r="I58" i="60"/>
  <c r="I59" i="60"/>
  <c r="I60" i="60"/>
  <c r="I61" i="60"/>
  <c r="I62" i="60"/>
  <c r="I63" i="60"/>
  <c r="I64" i="60"/>
  <c r="I65" i="60"/>
  <c r="I66" i="60"/>
  <c r="I67" i="60"/>
  <c r="I68" i="60"/>
  <c r="I69" i="60"/>
  <c r="I70" i="60"/>
  <c r="I71" i="60"/>
  <c r="I72" i="60"/>
  <c r="I73" i="60"/>
  <c r="I4" i="60"/>
  <c r="H5" i="60"/>
  <c r="H6" i="60"/>
  <c r="H7" i="60"/>
  <c r="H8" i="60"/>
  <c r="H9" i="60"/>
  <c r="H10" i="60"/>
  <c r="H11" i="60"/>
  <c r="H12" i="60"/>
  <c r="H13" i="60"/>
  <c r="H14" i="60"/>
  <c r="H15" i="60"/>
  <c r="H16" i="60"/>
  <c r="H17" i="60"/>
  <c r="H18" i="60"/>
  <c r="H19" i="60"/>
  <c r="H20" i="60"/>
  <c r="H21" i="60"/>
  <c r="H22" i="60"/>
  <c r="H23" i="60"/>
  <c r="H24" i="60"/>
  <c r="H25" i="60"/>
  <c r="H26" i="60"/>
  <c r="H27" i="60"/>
  <c r="H28" i="60"/>
  <c r="H29" i="60"/>
  <c r="H30" i="60"/>
  <c r="H31" i="60"/>
  <c r="H32" i="60"/>
  <c r="H33" i="60"/>
  <c r="H34" i="60"/>
  <c r="H35" i="60"/>
  <c r="H36" i="60"/>
  <c r="H37" i="60"/>
  <c r="H38" i="60"/>
  <c r="H39" i="60"/>
  <c r="H40" i="60"/>
  <c r="H41" i="60"/>
  <c r="H42" i="60"/>
  <c r="H43" i="60"/>
  <c r="H44" i="60"/>
  <c r="H45" i="60"/>
  <c r="H46" i="60"/>
  <c r="H47" i="60"/>
  <c r="H48" i="60"/>
  <c r="H49" i="60"/>
  <c r="H50" i="60"/>
  <c r="H51" i="60"/>
  <c r="H52" i="60"/>
  <c r="H53" i="60"/>
  <c r="H54" i="60"/>
  <c r="H55" i="60"/>
  <c r="H56" i="60"/>
  <c r="H57" i="60"/>
  <c r="H58" i="60"/>
  <c r="H59" i="60"/>
  <c r="H60" i="60"/>
  <c r="H61" i="60"/>
  <c r="H62" i="60"/>
  <c r="H63" i="60"/>
  <c r="H64" i="60"/>
  <c r="H65" i="60"/>
  <c r="H66" i="60"/>
  <c r="H67" i="60"/>
  <c r="H68" i="60"/>
  <c r="H69" i="60"/>
  <c r="H70" i="60"/>
  <c r="H71" i="60"/>
  <c r="H72" i="60"/>
  <c r="H73" i="60"/>
  <c r="H4" i="60"/>
  <c r="H3" i="60"/>
  <c r="G3" i="60"/>
  <c r="Y4" i="59"/>
  <c r="Z4" i="59"/>
  <c r="AA4" i="59"/>
  <c r="AB4" i="59"/>
  <c r="AC4" i="59"/>
  <c r="AD4" i="59"/>
  <c r="AE4" i="59"/>
  <c r="AF4" i="59"/>
  <c r="Y5" i="59"/>
  <c r="Z5" i="59"/>
  <c r="AA5" i="59"/>
  <c r="AB5" i="59"/>
  <c r="AC5" i="59"/>
  <c r="AD5" i="59"/>
  <c r="AE5" i="59"/>
  <c r="AF5" i="59"/>
  <c r="Y6" i="59"/>
  <c r="Z6" i="59"/>
  <c r="AA6" i="59"/>
  <c r="AB6" i="59"/>
  <c r="AC6" i="59"/>
  <c r="AD6" i="59"/>
  <c r="AE6" i="59"/>
  <c r="AF6" i="59"/>
  <c r="Y7" i="59"/>
  <c r="Z7" i="59"/>
  <c r="AA7" i="59"/>
  <c r="AB7" i="59"/>
  <c r="AC7" i="59"/>
  <c r="AD7" i="59"/>
  <c r="AE7" i="59"/>
  <c r="AF7" i="59"/>
  <c r="Y8" i="59"/>
  <c r="Z8" i="59"/>
  <c r="AA8" i="59"/>
  <c r="AB8" i="59"/>
  <c r="AC8" i="59"/>
  <c r="AD8" i="59"/>
  <c r="AE8" i="59"/>
  <c r="AF8" i="59"/>
  <c r="Y9" i="59"/>
  <c r="Z9" i="59"/>
  <c r="AA9" i="59"/>
  <c r="AB9" i="59"/>
  <c r="AC9" i="59"/>
  <c r="AD9" i="59"/>
  <c r="AE9" i="59"/>
  <c r="AF9" i="59"/>
  <c r="Y10" i="59"/>
  <c r="Z10" i="59"/>
  <c r="AA10" i="59"/>
  <c r="AB10" i="59"/>
  <c r="AC10" i="59"/>
  <c r="AD10" i="59"/>
  <c r="AE10" i="59"/>
  <c r="AF10" i="59"/>
  <c r="Y11" i="59"/>
  <c r="Z11" i="59"/>
  <c r="AA11" i="59"/>
  <c r="AB11" i="59"/>
  <c r="AC11" i="59"/>
  <c r="AD11" i="59"/>
  <c r="AE11" i="59"/>
  <c r="AF11" i="59"/>
  <c r="Y12" i="59"/>
  <c r="Z12" i="59"/>
  <c r="AA12" i="59"/>
  <c r="AB12" i="59"/>
  <c r="AC12" i="59"/>
  <c r="AD12" i="59"/>
  <c r="AE12" i="59"/>
  <c r="AF12" i="59"/>
  <c r="Y13" i="59"/>
  <c r="Z13" i="59"/>
  <c r="AA13" i="59"/>
  <c r="AB13" i="59"/>
  <c r="AC13" i="59"/>
  <c r="AD13" i="59"/>
  <c r="AE13" i="59"/>
  <c r="AF13" i="59"/>
  <c r="Y14" i="59"/>
  <c r="Z14" i="59"/>
  <c r="AA14" i="59"/>
  <c r="AB14" i="59"/>
  <c r="AC14" i="59"/>
  <c r="AD14" i="59"/>
  <c r="AE14" i="59"/>
  <c r="AF14" i="59"/>
  <c r="Y15" i="59"/>
  <c r="Z15" i="59"/>
  <c r="AA15" i="59"/>
  <c r="AB15" i="59"/>
  <c r="AC15" i="59"/>
  <c r="AD15" i="59"/>
  <c r="AE15" i="59"/>
  <c r="AF15" i="59"/>
  <c r="Y16" i="59"/>
  <c r="Z16" i="59"/>
  <c r="AA16" i="59"/>
  <c r="AB16" i="59"/>
  <c r="AC16" i="59"/>
  <c r="AD16" i="59"/>
  <c r="AE16" i="59"/>
  <c r="AF16" i="59"/>
  <c r="Y17" i="59"/>
  <c r="Z17" i="59"/>
  <c r="AA17" i="59"/>
  <c r="AB17" i="59"/>
  <c r="AC17" i="59"/>
  <c r="AD17" i="59"/>
  <c r="AE17" i="59"/>
  <c r="AF17" i="59"/>
  <c r="Y18" i="59"/>
  <c r="Z18" i="59"/>
  <c r="AA18" i="59"/>
  <c r="AB18" i="59"/>
  <c r="AC18" i="59"/>
  <c r="AD18" i="59"/>
  <c r="AE18" i="59"/>
  <c r="AF18" i="59"/>
  <c r="Y19" i="59"/>
  <c r="Z19" i="59"/>
  <c r="AA19" i="59"/>
  <c r="AB19" i="59"/>
  <c r="AC19" i="59"/>
  <c r="AD19" i="59"/>
  <c r="AE19" i="59"/>
  <c r="AF19" i="59"/>
  <c r="Y20" i="59"/>
  <c r="Z20" i="59"/>
  <c r="AA20" i="59"/>
  <c r="AB20" i="59"/>
  <c r="AC20" i="59"/>
  <c r="AD20" i="59"/>
  <c r="AE20" i="59"/>
  <c r="AF20" i="59"/>
  <c r="Y21" i="59"/>
  <c r="Z21" i="59"/>
  <c r="AA21" i="59"/>
  <c r="AB21" i="59"/>
  <c r="AC21" i="59"/>
  <c r="AD21" i="59"/>
  <c r="AE21" i="59"/>
  <c r="AF21" i="59"/>
  <c r="Y22" i="59"/>
  <c r="Z22" i="59"/>
  <c r="AA22" i="59"/>
  <c r="AB22" i="59"/>
  <c r="AC22" i="59"/>
  <c r="AD22" i="59"/>
  <c r="AE22" i="59"/>
  <c r="AF22" i="59"/>
  <c r="Y23" i="59"/>
  <c r="Z23" i="59"/>
  <c r="AA23" i="59"/>
  <c r="AB23" i="59"/>
  <c r="AC23" i="59"/>
  <c r="AD23" i="59"/>
  <c r="AE23" i="59"/>
  <c r="AF23" i="59"/>
  <c r="Y24" i="59"/>
  <c r="Z24" i="59"/>
  <c r="AA24" i="59"/>
  <c r="AB24" i="59"/>
  <c r="AC24" i="59"/>
  <c r="AD24" i="59"/>
  <c r="AE24" i="59"/>
  <c r="AF24" i="59"/>
  <c r="Y25" i="59"/>
  <c r="Z25" i="59"/>
  <c r="AA25" i="59"/>
  <c r="AB25" i="59"/>
  <c r="AC25" i="59"/>
  <c r="AD25" i="59"/>
  <c r="AE25" i="59"/>
  <c r="AF25" i="59"/>
  <c r="Y26" i="59"/>
  <c r="Z26" i="59"/>
  <c r="AA26" i="59"/>
  <c r="AB26" i="59"/>
  <c r="AC26" i="59"/>
  <c r="AD26" i="59"/>
  <c r="AE26" i="59"/>
  <c r="AF26" i="59"/>
  <c r="Y27" i="59"/>
  <c r="Z27" i="59"/>
  <c r="AA27" i="59"/>
  <c r="AB27" i="59"/>
  <c r="AC27" i="59"/>
  <c r="AD27" i="59"/>
  <c r="AE27" i="59"/>
  <c r="AF27" i="59"/>
  <c r="Y28" i="59"/>
  <c r="Z28" i="59"/>
  <c r="AA28" i="59"/>
  <c r="AB28" i="59"/>
  <c r="AC28" i="59"/>
  <c r="AD28" i="59"/>
  <c r="AE28" i="59"/>
  <c r="AF28" i="59"/>
  <c r="Y29" i="59"/>
  <c r="Z29" i="59"/>
  <c r="AA29" i="59"/>
  <c r="AB29" i="59"/>
  <c r="AC29" i="59"/>
  <c r="AD29" i="59"/>
  <c r="AE29" i="59"/>
  <c r="AF29" i="59"/>
  <c r="Y30" i="59"/>
  <c r="Z30" i="59"/>
  <c r="AA30" i="59"/>
  <c r="AB30" i="59"/>
  <c r="AC30" i="59"/>
  <c r="AD30" i="59"/>
  <c r="AE30" i="59"/>
  <c r="AF30" i="59"/>
  <c r="Y31" i="59"/>
  <c r="Z31" i="59"/>
  <c r="AA31" i="59"/>
  <c r="AB31" i="59"/>
  <c r="AC31" i="59"/>
  <c r="AD31" i="59"/>
  <c r="AE31" i="59"/>
  <c r="AF31" i="59"/>
  <c r="Y32" i="59"/>
  <c r="Z32" i="59"/>
  <c r="AA32" i="59"/>
  <c r="AB32" i="59"/>
  <c r="AC32" i="59"/>
  <c r="AD32" i="59"/>
  <c r="AE32" i="59"/>
  <c r="AF32" i="59"/>
  <c r="Y33" i="59"/>
  <c r="Z33" i="59"/>
  <c r="AA33" i="59"/>
  <c r="AB33" i="59"/>
  <c r="AC33" i="59"/>
  <c r="AD33" i="59"/>
  <c r="AE33" i="59"/>
  <c r="AF33" i="59"/>
  <c r="Y34" i="59"/>
  <c r="Z34" i="59"/>
  <c r="AA34" i="59"/>
  <c r="AB34" i="59"/>
  <c r="AC34" i="59"/>
  <c r="AD34" i="59"/>
  <c r="AE34" i="59"/>
  <c r="AF34" i="59"/>
  <c r="Y35" i="59"/>
  <c r="Z35" i="59"/>
  <c r="AA35" i="59"/>
  <c r="AB35" i="59"/>
  <c r="AC35" i="59"/>
  <c r="AD35" i="59"/>
  <c r="AE35" i="59"/>
  <c r="AF35" i="59"/>
  <c r="Y36" i="59"/>
  <c r="Z36" i="59"/>
  <c r="AA36" i="59"/>
  <c r="AB36" i="59"/>
  <c r="AC36" i="59"/>
  <c r="AD36" i="59"/>
  <c r="AE36" i="59"/>
  <c r="AF36" i="59"/>
  <c r="Y37" i="59"/>
  <c r="Z37" i="59"/>
  <c r="AA37" i="59"/>
  <c r="AB37" i="59"/>
  <c r="AC37" i="59"/>
  <c r="AD37" i="59"/>
  <c r="AE37" i="59"/>
  <c r="AF37" i="59"/>
  <c r="Y38" i="59"/>
  <c r="Z38" i="59"/>
  <c r="AA38" i="59"/>
  <c r="AB38" i="59"/>
  <c r="AC38" i="59"/>
  <c r="AD38" i="59"/>
  <c r="AE38" i="59"/>
  <c r="AF38" i="59"/>
  <c r="Y39" i="59"/>
  <c r="Z39" i="59"/>
  <c r="AA39" i="59"/>
  <c r="AB39" i="59"/>
  <c r="AC39" i="59"/>
  <c r="AD39" i="59"/>
  <c r="AE39" i="59"/>
  <c r="AF39" i="59"/>
  <c r="Y40" i="59"/>
  <c r="Z40" i="59"/>
  <c r="AA40" i="59"/>
  <c r="AB40" i="59"/>
  <c r="AC40" i="59"/>
  <c r="AD40" i="59"/>
  <c r="AE40" i="59"/>
  <c r="AF40" i="59"/>
  <c r="Y41" i="59"/>
  <c r="Z41" i="59"/>
  <c r="AA41" i="59"/>
  <c r="AB41" i="59"/>
  <c r="AC41" i="59"/>
  <c r="AD41" i="59"/>
  <c r="AE41" i="59"/>
  <c r="AF41" i="59"/>
  <c r="Y42" i="59"/>
  <c r="Z42" i="59"/>
  <c r="AA42" i="59"/>
  <c r="AB42" i="59"/>
  <c r="AC42" i="59"/>
  <c r="AD42" i="59"/>
  <c r="AE42" i="59"/>
  <c r="AF42" i="59"/>
  <c r="Y43" i="59"/>
  <c r="Z43" i="59"/>
  <c r="AA43" i="59"/>
  <c r="AB43" i="59"/>
  <c r="AC43" i="59"/>
  <c r="AD43" i="59"/>
  <c r="AE43" i="59"/>
  <c r="AF43" i="59"/>
  <c r="Y44" i="59"/>
  <c r="Z44" i="59"/>
  <c r="AA44" i="59"/>
  <c r="AB44" i="59"/>
  <c r="AC44" i="59"/>
  <c r="AD44" i="59"/>
  <c r="AE44" i="59"/>
  <c r="AF44" i="59"/>
  <c r="Y45" i="59"/>
  <c r="Z45" i="59"/>
  <c r="AA45" i="59"/>
  <c r="AB45" i="59"/>
  <c r="AC45" i="59"/>
  <c r="AD45" i="59"/>
  <c r="AE45" i="59"/>
  <c r="AF45" i="59"/>
  <c r="Y46" i="59"/>
  <c r="Z46" i="59"/>
  <c r="AA46" i="59"/>
  <c r="AB46" i="59"/>
  <c r="AC46" i="59"/>
  <c r="AD46" i="59"/>
  <c r="AE46" i="59"/>
  <c r="AF46" i="59"/>
  <c r="Y47" i="59"/>
  <c r="Z47" i="59"/>
  <c r="AA47" i="59"/>
  <c r="AB47" i="59"/>
  <c r="AC47" i="59"/>
  <c r="AD47" i="59"/>
  <c r="AE47" i="59"/>
  <c r="AF47" i="59"/>
  <c r="Y48" i="59"/>
  <c r="Z48" i="59"/>
  <c r="AA48" i="59"/>
  <c r="AB48" i="59"/>
  <c r="AC48" i="59"/>
  <c r="AD48" i="59"/>
  <c r="AE48" i="59"/>
  <c r="AF48" i="59"/>
  <c r="Y49" i="59"/>
  <c r="Z49" i="59"/>
  <c r="AA49" i="59"/>
  <c r="AB49" i="59"/>
  <c r="AC49" i="59"/>
  <c r="AD49" i="59"/>
  <c r="AE49" i="59"/>
  <c r="AF49" i="59"/>
  <c r="Y50" i="59"/>
  <c r="Z50" i="59"/>
  <c r="AA50" i="59"/>
  <c r="AB50" i="59"/>
  <c r="AC50" i="59"/>
  <c r="AD50" i="59"/>
  <c r="AE50" i="59"/>
  <c r="AF50" i="59"/>
  <c r="Y51" i="59"/>
  <c r="Z51" i="59"/>
  <c r="AA51" i="59"/>
  <c r="AB51" i="59"/>
  <c r="AC51" i="59"/>
  <c r="AD51" i="59"/>
  <c r="AE51" i="59"/>
  <c r="AF51" i="59"/>
  <c r="Y52" i="59"/>
  <c r="Z52" i="59"/>
  <c r="AA52" i="59"/>
  <c r="AB52" i="59"/>
  <c r="AC52" i="59"/>
  <c r="AD52" i="59"/>
  <c r="AE52" i="59"/>
  <c r="AF52" i="59"/>
  <c r="Y53" i="59"/>
  <c r="Z53" i="59"/>
  <c r="AA53" i="59"/>
  <c r="AB53" i="59"/>
  <c r="AC53" i="59"/>
  <c r="AD53" i="59"/>
  <c r="AE53" i="59"/>
  <c r="AF53" i="59"/>
  <c r="Y54" i="59"/>
  <c r="Z54" i="59"/>
  <c r="AA54" i="59"/>
  <c r="AB54" i="59"/>
  <c r="AC54" i="59"/>
  <c r="AD54" i="59"/>
  <c r="AE54" i="59"/>
  <c r="AF54" i="59"/>
  <c r="Y55" i="59"/>
  <c r="Z55" i="59"/>
  <c r="AA55" i="59"/>
  <c r="AB55" i="59"/>
  <c r="AC55" i="59"/>
  <c r="AD55" i="59"/>
  <c r="AE55" i="59"/>
  <c r="AF55" i="59"/>
  <c r="Y56" i="59"/>
  <c r="Z56" i="59"/>
  <c r="AA56" i="59"/>
  <c r="AB56" i="59"/>
  <c r="AC56" i="59"/>
  <c r="AD56" i="59"/>
  <c r="AE56" i="59"/>
  <c r="AF56" i="59"/>
  <c r="Y57" i="59"/>
  <c r="Z57" i="59"/>
  <c r="AA57" i="59"/>
  <c r="AB57" i="59"/>
  <c r="AC57" i="59"/>
  <c r="AD57" i="59"/>
  <c r="AE57" i="59"/>
  <c r="AF57" i="59"/>
  <c r="Y58" i="59"/>
  <c r="Z58" i="59"/>
  <c r="AA58" i="59"/>
  <c r="AB58" i="59"/>
  <c r="AC58" i="59"/>
  <c r="AD58" i="59"/>
  <c r="AE58" i="59"/>
  <c r="AF58" i="59"/>
  <c r="Y59" i="59"/>
  <c r="Z59" i="59"/>
  <c r="AA59" i="59"/>
  <c r="AB59" i="59"/>
  <c r="AC59" i="59"/>
  <c r="AD59" i="59"/>
  <c r="AE59" i="59"/>
  <c r="AF59" i="59"/>
  <c r="Y60" i="59"/>
  <c r="Z60" i="59"/>
  <c r="AA60" i="59"/>
  <c r="AB60" i="59"/>
  <c r="AC60" i="59"/>
  <c r="AD60" i="59"/>
  <c r="AE60" i="59"/>
  <c r="AF60" i="59"/>
  <c r="Y61" i="59"/>
  <c r="Z61" i="59"/>
  <c r="AA61" i="59"/>
  <c r="AB61" i="59"/>
  <c r="AC61" i="59"/>
  <c r="AD61" i="59"/>
  <c r="AE61" i="59"/>
  <c r="AF61" i="59"/>
  <c r="Y62" i="59"/>
  <c r="Z62" i="59"/>
  <c r="AA62" i="59"/>
  <c r="AB62" i="59"/>
  <c r="AC62" i="59"/>
  <c r="AD62" i="59"/>
  <c r="AE62" i="59"/>
  <c r="AF62" i="59"/>
  <c r="Y63" i="59"/>
  <c r="Z63" i="59"/>
  <c r="AA63" i="59"/>
  <c r="AB63" i="59"/>
  <c r="AC63" i="59"/>
  <c r="AD63" i="59"/>
  <c r="AE63" i="59"/>
  <c r="AF63" i="59"/>
  <c r="Y64" i="59"/>
  <c r="Z64" i="59"/>
  <c r="AA64" i="59"/>
  <c r="AB64" i="59"/>
  <c r="AC64" i="59"/>
  <c r="AD64" i="59"/>
  <c r="AE64" i="59"/>
  <c r="AF64" i="59"/>
  <c r="Y65" i="59"/>
  <c r="Z65" i="59"/>
  <c r="AA65" i="59"/>
  <c r="AB65" i="59"/>
  <c r="AC65" i="59"/>
  <c r="AD65" i="59"/>
  <c r="AE65" i="59"/>
  <c r="AF65" i="59"/>
  <c r="Y66" i="59"/>
  <c r="Z66" i="59"/>
  <c r="AA66" i="59"/>
  <c r="AB66" i="59"/>
  <c r="AC66" i="59"/>
  <c r="AD66" i="59"/>
  <c r="AE66" i="59"/>
  <c r="AF66" i="59"/>
  <c r="Y67" i="59"/>
  <c r="Z67" i="59"/>
  <c r="AA67" i="59"/>
  <c r="AB67" i="59"/>
  <c r="AC67" i="59"/>
  <c r="AD67" i="59"/>
  <c r="AE67" i="59"/>
  <c r="AF67" i="59"/>
  <c r="Y68" i="59"/>
  <c r="Z68" i="59"/>
  <c r="AA68" i="59"/>
  <c r="AB68" i="59"/>
  <c r="AC68" i="59"/>
  <c r="AD68" i="59"/>
  <c r="AE68" i="59"/>
  <c r="AF68" i="59"/>
  <c r="Y69" i="59"/>
  <c r="Z69" i="59"/>
  <c r="AA69" i="59"/>
  <c r="AB69" i="59"/>
  <c r="AC69" i="59"/>
  <c r="AD69" i="59"/>
  <c r="AE69" i="59"/>
  <c r="AF69" i="59"/>
  <c r="Y70" i="59"/>
  <c r="Z70" i="59"/>
  <c r="AA70" i="59"/>
  <c r="AB70" i="59"/>
  <c r="AC70" i="59"/>
  <c r="AD70" i="59"/>
  <c r="AE70" i="59"/>
  <c r="AF70" i="59"/>
  <c r="Y71" i="59"/>
  <c r="Z71" i="59"/>
  <c r="AA71" i="59"/>
  <c r="AB71" i="59"/>
  <c r="AC71" i="59"/>
  <c r="AD71" i="59"/>
  <c r="AE71" i="59"/>
  <c r="AF71" i="59"/>
  <c r="Y72" i="59"/>
  <c r="Z72" i="59"/>
  <c r="AA72" i="59"/>
  <c r="AB72" i="59"/>
  <c r="AC72" i="59"/>
  <c r="AD72" i="59"/>
  <c r="AE72" i="59"/>
  <c r="AF72" i="59"/>
  <c r="Y73" i="59"/>
  <c r="Z73" i="59"/>
  <c r="AA73" i="59"/>
  <c r="AB73" i="59"/>
  <c r="AC73" i="59"/>
  <c r="AD73" i="59"/>
  <c r="AE73" i="59"/>
  <c r="AF73" i="59"/>
  <c r="AF3" i="59"/>
  <c r="AE3" i="59"/>
  <c r="AD3" i="59"/>
  <c r="AC3" i="59"/>
  <c r="AB3" i="59"/>
  <c r="AA3" i="59"/>
  <c r="Z3" i="59"/>
  <c r="Y3" i="59"/>
  <c r="G3" i="59"/>
  <c r="H4" i="59"/>
  <c r="H5" i="59"/>
  <c r="H6" i="59"/>
  <c r="H7" i="59"/>
  <c r="H8" i="59"/>
  <c r="H9" i="59"/>
  <c r="H10" i="59"/>
  <c r="H11" i="59"/>
  <c r="H12" i="59"/>
  <c r="H13" i="59"/>
  <c r="H14" i="59"/>
  <c r="H15" i="59"/>
  <c r="H16" i="59"/>
  <c r="H17" i="59"/>
  <c r="H18" i="59"/>
  <c r="H19" i="59"/>
  <c r="H20" i="59"/>
  <c r="H21" i="59"/>
  <c r="H22" i="59"/>
  <c r="H23" i="59"/>
  <c r="H24" i="59"/>
  <c r="H25" i="59"/>
  <c r="H26" i="59"/>
  <c r="H27" i="59"/>
  <c r="H28" i="59"/>
  <c r="H29" i="59"/>
  <c r="H30" i="59"/>
  <c r="H31" i="59"/>
  <c r="H32" i="59"/>
  <c r="H33" i="59"/>
  <c r="H34" i="59"/>
  <c r="H35" i="59"/>
  <c r="H36" i="59"/>
  <c r="H37" i="59"/>
  <c r="H38" i="59"/>
  <c r="H39" i="59"/>
  <c r="H40" i="59"/>
  <c r="H41" i="59"/>
  <c r="H42" i="59"/>
  <c r="H43" i="59"/>
  <c r="H44" i="59"/>
  <c r="H45" i="59"/>
  <c r="H46" i="59"/>
  <c r="H47" i="59"/>
  <c r="H48" i="59"/>
  <c r="H49" i="59"/>
  <c r="H50" i="59"/>
  <c r="H51" i="59"/>
  <c r="H52" i="59"/>
  <c r="H53" i="59"/>
  <c r="H54" i="59"/>
  <c r="H55" i="59"/>
  <c r="H56" i="59"/>
  <c r="H57" i="59"/>
  <c r="H58" i="59"/>
  <c r="H59" i="59"/>
  <c r="H60" i="59"/>
  <c r="H61" i="59"/>
  <c r="H62" i="59"/>
  <c r="H63" i="59"/>
  <c r="H64" i="59"/>
  <c r="H65" i="59"/>
  <c r="H66" i="59"/>
  <c r="H67" i="59"/>
  <c r="H68" i="59"/>
  <c r="H69" i="59"/>
  <c r="H70" i="59"/>
  <c r="H71" i="59"/>
  <c r="H72" i="59"/>
  <c r="H73" i="59"/>
  <c r="G5" i="59"/>
  <c r="G6" i="59"/>
  <c r="G7" i="59"/>
  <c r="G8" i="59"/>
  <c r="G9" i="59"/>
  <c r="G10" i="59"/>
  <c r="G11" i="59"/>
  <c r="G12" i="59"/>
  <c r="G13" i="59"/>
  <c r="G14" i="59"/>
  <c r="G15" i="59"/>
  <c r="G16" i="59"/>
  <c r="G17" i="59"/>
  <c r="G18" i="59"/>
  <c r="G19" i="59"/>
  <c r="G20" i="59"/>
  <c r="G21" i="59"/>
  <c r="G22" i="59"/>
  <c r="G23" i="59"/>
  <c r="G24" i="59"/>
  <c r="G25" i="59"/>
  <c r="G26" i="59"/>
  <c r="G27" i="59"/>
  <c r="G28" i="59"/>
  <c r="G29" i="59"/>
  <c r="G30" i="59"/>
  <c r="G31" i="59"/>
  <c r="G32" i="59"/>
  <c r="G33" i="59"/>
  <c r="G34" i="59"/>
  <c r="G35" i="59"/>
  <c r="G36" i="59"/>
  <c r="G37" i="59"/>
  <c r="G38" i="59"/>
  <c r="G39" i="59"/>
  <c r="G40" i="59"/>
  <c r="G41" i="59"/>
  <c r="G42" i="59"/>
  <c r="G43" i="59"/>
  <c r="G44" i="59"/>
  <c r="G45" i="59"/>
  <c r="G46" i="59"/>
  <c r="G47" i="59"/>
  <c r="G48" i="59"/>
  <c r="G49" i="59"/>
  <c r="G50" i="59"/>
  <c r="G51" i="59"/>
  <c r="G52" i="59"/>
  <c r="G53" i="59"/>
  <c r="G54" i="59"/>
  <c r="G55" i="59"/>
  <c r="G56" i="59"/>
  <c r="G57" i="59"/>
  <c r="G58" i="59"/>
  <c r="G59" i="59"/>
  <c r="G60" i="59"/>
  <c r="G61" i="59"/>
  <c r="G62" i="59"/>
  <c r="G63" i="59"/>
  <c r="G64" i="59"/>
  <c r="G65" i="59"/>
  <c r="G66" i="59"/>
  <c r="G67" i="59"/>
  <c r="G68" i="59"/>
  <c r="G69" i="59"/>
  <c r="G70" i="59"/>
  <c r="G71" i="59"/>
  <c r="G72" i="59"/>
  <c r="G73" i="59"/>
  <c r="G4" i="59"/>
  <c r="H3" i="59"/>
  <c r="E4" i="59"/>
  <c r="E5" i="59"/>
  <c r="E6" i="59"/>
  <c r="E7" i="59"/>
  <c r="E8" i="59"/>
  <c r="E9" i="59"/>
  <c r="E10" i="59"/>
  <c r="E11" i="59"/>
  <c r="E12" i="59"/>
  <c r="E13" i="59"/>
  <c r="E14" i="59"/>
  <c r="E15" i="59"/>
  <c r="E16" i="59"/>
  <c r="E17" i="59"/>
  <c r="E18" i="59"/>
  <c r="E19" i="59"/>
  <c r="E20" i="59"/>
  <c r="E21" i="59"/>
  <c r="E22" i="59"/>
  <c r="E23" i="59"/>
  <c r="E24" i="59"/>
  <c r="E25" i="59"/>
  <c r="E26" i="59"/>
  <c r="E27" i="59"/>
  <c r="E28" i="59"/>
  <c r="E29" i="59"/>
  <c r="E30" i="59"/>
  <c r="E31" i="59"/>
  <c r="E32" i="59"/>
  <c r="E33" i="59"/>
  <c r="E34" i="59"/>
  <c r="E35" i="59"/>
  <c r="E36" i="59"/>
  <c r="E37" i="59"/>
  <c r="E38" i="59"/>
  <c r="E39" i="59"/>
  <c r="E40" i="59"/>
  <c r="E41" i="59"/>
  <c r="E42" i="59"/>
  <c r="E43" i="59"/>
  <c r="E44" i="59"/>
  <c r="E45" i="59"/>
  <c r="E46" i="59"/>
  <c r="E47" i="59"/>
  <c r="E48" i="59"/>
  <c r="E49" i="59"/>
  <c r="E50" i="59"/>
  <c r="E51" i="59"/>
  <c r="E52" i="59"/>
  <c r="E53" i="59"/>
  <c r="E54" i="59"/>
  <c r="E55" i="59"/>
  <c r="E56" i="59"/>
  <c r="E57" i="59"/>
  <c r="E58" i="59"/>
  <c r="E59" i="59"/>
  <c r="E60" i="59"/>
  <c r="E61" i="59"/>
  <c r="E62" i="59"/>
  <c r="E63" i="59"/>
  <c r="E64" i="59"/>
  <c r="E65" i="59"/>
  <c r="E66" i="59"/>
  <c r="E67" i="59"/>
  <c r="E68" i="59"/>
  <c r="E69" i="59"/>
  <c r="E70" i="59"/>
  <c r="E71" i="59"/>
  <c r="E72" i="59"/>
  <c r="E73" i="59"/>
  <c r="E3" i="59"/>
  <c r="I4" i="59"/>
  <c r="I5" i="59"/>
  <c r="I6" i="59"/>
  <c r="I7" i="59"/>
  <c r="I8" i="59"/>
  <c r="I9" i="59"/>
  <c r="I10" i="59"/>
  <c r="I11" i="59"/>
  <c r="I12" i="59"/>
  <c r="I13" i="59"/>
  <c r="I14" i="59"/>
  <c r="I15" i="59"/>
  <c r="I16" i="59"/>
  <c r="I17" i="59"/>
  <c r="I18" i="59"/>
  <c r="I19" i="59"/>
  <c r="I20" i="59"/>
  <c r="I21" i="59"/>
  <c r="I22" i="59"/>
  <c r="I23" i="59"/>
  <c r="I24" i="59"/>
  <c r="I25" i="59"/>
  <c r="I26" i="59"/>
  <c r="I27" i="59"/>
  <c r="I28" i="59"/>
  <c r="I29" i="59"/>
  <c r="I30" i="59"/>
  <c r="I31" i="59"/>
  <c r="I32" i="59"/>
  <c r="I33" i="59"/>
  <c r="I34" i="59"/>
  <c r="I35" i="59"/>
  <c r="I36" i="59"/>
  <c r="I37" i="59"/>
  <c r="I38" i="59"/>
  <c r="I39" i="59"/>
  <c r="I40" i="59"/>
  <c r="I41" i="59"/>
  <c r="I42" i="59"/>
  <c r="I43" i="59"/>
  <c r="I44" i="59"/>
  <c r="I45" i="59"/>
  <c r="I46" i="59"/>
  <c r="I47" i="59"/>
  <c r="I48" i="59"/>
  <c r="I49" i="59"/>
  <c r="I50" i="59"/>
  <c r="I51" i="59"/>
  <c r="I52" i="59"/>
  <c r="I53" i="59"/>
  <c r="I54" i="59"/>
  <c r="I55" i="59"/>
  <c r="I56" i="59"/>
  <c r="I57" i="59"/>
  <c r="I58" i="59"/>
  <c r="I59" i="59"/>
  <c r="I60" i="59"/>
  <c r="I61" i="59"/>
  <c r="I62" i="59"/>
  <c r="I63" i="59"/>
  <c r="I64" i="59"/>
  <c r="I65" i="59"/>
  <c r="I66" i="59"/>
  <c r="I67" i="59"/>
  <c r="I68" i="59"/>
  <c r="I69" i="59"/>
  <c r="I70" i="59"/>
  <c r="I71" i="59"/>
  <c r="I72" i="59"/>
  <c r="I73" i="59"/>
  <c r="I3" i="59"/>
  <c r="M1" i="59"/>
  <c r="M3" i="59"/>
  <c r="M4" i="59"/>
  <c r="M5" i="59"/>
  <c r="M6" i="59"/>
  <c r="M7" i="59"/>
  <c r="M8" i="59"/>
  <c r="M9" i="59"/>
  <c r="M10" i="59"/>
  <c r="M11" i="59"/>
  <c r="M12" i="59"/>
  <c r="M13" i="59"/>
  <c r="M14" i="59"/>
  <c r="M15" i="59"/>
  <c r="M16" i="59"/>
  <c r="M17" i="59"/>
  <c r="M18" i="59"/>
  <c r="M19" i="59"/>
  <c r="M20" i="59"/>
  <c r="M21" i="59"/>
  <c r="M22" i="59"/>
  <c r="M23" i="59"/>
  <c r="M24" i="59"/>
  <c r="M25" i="59"/>
  <c r="M26" i="59"/>
  <c r="M27" i="59"/>
  <c r="M28" i="59"/>
  <c r="M29" i="59"/>
  <c r="M30" i="59"/>
  <c r="M31" i="59"/>
  <c r="M32" i="59"/>
  <c r="M33" i="59"/>
  <c r="M34" i="59"/>
  <c r="M35" i="59"/>
  <c r="M36" i="59"/>
  <c r="M37" i="59"/>
  <c r="M38" i="59"/>
  <c r="M39" i="59"/>
  <c r="M40" i="59"/>
  <c r="M41" i="59"/>
  <c r="M42" i="59"/>
  <c r="M43" i="59"/>
  <c r="M44" i="59"/>
  <c r="M45" i="59"/>
  <c r="M46" i="59"/>
  <c r="M47" i="59"/>
  <c r="M48" i="59"/>
  <c r="M49" i="59"/>
  <c r="M50" i="59"/>
  <c r="M51" i="59"/>
  <c r="M52" i="59"/>
  <c r="M53" i="59"/>
  <c r="M54" i="59"/>
  <c r="M55" i="59"/>
  <c r="M56" i="59"/>
  <c r="M57" i="59"/>
  <c r="M58" i="59"/>
  <c r="M59" i="59"/>
  <c r="M60" i="59"/>
  <c r="M61" i="59"/>
  <c r="M62" i="59"/>
  <c r="M63" i="59"/>
  <c r="M64" i="59"/>
  <c r="M65" i="59"/>
  <c r="M66" i="59"/>
  <c r="M67" i="59"/>
  <c r="M68" i="59"/>
  <c r="M69" i="59"/>
  <c r="M70" i="59"/>
  <c r="M71" i="59"/>
  <c r="M72" i="59"/>
  <c r="M73" i="59"/>
  <c r="L3" i="61"/>
  <c r="K3" i="61"/>
  <c r="J3" i="61"/>
  <c r="N3" i="60"/>
  <c r="M3" i="60"/>
  <c r="L3" i="59"/>
  <c r="H3" i="50"/>
  <c r="H4" i="50"/>
  <c r="H5" i="50"/>
  <c r="H6" i="50"/>
  <c r="H7" i="50"/>
  <c r="H8" i="50"/>
  <c r="H9" i="50"/>
  <c r="H10" i="50"/>
  <c r="H11" i="50"/>
  <c r="H12" i="50"/>
  <c r="H13" i="50"/>
  <c r="H14" i="50"/>
  <c r="H15" i="50"/>
  <c r="H16" i="50"/>
  <c r="H17" i="50"/>
  <c r="H18" i="50"/>
  <c r="H19" i="50"/>
  <c r="H20" i="50"/>
  <c r="H21" i="50"/>
  <c r="H22" i="50"/>
  <c r="H23" i="50"/>
  <c r="H24" i="50"/>
  <c r="H25" i="50"/>
  <c r="H26" i="50"/>
  <c r="H27" i="50"/>
  <c r="H28" i="50"/>
  <c r="H29" i="50"/>
  <c r="H30" i="50"/>
  <c r="H31" i="50"/>
  <c r="H32" i="50"/>
  <c r="H33" i="50"/>
  <c r="H34" i="50"/>
  <c r="H35" i="50"/>
  <c r="H36" i="50"/>
  <c r="H37" i="50"/>
  <c r="H38" i="50"/>
  <c r="H39" i="50"/>
  <c r="H40" i="50"/>
  <c r="H41" i="50"/>
  <c r="H42" i="50"/>
  <c r="H43" i="50"/>
  <c r="H44" i="50"/>
  <c r="H45" i="50"/>
  <c r="H46" i="50"/>
  <c r="H47" i="50"/>
  <c r="H48" i="50"/>
  <c r="H49" i="50"/>
  <c r="H50" i="50"/>
  <c r="H51" i="50"/>
  <c r="H52" i="50"/>
  <c r="H53" i="50"/>
  <c r="H54" i="50"/>
  <c r="H55" i="50"/>
  <c r="H56" i="50"/>
  <c r="H57" i="50"/>
  <c r="H58" i="50"/>
  <c r="H59" i="50"/>
  <c r="H60" i="50"/>
  <c r="H61" i="50"/>
  <c r="H62" i="50"/>
  <c r="H63" i="50"/>
  <c r="H64" i="50"/>
  <c r="H65" i="50"/>
  <c r="H66" i="50"/>
  <c r="H67" i="50"/>
  <c r="H68" i="50"/>
  <c r="H69" i="50"/>
  <c r="H70" i="50"/>
  <c r="H71" i="50"/>
  <c r="H72" i="50"/>
  <c r="H2" i="50"/>
  <c r="F3" i="50"/>
  <c r="F4" i="50"/>
  <c r="F5" i="50"/>
  <c r="F6" i="50"/>
  <c r="F7" i="50"/>
  <c r="F8" i="50"/>
  <c r="F9" i="50"/>
  <c r="F10" i="50"/>
  <c r="F11" i="50"/>
  <c r="F12" i="50"/>
  <c r="F13" i="50"/>
  <c r="F14" i="50"/>
  <c r="F15" i="50"/>
  <c r="F16" i="50"/>
  <c r="F17" i="50"/>
  <c r="F18" i="50"/>
  <c r="F19" i="50"/>
  <c r="F20" i="50"/>
  <c r="F21" i="50"/>
  <c r="F22" i="50"/>
  <c r="F23" i="50"/>
  <c r="F24" i="50"/>
  <c r="F25" i="50"/>
  <c r="F26" i="50"/>
  <c r="F27" i="50"/>
  <c r="F28" i="50"/>
  <c r="F29" i="50"/>
  <c r="F30" i="50"/>
  <c r="F31" i="50"/>
  <c r="F32" i="50"/>
  <c r="F33" i="50"/>
  <c r="F34" i="50"/>
  <c r="F35" i="50"/>
  <c r="F36" i="50"/>
  <c r="F37" i="50"/>
  <c r="F38" i="50"/>
  <c r="F39" i="50"/>
  <c r="F40" i="50"/>
  <c r="F41" i="50"/>
  <c r="F42" i="50"/>
  <c r="F43" i="50"/>
  <c r="F44" i="50"/>
  <c r="F45" i="50"/>
  <c r="F46" i="50"/>
  <c r="F47" i="50"/>
  <c r="F48" i="50"/>
  <c r="F49" i="50"/>
  <c r="F50" i="50"/>
  <c r="F51" i="50"/>
  <c r="F52" i="50"/>
  <c r="F53" i="50"/>
  <c r="F54" i="50"/>
  <c r="F55" i="50"/>
  <c r="F56" i="50"/>
  <c r="F57" i="50"/>
  <c r="F58" i="50"/>
  <c r="F59" i="50"/>
  <c r="F60" i="50"/>
  <c r="F61" i="50"/>
  <c r="F62" i="50"/>
  <c r="F63" i="50"/>
  <c r="F64" i="50"/>
  <c r="F65" i="50"/>
  <c r="F66" i="50"/>
  <c r="F67" i="50"/>
  <c r="F68" i="50"/>
  <c r="F69" i="50"/>
  <c r="F70" i="50"/>
  <c r="F71" i="50"/>
  <c r="F72" i="50"/>
  <c r="F2" i="50"/>
  <c r="G3" i="50"/>
  <c r="G4" i="50"/>
  <c r="G5" i="50"/>
  <c r="G6" i="50"/>
  <c r="G7" i="50"/>
  <c r="G8" i="50"/>
  <c r="G9" i="50"/>
  <c r="G10" i="50"/>
  <c r="G11" i="50"/>
  <c r="G12" i="50"/>
  <c r="G13" i="50"/>
  <c r="G14" i="50"/>
  <c r="G15" i="50"/>
  <c r="G16" i="50"/>
  <c r="G17" i="50"/>
  <c r="G18" i="50"/>
  <c r="G19" i="50"/>
  <c r="G20" i="50"/>
  <c r="G21" i="50"/>
  <c r="G22" i="50"/>
  <c r="G23" i="50"/>
  <c r="G24" i="50"/>
  <c r="G25" i="50"/>
  <c r="G26" i="50"/>
  <c r="G27" i="50"/>
  <c r="G28" i="50"/>
  <c r="G29" i="50"/>
  <c r="G30" i="50"/>
  <c r="G31" i="50"/>
  <c r="G32" i="50"/>
  <c r="G33" i="50"/>
  <c r="G34" i="50"/>
  <c r="G35" i="50"/>
  <c r="G36" i="50"/>
  <c r="G37" i="50"/>
  <c r="G38" i="50"/>
  <c r="G39" i="50"/>
  <c r="G40" i="50"/>
  <c r="G41" i="50"/>
  <c r="G42" i="50"/>
  <c r="G43" i="50"/>
  <c r="G44" i="50"/>
  <c r="G45" i="50"/>
  <c r="G46" i="50"/>
  <c r="G47" i="50"/>
  <c r="G48" i="50"/>
  <c r="G49" i="50"/>
  <c r="G50" i="50"/>
  <c r="G51" i="50"/>
  <c r="G52" i="50"/>
  <c r="G53" i="50"/>
  <c r="G54" i="50"/>
  <c r="G55" i="50"/>
  <c r="G56" i="50"/>
  <c r="G57" i="50"/>
  <c r="G58" i="50"/>
  <c r="G59" i="50"/>
  <c r="G60" i="50"/>
  <c r="G61" i="50"/>
  <c r="G62" i="50"/>
  <c r="G63" i="50"/>
  <c r="G64" i="50"/>
  <c r="G65" i="50"/>
  <c r="G66" i="50"/>
  <c r="G67" i="50"/>
  <c r="G68" i="50"/>
  <c r="G69" i="50"/>
  <c r="G70" i="50"/>
  <c r="G71" i="50"/>
  <c r="G72" i="50"/>
  <c r="G2" i="50"/>
  <c r="I3" i="58"/>
  <c r="I4" i="58"/>
  <c r="I5" i="58"/>
  <c r="I6" i="58"/>
  <c r="I7" i="58"/>
  <c r="I8" i="58"/>
  <c r="I9" i="58"/>
  <c r="I10" i="58"/>
  <c r="I11" i="58"/>
  <c r="I12" i="58"/>
  <c r="I13" i="58"/>
  <c r="I14" i="58"/>
  <c r="I15" i="58"/>
  <c r="I16" i="58"/>
  <c r="I17" i="58"/>
  <c r="I18" i="58"/>
  <c r="I19" i="58"/>
  <c r="I20" i="58"/>
  <c r="I21" i="58"/>
  <c r="I22" i="58"/>
  <c r="I23" i="58"/>
  <c r="I24" i="58"/>
  <c r="I25" i="58"/>
  <c r="I26" i="58"/>
  <c r="I27" i="58"/>
  <c r="I28" i="58"/>
  <c r="I29" i="58"/>
  <c r="I30" i="58"/>
  <c r="I31" i="58"/>
  <c r="I32" i="58"/>
  <c r="I33" i="58"/>
  <c r="I34" i="58"/>
  <c r="I35" i="58"/>
  <c r="I36" i="58"/>
  <c r="I37" i="58"/>
  <c r="I38" i="58"/>
  <c r="I39" i="58"/>
  <c r="I40" i="58"/>
  <c r="I41" i="58"/>
  <c r="I42" i="58"/>
  <c r="I43" i="58"/>
  <c r="I44" i="58"/>
  <c r="I45" i="58"/>
  <c r="I46" i="58"/>
  <c r="I47" i="58"/>
  <c r="I48" i="58"/>
  <c r="I49" i="58"/>
  <c r="I50" i="58"/>
  <c r="I51" i="58"/>
  <c r="I52" i="58"/>
  <c r="I53" i="58"/>
  <c r="I54" i="58"/>
  <c r="I55" i="58"/>
  <c r="I56" i="58"/>
  <c r="I57" i="58"/>
  <c r="I58" i="58"/>
  <c r="I59" i="58"/>
  <c r="I60" i="58"/>
  <c r="I61" i="58"/>
  <c r="I62" i="58"/>
  <c r="I63" i="58"/>
  <c r="I64" i="58"/>
  <c r="I65" i="58"/>
  <c r="I66" i="58"/>
  <c r="I67" i="58"/>
  <c r="I68" i="58"/>
  <c r="I69" i="58"/>
  <c r="I70" i="58"/>
  <c r="I71" i="58"/>
  <c r="I72" i="58"/>
  <c r="I2" i="58"/>
  <c r="H3" i="58"/>
  <c r="H4" i="58"/>
  <c r="H5" i="58"/>
  <c r="H6" i="58"/>
  <c r="H7" i="58"/>
  <c r="H8" i="58"/>
  <c r="H9" i="58"/>
  <c r="H10" i="58"/>
  <c r="H11" i="58"/>
  <c r="H12" i="58"/>
  <c r="H13" i="58"/>
  <c r="H14" i="58"/>
  <c r="H15" i="58"/>
  <c r="H16" i="58"/>
  <c r="H17" i="58"/>
  <c r="H18" i="58"/>
  <c r="H19" i="58"/>
  <c r="H20" i="58"/>
  <c r="H21" i="58"/>
  <c r="H22" i="58"/>
  <c r="H23" i="58"/>
  <c r="H24" i="58"/>
  <c r="H25" i="58"/>
  <c r="H26" i="58"/>
  <c r="H27" i="58"/>
  <c r="H28" i="58"/>
  <c r="H29" i="58"/>
  <c r="H30" i="58"/>
  <c r="H31" i="58"/>
  <c r="H32" i="58"/>
  <c r="H33" i="58"/>
  <c r="H34" i="58"/>
  <c r="H35" i="58"/>
  <c r="H36" i="58"/>
  <c r="H37" i="58"/>
  <c r="H38" i="58"/>
  <c r="H39" i="58"/>
  <c r="H40" i="58"/>
  <c r="H41" i="58"/>
  <c r="H42" i="58"/>
  <c r="H43" i="58"/>
  <c r="H44" i="58"/>
  <c r="H45" i="58"/>
  <c r="H46" i="58"/>
  <c r="H47" i="58"/>
  <c r="H48" i="58"/>
  <c r="H49" i="58"/>
  <c r="H50" i="58"/>
  <c r="H51" i="58"/>
  <c r="H52" i="58"/>
  <c r="H53" i="58"/>
  <c r="H54" i="58"/>
  <c r="H55" i="58"/>
  <c r="H56" i="58"/>
  <c r="H57" i="58"/>
  <c r="H58" i="58"/>
  <c r="H59" i="58"/>
  <c r="H60" i="58"/>
  <c r="H61" i="58"/>
  <c r="H62" i="58"/>
  <c r="H63" i="58"/>
  <c r="H64" i="58"/>
  <c r="H65" i="58"/>
  <c r="H66" i="58"/>
  <c r="H67" i="58"/>
  <c r="H68" i="58"/>
  <c r="H69" i="58"/>
  <c r="H70" i="58"/>
  <c r="H71" i="58"/>
  <c r="H72" i="58"/>
  <c r="H2" i="58"/>
  <c r="G3" i="58"/>
  <c r="G4" i="58"/>
  <c r="G5" i="58"/>
  <c r="G6" i="58"/>
  <c r="G7" i="58"/>
  <c r="G8" i="58"/>
  <c r="G9" i="58"/>
  <c r="G10" i="58"/>
  <c r="G11" i="58"/>
  <c r="G12" i="58"/>
  <c r="G13" i="58"/>
  <c r="G14" i="58"/>
  <c r="G15" i="58"/>
  <c r="G16" i="58"/>
  <c r="G17" i="58"/>
  <c r="G18" i="58"/>
  <c r="G19" i="58"/>
  <c r="G20" i="58"/>
  <c r="G21" i="58"/>
  <c r="G22" i="58"/>
  <c r="G23" i="58"/>
  <c r="G24" i="58"/>
  <c r="G25" i="58"/>
  <c r="G26" i="58"/>
  <c r="G27" i="58"/>
  <c r="G28" i="58"/>
  <c r="G29" i="58"/>
  <c r="G30" i="58"/>
  <c r="G31" i="58"/>
  <c r="G32" i="58"/>
  <c r="G33" i="58"/>
  <c r="G34" i="58"/>
  <c r="G35" i="58"/>
  <c r="G36" i="58"/>
  <c r="G37" i="58"/>
  <c r="G38" i="58"/>
  <c r="G39" i="58"/>
  <c r="G40" i="58"/>
  <c r="G41" i="58"/>
  <c r="G42" i="58"/>
  <c r="G43" i="58"/>
  <c r="G44" i="58"/>
  <c r="G45" i="58"/>
  <c r="G46" i="58"/>
  <c r="G47" i="58"/>
  <c r="G48" i="58"/>
  <c r="G49" i="58"/>
  <c r="G50" i="58"/>
  <c r="G51" i="58"/>
  <c r="G52" i="58"/>
  <c r="G53" i="58"/>
  <c r="G54" i="58"/>
  <c r="G55" i="58"/>
  <c r="G56" i="58"/>
  <c r="G57" i="58"/>
  <c r="G58" i="58"/>
  <c r="G59" i="58"/>
  <c r="G60" i="58"/>
  <c r="G61" i="58"/>
  <c r="G62" i="58"/>
  <c r="G63" i="58"/>
  <c r="G64" i="58"/>
  <c r="G65" i="58"/>
  <c r="G66" i="58"/>
  <c r="G67" i="58"/>
  <c r="G68" i="58"/>
  <c r="G69" i="58"/>
  <c r="G70" i="58"/>
  <c r="G71" i="58"/>
  <c r="G72" i="58"/>
  <c r="G2" i="58"/>
  <c r="N75" i="56"/>
  <c r="M75" i="56"/>
  <c r="L75" i="56"/>
  <c r="K75" i="56"/>
  <c r="J75" i="56"/>
  <c r="I75" i="56"/>
  <c r="H75" i="56"/>
  <c r="G75" i="56"/>
  <c r="F75" i="56"/>
  <c r="E75" i="56"/>
  <c r="N74" i="56"/>
  <c r="M74" i="56"/>
  <c r="L74" i="56"/>
  <c r="K74" i="56"/>
  <c r="J74" i="56"/>
  <c r="I74" i="56"/>
  <c r="H74" i="56"/>
  <c r="G74" i="56"/>
  <c r="F74" i="56"/>
  <c r="E74" i="56"/>
  <c r="N73" i="56"/>
  <c r="M73" i="56"/>
  <c r="L73" i="56"/>
  <c r="K73" i="56"/>
  <c r="J73" i="56"/>
  <c r="I73" i="56"/>
  <c r="H73" i="56"/>
  <c r="G73" i="56"/>
  <c r="F73" i="56"/>
  <c r="E73" i="56"/>
  <c r="N72" i="56"/>
  <c r="M72" i="56"/>
  <c r="L72" i="56"/>
  <c r="K72" i="56"/>
  <c r="J72" i="56"/>
  <c r="I72" i="56"/>
  <c r="H72" i="56"/>
  <c r="G72" i="56"/>
  <c r="F72" i="56"/>
  <c r="E72" i="56"/>
  <c r="N71" i="56"/>
  <c r="M71" i="56"/>
  <c r="L71" i="56"/>
  <c r="K71" i="56"/>
  <c r="J71" i="56"/>
  <c r="I71" i="56"/>
  <c r="H71" i="56"/>
  <c r="G71" i="56"/>
  <c r="F71" i="56"/>
  <c r="E71" i="56"/>
  <c r="N70" i="56"/>
  <c r="M70" i="56"/>
  <c r="L70" i="56"/>
  <c r="K70" i="56"/>
  <c r="J70" i="56"/>
  <c r="I70" i="56"/>
  <c r="H70" i="56"/>
  <c r="G70" i="56"/>
  <c r="F70" i="56"/>
  <c r="E70" i="56"/>
  <c r="N69" i="56"/>
  <c r="M69" i="56"/>
  <c r="L69" i="56"/>
  <c r="K69" i="56"/>
  <c r="J69" i="56"/>
  <c r="I69" i="56"/>
  <c r="H69" i="56"/>
  <c r="G69" i="56"/>
  <c r="F69" i="56"/>
  <c r="E69" i="56"/>
  <c r="N68" i="56"/>
  <c r="M68" i="56"/>
  <c r="L68" i="56"/>
  <c r="K68" i="56"/>
  <c r="J68" i="56"/>
  <c r="I68" i="56"/>
  <c r="H68" i="56"/>
  <c r="G68" i="56"/>
  <c r="F68" i="56"/>
  <c r="E68" i="56"/>
  <c r="N67" i="56"/>
  <c r="M67" i="56"/>
  <c r="L67" i="56"/>
  <c r="K67" i="56"/>
  <c r="J67" i="56"/>
  <c r="I67" i="56"/>
  <c r="H67" i="56"/>
  <c r="G67" i="56"/>
  <c r="F67" i="56"/>
  <c r="E67" i="56"/>
  <c r="N66" i="56"/>
  <c r="M66" i="56"/>
  <c r="L66" i="56"/>
  <c r="K66" i="56"/>
  <c r="J66" i="56"/>
  <c r="I66" i="56"/>
  <c r="H66" i="56"/>
  <c r="G66" i="56"/>
  <c r="F66" i="56"/>
  <c r="E66" i="56"/>
  <c r="N65" i="56"/>
  <c r="M65" i="56"/>
  <c r="L65" i="56"/>
  <c r="K65" i="56"/>
  <c r="J65" i="56"/>
  <c r="I65" i="56"/>
  <c r="H65" i="56"/>
  <c r="G65" i="56"/>
  <c r="F65" i="56"/>
  <c r="E65" i="56"/>
  <c r="N64" i="56"/>
  <c r="M64" i="56"/>
  <c r="L64" i="56"/>
  <c r="K64" i="56"/>
  <c r="J64" i="56"/>
  <c r="I64" i="56"/>
  <c r="H64" i="56"/>
  <c r="G64" i="56"/>
  <c r="F64" i="56"/>
  <c r="E64" i="56"/>
  <c r="N63" i="56"/>
  <c r="M63" i="56"/>
  <c r="L63" i="56"/>
  <c r="K63" i="56"/>
  <c r="J63" i="56"/>
  <c r="I63" i="56"/>
  <c r="H63" i="56"/>
  <c r="G63" i="56"/>
  <c r="F63" i="56"/>
  <c r="E63" i="56"/>
  <c r="N62" i="56"/>
  <c r="M62" i="56"/>
  <c r="L62" i="56"/>
  <c r="K62" i="56"/>
  <c r="J62" i="56"/>
  <c r="I62" i="56"/>
  <c r="H62" i="56"/>
  <c r="G62" i="56"/>
  <c r="F62" i="56"/>
  <c r="E62" i="56"/>
  <c r="N61" i="56"/>
  <c r="M61" i="56"/>
  <c r="L61" i="56"/>
  <c r="K61" i="56"/>
  <c r="J61" i="56"/>
  <c r="I61" i="56"/>
  <c r="H61" i="56"/>
  <c r="G61" i="56"/>
  <c r="F61" i="56"/>
  <c r="E61" i="56"/>
  <c r="N60" i="56"/>
  <c r="M60" i="56"/>
  <c r="L60" i="56"/>
  <c r="K60" i="56"/>
  <c r="J60" i="56"/>
  <c r="I60" i="56"/>
  <c r="H60" i="56"/>
  <c r="G60" i="56"/>
  <c r="F60" i="56"/>
  <c r="E60" i="56"/>
  <c r="N59" i="56"/>
  <c r="M59" i="56"/>
  <c r="L59" i="56"/>
  <c r="K59" i="56"/>
  <c r="J59" i="56"/>
  <c r="I59" i="56"/>
  <c r="H59" i="56"/>
  <c r="G59" i="56"/>
  <c r="F59" i="56"/>
  <c r="E59" i="56"/>
  <c r="N58" i="56"/>
  <c r="M58" i="56"/>
  <c r="L58" i="56"/>
  <c r="K58" i="56"/>
  <c r="J58" i="56"/>
  <c r="I58" i="56"/>
  <c r="H58" i="56"/>
  <c r="G58" i="56"/>
  <c r="F58" i="56"/>
  <c r="E58" i="56"/>
  <c r="N57" i="56"/>
  <c r="M57" i="56"/>
  <c r="L57" i="56"/>
  <c r="K57" i="56"/>
  <c r="J57" i="56"/>
  <c r="I57" i="56"/>
  <c r="H57" i="56"/>
  <c r="G57" i="56"/>
  <c r="F57" i="56"/>
  <c r="E57" i="56"/>
  <c r="N56" i="56"/>
  <c r="M56" i="56"/>
  <c r="L56" i="56"/>
  <c r="K56" i="56"/>
  <c r="J56" i="56"/>
  <c r="I56" i="56"/>
  <c r="H56" i="56"/>
  <c r="G56" i="56"/>
  <c r="F56" i="56"/>
  <c r="E56" i="56"/>
  <c r="N55" i="56"/>
  <c r="M55" i="56"/>
  <c r="L55" i="56"/>
  <c r="K55" i="56"/>
  <c r="J55" i="56"/>
  <c r="I55" i="56"/>
  <c r="H55" i="56"/>
  <c r="G55" i="56"/>
  <c r="F55" i="56"/>
  <c r="E55" i="56"/>
  <c r="N54" i="56"/>
  <c r="M54" i="56"/>
  <c r="L54" i="56"/>
  <c r="K54" i="56"/>
  <c r="J54" i="56"/>
  <c r="I54" i="56"/>
  <c r="H54" i="56"/>
  <c r="G54" i="56"/>
  <c r="F54" i="56"/>
  <c r="E54" i="56"/>
  <c r="N53" i="56"/>
  <c r="M53" i="56"/>
  <c r="L53" i="56"/>
  <c r="K53" i="56"/>
  <c r="J53" i="56"/>
  <c r="I53" i="56"/>
  <c r="H53" i="56"/>
  <c r="G53" i="56"/>
  <c r="F53" i="56"/>
  <c r="E53" i="56"/>
  <c r="N52" i="56"/>
  <c r="M52" i="56"/>
  <c r="L52" i="56"/>
  <c r="K52" i="56"/>
  <c r="J52" i="56"/>
  <c r="I52" i="56"/>
  <c r="H52" i="56"/>
  <c r="G52" i="56"/>
  <c r="F52" i="56"/>
  <c r="E52" i="56"/>
  <c r="N51" i="56"/>
  <c r="M51" i="56"/>
  <c r="L51" i="56"/>
  <c r="K51" i="56"/>
  <c r="J51" i="56"/>
  <c r="I51" i="56"/>
  <c r="H51" i="56"/>
  <c r="G51" i="56"/>
  <c r="F51" i="56"/>
  <c r="E51" i="56"/>
  <c r="N50" i="56"/>
  <c r="M50" i="56"/>
  <c r="L50" i="56"/>
  <c r="K50" i="56"/>
  <c r="J50" i="56"/>
  <c r="I50" i="56"/>
  <c r="H50" i="56"/>
  <c r="G50" i="56"/>
  <c r="F50" i="56"/>
  <c r="E50" i="56"/>
  <c r="N49" i="56"/>
  <c r="M49" i="56"/>
  <c r="L49" i="56"/>
  <c r="K49" i="56"/>
  <c r="J49" i="56"/>
  <c r="I49" i="56"/>
  <c r="H49" i="56"/>
  <c r="G49" i="56"/>
  <c r="F49" i="56"/>
  <c r="E49" i="56"/>
  <c r="N48" i="56"/>
  <c r="M48" i="56"/>
  <c r="L48" i="56"/>
  <c r="K48" i="56"/>
  <c r="J48" i="56"/>
  <c r="I48" i="56"/>
  <c r="H48" i="56"/>
  <c r="G48" i="56"/>
  <c r="F48" i="56"/>
  <c r="E48" i="56"/>
  <c r="N47" i="56"/>
  <c r="M47" i="56"/>
  <c r="L47" i="56"/>
  <c r="K47" i="56"/>
  <c r="J47" i="56"/>
  <c r="I47" i="56"/>
  <c r="H47" i="56"/>
  <c r="G47" i="56"/>
  <c r="F47" i="56"/>
  <c r="E47" i="56"/>
  <c r="N46" i="56"/>
  <c r="M46" i="56"/>
  <c r="L46" i="56"/>
  <c r="K46" i="56"/>
  <c r="J46" i="56"/>
  <c r="I46" i="56"/>
  <c r="H46" i="56"/>
  <c r="G46" i="56"/>
  <c r="F46" i="56"/>
  <c r="E46" i="56"/>
  <c r="N45" i="56"/>
  <c r="M45" i="56"/>
  <c r="L45" i="56"/>
  <c r="K45" i="56"/>
  <c r="J45" i="56"/>
  <c r="I45" i="56"/>
  <c r="H45" i="56"/>
  <c r="G45" i="56"/>
  <c r="F45" i="56"/>
  <c r="E45" i="56"/>
  <c r="N44" i="56"/>
  <c r="M44" i="56"/>
  <c r="L44" i="56"/>
  <c r="K44" i="56"/>
  <c r="J44" i="56"/>
  <c r="I44" i="56"/>
  <c r="H44" i="56"/>
  <c r="G44" i="56"/>
  <c r="F44" i="56"/>
  <c r="E44" i="56"/>
  <c r="N43" i="56"/>
  <c r="M43" i="56"/>
  <c r="L43" i="56"/>
  <c r="K43" i="56"/>
  <c r="J43" i="56"/>
  <c r="I43" i="56"/>
  <c r="H43" i="56"/>
  <c r="G43" i="56"/>
  <c r="F43" i="56"/>
  <c r="E43" i="56"/>
  <c r="N42" i="56"/>
  <c r="M42" i="56"/>
  <c r="L42" i="56"/>
  <c r="K42" i="56"/>
  <c r="J42" i="56"/>
  <c r="I42" i="56"/>
  <c r="H42" i="56"/>
  <c r="G42" i="56"/>
  <c r="F42" i="56"/>
  <c r="E42" i="56"/>
  <c r="N41" i="56"/>
  <c r="M41" i="56"/>
  <c r="L41" i="56"/>
  <c r="K41" i="56"/>
  <c r="J41" i="56"/>
  <c r="I41" i="56"/>
  <c r="H41" i="56"/>
  <c r="G41" i="56"/>
  <c r="F41" i="56"/>
  <c r="E41" i="56"/>
  <c r="N40" i="56"/>
  <c r="M40" i="56"/>
  <c r="L40" i="56"/>
  <c r="K40" i="56"/>
  <c r="J40" i="56"/>
  <c r="I40" i="56"/>
  <c r="H40" i="56"/>
  <c r="G40" i="56"/>
  <c r="F40" i="56"/>
  <c r="E40" i="56"/>
  <c r="N39" i="56"/>
  <c r="M39" i="56"/>
  <c r="L39" i="56"/>
  <c r="K39" i="56"/>
  <c r="J39" i="56"/>
  <c r="I39" i="56"/>
  <c r="H39" i="56"/>
  <c r="G39" i="56"/>
  <c r="F39" i="56"/>
  <c r="E39" i="56"/>
  <c r="N38" i="56"/>
  <c r="M38" i="56"/>
  <c r="L38" i="56"/>
  <c r="K38" i="56"/>
  <c r="J38" i="56"/>
  <c r="I38" i="56"/>
  <c r="H38" i="56"/>
  <c r="G38" i="56"/>
  <c r="F38" i="56"/>
  <c r="E38" i="56"/>
  <c r="N37" i="56"/>
  <c r="M37" i="56"/>
  <c r="L37" i="56"/>
  <c r="K37" i="56"/>
  <c r="J37" i="56"/>
  <c r="I37" i="56"/>
  <c r="H37" i="56"/>
  <c r="G37" i="56"/>
  <c r="F37" i="56"/>
  <c r="E37" i="56"/>
  <c r="N36" i="56"/>
  <c r="M36" i="56"/>
  <c r="L36" i="56"/>
  <c r="K36" i="56"/>
  <c r="J36" i="56"/>
  <c r="I36" i="56"/>
  <c r="H36" i="56"/>
  <c r="G36" i="56"/>
  <c r="F36" i="56"/>
  <c r="E36" i="56"/>
  <c r="N35" i="56"/>
  <c r="M35" i="56"/>
  <c r="L35" i="56"/>
  <c r="K35" i="56"/>
  <c r="J35" i="56"/>
  <c r="I35" i="56"/>
  <c r="H35" i="56"/>
  <c r="G35" i="56"/>
  <c r="F35" i="56"/>
  <c r="E35" i="56"/>
  <c r="N34" i="56"/>
  <c r="M34" i="56"/>
  <c r="L34" i="56"/>
  <c r="K34" i="56"/>
  <c r="J34" i="56"/>
  <c r="I34" i="56"/>
  <c r="H34" i="56"/>
  <c r="G34" i="56"/>
  <c r="F34" i="56"/>
  <c r="E34" i="56"/>
  <c r="N33" i="56"/>
  <c r="M33" i="56"/>
  <c r="L33" i="56"/>
  <c r="K33" i="56"/>
  <c r="J33" i="56"/>
  <c r="I33" i="56"/>
  <c r="H33" i="56"/>
  <c r="G33" i="56"/>
  <c r="F33" i="56"/>
  <c r="E33" i="56"/>
  <c r="N32" i="56"/>
  <c r="M32" i="56"/>
  <c r="L32" i="56"/>
  <c r="K32" i="56"/>
  <c r="J32" i="56"/>
  <c r="I32" i="56"/>
  <c r="H32" i="56"/>
  <c r="G32" i="56"/>
  <c r="F32" i="56"/>
  <c r="E32" i="56"/>
  <c r="N31" i="56"/>
  <c r="M31" i="56"/>
  <c r="L31" i="56"/>
  <c r="K31" i="56"/>
  <c r="J31" i="56"/>
  <c r="I31" i="56"/>
  <c r="H31" i="56"/>
  <c r="G31" i="56"/>
  <c r="F31" i="56"/>
  <c r="E31" i="56"/>
  <c r="N30" i="56"/>
  <c r="M30" i="56"/>
  <c r="L30" i="56"/>
  <c r="K30" i="56"/>
  <c r="J30" i="56"/>
  <c r="I30" i="56"/>
  <c r="H30" i="56"/>
  <c r="G30" i="56"/>
  <c r="F30" i="56"/>
  <c r="E30" i="56"/>
  <c r="N29" i="56"/>
  <c r="M29" i="56"/>
  <c r="L29" i="56"/>
  <c r="K29" i="56"/>
  <c r="J29" i="56"/>
  <c r="I29" i="56"/>
  <c r="H29" i="56"/>
  <c r="G29" i="56"/>
  <c r="F29" i="56"/>
  <c r="E29" i="56"/>
  <c r="N28" i="56"/>
  <c r="M28" i="56"/>
  <c r="L28" i="56"/>
  <c r="K28" i="56"/>
  <c r="J28" i="56"/>
  <c r="I28" i="56"/>
  <c r="H28" i="56"/>
  <c r="G28" i="56"/>
  <c r="F28" i="56"/>
  <c r="E28" i="56"/>
  <c r="N27" i="56"/>
  <c r="M27" i="56"/>
  <c r="L27" i="56"/>
  <c r="K27" i="56"/>
  <c r="J27" i="56"/>
  <c r="I27" i="56"/>
  <c r="H27" i="56"/>
  <c r="G27" i="56"/>
  <c r="F27" i="56"/>
  <c r="E27" i="56"/>
  <c r="N26" i="56"/>
  <c r="M26" i="56"/>
  <c r="L26" i="56"/>
  <c r="K26" i="56"/>
  <c r="J26" i="56"/>
  <c r="I26" i="56"/>
  <c r="H26" i="56"/>
  <c r="G26" i="56"/>
  <c r="F26" i="56"/>
  <c r="E26" i="56"/>
  <c r="N25" i="56"/>
  <c r="M25" i="56"/>
  <c r="L25" i="56"/>
  <c r="K25" i="56"/>
  <c r="J25" i="56"/>
  <c r="I25" i="56"/>
  <c r="H25" i="56"/>
  <c r="G25" i="56"/>
  <c r="F25" i="56"/>
  <c r="E25" i="56"/>
  <c r="N24" i="56"/>
  <c r="M24" i="56"/>
  <c r="L24" i="56"/>
  <c r="K24" i="56"/>
  <c r="J24" i="56"/>
  <c r="I24" i="56"/>
  <c r="H24" i="56"/>
  <c r="G24" i="56"/>
  <c r="F24" i="56"/>
  <c r="E24" i="56"/>
  <c r="N23" i="56"/>
  <c r="M23" i="56"/>
  <c r="L23" i="56"/>
  <c r="K23" i="56"/>
  <c r="J23" i="56"/>
  <c r="I23" i="56"/>
  <c r="H23" i="56"/>
  <c r="G23" i="56"/>
  <c r="F23" i="56"/>
  <c r="E23" i="56"/>
  <c r="N22" i="56"/>
  <c r="M22" i="56"/>
  <c r="L22" i="56"/>
  <c r="K22" i="56"/>
  <c r="J22" i="56"/>
  <c r="I22" i="56"/>
  <c r="H22" i="56"/>
  <c r="G22" i="56"/>
  <c r="F22" i="56"/>
  <c r="E22" i="56"/>
  <c r="N21" i="56"/>
  <c r="M21" i="56"/>
  <c r="L21" i="56"/>
  <c r="K21" i="56"/>
  <c r="J21" i="56"/>
  <c r="I21" i="56"/>
  <c r="H21" i="56"/>
  <c r="G21" i="56"/>
  <c r="F21" i="56"/>
  <c r="E21" i="56"/>
  <c r="N20" i="56"/>
  <c r="M20" i="56"/>
  <c r="L20" i="56"/>
  <c r="K20" i="56"/>
  <c r="J20" i="56"/>
  <c r="I20" i="56"/>
  <c r="H20" i="56"/>
  <c r="G20" i="56"/>
  <c r="F20" i="56"/>
  <c r="E20" i="56"/>
  <c r="N19" i="56"/>
  <c r="M19" i="56"/>
  <c r="L19" i="56"/>
  <c r="K19" i="56"/>
  <c r="J19" i="56"/>
  <c r="I19" i="56"/>
  <c r="H19" i="56"/>
  <c r="G19" i="56"/>
  <c r="F19" i="56"/>
  <c r="E19" i="56"/>
  <c r="N18" i="56"/>
  <c r="M18" i="56"/>
  <c r="L18" i="56"/>
  <c r="K18" i="56"/>
  <c r="J18" i="56"/>
  <c r="I18" i="56"/>
  <c r="H18" i="56"/>
  <c r="G18" i="56"/>
  <c r="F18" i="56"/>
  <c r="E18" i="56"/>
  <c r="N17" i="56"/>
  <c r="M17" i="56"/>
  <c r="L17" i="56"/>
  <c r="K17" i="56"/>
  <c r="J17" i="56"/>
  <c r="I17" i="56"/>
  <c r="H17" i="56"/>
  <c r="G17" i="56"/>
  <c r="F17" i="56"/>
  <c r="E17" i="56"/>
  <c r="N16" i="56"/>
  <c r="M16" i="56"/>
  <c r="L16" i="56"/>
  <c r="K16" i="56"/>
  <c r="J16" i="56"/>
  <c r="I16" i="56"/>
  <c r="H16" i="56"/>
  <c r="G16" i="56"/>
  <c r="F16" i="56"/>
  <c r="E16" i="56"/>
  <c r="N15" i="56"/>
  <c r="M15" i="56"/>
  <c r="L15" i="56"/>
  <c r="K15" i="56"/>
  <c r="J15" i="56"/>
  <c r="I15" i="56"/>
  <c r="H15" i="56"/>
  <c r="G15" i="56"/>
  <c r="F15" i="56"/>
  <c r="E15" i="56"/>
  <c r="N14" i="56"/>
  <c r="M14" i="56"/>
  <c r="L14" i="56"/>
  <c r="K14" i="56"/>
  <c r="J14" i="56"/>
  <c r="I14" i="56"/>
  <c r="H14" i="56"/>
  <c r="G14" i="56"/>
  <c r="F14" i="56"/>
  <c r="E14" i="56"/>
  <c r="N13" i="56"/>
  <c r="M13" i="56"/>
  <c r="L13" i="56"/>
  <c r="K13" i="56"/>
  <c r="J13" i="56"/>
  <c r="I13" i="56"/>
  <c r="H13" i="56"/>
  <c r="G13" i="56"/>
  <c r="F13" i="56"/>
  <c r="E13" i="56"/>
  <c r="N12" i="56"/>
  <c r="M12" i="56"/>
  <c r="L12" i="56"/>
  <c r="K12" i="56"/>
  <c r="J12" i="56"/>
  <c r="I12" i="56"/>
  <c r="H12" i="56"/>
  <c r="G12" i="56"/>
  <c r="F12" i="56"/>
  <c r="E12" i="56"/>
  <c r="N11" i="56"/>
  <c r="M11" i="56"/>
  <c r="L11" i="56"/>
  <c r="K11" i="56"/>
  <c r="J11" i="56"/>
  <c r="I11" i="56"/>
  <c r="H11" i="56"/>
  <c r="G11" i="56"/>
  <c r="F11" i="56"/>
  <c r="E11" i="56"/>
  <c r="N10" i="56"/>
  <c r="M10" i="56"/>
  <c r="L10" i="56"/>
  <c r="K10" i="56"/>
  <c r="J10" i="56"/>
  <c r="I10" i="56"/>
  <c r="H10" i="56"/>
  <c r="G10" i="56"/>
  <c r="F10" i="56"/>
  <c r="E10" i="56"/>
  <c r="N9" i="56"/>
  <c r="M9" i="56"/>
  <c r="L9" i="56"/>
  <c r="K9" i="56"/>
  <c r="J9" i="56"/>
  <c r="I9" i="56"/>
  <c r="H9" i="56"/>
  <c r="G9" i="56"/>
  <c r="F9" i="56"/>
  <c r="E9" i="56"/>
  <c r="N8" i="56"/>
  <c r="M8" i="56"/>
  <c r="L8" i="56"/>
  <c r="K8" i="56"/>
  <c r="J8" i="56"/>
  <c r="I8" i="56"/>
  <c r="H8" i="56"/>
  <c r="G8" i="56"/>
  <c r="F8" i="56"/>
  <c r="E8" i="56"/>
  <c r="N7" i="56"/>
  <c r="M7" i="56"/>
  <c r="L7" i="56"/>
  <c r="K7" i="56"/>
  <c r="J7" i="56"/>
  <c r="I7" i="56"/>
  <c r="H7" i="56"/>
  <c r="G7" i="56"/>
  <c r="F7" i="56"/>
  <c r="E7" i="56"/>
  <c r="N6" i="56"/>
  <c r="M6" i="56"/>
  <c r="L6" i="56"/>
  <c r="K6" i="56"/>
  <c r="J6" i="56"/>
  <c r="I6" i="56"/>
  <c r="H6" i="56"/>
  <c r="G6" i="56"/>
  <c r="F6" i="56"/>
  <c r="E6" i="56"/>
  <c r="N5" i="56"/>
  <c r="M5" i="56"/>
  <c r="L5" i="56"/>
  <c r="K5" i="56"/>
  <c r="J5" i="56"/>
  <c r="I5" i="56"/>
  <c r="H5" i="56"/>
  <c r="G5" i="56"/>
  <c r="F5" i="56"/>
  <c r="E5" i="56"/>
  <c r="O75" i="54"/>
  <c r="N75" i="54"/>
  <c r="M75" i="54"/>
  <c r="L75" i="54"/>
  <c r="K75" i="54"/>
  <c r="J75" i="54"/>
  <c r="I75" i="54"/>
  <c r="H75" i="54"/>
  <c r="G75" i="54"/>
  <c r="F75" i="54"/>
  <c r="O74" i="54"/>
  <c r="N74" i="54"/>
  <c r="M74" i="54"/>
  <c r="L74" i="54"/>
  <c r="K74" i="54"/>
  <c r="J74" i="54"/>
  <c r="I74" i="54"/>
  <c r="H74" i="54"/>
  <c r="G74" i="54"/>
  <c r="F74" i="54"/>
  <c r="O73" i="54"/>
  <c r="N73" i="54"/>
  <c r="M73" i="54"/>
  <c r="L73" i="54"/>
  <c r="K73" i="54"/>
  <c r="J73" i="54"/>
  <c r="I73" i="54"/>
  <c r="H73" i="54"/>
  <c r="G73" i="54"/>
  <c r="F73" i="54"/>
  <c r="O72" i="54"/>
  <c r="N72" i="54"/>
  <c r="M72" i="54"/>
  <c r="L72" i="54"/>
  <c r="K72" i="54"/>
  <c r="J72" i="54"/>
  <c r="I72" i="54"/>
  <c r="H72" i="54"/>
  <c r="G72" i="54"/>
  <c r="F72" i="54"/>
  <c r="O71" i="54"/>
  <c r="N71" i="54"/>
  <c r="M71" i="54"/>
  <c r="L71" i="54"/>
  <c r="K71" i="54"/>
  <c r="J71" i="54"/>
  <c r="I71" i="54"/>
  <c r="H71" i="54"/>
  <c r="G71" i="54"/>
  <c r="F71" i="54"/>
  <c r="O70" i="54"/>
  <c r="N70" i="54"/>
  <c r="M70" i="54"/>
  <c r="L70" i="54"/>
  <c r="K70" i="54"/>
  <c r="J70" i="54"/>
  <c r="I70" i="54"/>
  <c r="H70" i="54"/>
  <c r="G70" i="54"/>
  <c r="F70" i="54"/>
  <c r="O69" i="54"/>
  <c r="N69" i="54"/>
  <c r="M69" i="54"/>
  <c r="L69" i="54"/>
  <c r="K69" i="54"/>
  <c r="J69" i="54"/>
  <c r="I69" i="54"/>
  <c r="H69" i="54"/>
  <c r="G69" i="54"/>
  <c r="F69" i="54"/>
  <c r="O68" i="54"/>
  <c r="N68" i="54"/>
  <c r="M68" i="54"/>
  <c r="L68" i="54"/>
  <c r="K68" i="54"/>
  <c r="J68" i="54"/>
  <c r="I68" i="54"/>
  <c r="H68" i="54"/>
  <c r="G68" i="54"/>
  <c r="F68" i="54"/>
  <c r="O67" i="54"/>
  <c r="N67" i="54"/>
  <c r="M67" i="54"/>
  <c r="L67" i="54"/>
  <c r="K67" i="54"/>
  <c r="J67" i="54"/>
  <c r="I67" i="54"/>
  <c r="H67" i="54"/>
  <c r="G67" i="54"/>
  <c r="F67" i="54"/>
  <c r="O66" i="54"/>
  <c r="N66" i="54"/>
  <c r="M66" i="54"/>
  <c r="L66" i="54"/>
  <c r="K66" i="54"/>
  <c r="J66" i="54"/>
  <c r="I66" i="54"/>
  <c r="H66" i="54"/>
  <c r="G66" i="54"/>
  <c r="F66" i="54"/>
  <c r="O65" i="54"/>
  <c r="N65" i="54"/>
  <c r="M65" i="54"/>
  <c r="L65" i="54"/>
  <c r="K65" i="54"/>
  <c r="J65" i="54"/>
  <c r="I65" i="54"/>
  <c r="H65" i="54"/>
  <c r="G65" i="54"/>
  <c r="F65" i="54"/>
  <c r="O64" i="54"/>
  <c r="N64" i="54"/>
  <c r="M64" i="54"/>
  <c r="L64" i="54"/>
  <c r="K64" i="54"/>
  <c r="J64" i="54"/>
  <c r="I64" i="54"/>
  <c r="H64" i="54"/>
  <c r="G64" i="54"/>
  <c r="F64" i="54"/>
  <c r="O63" i="54"/>
  <c r="N63" i="54"/>
  <c r="M63" i="54"/>
  <c r="L63" i="54"/>
  <c r="K63" i="54"/>
  <c r="J63" i="54"/>
  <c r="I63" i="54"/>
  <c r="H63" i="54"/>
  <c r="G63" i="54"/>
  <c r="F63" i="54"/>
  <c r="O62" i="54"/>
  <c r="N62" i="54"/>
  <c r="M62" i="54"/>
  <c r="L62" i="54"/>
  <c r="K62" i="54"/>
  <c r="J62" i="54"/>
  <c r="I62" i="54"/>
  <c r="H62" i="54"/>
  <c r="G62" i="54"/>
  <c r="F62" i="54"/>
  <c r="O61" i="54"/>
  <c r="N61" i="54"/>
  <c r="M61" i="54"/>
  <c r="L61" i="54"/>
  <c r="K61" i="54"/>
  <c r="J61" i="54"/>
  <c r="I61" i="54"/>
  <c r="H61" i="54"/>
  <c r="G61" i="54"/>
  <c r="F61" i="54"/>
  <c r="O60" i="54"/>
  <c r="N60" i="54"/>
  <c r="M60" i="54"/>
  <c r="L60" i="54"/>
  <c r="K60" i="54"/>
  <c r="J60" i="54"/>
  <c r="I60" i="54"/>
  <c r="H60" i="54"/>
  <c r="G60" i="54"/>
  <c r="F60" i="54"/>
  <c r="O59" i="54"/>
  <c r="N59" i="54"/>
  <c r="M59" i="54"/>
  <c r="L59" i="54"/>
  <c r="K59" i="54"/>
  <c r="J59" i="54"/>
  <c r="I59" i="54"/>
  <c r="H59" i="54"/>
  <c r="G59" i="54"/>
  <c r="F59" i="54"/>
  <c r="O58" i="54"/>
  <c r="N58" i="54"/>
  <c r="M58" i="54"/>
  <c r="L58" i="54"/>
  <c r="K58" i="54"/>
  <c r="J58" i="54"/>
  <c r="I58" i="54"/>
  <c r="H58" i="54"/>
  <c r="G58" i="54"/>
  <c r="F58" i="54"/>
  <c r="O57" i="54"/>
  <c r="N57" i="54"/>
  <c r="M57" i="54"/>
  <c r="L57" i="54"/>
  <c r="K57" i="54"/>
  <c r="J57" i="54"/>
  <c r="I57" i="54"/>
  <c r="H57" i="54"/>
  <c r="G57" i="54"/>
  <c r="F57" i="54"/>
  <c r="O56" i="54"/>
  <c r="N56" i="54"/>
  <c r="M56" i="54"/>
  <c r="L56" i="54"/>
  <c r="K56" i="54"/>
  <c r="J56" i="54"/>
  <c r="I56" i="54"/>
  <c r="H56" i="54"/>
  <c r="G56" i="54"/>
  <c r="F56" i="54"/>
  <c r="O55" i="54"/>
  <c r="N55" i="54"/>
  <c r="M55" i="54"/>
  <c r="L55" i="54"/>
  <c r="K55" i="54"/>
  <c r="J55" i="54"/>
  <c r="I55" i="54"/>
  <c r="H55" i="54"/>
  <c r="G55" i="54"/>
  <c r="F55" i="54"/>
  <c r="O54" i="54"/>
  <c r="N54" i="54"/>
  <c r="M54" i="54"/>
  <c r="L54" i="54"/>
  <c r="K54" i="54"/>
  <c r="J54" i="54"/>
  <c r="I54" i="54"/>
  <c r="H54" i="54"/>
  <c r="G54" i="54"/>
  <c r="F54" i="54"/>
  <c r="O53" i="54"/>
  <c r="N53" i="54"/>
  <c r="M53" i="54"/>
  <c r="L53" i="54"/>
  <c r="K53" i="54"/>
  <c r="J53" i="54"/>
  <c r="I53" i="54"/>
  <c r="H53" i="54"/>
  <c r="G53" i="54"/>
  <c r="F53" i="54"/>
  <c r="O52" i="54"/>
  <c r="N52" i="54"/>
  <c r="M52" i="54"/>
  <c r="L52" i="54"/>
  <c r="K52" i="54"/>
  <c r="J52" i="54"/>
  <c r="I52" i="54"/>
  <c r="H52" i="54"/>
  <c r="G52" i="54"/>
  <c r="F52" i="54"/>
  <c r="O51" i="54"/>
  <c r="N51" i="54"/>
  <c r="M51" i="54"/>
  <c r="L51" i="54"/>
  <c r="K51" i="54"/>
  <c r="J51" i="54"/>
  <c r="I51" i="54"/>
  <c r="H51" i="54"/>
  <c r="G51" i="54"/>
  <c r="F51" i="54"/>
  <c r="O50" i="54"/>
  <c r="N50" i="54"/>
  <c r="M50" i="54"/>
  <c r="L50" i="54"/>
  <c r="K50" i="54"/>
  <c r="J50" i="54"/>
  <c r="I50" i="54"/>
  <c r="H50" i="54"/>
  <c r="G50" i="54"/>
  <c r="F50" i="54"/>
  <c r="O49" i="54"/>
  <c r="N49" i="54"/>
  <c r="M49" i="54"/>
  <c r="L49" i="54"/>
  <c r="K49" i="54"/>
  <c r="J49" i="54"/>
  <c r="I49" i="54"/>
  <c r="H49" i="54"/>
  <c r="G49" i="54"/>
  <c r="F49" i="54"/>
  <c r="O48" i="54"/>
  <c r="N48" i="54"/>
  <c r="M48" i="54"/>
  <c r="L48" i="54"/>
  <c r="K48" i="54"/>
  <c r="J48" i="54"/>
  <c r="I48" i="54"/>
  <c r="H48" i="54"/>
  <c r="G48" i="54"/>
  <c r="F48" i="54"/>
  <c r="O47" i="54"/>
  <c r="N47" i="54"/>
  <c r="M47" i="54"/>
  <c r="L47" i="54"/>
  <c r="K47" i="54"/>
  <c r="J47" i="54"/>
  <c r="I47" i="54"/>
  <c r="H47" i="54"/>
  <c r="G47" i="54"/>
  <c r="F47" i="54"/>
  <c r="O46" i="54"/>
  <c r="N46" i="54"/>
  <c r="M46" i="54"/>
  <c r="L46" i="54"/>
  <c r="K46" i="54"/>
  <c r="J46" i="54"/>
  <c r="I46" i="54"/>
  <c r="H46" i="54"/>
  <c r="G46" i="54"/>
  <c r="F46" i="54"/>
  <c r="O45" i="54"/>
  <c r="N45" i="54"/>
  <c r="M45" i="54"/>
  <c r="L45" i="54"/>
  <c r="K45" i="54"/>
  <c r="J45" i="54"/>
  <c r="I45" i="54"/>
  <c r="H45" i="54"/>
  <c r="G45" i="54"/>
  <c r="F45" i="54"/>
  <c r="O44" i="54"/>
  <c r="N44" i="54"/>
  <c r="M44" i="54"/>
  <c r="L44" i="54"/>
  <c r="K44" i="54"/>
  <c r="J44" i="54"/>
  <c r="I44" i="54"/>
  <c r="H44" i="54"/>
  <c r="G44" i="54"/>
  <c r="F44" i="54"/>
  <c r="O43" i="54"/>
  <c r="N43" i="54"/>
  <c r="M43" i="54"/>
  <c r="L43" i="54"/>
  <c r="K43" i="54"/>
  <c r="J43" i="54"/>
  <c r="I43" i="54"/>
  <c r="H43" i="54"/>
  <c r="G43" i="54"/>
  <c r="F43" i="54"/>
  <c r="O42" i="54"/>
  <c r="N42" i="54"/>
  <c r="M42" i="54"/>
  <c r="L42" i="54"/>
  <c r="K42" i="54"/>
  <c r="J42" i="54"/>
  <c r="I42" i="54"/>
  <c r="H42" i="54"/>
  <c r="G42" i="54"/>
  <c r="F42" i="54"/>
  <c r="O41" i="54"/>
  <c r="N41" i="54"/>
  <c r="M41" i="54"/>
  <c r="L41" i="54"/>
  <c r="K41" i="54"/>
  <c r="J41" i="54"/>
  <c r="I41" i="54"/>
  <c r="H41" i="54"/>
  <c r="G41" i="54"/>
  <c r="F41" i="54"/>
  <c r="O40" i="54"/>
  <c r="N40" i="54"/>
  <c r="M40" i="54"/>
  <c r="L40" i="54"/>
  <c r="K40" i="54"/>
  <c r="J40" i="54"/>
  <c r="I40" i="54"/>
  <c r="H40" i="54"/>
  <c r="G40" i="54"/>
  <c r="F40" i="54"/>
  <c r="O39" i="54"/>
  <c r="N39" i="54"/>
  <c r="M39" i="54"/>
  <c r="L39" i="54"/>
  <c r="K39" i="54"/>
  <c r="J39" i="54"/>
  <c r="I39" i="54"/>
  <c r="H39" i="54"/>
  <c r="G39" i="54"/>
  <c r="F39" i="54"/>
  <c r="O38" i="54"/>
  <c r="N38" i="54"/>
  <c r="M38" i="54"/>
  <c r="L38" i="54"/>
  <c r="K38" i="54"/>
  <c r="J38" i="54"/>
  <c r="I38" i="54"/>
  <c r="H38" i="54"/>
  <c r="G38" i="54"/>
  <c r="F38" i="54"/>
  <c r="O37" i="54"/>
  <c r="N37" i="54"/>
  <c r="M37" i="54"/>
  <c r="L37" i="54"/>
  <c r="K37" i="54"/>
  <c r="J37" i="54"/>
  <c r="I37" i="54"/>
  <c r="H37" i="54"/>
  <c r="G37" i="54"/>
  <c r="F37" i="54"/>
  <c r="O36" i="54"/>
  <c r="N36" i="54"/>
  <c r="M36" i="54"/>
  <c r="L36" i="54"/>
  <c r="K36" i="54"/>
  <c r="J36" i="54"/>
  <c r="I36" i="54"/>
  <c r="H36" i="54"/>
  <c r="G36" i="54"/>
  <c r="F36" i="54"/>
  <c r="O35" i="54"/>
  <c r="N35" i="54"/>
  <c r="M35" i="54"/>
  <c r="L35" i="54"/>
  <c r="K35" i="54"/>
  <c r="J35" i="54"/>
  <c r="I35" i="54"/>
  <c r="H35" i="54"/>
  <c r="G35" i="54"/>
  <c r="F35" i="54"/>
  <c r="O34" i="54"/>
  <c r="N34" i="54"/>
  <c r="M34" i="54"/>
  <c r="L34" i="54"/>
  <c r="K34" i="54"/>
  <c r="J34" i="54"/>
  <c r="I34" i="54"/>
  <c r="H34" i="54"/>
  <c r="G34" i="54"/>
  <c r="F34" i="54"/>
  <c r="O33" i="54"/>
  <c r="N33" i="54"/>
  <c r="M33" i="54"/>
  <c r="L33" i="54"/>
  <c r="K33" i="54"/>
  <c r="J33" i="54"/>
  <c r="I33" i="54"/>
  <c r="H33" i="54"/>
  <c r="G33" i="54"/>
  <c r="F33" i="54"/>
  <c r="O32" i="54"/>
  <c r="N32" i="54"/>
  <c r="M32" i="54"/>
  <c r="L32" i="54"/>
  <c r="K32" i="54"/>
  <c r="J32" i="54"/>
  <c r="I32" i="54"/>
  <c r="H32" i="54"/>
  <c r="G32" i="54"/>
  <c r="F32" i="54"/>
  <c r="O31" i="54"/>
  <c r="N31" i="54"/>
  <c r="M31" i="54"/>
  <c r="L31" i="54"/>
  <c r="K31" i="54"/>
  <c r="J31" i="54"/>
  <c r="I31" i="54"/>
  <c r="H31" i="54"/>
  <c r="G31" i="54"/>
  <c r="F31" i="54"/>
  <c r="O30" i="54"/>
  <c r="N30" i="54"/>
  <c r="M30" i="54"/>
  <c r="L30" i="54"/>
  <c r="K30" i="54"/>
  <c r="J30" i="54"/>
  <c r="I30" i="54"/>
  <c r="H30" i="54"/>
  <c r="G30" i="54"/>
  <c r="F30" i="54"/>
  <c r="O29" i="54"/>
  <c r="N29" i="54"/>
  <c r="M29" i="54"/>
  <c r="L29" i="54"/>
  <c r="K29" i="54"/>
  <c r="J29" i="54"/>
  <c r="I29" i="54"/>
  <c r="H29" i="54"/>
  <c r="G29" i="54"/>
  <c r="F29" i="54"/>
  <c r="O28" i="54"/>
  <c r="N28" i="54"/>
  <c r="M28" i="54"/>
  <c r="L28" i="54"/>
  <c r="K28" i="54"/>
  <c r="J28" i="54"/>
  <c r="I28" i="54"/>
  <c r="H28" i="54"/>
  <c r="G28" i="54"/>
  <c r="F28" i="54"/>
  <c r="O27" i="54"/>
  <c r="N27" i="54"/>
  <c r="M27" i="54"/>
  <c r="L27" i="54"/>
  <c r="K27" i="54"/>
  <c r="J27" i="54"/>
  <c r="I27" i="54"/>
  <c r="H27" i="54"/>
  <c r="G27" i="54"/>
  <c r="F27" i="54"/>
  <c r="O26" i="54"/>
  <c r="N26" i="54"/>
  <c r="M26" i="54"/>
  <c r="L26" i="54"/>
  <c r="K26" i="54"/>
  <c r="J26" i="54"/>
  <c r="I26" i="54"/>
  <c r="H26" i="54"/>
  <c r="G26" i="54"/>
  <c r="F26" i="54"/>
  <c r="O25" i="54"/>
  <c r="N25" i="54"/>
  <c r="M25" i="54"/>
  <c r="L25" i="54"/>
  <c r="K25" i="54"/>
  <c r="J25" i="54"/>
  <c r="I25" i="54"/>
  <c r="H25" i="54"/>
  <c r="G25" i="54"/>
  <c r="F25" i="54"/>
  <c r="O24" i="54"/>
  <c r="N24" i="54"/>
  <c r="M24" i="54"/>
  <c r="L24" i="54"/>
  <c r="K24" i="54"/>
  <c r="J24" i="54"/>
  <c r="I24" i="54"/>
  <c r="H24" i="54"/>
  <c r="G24" i="54"/>
  <c r="F24" i="54"/>
  <c r="O23" i="54"/>
  <c r="N23" i="54"/>
  <c r="M23" i="54"/>
  <c r="L23" i="54"/>
  <c r="K23" i="54"/>
  <c r="J23" i="54"/>
  <c r="I23" i="54"/>
  <c r="H23" i="54"/>
  <c r="G23" i="54"/>
  <c r="F23" i="54"/>
  <c r="O22" i="54"/>
  <c r="N22" i="54"/>
  <c r="M22" i="54"/>
  <c r="L22" i="54"/>
  <c r="K22" i="54"/>
  <c r="J22" i="54"/>
  <c r="I22" i="54"/>
  <c r="H22" i="54"/>
  <c r="G22" i="54"/>
  <c r="F22" i="54"/>
  <c r="O21" i="54"/>
  <c r="N21" i="54"/>
  <c r="M21" i="54"/>
  <c r="L21" i="54"/>
  <c r="K21" i="54"/>
  <c r="J21" i="54"/>
  <c r="I21" i="54"/>
  <c r="H21" i="54"/>
  <c r="G21" i="54"/>
  <c r="F21" i="54"/>
  <c r="O20" i="54"/>
  <c r="N20" i="54"/>
  <c r="M20" i="54"/>
  <c r="L20" i="54"/>
  <c r="K20" i="54"/>
  <c r="J20" i="54"/>
  <c r="I20" i="54"/>
  <c r="H20" i="54"/>
  <c r="G20" i="54"/>
  <c r="F20" i="54"/>
  <c r="O19" i="54"/>
  <c r="N19" i="54"/>
  <c r="M19" i="54"/>
  <c r="L19" i="54"/>
  <c r="K19" i="54"/>
  <c r="J19" i="54"/>
  <c r="I19" i="54"/>
  <c r="H19" i="54"/>
  <c r="G19" i="54"/>
  <c r="F19" i="54"/>
  <c r="O18" i="54"/>
  <c r="N18" i="54"/>
  <c r="M18" i="54"/>
  <c r="L18" i="54"/>
  <c r="K18" i="54"/>
  <c r="J18" i="54"/>
  <c r="I18" i="54"/>
  <c r="H18" i="54"/>
  <c r="G18" i="54"/>
  <c r="F18" i="54"/>
  <c r="O17" i="54"/>
  <c r="N17" i="54"/>
  <c r="M17" i="54"/>
  <c r="L17" i="54"/>
  <c r="K17" i="54"/>
  <c r="J17" i="54"/>
  <c r="I17" i="54"/>
  <c r="H17" i="54"/>
  <c r="G17" i="54"/>
  <c r="F17" i="54"/>
  <c r="O16" i="54"/>
  <c r="N16" i="54"/>
  <c r="M16" i="54"/>
  <c r="L16" i="54"/>
  <c r="K16" i="54"/>
  <c r="J16" i="54"/>
  <c r="I16" i="54"/>
  <c r="H16" i="54"/>
  <c r="G16" i="54"/>
  <c r="F16" i="54"/>
  <c r="O15" i="54"/>
  <c r="N15" i="54"/>
  <c r="M15" i="54"/>
  <c r="L15" i="54"/>
  <c r="K15" i="54"/>
  <c r="J15" i="54"/>
  <c r="I15" i="54"/>
  <c r="H15" i="54"/>
  <c r="G15" i="54"/>
  <c r="F15" i="54"/>
  <c r="O14" i="54"/>
  <c r="N14" i="54"/>
  <c r="M14" i="54"/>
  <c r="L14" i="54"/>
  <c r="K14" i="54"/>
  <c r="J14" i="54"/>
  <c r="I14" i="54"/>
  <c r="H14" i="54"/>
  <c r="G14" i="54"/>
  <c r="F14" i="54"/>
  <c r="O13" i="54"/>
  <c r="N13" i="54"/>
  <c r="M13" i="54"/>
  <c r="L13" i="54"/>
  <c r="K13" i="54"/>
  <c r="J13" i="54"/>
  <c r="I13" i="54"/>
  <c r="H13" i="54"/>
  <c r="G13" i="54"/>
  <c r="F13" i="54"/>
  <c r="O12" i="54"/>
  <c r="N12" i="54"/>
  <c r="M12" i="54"/>
  <c r="L12" i="54"/>
  <c r="K12" i="54"/>
  <c r="J12" i="54"/>
  <c r="I12" i="54"/>
  <c r="H12" i="54"/>
  <c r="G12" i="54"/>
  <c r="F12" i="54"/>
  <c r="O11" i="54"/>
  <c r="N11" i="54"/>
  <c r="M11" i="54"/>
  <c r="L11" i="54"/>
  <c r="K11" i="54"/>
  <c r="J11" i="54"/>
  <c r="I11" i="54"/>
  <c r="H11" i="54"/>
  <c r="G11" i="54"/>
  <c r="F11" i="54"/>
  <c r="O10" i="54"/>
  <c r="N10" i="54"/>
  <c r="M10" i="54"/>
  <c r="L10" i="54"/>
  <c r="K10" i="54"/>
  <c r="J10" i="54"/>
  <c r="I10" i="54"/>
  <c r="H10" i="54"/>
  <c r="G10" i="54"/>
  <c r="F10" i="54"/>
  <c r="O9" i="54"/>
  <c r="N9" i="54"/>
  <c r="M9" i="54"/>
  <c r="L9" i="54"/>
  <c r="K9" i="54"/>
  <c r="J9" i="54"/>
  <c r="I9" i="54"/>
  <c r="H9" i="54"/>
  <c r="G9" i="54"/>
  <c r="F9" i="54"/>
  <c r="O8" i="54"/>
  <c r="N8" i="54"/>
  <c r="M8" i="54"/>
  <c r="L8" i="54"/>
  <c r="K8" i="54"/>
  <c r="J8" i="54"/>
  <c r="I8" i="54"/>
  <c r="H8" i="54"/>
  <c r="G8" i="54"/>
  <c r="F8" i="54"/>
  <c r="O7" i="54"/>
  <c r="N7" i="54"/>
  <c r="M7" i="54"/>
  <c r="L7" i="54"/>
  <c r="K7" i="54"/>
  <c r="J7" i="54"/>
  <c r="I7" i="54"/>
  <c r="H7" i="54"/>
  <c r="G7" i="54"/>
  <c r="F7" i="54"/>
  <c r="O6" i="54"/>
  <c r="N6" i="54"/>
  <c r="M6" i="54"/>
  <c r="L6" i="54"/>
  <c r="K6" i="54"/>
  <c r="J6" i="54"/>
  <c r="I6" i="54"/>
  <c r="H6" i="54"/>
  <c r="G6" i="54"/>
  <c r="F6" i="54"/>
  <c r="O5" i="54"/>
  <c r="N5" i="54"/>
  <c r="M5" i="54"/>
  <c r="L5" i="54"/>
  <c r="K5" i="54"/>
  <c r="J5" i="54"/>
  <c r="I5" i="54"/>
  <c r="H5" i="54"/>
  <c r="G5" i="54"/>
  <c r="F5" i="54"/>
  <c r="J2" i="24"/>
  <c r="K2" i="24"/>
  <c r="J3" i="24"/>
  <c r="K3" i="24"/>
  <c r="J4" i="24"/>
  <c r="K4" i="24"/>
  <c r="J5" i="24"/>
  <c r="K5" i="24"/>
  <c r="J6" i="24"/>
  <c r="K6" i="24"/>
  <c r="J7" i="24"/>
  <c r="K7" i="24"/>
  <c r="J8" i="24"/>
  <c r="K8" i="24"/>
  <c r="J9" i="24"/>
  <c r="K9" i="24"/>
  <c r="J10" i="24"/>
  <c r="K10" i="24"/>
  <c r="J11" i="24"/>
  <c r="K11" i="24"/>
  <c r="J12" i="24"/>
  <c r="K12" i="24"/>
  <c r="J13" i="24"/>
  <c r="K13" i="24"/>
  <c r="J14" i="24"/>
  <c r="K14" i="24"/>
  <c r="J15" i="24"/>
  <c r="K15" i="24"/>
  <c r="J16" i="24"/>
  <c r="K16" i="24"/>
  <c r="J17" i="24"/>
  <c r="K17" i="24"/>
  <c r="J18" i="24"/>
  <c r="K18" i="24"/>
  <c r="J19" i="24"/>
  <c r="K19" i="24"/>
  <c r="J20" i="24"/>
  <c r="K20" i="24"/>
  <c r="J21" i="24"/>
  <c r="K21" i="24"/>
  <c r="J22" i="24"/>
  <c r="K22" i="24"/>
  <c r="J23" i="24"/>
  <c r="K23" i="24"/>
  <c r="J24" i="24"/>
  <c r="K24" i="24"/>
  <c r="J25" i="24"/>
  <c r="K25" i="24"/>
  <c r="J26" i="24"/>
  <c r="K26" i="24"/>
  <c r="J27" i="24"/>
  <c r="K27" i="24"/>
  <c r="J28" i="24"/>
  <c r="K28" i="24"/>
  <c r="J29" i="24"/>
  <c r="K29" i="24"/>
  <c r="J30" i="24"/>
  <c r="K30" i="24"/>
  <c r="J31" i="24"/>
  <c r="K31" i="24"/>
  <c r="J32" i="24"/>
  <c r="K32" i="24"/>
  <c r="J33" i="24"/>
  <c r="K33" i="24"/>
  <c r="J34" i="24"/>
  <c r="K34" i="24"/>
  <c r="J35" i="24"/>
  <c r="K35" i="24"/>
  <c r="J36" i="24"/>
  <c r="K36" i="24"/>
  <c r="J37" i="24"/>
  <c r="K37" i="24"/>
  <c r="J38" i="24"/>
  <c r="K38" i="24"/>
  <c r="J39" i="24"/>
  <c r="K39" i="24"/>
  <c r="J40" i="24"/>
  <c r="K40" i="24"/>
  <c r="J41" i="24"/>
  <c r="K41" i="24"/>
  <c r="J42" i="24"/>
  <c r="K42" i="24"/>
  <c r="J43" i="24"/>
  <c r="K43" i="24"/>
  <c r="J44" i="24"/>
  <c r="K44" i="24"/>
  <c r="J45" i="24"/>
  <c r="K45" i="24"/>
  <c r="J46" i="24"/>
  <c r="K46" i="24"/>
  <c r="J47" i="24"/>
  <c r="K47" i="24"/>
  <c r="J48" i="24"/>
  <c r="K48" i="24"/>
  <c r="J49" i="24"/>
  <c r="K49" i="24"/>
  <c r="J50" i="24"/>
  <c r="K50" i="24"/>
  <c r="J51" i="24"/>
  <c r="K51" i="24"/>
  <c r="J52" i="24"/>
  <c r="K52" i="24"/>
  <c r="J53" i="24"/>
  <c r="K53" i="24"/>
  <c r="J54" i="24"/>
  <c r="K54" i="24"/>
  <c r="J55" i="24"/>
  <c r="K55" i="24"/>
  <c r="J56" i="24"/>
  <c r="K56" i="24"/>
  <c r="J57" i="24"/>
  <c r="K57" i="24"/>
  <c r="J58" i="24"/>
  <c r="K58" i="24"/>
  <c r="J59" i="24"/>
  <c r="K59" i="24"/>
  <c r="J60" i="24"/>
  <c r="K60" i="24"/>
  <c r="J61" i="24"/>
  <c r="K61" i="24"/>
  <c r="J62" i="24"/>
  <c r="K62" i="24"/>
  <c r="J63" i="24"/>
  <c r="K63" i="24"/>
  <c r="J64" i="24"/>
  <c r="K64" i="24"/>
  <c r="J65" i="24"/>
  <c r="K65" i="24"/>
  <c r="J66" i="24"/>
  <c r="K66" i="24"/>
  <c r="J67" i="24"/>
  <c r="K67" i="24"/>
  <c r="J68" i="24"/>
  <c r="K68" i="24"/>
  <c r="J69" i="24"/>
  <c r="K69" i="24"/>
  <c r="J70" i="24"/>
  <c r="K70" i="24"/>
  <c r="J71" i="24"/>
  <c r="K71" i="24"/>
  <c r="J72" i="24"/>
  <c r="K72" i="24"/>
  <c r="O76" i="52"/>
  <c r="N76" i="52"/>
  <c r="M76" i="52"/>
  <c r="L76" i="52"/>
  <c r="K76" i="52"/>
  <c r="O75" i="52"/>
  <c r="N75" i="52"/>
  <c r="M75" i="52"/>
  <c r="L75" i="52"/>
  <c r="K75" i="52"/>
  <c r="J75" i="52"/>
  <c r="I75" i="52"/>
  <c r="H75" i="52"/>
  <c r="G75" i="52"/>
  <c r="F75" i="52"/>
  <c r="O74" i="52"/>
  <c r="N74" i="52"/>
  <c r="M74" i="52"/>
  <c r="L74" i="52"/>
  <c r="K74" i="52"/>
  <c r="J74" i="52"/>
  <c r="I74" i="52"/>
  <c r="H74" i="52"/>
  <c r="G74" i="52"/>
  <c r="F74" i="52"/>
  <c r="O73" i="52"/>
  <c r="N73" i="52"/>
  <c r="M73" i="52"/>
  <c r="L73" i="52"/>
  <c r="K73" i="52"/>
  <c r="J73" i="52"/>
  <c r="I73" i="52"/>
  <c r="H73" i="52"/>
  <c r="G73" i="52"/>
  <c r="F73" i="52"/>
  <c r="O72" i="52"/>
  <c r="N72" i="52"/>
  <c r="M72" i="52"/>
  <c r="L72" i="52"/>
  <c r="K72" i="52"/>
  <c r="J72" i="52"/>
  <c r="I72" i="52"/>
  <c r="H72" i="52"/>
  <c r="G72" i="52"/>
  <c r="F72" i="52"/>
  <c r="O71" i="52"/>
  <c r="N71" i="52"/>
  <c r="M71" i="52"/>
  <c r="L71" i="52"/>
  <c r="K71" i="52"/>
  <c r="J71" i="52"/>
  <c r="I71" i="52"/>
  <c r="H71" i="52"/>
  <c r="G71" i="52"/>
  <c r="F71" i="52"/>
  <c r="O70" i="52"/>
  <c r="N70" i="52"/>
  <c r="M70" i="52"/>
  <c r="L70" i="52"/>
  <c r="K70" i="52"/>
  <c r="J70" i="52"/>
  <c r="I70" i="52"/>
  <c r="H70" i="52"/>
  <c r="G70" i="52"/>
  <c r="F70" i="52"/>
  <c r="O69" i="52"/>
  <c r="N69" i="52"/>
  <c r="M69" i="52"/>
  <c r="L69" i="52"/>
  <c r="K69" i="52"/>
  <c r="J69" i="52"/>
  <c r="I69" i="52"/>
  <c r="H69" i="52"/>
  <c r="G69" i="52"/>
  <c r="F69" i="52"/>
  <c r="O68" i="52"/>
  <c r="N68" i="52"/>
  <c r="M68" i="52"/>
  <c r="L68" i="52"/>
  <c r="K68" i="52"/>
  <c r="J68" i="52"/>
  <c r="I68" i="52"/>
  <c r="H68" i="52"/>
  <c r="G68" i="52"/>
  <c r="F68" i="52"/>
  <c r="O67" i="52"/>
  <c r="N67" i="52"/>
  <c r="M67" i="52"/>
  <c r="L67" i="52"/>
  <c r="K67" i="52"/>
  <c r="J67" i="52"/>
  <c r="I67" i="52"/>
  <c r="H67" i="52"/>
  <c r="G67" i="52"/>
  <c r="F67" i="52"/>
  <c r="O66" i="52"/>
  <c r="N66" i="52"/>
  <c r="M66" i="52"/>
  <c r="L66" i="52"/>
  <c r="K66" i="52"/>
  <c r="J66" i="52"/>
  <c r="I66" i="52"/>
  <c r="H66" i="52"/>
  <c r="G66" i="52"/>
  <c r="F66" i="52"/>
  <c r="O65" i="52"/>
  <c r="N65" i="52"/>
  <c r="M65" i="52"/>
  <c r="L65" i="52"/>
  <c r="K65" i="52"/>
  <c r="J65" i="52"/>
  <c r="I65" i="52"/>
  <c r="H65" i="52"/>
  <c r="G65" i="52"/>
  <c r="F65" i="52"/>
  <c r="O64" i="52"/>
  <c r="N64" i="52"/>
  <c r="M64" i="52"/>
  <c r="L64" i="52"/>
  <c r="K64" i="52"/>
  <c r="J64" i="52"/>
  <c r="I64" i="52"/>
  <c r="H64" i="52"/>
  <c r="G64" i="52"/>
  <c r="F64" i="52"/>
  <c r="O63" i="52"/>
  <c r="N63" i="52"/>
  <c r="M63" i="52"/>
  <c r="L63" i="52"/>
  <c r="K63" i="52"/>
  <c r="J63" i="52"/>
  <c r="I63" i="52"/>
  <c r="H63" i="52"/>
  <c r="G63" i="52"/>
  <c r="F63" i="52"/>
  <c r="O62" i="52"/>
  <c r="N62" i="52"/>
  <c r="M62" i="52"/>
  <c r="L62" i="52"/>
  <c r="K62" i="52"/>
  <c r="J62" i="52"/>
  <c r="I62" i="52"/>
  <c r="H62" i="52"/>
  <c r="G62" i="52"/>
  <c r="F62" i="52"/>
  <c r="O61" i="52"/>
  <c r="N61" i="52"/>
  <c r="M61" i="52"/>
  <c r="L61" i="52"/>
  <c r="K61" i="52"/>
  <c r="J61" i="52"/>
  <c r="I61" i="52"/>
  <c r="H61" i="52"/>
  <c r="G61" i="52"/>
  <c r="F61" i="52"/>
  <c r="O60" i="52"/>
  <c r="N60" i="52"/>
  <c r="M60" i="52"/>
  <c r="L60" i="52"/>
  <c r="K60" i="52"/>
  <c r="J60" i="52"/>
  <c r="I60" i="52"/>
  <c r="H60" i="52"/>
  <c r="G60" i="52"/>
  <c r="F60" i="52"/>
  <c r="O59" i="52"/>
  <c r="N59" i="52"/>
  <c r="M59" i="52"/>
  <c r="L59" i="52"/>
  <c r="K59" i="52"/>
  <c r="J59" i="52"/>
  <c r="I59" i="52"/>
  <c r="H59" i="52"/>
  <c r="G59" i="52"/>
  <c r="F59" i="52"/>
  <c r="O58" i="52"/>
  <c r="N58" i="52"/>
  <c r="M58" i="52"/>
  <c r="L58" i="52"/>
  <c r="K58" i="52"/>
  <c r="J58" i="52"/>
  <c r="I58" i="52"/>
  <c r="H58" i="52"/>
  <c r="G58" i="52"/>
  <c r="F58" i="52"/>
  <c r="O57" i="52"/>
  <c r="N57" i="52"/>
  <c r="M57" i="52"/>
  <c r="L57" i="52"/>
  <c r="K57" i="52"/>
  <c r="J57" i="52"/>
  <c r="I57" i="52"/>
  <c r="H57" i="52"/>
  <c r="G57" i="52"/>
  <c r="F57" i="52"/>
  <c r="O56" i="52"/>
  <c r="N56" i="52"/>
  <c r="M56" i="52"/>
  <c r="L56" i="52"/>
  <c r="K56" i="52"/>
  <c r="J56" i="52"/>
  <c r="I56" i="52"/>
  <c r="H56" i="52"/>
  <c r="G56" i="52"/>
  <c r="F56" i="52"/>
  <c r="O55" i="52"/>
  <c r="N55" i="52"/>
  <c r="M55" i="52"/>
  <c r="L55" i="52"/>
  <c r="K55" i="52"/>
  <c r="J55" i="52"/>
  <c r="I55" i="52"/>
  <c r="H55" i="52"/>
  <c r="G55" i="52"/>
  <c r="F55" i="52"/>
  <c r="O54" i="52"/>
  <c r="N54" i="52"/>
  <c r="M54" i="52"/>
  <c r="L54" i="52"/>
  <c r="K54" i="52"/>
  <c r="J54" i="52"/>
  <c r="I54" i="52"/>
  <c r="H54" i="52"/>
  <c r="G54" i="52"/>
  <c r="F54" i="52"/>
  <c r="O53" i="52"/>
  <c r="N53" i="52"/>
  <c r="M53" i="52"/>
  <c r="L53" i="52"/>
  <c r="K53" i="52"/>
  <c r="J53" i="52"/>
  <c r="I53" i="52"/>
  <c r="H53" i="52"/>
  <c r="G53" i="52"/>
  <c r="F53" i="52"/>
  <c r="O52" i="52"/>
  <c r="N52" i="52"/>
  <c r="M52" i="52"/>
  <c r="L52" i="52"/>
  <c r="K52" i="52"/>
  <c r="J52" i="52"/>
  <c r="I52" i="52"/>
  <c r="H52" i="52"/>
  <c r="G52" i="52"/>
  <c r="F52" i="52"/>
  <c r="O51" i="52"/>
  <c r="N51" i="52"/>
  <c r="M51" i="52"/>
  <c r="L51" i="52"/>
  <c r="K51" i="52"/>
  <c r="J51" i="52"/>
  <c r="I51" i="52"/>
  <c r="H51" i="52"/>
  <c r="G51" i="52"/>
  <c r="F51" i="52"/>
  <c r="O50" i="52"/>
  <c r="N50" i="52"/>
  <c r="M50" i="52"/>
  <c r="L50" i="52"/>
  <c r="K50" i="52"/>
  <c r="J50" i="52"/>
  <c r="I50" i="52"/>
  <c r="H50" i="52"/>
  <c r="G50" i="52"/>
  <c r="F50" i="52"/>
  <c r="O49" i="52"/>
  <c r="N49" i="52"/>
  <c r="M49" i="52"/>
  <c r="L49" i="52"/>
  <c r="K49" i="52"/>
  <c r="J49" i="52"/>
  <c r="I49" i="52"/>
  <c r="H49" i="52"/>
  <c r="G49" i="52"/>
  <c r="F49" i="52"/>
  <c r="O48" i="52"/>
  <c r="N48" i="52"/>
  <c r="M48" i="52"/>
  <c r="L48" i="52"/>
  <c r="K48" i="52"/>
  <c r="J48" i="52"/>
  <c r="I48" i="52"/>
  <c r="H48" i="52"/>
  <c r="G48" i="52"/>
  <c r="F48" i="52"/>
  <c r="O47" i="52"/>
  <c r="N47" i="52"/>
  <c r="M47" i="52"/>
  <c r="L47" i="52"/>
  <c r="K47" i="52"/>
  <c r="J47" i="52"/>
  <c r="I47" i="52"/>
  <c r="H47" i="52"/>
  <c r="G47" i="52"/>
  <c r="F47" i="52"/>
  <c r="O46" i="52"/>
  <c r="N46" i="52"/>
  <c r="M46" i="52"/>
  <c r="L46" i="52"/>
  <c r="K46" i="52"/>
  <c r="J46" i="52"/>
  <c r="I46" i="52"/>
  <c r="H46" i="52"/>
  <c r="G46" i="52"/>
  <c r="F46" i="52"/>
  <c r="O45" i="52"/>
  <c r="N45" i="52"/>
  <c r="M45" i="52"/>
  <c r="L45" i="52"/>
  <c r="K45" i="52"/>
  <c r="J45" i="52"/>
  <c r="I45" i="52"/>
  <c r="H45" i="52"/>
  <c r="G45" i="52"/>
  <c r="F45" i="52"/>
  <c r="O44" i="52"/>
  <c r="N44" i="52"/>
  <c r="M44" i="52"/>
  <c r="L44" i="52"/>
  <c r="K44" i="52"/>
  <c r="J44" i="52"/>
  <c r="I44" i="52"/>
  <c r="H44" i="52"/>
  <c r="G44" i="52"/>
  <c r="F44" i="52"/>
  <c r="O43" i="52"/>
  <c r="N43" i="52"/>
  <c r="M43" i="52"/>
  <c r="L43" i="52"/>
  <c r="K43" i="52"/>
  <c r="J43" i="52"/>
  <c r="I43" i="52"/>
  <c r="H43" i="52"/>
  <c r="G43" i="52"/>
  <c r="F43" i="52"/>
  <c r="O42" i="52"/>
  <c r="N42" i="52"/>
  <c r="M42" i="52"/>
  <c r="L42" i="52"/>
  <c r="K42" i="52"/>
  <c r="J42" i="52"/>
  <c r="I42" i="52"/>
  <c r="H42" i="52"/>
  <c r="G42" i="52"/>
  <c r="F42" i="52"/>
  <c r="O41" i="52"/>
  <c r="N41" i="52"/>
  <c r="M41" i="52"/>
  <c r="L41" i="52"/>
  <c r="K41" i="52"/>
  <c r="J41" i="52"/>
  <c r="I41" i="52"/>
  <c r="H41" i="52"/>
  <c r="G41" i="52"/>
  <c r="F41" i="52"/>
  <c r="O40" i="52"/>
  <c r="N40" i="52"/>
  <c r="M40" i="52"/>
  <c r="L40" i="52"/>
  <c r="K40" i="52"/>
  <c r="J40" i="52"/>
  <c r="I40" i="52"/>
  <c r="H40" i="52"/>
  <c r="G40" i="52"/>
  <c r="F40" i="52"/>
  <c r="O39" i="52"/>
  <c r="N39" i="52"/>
  <c r="M39" i="52"/>
  <c r="L39" i="52"/>
  <c r="K39" i="52"/>
  <c r="J39" i="52"/>
  <c r="I39" i="52"/>
  <c r="H39" i="52"/>
  <c r="G39" i="52"/>
  <c r="F39" i="52"/>
  <c r="O38" i="52"/>
  <c r="N38" i="52"/>
  <c r="M38" i="52"/>
  <c r="L38" i="52"/>
  <c r="K38" i="52"/>
  <c r="J38" i="52"/>
  <c r="I38" i="52"/>
  <c r="H38" i="52"/>
  <c r="G38" i="52"/>
  <c r="F38" i="52"/>
  <c r="O37" i="52"/>
  <c r="N37" i="52"/>
  <c r="M37" i="52"/>
  <c r="L37" i="52"/>
  <c r="K37" i="52"/>
  <c r="J37" i="52"/>
  <c r="I37" i="52"/>
  <c r="H37" i="52"/>
  <c r="G37" i="52"/>
  <c r="F37" i="52"/>
  <c r="O36" i="52"/>
  <c r="N36" i="52"/>
  <c r="M36" i="52"/>
  <c r="L36" i="52"/>
  <c r="K36" i="52"/>
  <c r="J36" i="52"/>
  <c r="I36" i="52"/>
  <c r="H36" i="52"/>
  <c r="G36" i="52"/>
  <c r="F36" i="52"/>
  <c r="O35" i="52"/>
  <c r="N35" i="52"/>
  <c r="M35" i="52"/>
  <c r="L35" i="52"/>
  <c r="K35" i="52"/>
  <c r="J35" i="52"/>
  <c r="I35" i="52"/>
  <c r="H35" i="52"/>
  <c r="G35" i="52"/>
  <c r="F35" i="52"/>
  <c r="O34" i="52"/>
  <c r="N34" i="52"/>
  <c r="M34" i="52"/>
  <c r="L34" i="52"/>
  <c r="K34" i="52"/>
  <c r="J34" i="52"/>
  <c r="I34" i="52"/>
  <c r="H34" i="52"/>
  <c r="G34" i="52"/>
  <c r="F34" i="52"/>
  <c r="O33" i="52"/>
  <c r="N33" i="52"/>
  <c r="M33" i="52"/>
  <c r="L33" i="52"/>
  <c r="K33" i="52"/>
  <c r="J33" i="52"/>
  <c r="I33" i="52"/>
  <c r="H33" i="52"/>
  <c r="G33" i="52"/>
  <c r="F33" i="52"/>
  <c r="O32" i="52"/>
  <c r="N32" i="52"/>
  <c r="M32" i="52"/>
  <c r="L32" i="52"/>
  <c r="K32" i="52"/>
  <c r="J32" i="52"/>
  <c r="I32" i="52"/>
  <c r="H32" i="52"/>
  <c r="G32" i="52"/>
  <c r="F32" i="52"/>
  <c r="O31" i="52"/>
  <c r="N31" i="52"/>
  <c r="M31" i="52"/>
  <c r="L31" i="52"/>
  <c r="K31" i="52"/>
  <c r="J31" i="52"/>
  <c r="I31" i="52"/>
  <c r="H31" i="52"/>
  <c r="G31" i="52"/>
  <c r="F31" i="52"/>
  <c r="O30" i="52"/>
  <c r="N30" i="52"/>
  <c r="M30" i="52"/>
  <c r="L30" i="52"/>
  <c r="K30" i="52"/>
  <c r="J30" i="52"/>
  <c r="I30" i="52"/>
  <c r="H30" i="52"/>
  <c r="G30" i="52"/>
  <c r="F30" i="52"/>
  <c r="O29" i="52"/>
  <c r="N29" i="52"/>
  <c r="M29" i="52"/>
  <c r="L29" i="52"/>
  <c r="K29" i="52"/>
  <c r="J29" i="52"/>
  <c r="I29" i="52"/>
  <c r="H29" i="52"/>
  <c r="G29" i="52"/>
  <c r="F29" i="52"/>
  <c r="O28" i="52"/>
  <c r="N28" i="52"/>
  <c r="M28" i="52"/>
  <c r="L28" i="52"/>
  <c r="K28" i="52"/>
  <c r="J28" i="52"/>
  <c r="I28" i="52"/>
  <c r="H28" i="52"/>
  <c r="G28" i="52"/>
  <c r="F28" i="52"/>
  <c r="O27" i="52"/>
  <c r="N27" i="52"/>
  <c r="M27" i="52"/>
  <c r="L27" i="52"/>
  <c r="K27" i="52"/>
  <c r="J27" i="52"/>
  <c r="I27" i="52"/>
  <c r="H27" i="52"/>
  <c r="G27" i="52"/>
  <c r="F27" i="52"/>
  <c r="O26" i="52"/>
  <c r="N26" i="52"/>
  <c r="M26" i="52"/>
  <c r="L26" i="52"/>
  <c r="K26" i="52"/>
  <c r="J26" i="52"/>
  <c r="I26" i="52"/>
  <c r="H26" i="52"/>
  <c r="G26" i="52"/>
  <c r="F26" i="52"/>
  <c r="O25" i="52"/>
  <c r="N25" i="52"/>
  <c r="M25" i="52"/>
  <c r="L25" i="52"/>
  <c r="K25" i="52"/>
  <c r="J25" i="52"/>
  <c r="I25" i="52"/>
  <c r="H25" i="52"/>
  <c r="G25" i="52"/>
  <c r="F25" i="52"/>
  <c r="O24" i="52"/>
  <c r="N24" i="52"/>
  <c r="M24" i="52"/>
  <c r="L24" i="52"/>
  <c r="K24" i="52"/>
  <c r="J24" i="52"/>
  <c r="I24" i="52"/>
  <c r="H24" i="52"/>
  <c r="G24" i="52"/>
  <c r="F24" i="52"/>
  <c r="O23" i="52"/>
  <c r="N23" i="52"/>
  <c r="M23" i="52"/>
  <c r="L23" i="52"/>
  <c r="K23" i="52"/>
  <c r="J23" i="52"/>
  <c r="I23" i="52"/>
  <c r="H23" i="52"/>
  <c r="G23" i="52"/>
  <c r="F23" i="52"/>
  <c r="O22" i="52"/>
  <c r="N22" i="52"/>
  <c r="M22" i="52"/>
  <c r="L22" i="52"/>
  <c r="K22" i="52"/>
  <c r="J22" i="52"/>
  <c r="I22" i="52"/>
  <c r="H22" i="52"/>
  <c r="G22" i="52"/>
  <c r="F22" i="52"/>
  <c r="O21" i="52"/>
  <c r="N21" i="52"/>
  <c r="M21" i="52"/>
  <c r="L21" i="52"/>
  <c r="K21" i="52"/>
  <c r="J21" i="52"/>
  <c r="I21" i="52"/>
  <c r="H21" i="52"/>
  <c r="G21" i="52"/>
  <c r="F21" i="52"/>
  <c r="O20" i="52"/>
  <c r="N20" i="52"/>
  <c r="M20" i="52"/>
  <c r="L20" i="52"/>
  <c r="K20" i="52"/>
  <c r="J20" i="52"/>
  <c r="I20" i="52"/>
  <c r="H20" i="52"/>
  <c r="G20" i="52"/>
  <c r="F20" i="52"/>
  <c r="O19" i="52"/>
  <c r="N19" i="52"/>
  <c r="M19" i="52"/>
  <c r="L19" i="52"/>
  <c r="K19" i="52"/>
  <c r="J19" i="52"/>
  <c r="I19" i="52"/>
  <c r="H19" i="52"/>
  <c r="G19" i="52"/>
  <c r="F19" i="52"/>
  <c r="O18" i="52"/>
  <c r="N18" i="52"/>
  <c r="M18" i="52"/>
  <c r="L18" i="52"/>
  <c r="K18" i="52"/>
  <c r="J18" i="52"/>
  <c r="I18" i="52"/>
  <c r="H18" i="52"/>
  <c r="G18" i="52"/>
  <c r="F18" i="52"/>
  <c r="O17" i="52"/>
  <c r="N17" i="52"/>
  <c r="M17" i="52"/>
  <c r="L17" i="52"/>
  <c r="K17" i="52"/>
  <c r="J17" i="52"/>
  <c r="I17" i="52"/>
  <c r="H17" i="52"/>
  <c r="G17" i="52"/>
  <c r="F17" i="52"/>
  <c r="O16" i="52"/>
  <c r="N16" i="52"/>
  <c r="M16" i="52"/>
  <c r="L16" i="52"/>
  <c r="K16" i="52"/>
  <c r="J16" i="52"/>
  <c r="I16" i="52"/>
  <c r="H16" i="52"/>
  <c r="G16" i="52"/>
  <c r="F16" i="52"/>
  <c r="O15" i="52"/>
  <c r="N15" i="52"/>
  <c r="M15" i="52"/>
  <c r="L15" i="52"/>
  <c r="K15" i="52"/>
  <c r="J15" i="52"/>
  <c r="I15" i="52"/>
  <c r="H15" i="52"/>
  <c r="G15" i="52"/>
  <c r="F15" i="52"/>
  <c r="O14" i="52"/>
  <c r="N14" i="52"/>
  <c r="M14" i="52"/>
  <c r="L14" i="52"/>
  <c r="K14" i="52"/>
  <c r="J14" i="52"/>
  <c r="I14" i="52"/>
  <c r="H14" i="52"/>
  <c r="G14" i="52"/>
  <c r="F14" i="52"/>
  <c r="O13" i="52"/>
  <c r="N13" i="52"/>
  <c r="M13" i="52"/>
  <c r="L13" i="52"/>
  <c r="K13" i="52"/>
  <c r="J13" i="52"/>
  <c r="I13" i="52"/>
  <c r="H13" i="52"/>
  <c r="G13" i="52"/>
  <c r="F13" i="52"/>
  <c r="O12" i="52"/>
  <c r="N12" i="52"/>
  <c r="M12" i="52"/>
  <c r="L12" i="52"/>
  <c r="K12" i="52"/>
  <c r="J12" i="52"/>
  <c r="I12" i="52"/>
  <c r="H12" i="52"/>
  <c r="G12" i="52"/>
  <c r="F12" i="52"/>
  <c r="O11" i="52"/>
  <c r="N11" i="52"/>
  <c r="M11" i="52"/>
  <c r="L11" i="52"/>
  <c r="K11" i="52"/>
  <c r="J11" i="52"/>
  <c r="I11" i="52"/>
  <c r="H11" i="52"/>
  <c r="G11" i="52"/>
  <c r="F11" i="52"/>
  <c r="O10" i="52"/>
  <c r="N10" i="52"/>
  <c r="M10" i="52"/>
  <c r="L10" i="52"/>
  <c r="K10" i="52"/>
  <c r="J10" i="52"/>
  <c r="I10" i="52"/>
  <c r="H10" i="52"/>
  <c r="G10" i="52"/>
  <c r="F10" i="52"/>
  <c r="O9" i="52"/>
  <c r="N9" i="52"/>
  <c r="M9" i="52"/>
  <c r="L9" i="52"/>
  <c r="K9" i="52"/>
  <c r="J9" i="52"/>
  <c r="I9" i="52"/>
  <c r="H9" i="52"/>
  <c r="G9" i="52"/>
  <c r="F9" i="52"/>
  <c r="O8" i="52"/>
  <c r="N8" i="52"/>
  <c r="M8" i="52"/>
  <c r="L8" i="52"/>
  <c r="K8" i="52"/>
  <c r="J8" i="52"/>
  <c r="I8" i="52"/>
  <c r="H8" i="52"/>
  <c r="G8" i="52"/>
  <c r="F8" i="52"/>
  <c r="O7" i="52"/>
  <c r="N7" i="52"/>
  <c r="M7" i="52"/>
  <c r="L7" i="52"/>
  <c r="K7" i="52"/>
  <c r="J7" i="52"/>
  <c r="I7" i="52"/>
  <c r="H7" i="52"/>
  <c r="G7" i="52"/>
  <c r="F7" i="52"/>
  <c r="O6" i="52"/>
  <c r="N6" i="52"/>
  <c r="M6" i="52"/>
  <c r="L6" i="52"/>
  <c r="K6" i="52"/>
  <c r="J6" i="52"/>
  <c r="I6" i="52"/>
  <c r="H6" i="52"/>
  <c r="G6" i="52"/>
  <c r="F6" i="52"/>
  <c r="O5" i="52"/>
  <c r="N5" i="52"/>
  <c r="M5" i="52"/>
  <c r="L5" i="52"/>
  <c r="K5" i="52"/>
  <c r="J5" i="52"/>
  <c r="I5" i="52"/>
  <c r="H5" i="52"/>
  <c r="G5" i="52"/>
  <c r="F5" i="52"/>
  <c r="N72" i="48"/>
  <c r="M72" i="48"/>
  <c r="L72" i="48"/>
  <c r="K72" i="48"/>
  <c r="J72" i="48"/>
  <c r="I72" i="48"/>
  <c r="H72" i="48"/>
  <c r="G72" i="48"/>
  <c r="N71" i="48"/>
  <c r="M71" i="48"/>
  <c r="L71" i="48"/>
  <c r="K71" i="48"/>
  <c r="J71" i="48"/>
  <c r="I71" i="48"/>
  <c r="H71" i="48"/>
  <c r="G71" i="48"/>
  <c r="N70" i="48"/>
  <c r="M70" i="48"/>
  <c r="L70" i="48"/>
  <c r="K70" i="48"/>
  <c r="J70" i="48"/>
  <c r="I70" i="48"/>
  <c r="H70" i="48"/>
  <c r="G70" i="48"/>
  <c r="N69" i="48"/>
  <c r="M69" i="48"/>
  <c r="L69" i="48"/>
  <c r="K69" i="48"/>
  <c r="J69" i="48"/>
  <c r="I69" i="48"/>
  <c r="H69" i="48"/>
  <c r="G69" i="48"/>
  <c r="N68" i="48"/>
  <c r="M68" i="48"/>
  <c r="L68" i="48"/>
  <c r="K68" i="48"/>
  <c r="J68" i="48"/>
  <c r="I68" i="48"/>
  <c r="H68" i="48"/>
  <c r="G68" i="48"/>
  <c r="N67" i="48"/>
  <c r="M67" i="48"/>
  <c r="L67" i="48"/>
  <c r="K67" i="48"/>
  <c r="J67" i="48"/>
  <c r="I67" i="48"/>
  <c r="H67" i="48"/>
  <c r="G67" i="48"/>
  <c r="N66" i="48"/>
  <c r="M66" i="48"/>
  <c r="L66" i="48"/>
  <c r="K66" i="48"/>
  <c r="J66" i="48"/>
  <c r="I66" i="48"/>
  <c r="H66" i="48"/>
  <c r="G66" i="48"/>
  <c r="N65" i="48"/>
  <c r="M65" i="48"/>
  <c r="L65" i="48"/>
  <c r="K65" i="48"/>
  <c r="J65" i="48"/>
  <c r="I65" i="48"/>
  <c r="H65" i="48"/>
  <c r="G65" i="48"/>
  <c r="N64" i="48"/>
  <c r="M64" i="48"/>
  <c r="L64" i="48"/>
  <c r="K64" i="48"/>
  <c r="J64" i="48"/>
  <c r="I64" i="48"/>
  <c r="H64" i="48"/>
  <c r="G64" i="48"/>
  <c r="N63" i="48"/>
  <c r="M63" i="48"/>
  <c r="L63" i="48"/>
  <c r="K63" i="48"/>
  <c r="J63" i="48"/>
  <c r="I63" i="48"/>
  <c r="H63" i="48"/>
  <c r="G63" i="48"/>
  <c r="N62" i="48"/>
  <c r="M62" i="48"/>
  <c r="L62" i="48"/>
  <c r="K62" i="48"/>
  <c r="J62" i="48"/>
  <c r="I62" i="48"/>
  <c r="H62" i="48"/>
  <c r="G62" i="48"/>
  <c r="N61" i="48"/>
  <c r="M61" i="48"/>
  <c r="L61" i="48"/>
  <c r="K61" i="48"/>
  <c r="J61" i="48"/>
  <c r="I61" i="48"/>
  <c r="H61" i="48"/>
  <c r="G61" i="48"/>
  <c r="N60" i="48"/>
  <c r="M60" i="48"/>
  <c r="L60" i="48"/>
  <c r="K60" i="48"/>
  <c r="J60" i="48"/>
  <c r="I60" i="48"/>
  <c r="H60" i="48"/>
  <c r="G60" i="48"/>
  <c r="N59" i="48"/>
  <c r="M59" i="48"/>
  <c r="L59" i="48"/>
  <c r="K59" i="48"/>
  <c r="J59" i="48"/>
  <c r="I59" i="48"/>
  <c r="H59" i="48"/>
  <c r="G59" i="48"/>
  <c r="N58" i="48"/>
  <c r="M58" i="48"/>
  <c r="L58" i="48"/>
  <c r="K58" i="48"/>
  <c r="J58" i="48"/>
  <c r="I58" i="48"/>
  <c r="H58" i="48"/>
  <c r="G58" i="48"/>
  <c r="N57" i="48"/>
  <c r="M57" i="48"/>
  <c r="L57" i="48"/>
  <c r="K57" i="48"/>
  <c r="J57" i="48"/>
  <c r="I57" i="48"/>
  <c r="H57" i="48"/>
  <c r="G57" i="48"/>
  <c r="N56" i="48"/>
  <c r="M56" i="48"/>
  <c r="L56" i="48"/>
  <c r="K56" i="48"/>
  <c r="J56" i="48"/>
  <c r="I56" i="48"/>
  <c r="H56" i="48"/>
  <c r="G56" i="48"/>
  <c r="N55" i="48"/>
  <c r="M55" i="48"/>
  <c r="L55" i="48"/>
  <c r="K55" i="48"/>
  <c r="J55" i="48"/>
  <c r="I55" i="48"/>
  <c r="H55" i="48"/>
  <c r="G55" i="48"/>
  <c r="N54" i="48"/>
  <c r="M54" i="48"/>
  <c r="L54" i="48"/>
  <c r="K54" i="48"/>
  <c r="J54" i="48"/>
  <c r="I54" i="48"/>
  <c r="H54" i="48"/>
  <c r="G54" i="48"/>
  <c r="N53" i="48"/>
  <c r="M53" i="48"/>
  <c r="L53" i="48"/>
  <c r="K53" i="48"/>
  <c r="J53" i="48"/>
  <c r="I53" i="48"/>
  <c r="H53" i="48"/>
  <c r="G53" i="48"/>
  <c r="N52" i="48"/>
  <c r="M52" i="48"/>
  <c r="L52" i="48"/>
  <c r="K52" i="48"/>
  <c r="J52" i="48"/>
  <c r="I52" i="48"/>
  <c r="H52" i="48"/>
  <c r="G52" i="48"/>
  <c r="N51" i="48"/>
  <c r="M51" i="48"/>
  <c r="L51" i="48"/>
  <c r="K51" i="48"/>
  <c r="J51" i="48"/>
  <c r="I51" i="48"/>
  <c r="H51" i="48"/>
  <c r="G51" i="48"/>
  <c r="N50" i="48"/>
  <c r="M50" i="48"/>
  <c r="L50" i="48"/>
  <c r="K50" i="48"/>
  <c r="J50" i="48"/>
  <c r="I50" i="48"/>
  <c r="H50" i="48"/>
  <c r="G50" i="48"/>
  <c r="N49" i="48"/>
  <c r="M49" i="48"/>
  <c r="L49" i="48"/>
  <c r="K49" i="48"/>
  <c r="J49" i="48"/>
  <c r="I49" i="48"/>
  <c r="H49" i="48"/>
  <c r="G49" i="48"/>
  <c r="N48" i="48"/>
  <c r="M48" i="48"/>
  <c r="L48" i="48"/>
  <c r="K48" i="48"/>
  <c r="J48" i="48"/>
  <c r="I48" i="48"/>
  <c r="H48" i="48"/>
  <c r="G48" i="48"/>
  <c r="N47" i="48"/>
  <c r="M47" i="48"/>
  <c r="L47" i="48"/>
  <c r="K47" i="48"/>
  <c r="J47" i="48"/>
  <c r="I47" i="48"/>
  <c r="H47" i="48"/>
  <c r="G47" i="48"/>
  <c r="N46" i="48"/>
  <c r="M46" i="48"/>
  <c r="L46" i="48"/>
  <c r="K46" i="48"/>
  <c r="J46" i="48"/>
  <c r="I46" i="48"/>
  <c r="H46" i="48"/>
  <c r="G46" i="48"/>
  <c r="N45" i="48"/>
  <c r="M45" i="48"/>
  <c r="L45" i="48"/>
  <c r="K45" i="48"/>
  <c r="J45" i="48"/>
  <c r="I45" i="48"/>
  <c r="H45" i="48"/>
  <c r="G45" i="48"/>
  <c r="N44" i="48"/>
  <c r="M44" i="48"/>
  <c r="L44" i="48"/>
  <c r="K44" i="48"/>
  <c r="J44" i="48"/>
  <c r="I44" i="48"/>
  <c r="H44" i="48"/>
  <c r="G44" i="48"/>
  <c r="N43" i="48"/>
  <c r="M43" i="48"/>
  <c r="L43" i="48"/>
  <c r="K43" i="48"/>
  <c r="J43" i="48"/>
  <c r="I43" i="48"/>
  <c r="H43" i="48"/>
  <c r="G43" i="48"/>
  <c r="N42" i="48"/>
  <c r="M42" i="48"/>
  <c r="L42" i="48"/>
  <c r="K42" i="48"/>
  <c r="J42" i="48"/>
  <c r="I42" i="48"/>
  <c r="H42" i="48"/>
  <c r="G42" i="48"/>
  <c r="N41" i="48"/>
  <c r="M41" i="48"/>
  <c r="L41" i="48"/>
  <c r="K41" i="48"/>
  <c r="J41" i="48"/>
  <c r="I41" i="48"/>
  <c r="H41" i="48"/>
  <c r="G41" i="48"/>
  <c r="N40" i="48"/>
  <c r="M40" i="48"/>
  <c r="L40" i="48"/>
  <c r="K40" i="48"/>
  <c r="J40" i="48"/>
  <c r="I40" i="48"/>
  <c r="H40" i="48"/>
  <c r="G40" i="48"/>
  <c r="N39" i="48"/>
  <c r="M39" i="48"/>
  <c r="L39" i="48"/>
  <c r="K39" i="48"/>
  <c r="J39" i="48"/>
  <c r="I39" i="48"/>
  <c r="H39" i="48"/>
  <c r="G39" i="48"/>
  <c r="N38" i="48"/>
  <c r="M38" i="48"/>
  <c r="L38" i="48"/>
  <c r="K38" i="48"/>
  <c r="J38" i="48"/>
  <c r="I38" i="48"/>
  <c r="H38" i="48"/>
  <c r="G38" i="48"/>
  <c r="N37" i="48"/>
  <c r="M37" i="48"/>
  <c r="L37" i="48"/>
  <c r="K37" i="48"/>
  <c r="J37" i="48"/>
  <c r="I37" i="48"/>
  <c r="H37" i="48"/>
  <c r="G37" i="48"/>
  <c r="N36" i="48"/>
  <c r="M36" i="48"/>
  <c r="L36" i="48"/>
  <c r="K36" i="48"/>
  <c r="J36" i="48"/>
  <c r="I36" i="48"/>
  <c r="H36" i="48"/>
  <c r="G36" i="48"/>
  <c r="N35" i="48"/>
  <c r="M35" i="48"/>
  <c r="L35" i="48"/>
  <c r="K35" i="48"/>
  <c r="J35" i="48"/>
  <c r="I35" i="48"/>
  <c r="H35" i="48"/>
  <c r="G35" i="48"/>
  <c r="N34" i="48"/>
  <c r="M34" i="48"/>
  <c r="L34" i="48"/>
  <c r="K34" i="48"/>
  <c r="J34" i="48"/>
  <c r="I34" i="48"/>
  <c r="H34" i="48"/>
  <c r="G34" i="48"/>
  <c r="N33" i="48"/>
  <c r="M33" i="48"/>
  <c r="L33" i="48"/>
  <c r="K33" i="48"/>
  <c r="J33" i="48"/>
  <c r="I33" i="48"/>
  <c r="H33" i="48"/>
  <c r="G33" i="48"/>
  <c r="N32" i="48"/>
  <c r="M32" i="48"/>
  <c r="L32" i="48"/>
  <c r="K32" i="48"/>
  <c r="J32" i="48"/>
  <c r="I32" i="48"/>
  <c r="H32" i="48"/>
  <c r="G32" i="48"/>
  <c r="N31" i="48"/>
  <c r="M31" i="48"/>
  <c r="L31" i="48"/>
  <c r="K31" i="48"/>
  <c r="J31" i="48"/>
  <c r="I31" i="48"/>
  <c r="H31" i="48"/>
  <c r="G31" i="48"/>
  <c r="N30" i="48"/>
  <c r="M30" i="48"/>
  <c r="L30" i="48"/>
  <c r="K30" i="48"/>
  <c r="J30" i="48"/>
  <c r="I30" i="48"/>
  <c r="H30" i="48"/>
  <c r="G30" i="48"/>
  <c r="N29" i="48"/>
  <c r="M29" i="48"/>
  <c r="L29" i="48"/>
  <c r="K29" i="48"/>
  <c r="J29" i="48"/>
  <c r="I29" i="48"/>
  <c r="H29" i="48"/>
  <c r="G29" i="48"/>
  <c r="N28" i="48"/>
  <c r="M28" i="48"/>
  <c r="L28" i="48"/>
  <c r="K28" i="48"/>
  <c r="J28" i="48"/>
  <c r="I28" i="48"/>
  <c r="H28" i="48"/>
  <c r="G28" i="48"/>
  <c r="N27" i="48"/>
  <c r="M27" i="48"/>
  <c r="L27" i="48"/>
  <c r="K27" i="48"/>
  <c r="J27" i="48"/>
  <c r="I27" i="48"/>
  <c r="H27" i="48"/>
  <c r="G27" i="48"/>
  <c r="N26" i="48"/>
  <c r="M26" i="48"/>
  <c r="L26" i="48"/>
  <c r="K26" i="48"/>
  <c r="J26" i="48"/>
  <c r="I26" i="48"/>
  <c r="H26" i="48"/>
  <c r="G26" i="48"/>
  <c r="N25" i="48"/>
  <c r="M25" i="48"/>
  <c r="L25" i="48"/>
  <c r="K25" i="48"/>
  <c r="J25" i="48"/>
  <c r="I25" i="48"/>
  <c r="H25" i="48"/>
  <c r="G25" i="48"/>
  <c r="N24" i="48"/>
  <c r="M24" i="48"/>
  <c r="L24" i="48"/>
  <c r="K24" i="48"/>
  <c r="J24" i="48"/>
  <c r="I24" i="48"/>
  <c r="H24" i="48"/>
  <c r="G24" i="48"/>
  <c r="N23" i="48"/>
  <c r="M23" i="48"/>
  <c r="L23" i="48"/>
  <c r="K23" i="48"/>
  <c r="J23" i="48"/>
  <c r="I23" i="48"/>
  <c r="H23" i="48"/>
  <c r="G23" i="48"/>
  <c r="N22" i="48"/>
  <c r="M22" i="48"/>
  <c r="L22" i="48"/>
  <c r="K22" i="48"/>
  <c r="J22" i="48"/>
  <c r="I22" i="48"/>
  <c r="H22" i="48"/>
  <c r="G22" i="48"/>
  <c r="N21" i="48"/>
  <c r="M21" i="48"/>
  <c r="L21" i="48"/>
  <c r="K21" i="48"/>
  <c r="J21" i="48"/>
  <c r="I21" i="48"/>
  <c r="H21" i="48"/>
  <c r="G21" i="48"/>
  <c r="N20" i="48"/>
  <c r="M20" i="48"/>
  <c r="L20" i="48"/>
  <c r="K20" i="48"/>
  <c r="J20" i="48"/>
  <c r="I20" i="48"/>
  <c r="H20" i="48"/>
  <c r="G20" i="48"/>
  <c r="N19" i="48"/>
  <c r="M19" i="48"/>
  <c r="L19" i="48"/>
  <c r="K19" i="48"/>
  <c r="J19" i="48"/>
  <c r="I19" i="48"/>
  <c r="H19" i="48"/>
  <c r="G19" i="48"/>
  <c r="N18" i="48"/>
  <c r="M18" i="48"/>
  <c r="L18" i="48"/>
  <c r="K18" i="48"/>
  <c r="J18" i="48"/>
  <c r="I18" i="48"/>
  <c r="H18" i="48"/>
  <c r="G18" i="48"/>
  <c r="N17" i="48"/>
  <c r="M17" i="48"/>
  <c r="L17" i="48"/>
  <c r="K17" i="48"/>
  <c r="J17" i="48"/>
  <c r="I17" i="48"/>
  <c r="H17" i="48"/>
  <c r="G17" i="48"/>
  <c r="N16" i="48"/>
  <c r="M16" i="48"/>
  <c r="L16" i="48"/>
  <c r="K16" i="48"/>
  <c r="J16" i="48"/>
  <c r="I16" i="48"/>
  <c r="H16" i="48"/>
  <c r="G16" i="48"/>
  <c r="N15" i="48"/>
  <c r="M15" i="48"/>
  <c r="L15" i="48"/>
  <c r="K15" i="48"/>
  <c r="J15" i="48"/>
  <c r="I15" i="48"/>
  <c r="H15" i="48"/>
  <c r="G15" i="48"/>
  <c r="N14" i="48"/>
  <c r="M14" i="48"/>
  <c r="L14" i="48"/>
  <c r="K14" i="48"/>
  <c r="J14" i="48"/>
  <c r="I14" i="48"/>
  <c r="H14" i="48"/>
  <c r="G14" i="48"/>
  <c r="N13" i="48"/>
  <c r="M13" i="48"/>
  <c r="L13" i="48"/>
  <c r="K13" i="48"/>
  <c r="J13" i="48"/>
  <c r="I13" i="48"/>
  <c r="H13" i="48"/>
  <c r="G13" i="48"/>
  <c r="N12" i="48"/>
  <c r="M12" i="48"/>
  <c r="L12" i="48"/>
  <c r="K12" i="48"/>
  <c r="J12" i="48"/>
  <c r="I12" i="48"/>
  <c r="H12" i="48"/>
  <c r="G12" i="48"/>
  <c r="N11" i="48"/>
  <c r="M11" i="48"/>
  <c r="L11" i="48"/>
  <c r="K11" i="48"/>
  <c r="J11" i="48"/>
  <c r="I11" i="48"/>
  <c r="H11" i="48"/>
  <c r="G11" i="48"/>
  <c r="N10" i="48"/>
  <c r="M10" i="48"/>
  <c r="L10" i="48"/>
  <c r="K10" i="48"/>
  <c r="J10" i="48"/>
  <c r="I10" i="48"/>
  <c r="H10" i="48"/>
  <c r="G10" i="48"/>
  <c r="N9" i="48"/>
  <c r="M9" i="48"/>
  <c r="L9" i="48"/>
  <c r="K9" i="48"/>
  <c r="J9" i="48"/>
  <c r="I9" i="48"/>
  <c r="H9" i="48"/>
  <c r="G9" i="48"/>
  <c r="N8" i="48"/>
  <c r="M8" i="48"/>
  <c r="L8" i="48"/>
  <c r="K8" i="48"/>
  <c r="J8" i="48"/>
  <c r="I8" i="48"/>
  <c r="H8" i="48"/>
  <c r="G8" i="48"/>
  <c r="N7" i="48"/>
  <c r="M7" i="48"/>
  <c r="L7" i="48"/>
  <c r="K7" i="48"/>
  <c r="J7" i="48"/>
  <c r="I7" i="48"/>
  <c r="H7" i="48"/>
  <c r="G7" i="48"/>
  <c r="N6" i="48"/>
  <c r="M6" i="48"/>
  <c r="L6" i="48"/>
  <c r="K6" i="48"/>
  <c r="J6" i="48"/>
  <c r="I6" i="48"/>
  <c r="H6" i="48"/>
  <c r="G6" i="48"/>
  <c r="N5" i="48"/>
  <c r="M5" i="48"/>
  <c r="L5" i="48"/>
  <c r="K5" i="48"/>
  <c r="J5" i="48"/>
  <c r="I5" i="48"/>
  <c r="H5" i="48"/>
  <c r="G5" i="48"/>
  <c r="N4" i="48"/>
  <c r="M4" i="48"/>
  <c r="L4" i="48"/>
  <c r="K4" i="48"/>
  <c r="J4" i="48"/>
  <c r="I4" i="48"/>
  <c r="H4" i="48"/>
  <c r="G4" i="48"/>
  <c r="N3" i="48"/>
  <c r="M3" i="48"/>
  <c r="L3" i="48"/>
  <c r="K3" i="48"/>
  <c r="J3" i="48"/>
  <c r="I3" i="48"/>
  <c r="H3" i="48"/>
  <c r="G3" i="48"/>
  <c r="N2" i="48"/>
  <c r="M2" i="48"/>
  <c r="L2" i="48"/>
  <c r="K2" i="48"/>
  <c r="J2" i="48"/>
  <c r="I2" i="48"/>
  <c r="H2" i="48"/>
  <c r="G2" i="48"/>
  <c r="N75" i="31"/>
  <c r="M75" i="31"/>
  <c r="L75" i="31"/>
  <c r="K75" i="31"/>
  <c r="J75" i="31"/>
  <c r="I75" i="31"/>
  <c r="H75" i="31"/>
  <c r="G75" i="31"/>
  <c r="F75" i="31"/>
  <c r="E75" i="31"/>
  <c r="N74" i="31"/>
  <c r="M74" i="31"/>
  <c r="L74" i="31"/>
  <c r="K74" i="31"/>
  <c r="J74" i="31"/>
  <c r="I74" i="31"/>
  <c r="H74" i="31"/>
  <c r="G74" i="31"/>
  <c r="F74" i="31"/>
  <c r="E74" i="31"/>
  <c r="G73" i="31"/>
  <c r="N73" i="31"/>
  <c r="M73" i="31"/>
  <c r="L73" i="31"/>
  <c r="K73" i="31"/>
  <c r="J73" i="31"/>
  <c r="I73" i="31"/>
  <c r="H73" i="31"/>
  <c r="F73" i="31"/>
  <c r="E73" i="31"/>
  <c r="G72" i="31"/>
  <c r="N72" i="31"/>
  <c r="M72" i="31"/>
  <c r="L72" i="31"/>
  <c r="K72" i="31"/>
  <c r="J72" i="31"/>
  <c r="I72" i="31"/>
  <c r="H72" i="31"/>
  <c r="F72" i="31"/>
  <c r="E72" i="31"/>
  <c r="N71" i="31"/>
  <c r="M71" i="31"/>
  <c r="L71" i="31"/>
  <c r="K71" i="31"/>
  <c r="J71" i="31"/>
  <c r="I71" i="31"/>
  <c r="H71" i="31"/>
  <c r="G71" i="31"/>
  <c r="F71" i="31"/>
  <c r="E71" i="31"/>
  <c r="J67" i="31"/>
  <c r="N70" i="31"/>
  <c r="M70" i="31"/>
  <c r="L70" i="31"/>
  <c r="K70" i="31"/>
  <c r="H70" i="31"/>
  <c r="F70" i="31"/>
  <c r="E70" i="31"/>
  <c r="I67" i="31"/>
  <c r="N69" i="31"/>
  <c r="M69" i="31"/>
  <c r="L69" i="31"/>
  <c r="K69" i="31"/>
  <c r="I69" i="31"/>
  <c r="F69" i="31"/>
  <c r="E69" i="31"/>
  <c r="J65" i="31"/>
  <c r="N68" i="31"/>
  <c r="M68" i="31"/>
  <c r="L68" i="31"/>
  <c r="J68" i="31"/>
  <c r="G68" i="31"/>
  <c r="F68" i="31"/>
  <c r="E68" i="31"/>
  <c r="H66" i="31"/>
  <c r="N67" i="31"/>
  <c r="M67" i="31"/>
  <c r="L67" i="31"/>
  <c r="K67" i="31"/>
  <c r="H67" i="31"/>
  <c r="F67" i="31"/>
  <c r="E67" i="31"/>
  <c r="G66" i="31"/>
  <c r="L66" i="31"/>
  <c r="I66" i="31"/>
  <c r="F66" i="31"/>
  <c r="E66" i="31"/>
  <c r="H64" i="31"/>
  <c r="M65" i="31"/>
  <c r="H65" i="31"/>
  <c r="G65" i="31"/>
  <c r="F65" i="31"/>
  <c r="E65" i="31"/>
  <c r="J61" i="31"/>
  <c r="N64" i="31"/>
  <c r="K64" i="31"/>
  <c r="F64" i="31"/>
  <c r="E64" i="31"/>
  <c r="I61" i="31"/>
  <c r="L63" i="31"/>
  <c r="I63" i="31"/>
  <c r="F63" i="31"/>
  <c r="E63" i="31"/>
  <c r="H61" i="31"/>
  <c r="M62" i="31"/>
  <c r="J62" i="31"/>
  <c r="G62" i="31"/>
  <c r="F62" i="31"/>
  <c r="E62" i="31"/>
  <c r="H60" i="31"/>
  <c r="N61" i="31"/>
  <c r="M61" i="31"/>
  <c r="L61" i="31"/>
  <c r="K61" i="31"/>
  <c r="F61" i="31"/>
  <c r="E61" i="31"/>
  <c r="G60" i="31"/>
  <c r="L60" i="31"/>
  <c r="I60" i="31"/>
  <c r="F60" i="31"/>
  <c r="E60" i="31"/>
  <c r="H58" i="31"/>
  <c r="M59" i="31"/>
  <c r="H59" i="31"/>
  <c r="G59" i="31"/>
  <c r="F59" i="31"/>
  <c r="E59" i="31"/>
  <c r="J55" i="31"/>
  <c r="N58" i="31"/>
  <c r="K58" i="31"/>
  <c r="F58" i="31"/>
  <c r="E58" i="31"/>
  <c r="I55" i="31"/>
  <c r="L57" i="31"/>
  <c r="I57" i="31"/>
  <c r="F57" i="31"/>
  <c r="E57" i="31"/>
  <c r="H55" i="31"/>
  <c r="M56" i="31"/>
  <c r="J56" i="31"/>
  <c r="G56" i="31"/>
  <c r="F56" i="31"/>
  <c r="E56" i="31"/>
  <c r="H54" i="31"/>
  <c r="M55" i="31"/>
  <c r="L55" i="31"/>
  <c r="K55" i="31"/>
  <c r="F55" i="31"/>
  <c r="E55" i="31"/>
  <c r="G54" i="31"/>
  <c r="I54" i="31"/>
  <c r="F54" i="31"/>
  <c r="E54" i="31"/>
  <c r="J50" i="31"/>
  <c r="M53" i="31"/>
  <c r="H53" i="31"/>
  <c r="G53" i="31"/>
  <c r="F53" i="31"/>
  <c r="E53" i="31"/>
  <c r="J49" i="31"/>
  <c r="N52" i="31"/>
  <c r="K52" i="31"/>
  <c r="F52" i="31"/>
  <c r="E52" i="31"/>
  <c r="I49" i="31"/>
  <c r="I51" i="31"/>
  <c r="F51" i="31"/>
  <c r="E51" i="31"/>
  <c r="H49" i="31"/>
  <c r="M50" i="31"/>
  <c r="G50" i="31"/>
  <c r="F50" i="31"/>
  <c r="E50" i="31"/>
  <c r="H48" i="31"/>
  <c r="M49" i="31"/>
  <c r="L49" i="31"/>
  <c r="K49" i="31"/>
  <c r="F49" i="31"/>
  <c r="E49" i="31"/>
  <c r="G48" i="31"/>
  <c r="I48" i="31"/>
  <c r="F48" i="31"/>
  <c r="E48" i="31"/>
  <c r="J44" i="31"/>
  <c r="M47" i="31"/>
  <c r="H47" i="31"/>
  <c r="G47" i="31"/>
  <c r="F47" i="31"/>
  <c r="E47" i="31"/>
  <c r="J43" i="31"/>
  <c r="K46" i="31"/>
  <c r="F46" i="31"/>
  <c r="E46" i="31"/>
  <c r="I43" i="31"/>
  <c r="K45" i="31"/>
  <c r="I45" i="31"/>
  <c r="F45" i="31"/>
  <c r="E45" i="31"/>
  <c r="H43" i="31"/>
  <c r="M44" i="31"/>
  <c r="G44" i="31"/>
  <c r="F44" i="31"/>
  <c r="E44" i="31"/>
  <c r="H42" i="31"/>
  <c r="M43" i="31"/>
  <c r="L43" i="31"/>
  <c r="K43" i="31"/>
  <c r="F43" i="31"/>
  <c r="E43" i="31"/>
  <c r="G42" i="31"/>
  <c r="I42" i="31"/>
  <c r="F42" i="31"/>
  <c r="E42" i="31"/>
  <c r="J38" i="31"/>
  <c r="M41" i="31"/>
  <c r="H41" i="31"/>
  <c r="G41" i="31"/>
  <c r="F41" i="31"/>
  <c r="E41" i="31"/>
  <c r="J37" i="31"/>
  <c r="K40" i="31"/>
  <c r="F40" i="31"/>
  <c r="E40" i="31"/>
  <c r="I37" i="31"/>
  <c r="K39" i="31"/>
  <c r="I39" i="31"/>
  <c r="F39" i="31"/>
  <c r="E39" i="31"/>
  <c r="H37" i="31"/>
  <c r="M38" i="31"/>
  <c r="G38" i="31"/>
  <c r="F38" i="31"/>
  <c r="E38" i="31"/>
  <c r="H36" i="31"/>
  <c r="M37" i="31"/>
  <c r="L37" i="31"/>
  <c r="K37" i="31"/>
  <c r="F37" i="31"/>
  <c r="E37" i="31"/>
  <c r="G36" i="31"/>
  <c r="I36" i="31"/>
  <c r="F36" i="31"/>
  <c r="E36" i="31"/>
  <c r="J32" i="31"/>
  <c r="M35" i="31"/>
  <c r="H35" i="31"/>
  <c r="G35" i="31"/>
  <c r="F35" i="31"/>
  <c r="E35" i="31"/>
  <c r="J31" i="31"/>
  <c r="K34" i="31"/>
  <c r="F34" i="31"/>
  <c r="E34" i="31"/>
  <c r="I31" i="31"/>
  <c r="K33" i="31"/>
  <c r="I33" i="31"/>
  <c r="F33" i="31"/>
  <c r="E33" i="31"/>
  <c r="H31" i="31"/>
  <c r="M32" i="31"/>
  <c r="G32" i="31"/>
  <c r="F32" i="31"/>
  <c r="E32" i="31"/>
  <c r="H30" i="31"/>
  <c r="M31" i="31"/>
  <c r="L31" i="31"/>
  <c r="K31" i="31"/>
  <c r="F31" i="31"/>
  <c r="E31" i="31"/>
  <c r="G30" i="31"/>
  <c r="I30" i="31"/>
  <c r="F30" i="31"/>
  <c r="E30" i="31"/>
  <c r="J26" i="31"/>
  <c r="M29" i="31"/>
  <c r="I29" i="31"/>
  <c r="H29" i="31"/>
  <c r="G29" i="31"/>
  <c r="F29" i="31"/>
  <c r="E29" i="31"/>
  <c r="J25" i="31"/>
  <c r="K28" i="31"/>
  <c r="F28" i="31"/>
  <c r="E28" i="31"/>
  <c r="I25" i="31"/>
  <c r="K27" i="31"/>
  <c r="I27" i="31"/>
  <c r="F27" i="31"/>
  <c r="E27" i="31"/>
  <c r="H25" i="31"/>
  <c r="M26" i="31"/>
  <c r="G26" i="31"/>
  <c r="F26" i="31"/>
  <c r="E26" i="31"/>
  <c r="H24" i="31"/>
  <c r="M25" i="31"/>
  <c r="L25" i="31"/>
  <c r="K25" i="31"/>
  <c r="F25" i="31"/>
  <c r="E25" i="31"/>
  <c r="G24" i="31"/>
  <c r="I24" i="31"/>
  <c r="F24" i="31"/>
  <c r="E24" i="31"/>
  <c r="J20" i="31"/>
  <c r="M23" i="31"/>
  <c r="I23" i="31"/>
  <c r="H23" i="31"/>
  <c r="G23" i="31"/>
  <c r="F23" i="31"/>
  <c r="E23" i="31"/>
  <c r="J19" i="31"/>
  <c r="K22" i="31"/>
  <c r="F22" i="31"/>
  <c r="E22" i="31"/>
  <c r="I19" i="31"/>
  <c r="K21" i="31"/>
  <c r="I21" i="31"/>
  <c r="F21" i="31"/>
  <c r="E21" i="31"/>
  <c r="H19" i="31"/>
  <c r="M20" i="31"/>
  <c r="G20" i="31"/>
  <c r="F20" i="31"/>
  <c r="E20" i="31"/>
  <c r="H18" i="31"/>
  <c r="M19" i="31"/>
  <c r="L19" i="31"/>
  <c r="K19" i="31"/>
  <c r="F19" i="31"/>
  <c r="E19" i="31"/>
  <c r="G18" i="31"/>
  <c r="K18" i="31"/>
  <c r="I18" i="31"/>
  <c r="F18" i="31"/>
  <c r="E18" i="31"/>
  <c r="J14" i="31"/>
  <c r="M17" i="31"/>
  <c r="I17" i="31"/>
  <c r="H17" i="31"/>
  <c r="G17" i="31"/>
  <c r="F17" i="31"/>
  <c r="E17" i="31"/>
  <c r="J13" i="31"/>
  <c r="M16" i="31"/>
  <c r="K16" i="31"/>
  <c r="F16" i="31"/>
  <c r="E16" i="31"/>
  <c r="I13" i="31"/>
  <c r="K15" i="31"/>
  <c r="I15" i="31"/>
  <c r="F15" i="31"/>
  <c r="E15" i="31"/>
  <c r="H13" i="31"/>
  <c r="M14" i="31"/>
  <c r="G14" i="31"/>
  <c r="F14" i="31"/>
  <c r="E14" i="31"/>
  <c r="H12" i="31"/>
  <c r="M13" i="31"/>
  <c r="L13" i="31"/>
  <c r="K13" i="31"/>
  <c r="F13" i="31"/>
  <c r="E13" i="31"/>
  <c r="G12" i="31"/>
  <c r="K12" i="31"/>
  <c r="I12" i="31"/>
  <c r="F12" i="31"/>
  <c r="E12" i="31"/>
  <c r="J8" i="31"/>
  <c r="M11" i="31"/>
  <c r="I11" i="31"/>
  <c r="H11" i="31"/>
  <c r="G11" i="31"/>
  <c r="F11" i="31"/>
  <c r="E11" i="31"/>
  <c r="J7" i="31"/>
  <c r="M10" i="31"/>
  <c r="K10" i="31"/>
  <c r="F10" i="31"/>
  <c r="E10" i="31"/>
  <c r="I7" i="31"/>
  <c r="K9" i="31"/>
  <c r="I9" i="31"/>
  <c r="F9" i="31"/>
  <c r="E9" i="31"/>
  <c r="H7" i="31"/>
  <c r="M8" i="31"/>
  <c r="F8" i="31"/>
  <c r="E8" i="31"/>
  <c r="H6" i="31"/>
  <c r="M7" i="31"/>
  <c r="L7" i="31"/>
  <c r="K7" i="31"/>
  <c r="F7" i="31"/>
  <c r="E7" i="31"/>
  <c r="G6" i="31"/>
  <c r="K6" i="31"/>
  <c r="I6" i="31"/>
  <c r="F6" i="31"/>
  <c r="E6" i="31"/>
  <c r="M5" i="31"/>
  <c r="I5" i="31"/>
  <c r="H5" i="31"/>
  <c r="G5" i="31"/>
  <c r="F5" i="31"/>
  <c r="E5" i="31"/>
  <c r="G6" i="30"/>
  <c r="H6" i="30"/>
  <c r="I6" i="30"/>
  <c r="J6" i="30"/>
  <c r="K6" i="30"/>
  <c r="L6" i="30"/>
  <c r="M6" i="30"/>
  <c r="N6" i="30"/>
  <c r="G7" i="30"/>
  <c r="H7" i="30"/>
  <c r="I7" i="30"/>
  <c r="J7" i="30"/>
  <c r="K7" i="30"/>
  <c r="L7" i="30"/>
  <c r="M7" i="30"/>
  <c r="N7" i="30"/>
  <c r="G8" i="30"/>
  <c r="H8" i="30"/>
  <c r="I8" i="30"/>
  <c r="J8" i="30"/>
  <c r="K8" i="30"/>
  <c r="L8" i="30"/>
  <c r="M8" i="30"/>
  <c r="N8" i="30"/>
  <c r="G9" i="30"/>
  <c r="H9" i="30"/>
  <c r="I9" i="30"/>
  <c r="J9" i="30"/>
  <c r="K9" i="30"/>
  <c r="L9" i="30"/>
  <c r="M9" i="30"/>
  <c r="N9" i="30"/>
  <c r="G10" i="30"/>
  <c r="H10" i="30"/>
  <c r="I10" i="30"/>
  <c r="J10" i="30"/>
  <c r="K10" i="30"/>
  <c r="L10" i="30"/>
  <c r="M10" i="30"/>
  <c r="N10" i="30"/>
  <c r="G11" i="30"/>
  <c r="H11" i="30"/>
  <c r="I11" i="30"/>
  <c r="J11" i="30"/>
  <c r="K11" i="30"/>
  <c r="L11" i="30"/>
  <c r="M11" i="30"/>
  <c r="N11" i="30"/>
  <c r="G12" i="30"/>
  <c r="H12" i="30"/>
  <c r="I12" i="30"/>
  <c r="J12" i="30"/>
  <c r="K12" i="30"/>
  <c r="L12" i="30"/>
  <c r="M12" i="30"/>
  <c r="N12" i="30"/>
  <c r="G13" i="30"/>
  <c r="H13" i="30"/>
  <c r="I13" i="30"/>
  <c r="J13" i="30"/>
  <c r="K13" i="30"/>
  <c r="L13" i="30"/>
  <c r="M13" i="30"/>
  <c r="N13" i="30"/>
  <c r="G14" i="30"/>
  <c r="H14" i="30"/>
  <c r="I14" i="30"/>
  <c r="J14" i="30"/>
  <c r="K14" i="30"/>
  <c r="L14" i="30"/>
  <c r="M14" i="30"/>
  <c r="N14" i="30"/>
  <c r="G15" i="30"/>
  <c r="H15" i="30"/>
  <c r="I15" i="30"/>
  <c r="J15" i="30"/>
  <c r="K15" i="30"/>
  <c r="L15" i="30"/>
  <c r="M15" i="30"/>
  <c r="N15" i="30"/>
  <c r="G16" i="30"/>
  <c r="H16" i="30"/>
  <c r="I16" i="30"/>
  <c r="J16" i="30"/>
  <c r="K16" i="30"/>
  <c r="L16" i="30"/>
  <c r="M16" i="30"/>
  <c r="N16" i="30"/>
  <c r="G17" i="30"/>
  <c r="H17" i="30"/>
  <c r="I17" i="30"/>
  <c r="J17" i="30"/>
  <c r="K17" i="30"/>
  <c r="L17" i="30"/>
  <c r="M17" i="30"/>
  <c r="N17" i="30"/>
  <c r="G18" i="30"/>
  <c r="H18" i="30"/>
  <c r="I18" i="30"/>
  <c r="J18" i="30"/>
  <c r="K18" i="30"/>
  <c r="L18" i="30"/>
  <c r="M18" i="30"/>
  <c r="N18" i="30"/>
  <c r="G19" i="30"/>
  <c r="H19" i="30"/>
  <c r="I19" i="30"/>
  <c r="J19" i="30"/>
  <c r="K19" i="30"/>
  <c r="L19" i="30"/>
  <c r="M19" i="30"/>
  <c r="N19" i="30"/>
  <c r="G20" i="30"/>
  <c r="H20" i="30"/>
  <c r="I20" i="30"/>
  <c r="J20" i="30"/>
  <c r="K20" i="30"/>
  <c r="L20" i="30"/>
  <c r="M20" i="30"/>
  <c r="N20" i="30"/>
  <c r="G21" i="30"/>
  <c r="H21" i="30"/>
  <c r="I21" i="30"/>
  <c r="J21" i="30"/>
  <c r="K21" i="30"/>
  <c r="L21" i="30"/>
  <c r="M21" i="30"/>
  <c r="N21" i="30"/>
  <c r="G22" i="30"/>
  <c r="H22" i="30"/>
  <c r="I22" i="30"/>
  <c r="J22" i="30"/>
  <c r="K22" i="30"/>
  <c r="L22" i="30"/>
  <c r="M22" i="30"/>
  <c r="N22" i="30"/>
  <c r="G23" i="30"/>
  <c r="H23" i="30"/>
  <c r="I23" i="30"/>
  <c r="J23" i="30"/>
  <c r="K23" i="30"/>
  <c r="L23" i="30"/>
  <c r="M23" i="30"/>
  <c r="N23" i="30"/>
  <c r="G24" i="30"/>
  <c r="H24" i="30"/>
  <c r="I24" i="30"/>
  <c r="J24" i="30"/>
  <c r="K24" i="30"/>
  <c r="L24" i="30"/>
  <c r="M24" i="30"/>
  <c r="N24" i="30"/>
  <c r="G25" i="30"/>
  <c r="H25" i="30"/>
  <c r="I25" i="30"/>
  <c r="J25" i="30"/>
  <c r="K25" i="30"/>
  <c r="L25" i="30"/>
  <c r="M25" i="30"/>
  <c r="N25" i="30"/>
  <c r="G26" i="30"/>
  <c r="H26" i="30"/>
  <c r="I26" i="30"/>
  <c r="J26" i="30"/>
  <c r="K26" i="30"/>
  <c r="L26" i="30"/>
  <c r="M26" i="30"/>
  <c r="N26" i="30"/>
  <c r="G27" i="30"/>
  <c r="H27" i="30"/>
  <c r="I27" i="30"/>
  <c r="J27" i="30"/>
  <c r="K27" i="30"/>
  <c r="L27" i="30"/>
  <c r="M27" i="30"/>
  <c r="N27" i="30"/>
  <c r="G28" i="30"/>
  <c r="H28" i="30"/>
  <c r="I28" i="30"/>
  <c r="J28" i="30"/>
  <c r="K28" i="30"/>
  <c r="L28" i="30"/>
  <c r="M28" i="30"/>
  <c r="N28" i="30"/>
  <c r="G29" i="30"/>
  <c r="H29" i="30"/>
  <c r="I29" i="30"/>
  <c r="J29" i="30"/>
  <c r="K29" i="30"/>
  <c r="L29" i="30"/>
  <c r="M29" i="30"/>
  <c r="N29" i="30"/>
  <c r="G30" i="30"/>
  <c r="H30" i="30"/>
  <c r="I30" i="30"/>
  <c r="J30" i="30"/>
  <c r="K30" i="30"/>
  <c r="L30" i="30"/>
  <c r="M30" i="30"/>
  <c r="N30" i="30"/>
  <c r="G31" i="30"/>
  <c r="H31" i="30"/>
  <c r="I31" i="30"/>
  <c r="J31" i="30"/>
  <c r="K31" i="30"/>
  <c r="L31" i="30"/>
  <c r="M31" i="30"/>
  <c r="N31" i="30"/>
  <c r="G32" i="30"/>
  <c r="H32" i="30"/>
  <c r="I32" i="30"/>
  <c r="J32" i="30"/>
  <c r="K32" i="30"/>
  <c r="L32" i="30"/>
  <c r="M32" i="30"/>
  <c r="N32" i="30"/>
  <c r="G33" i="30"/>
  <c r="H33" i="30"/>
  <c r="I33" i="30"/>
  <c r="J33" i="30"/>
  <c r="K33" i="30"/>
  <c r="L33" i="30"/>
  <c r="M33" i="30"/>
  <c r="N33" i="30"/>
  <c r="G34" i="30"/>
  <c r="H34" i="30"/>
  <c r="I34" i="30"/>
  <c r="J34" i="30"/>
  <c r="K34" i="30"/>
  <c r="L34" i="30"/>
  <c r="M34" i="30"/>
  <c r="N34" i="30"/>
  <c r="G35" i="30"/>
  <c r="H35" i="30"/>
  <c r="I35" i="30"/>
  <c r="J35" i="30"/>
  <c r="K35" i="30"/>
  <c r="L35" i="30"/>
  <c r="M35" i="30"/>
  <c r="N35" i="30"/>
  <c r="G36" i="30"/>
  <c r="H36" i="30"/>
  <c r="I36" i="30"/>
  <c r="J36" i="30"/>
  <c r="K36" i="30"/>
  <c r="L36" i="30"/>
  <c r="M36" i="30"/>
  <c r="N36" i="30"/>
  <c r="G37" i="30"/>
  <c r="H37" i="30"/>
  <c r="I37" i="30"/>
  <c r="J37" i="30"/>
  <c r="K37" i="30"/>
  <c r="L37" i="30"/>
  <c r="M37" i="30"/>
  <c r="N37" i="30"/>
  <c r="G38" i="30"/>
  <c r="H38" i="30"/>
  <c r="I38" i="30"/>
  <c r="J38" i="30"/>
  <c r="K38" i="30"/>
  <c r="L38" i="30"/>
  <c r="M38" i="30"/>
  <c r="N38" i="30"/>
  <c r="G39" i="30"/>
  <c r="H39" i="30"/>
  <c r="I39" i="30"/>
  <c r="J39" i="30"/>
  <c r="K39" i="30"/>
  <c r="L39" i="30"/>
  <c r="M39" i="30"/>
  <c r="N39" i="30"/>
  <c r="G40" i="30"/>
  <c r="H40" i="30"/>
  <c r="I40" i="30"/>
  <c r="J40" i="30"/>
  <c r="K40" i="30"/>
  <c r="L40" i="30"/>
  <c r="M40" i="30"/>
  <c r="N40" i="30"/>
  <c r="G41" i="30"/>
  <c r="H41" i="30"/>
  <c r="I41" i="30"/>
  <c r="J41" i="30"/>
  <c r="K41" i="30"/>
  <c r="L41" i="30"/>
  <c r="M41" i="30"/>
  <c r="N41" i="30"/>
  <c r="G42" i="30"/>
  <c r="H42" i="30"/>
  <c r="I42" i="30"/>
  <c r="J42" i="30"/>
  <c r="K42" i="30"/>
  <c r="L42" i="30"/>
  <c r="M42" i="30"/>
  <c r="N42" i="30"/>
  <c r="G43" i="30"/>
  <c r="H43" i="30"/>
  <c r="I43" i="30"/>
  <c r="J43" i="30"/>
  <c r="K43" i="30"/>
  <c r="L43" i="30"/>
  <c r="M43" i="30"/>
  <c r="N43" i="30"/>
  <c r="G44" i="30"/>
  <c r="H44" i="30"/>
  <c r="I44" i="30"/>
  <c r="J44" i="30"/>
  <c r="K44" i="30"/>
  <c r="L44" i="30"/>
  <c r="M44" i="30"/>
  <c r="N44" i="30"/>
  <c r="G45" i="30"/>
  <c r="H45" i="30"/>
  <c r="I45" i="30"/>
  <c r="J45" i="30"/>
  <c r="K45" i="30"/>
  <c r="L45" i="30"/>
  <c r="M45" i="30"/>
  <c r="N45" i="30"/>
  <c r="G46" i="30"/>
  <c r="H46" i="30"/>
  <c r="I46" i="30"/>
  <c r="J46" i="30"/>
  <c r="K46" i="30"/>
  <c r="L46" i="30"/>
  <c r="M46" i="30"/>
  <c r="N46" i="30"/>
  <c r="G47" i="30"/>
  <c r="H47" i="30"/>
  <c r="I47" i="30"/>
  <c r="J47" i="30"/>
  <c r="K47" i="30"/>
  <c r="L47" i="30"/>
  <c r="M47" i="30"/>
  <c r="N47" i="30"/>
  <c r="G48" i="30"/>
  <c r="H48" i="30"/>
  <c r="I48" i="30"/>
  <c r="J48" i="30"/>
  <c r="K48" i="30"/>
  <c r="L48" i="30"/>
  <c r="M48" i="30"/>
  <c r="N48" i="30"/>
  <c r="G49" i="30"/>
  <c r="H49" i="30"/>
  <c r="I49" i="30"/>
  <c r="J49" i="30"/>
  <c r="K49" i="30"/>
  <c r="L49" i="30"/>
  <c r="M49" i="30"/>
  <c r="N49" i="30"/>
  <c r="G50" i="30"/>
  <c r="H50" i="30"/>
  <c r="I50" i="30"/>
  <c r="J50" i="30"/>
  <c r="K50" i="30"/>
  <c r="L50" i="30"/>
  <c r="M50" i="30"/>
  <c r="N50" i="30"/>
  <c r="G51" i="30"/>
  <c r="H51" i="30"/>
  <c r="I51" i="30"/>
  <c r="J51" i="30"/>
  <c r="K51" i="30"/>
  <c r="L51" i="30"/>
  <c r="M51" i="30"/>
  <c r="N51" i="30"/>
  <c r="G52" i="30"/>
  <c r="H52" i="30"/>
  <c r="I52" i="30"/>
  <c r="J52" i="30"/>
  <c r="K52" i="30"/>
  <c r="L52" i="30"/>
  <c r="M52" i="30"/>
  <c r="N52" i="30"/>
  <c r="G53" i="30"/>
  <c r="H53" i="30"/>
  <c r="I53" i="30"/>
  <c r="J53" i="30"/>
  <c r="K53" i="30"/>
  <c r="L53" i="30"/>
  <c r="M53" i="30"/>
  <c r="N53" i="30"/>
  <c r="G54" i="30"/>
  <c r="H54" i="30"/>
  <c r="I54" i="30"/>
  <c r="J54" i="30"/>
  <c r="K54" i="30"/>
  <c r="L54" i="30"/>
  <c r="M54" i="30"/>
  <c r="N54" i="30"/>
  <c r="G55" i="30"/>
  <c r="H55" i="30"/>
  <c r="I55" i="30"/>
  <c r="J55" i="30"/>
  <c r="K55" i="30"/>
  <c r="L55" i="30"/>
  <c r="M55" i="30"/>
  <c r="N55" i="30"/>
  <c r="G56" i="30"/>
  <c r="H56" i="30"/>
  <c r="I56" i="30"/>
  <c r="J56" i="30"/>
  <c r="K56" i="30"/>
  <c r="L56" i="30"/>
  <c r="M56" i="30"/>
  <c r="N56" i="30"/>
  <c r="G57" i="30"/>
  <c r="H57" i="30"/>
  <c r="I57" i="30"/>
  <c r="J57" i="30"/>
  <c r="K57" i="30"/>
  <c r="L57" i="30"/>
  <c r="M57" i="30"/>
  <c r="N57" i="30"/>
  <c r="G58" i="30"/>
  <c r="H58" i="30"/>
  <c r="I58" i="30"/>
  <c r="J58" i="30"/>
  <c r="K58" i="30"/>
  <c r="L58" i="30"/>
  <c r="M58" i="30"/>
  <c r="N58" i="30"/>
  <c r="G59" i="30"/>
  <c r="H59" i="30"/>
  <c r="I59" i="30"/>
  <c r="J59" i="30"/>
  <c r="K59" i="30"/>
  <c r="L59" i="30"/>
  <c r="M59" i="30"/>
  <c r="N59" i="30"/>
  <c r="G60" i="30"/>
  <c r="H60" i="30"/>
  <c r="I60" i="30"/>
  <c r="J60" i="30"/>
  <c r="K60" i="30"/>
  <c r="L60" i="30"/>
  <c r="M60" i="30"/>
  <c r="N60" i="30"/>
  <c r="G61" i="30"/>
  <c r="H61" i="30"/>
  <c r="I61" i="30"/>
  <c r="J61" i="30"/>
  <c r="K61" i="30"/>
  <c r="L61" i="30"/>
  <c r="M61" i="30"/>
  <c r="N61" i="30"/>
  <c r="G62" i="30"/>
  <c r="H62" i="30"/>
  <c r="I62" i="30"/>
  <c r="J62" i="30"/>
  <c r="K62" i="30"/>
  <c r="L62" i="30"/>
  <c r="M62" i="30"/>
  <c r="N62" i="30"/>
  <c r="G63" i="30"/>
  <c r="H63" i="30"/>
  <c r="I63" i="30"/>
  <c r="J63" i="30"/>
  <c r="K63" i="30"/>
  <c r="L63" i="30"/>
  <c r="M63" i="30"/>
  <c r="N63" i="30"/>
  <c r="G64" i="30"/>
  <c r="H64" i="30"/>
  <c r="I64" i="30"/>
  <c r="J64" i="30"/>
  <c r="K64" i="30"/>
  <c r="L64" i="30"/>
  <c r="M64" i="30"/>
  <c r="N64" i="30"/>
  <c r="G65" i="30"/>
  <c r="H65" i="30"/>
  <c r="I65" i="30"/>
  <c r="J65" i="30"/>
  <c r="K65" i="30"/>
  <c r="L65" i="30"/>
  <c r="M65" i="30"/>
  <c r="N65" i="30"/>
  <c r="G66" i="30"/>
  <c r="H66" i="30"/>
  <c r="I66" i="30"/>
  <c r="J66" i="30"/>
  <c r="K66" i="30"/>
  <c r="L66" i="30"/>
  <c r="M66" i="30"/>
  <c r="N66" i="30"/>
  <c r="G67" i="30"/>
  <c r="H67" i="30"/>
  <c r="I67" i="30"/>
  <c r="J67" i="30"/>
  <c r="K67" i="30"/>
  <c r="L67" i="30"/>
  <c r="M67" i="30"/>
  <c r="N67" i="30"/>
  <c r="G68" i="30"/>
  <c r="H68" i="30"/>
  <c r="I68" i="30"/>
  <c r="J68" i="30"/>
  <c r="K68" i="30"/>
  <c r="L68" i="30"/>
  <c r="M68" i="30"/>
  <c r="N68" i="30"/>
  <c r="G69" i="30"/>
  <c r="H69" i="30"/>
  <c r="I69" i="30"/>
  <c r="J69" i="30"/>
  <c r="K69" i="30"/>
  <c r="L69" i="30"/>
  <c r="M69" i="30"/>
  <c r="N69" i="30"/>
  <c r="G70" i="30"/>
  <c r="H70" i="30"/>
  <c r="I70" i="30"/>
  <c r="J70" i="30"/>
  <c r="K70" i="30"/>
  <c r="L70" i="30"/>
  <c r="M70" i="30"/>
  <c r="N70" i="30"/>
  <c r="G71" i="30"/>
  <c r="H71" i="30"/>
  <c r="I71" i="30"/>
  <c r="J71" i="30"/>
  <c r="K71" i="30"/>
  <c r="L71" i="30"/>
  <c r="M71" i="30"/>
  <c r="N71" i="30"/>
  <c r="G72" i="30"/>
  <c r="H72" i="30"/>
  <c r="I72" i="30"/>
  <c r="J72" i="30"/>
  <c r="K72" i="30"/>
  <c r="L72" i="30"/>
  <c r="M72" i="30"/>
  <c r="N72" i="30"/>
  <c r="G73" i="30"/>
  <c r="H73" i="30"/>
  <c r="I73" i="30"/>
  <c r="J73" i="30"/>
  <c r="K73" i="30"/>
  <c r="L73" i="30"/>
  <c r="M73" i="30"/>
  <c r="N73" i="30"/>
  <c r="G74" i="30"/>
  <c r="H74" i="30"/>
  <c r="I74" i="30"/>
  <c r="J74" i="30"/>
  <c r="K74" i="30"/>
  <c r="L74" i="30"/>
  <c r="M74" i="30"/>
  <c r="N74" i="30"/>
  <c r="G75" i="30"/>
  <c r="H75" i="30"/>
  <c r="I75" i="30"/>
  <c r="J75" i="30"/>
  <c r="K75" i="30"/>
  <c r="L75" i="30"/>
  <c r="M75" i="30"/>
  <c r="N75" i="30"/>
  <c r="N5" i="30"/>
  <c r="M5" i="30"/>
  <c r="L5" i="30"/>
  <c r="K5" i="30"/>
  <c r="J5" i="30"/>
  <c r="I5" i="30"/>
  <c r="H5" i="30"/>
  <c r="G5" i="30"/>
  <c r="F6" i="30"/>
  <c r="F7" i="30"/>
  <c r="F8" i="30"/>
  <c r="F9" i="30"/>
  <c r="F10" i="30"/>
  <c r="F11" i="30"/>
  <c r="F12" i="30"/>
  <c r="F13" i="30"/>
  <c r="F14" i="30"/>
  <c r="F15" i="30"/>
  <c r="F16" i="30"/>
  <c r="F17" i="30"/>
  <c r="F18" i="30"/>
  <c r="F19" i="30"/>
  <c r="F20" i="30"/>
  <c r="F21" i="30"/>
  <c r="F22" i="30"/>
  <c r="F23" i="30"/>
  <c r="F24" i="30"/>
  <c r="F25" i="30"/>
  <c r="F26" i="30"/>
  <c r="F27" i="30"/>
  <c r="F28" i="30"/>
  <c r="F29" i="30"/>
  <c r="F30" i="30"/>
  <c r="F31" i="30"/>
  <c r="F32" i="30"/>
  <c r="F33" i="30"/>
  <c r="F34" i="30"/>
  <c r="F35" i="30"/>
  <c r="F36" i="30"/>
  <c r="F37" i="30"/>
  <c r="F38" i="30"/>
  <c r="F39" i="30"/>
  <c r="F40" i="30"/>
  <c r="F41" i="30"/>
  <c r="F42" i="30"/>
  <c r="F43" i="30"/>
  <c r="F44" i="30"/>
  <c r="F45" i="30"/>
  <c r="F46" i="30"/>
  <c r="F47" i="30"/>
  <c r="F48" i="30"/>
  <c r="F49" i="30"/>
  <c r="F50" i="30"/>
  <c r="F51" i="30"/>
  <c r="F52" i="30"/>
  <c r="F53" i="30"/>
  <c r="F54" i="30"/>
  <c r="F55" i="30"/>
  <c r="F56" i="30"/>
  <c r="F57" i="30"/>
  <c r="F58" i="30"/>
  <c r="F59" i="30"/>
  <c r="F60" i="30"/>
  <c r="F61" i="30"/>
  <c r="F62" i="30"/>
  <c r="F63" i="30"/>
  <c r="F64" i="30"/>
  <c r="F65" i="30"/>
  <c r="F66" i="30"/>
  <c r="F67" i="30"/>
  <c r="F68" i="30"/>
  <c r="F69" i="30"/>
  <c r="F70" i="30"/>
  <c r="F71" i="30"/>
  <c r="F72" i="30"/>
  <c r="F73" i="30"/>
  <c r="F74" i="30"/>
  <c r="F75" i="30"/>
  <c r="F5" i="30"/>
  <c r="E6" i="30"/>
  <c r="E7" i="30"/>
  <c r="E8" i="30"/>
  <c r="E9" i="30"/>
  <c r="E10" i="30"/>
  <c r="E11" i="30"/>
  <c r="E12" i="30"/>
  <c r="E13" i="30"/>
  <c r="E14" i="30"/>
  <c r="E15" i="30"/>
  <c r="E16" i="30"/>
  <c r="E17" i="30"/>
  <c r="E18" i="30"/>
  <c r="E19" i="30"/>
  <c r="E20" i="30"/>
  <c r="E21" i="30"/>
  <c r="E22" i="30"/>
  <c r="E23" i="30"/>
  <c r="E24" i="30"/>
  <c r="E25" i="30"/>
  <c r="E26" i="30"/>
  <c r="E27" i="30"/>
  <c r="E28" i="30"/>
  <c r="E29" i="30"/>
  <c r="E30" i="30"/>
  <c r="E31" i="30"/>
  <c r="E32" i="30"/>
  <c r="E33" i="30"/>
  <c r="E34" i="30"/>
  <c r="E35" i="30"/>
  <c r="E36" i="30"/>
  <c r="E37" i="30"/>
  <c r="E38" i="30"/>
  <c r="E39" i="30"/>
  <c r="E40" i="30"/>
  <c r="E41" i="30"/>
  <c r="E42" i="30"/>
  <c r="E43" i="30"/>
  <c r="E44" i="30"/>
  <c r="E45" i="30"/>
  <c r="E46" i="30"/>
  <c r="E47" i="30"/>
  <c r="E48" i="30"/>
  <c r="E49" i="30"/>
  <c r="E50" i="30"/>
  <c r="E51" i="30"/>
  <c r="E52" i="30"/>
  <c r="E53" i="30"/>
  <c r="E54" i="30"/>
  <c r="E55" i="30"/>
  <c r="E56" i="30"/>
  <c r="E57" i="30"/>
  <c r="E58" i="30"/>
  <c r="E59" i="30"/>
  <c r="E60" i="30"/>
  <c r="E61" i="30"/>
  <c r="E62" i="30"/>
  <c r="E63" i="30"/>
  <c r="E64" i="30"/>
  <c r="E65" i="30"/>
  <c r="E66" i="30"/>
  <c r="E67" i="30"/>
  <c r="E68" i="30"/>
  <c r="E69" i="30"/>
  <c r="E70" i="30"/>
  <c r="E71" i="30"/>
  <c r="E72" i="30"/>
  <c r="E73" i="30"/>
  <c r="E74" i="30"/>
  <c r="E75" i="30"/>
  <c r="E5" i="30"/>
  <c r="L13" i="29"/>
  <c r="O68" i="29"/>
  <c r="N69" i="29"/>
  <c r="O69" i="29"/>
  <c r="M70" i="29"/>
  <c r="N70" i="29"/>
  <c r="O70" i="29"/>
  <c r="L71" i="29"/>
  <c r="M71" i="29"/>
  <c r="N71" i="29"/>
  <c r="O71" i="29"/>
  <c r="K72" i="29"/>
  <c r="L72" i="29"/>
  <c r="M72" i="29"/>
  <c r="N72" i="29"/>
  <c r="O72" i="29"/>
  <c r="J73" i="29"/>
  <c r="K73" i="29"/>
  <c r="L73" i="29"/>
  <c r="M73" i="29"/>
  <c r="N73" i="29"/>
  <c r="O73" i="29"/>
  <c r="J74" i="29"/>
  <c r="K74" i="29"/>
  <c r="L74" i="29"/>
  <c r="M74" i="29"/>
  <c r="N74" i="29"/>
  <c r="O74" i="29"/>
  <c r="J75" i="29"/>
  <c r="K75" i="29"/>
  <c r="L75" i="29"/>
  <c r="M75" i="29"/>
  <c r="N75" i="29"/>
  <c r="O75" i="29"/>
  <c r="I74" i="29"/>
  <c r="I75" i="29"/>
  <c r="H75" i="29"/>
  <c r="G6" i="29"/>
  <c r="G7" i="29"/>
  <c r="G8" i="29"/>
  <c r="G9" i="29"/>
  <c r="G10" i="29"/>
  <c r="G11" i="29"/>
  <c r="G12" i="29"/>
  <c r="G13" i="29"/>
  <c r="G14" i="29"/>
  <c r="G15" i="29"/>
  <c r="G16" i="29"/>
  <c r="G17" i="29"/>
  <c r="G18" i="29"/>
  <c r="G19" i="29"/>
  <c r="G20" i="29"/>
  <c r="G21" i="29"/>
  <c r="G22" i="29"/>
  <c r="G23" i="29"/>
  <c r="G24" i="29"/>
  <c r="G25" i="29"/>
  <c r="G26" i="29"/>
  <c r="G27" i="29"/>
  <c r="G28" i="29"/>
  <c r="G29" i="29"/>
  <c r="G30" i="29"/>
  <c r="G31" i="29"/>
  <c r="G32" i="29"/>
  <c r="G33" i="29"/>
  <c r="G34" i="29"/>
  <c r="G35" i="29"/>
  <c r="G36" i="29"/>
  <c r="G37" i="29"/>
  <c r="G38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65" i="29"/>
  <c r="G66" i="29"/>
  <c r="G67" i="29"/>
  <c r="G68" i="29"/>
  <c r="G69" i="29"/>
  <c r="G70" i="29"/>
  <c r="G71" i="29"/>
  <c r="G72" i="29"/>
  <c r="G73" i="29"/>
  <c r="G74" i="29"/>
  <c r="G75" i="29"/>
  <c r="F6" i="29"/>
  <c r="H5" i="29"/>
  <c r="F7" i="29"/>
  <c r="I5" i="29"/>
  <c r="F8" i="29"/>
  <c r="I6" i="29"/>
  <c r="F9" i="29"/>
  <c r="J6" i="29"/>
  <c r="F10" i="29"/>
  <c r="K6" i="29"/>
  <c r="F11" i="29"/>
  <c r="J8" i="29"/>
  <c r="F12" i="29"/>
  <c r="K8" i="29"/>
  <c r="F13" i="29"/>
  <c r="J10" i="29"/>
  <c r="F14" i="29"/>
  <c r="I12" i="29"/>
  <c r="F15" i="29"/>
  <c r="J12" i="29"/>
  <c r="F16" i="29"/>
  <c r="K12" i="29"/>
  <c r="F17" i="29"/>
  <c r="J14" i="29"/>
  <c r="F18" i="29"/>
  <c r="K14" i="29"/>
  <c r="F19" i="29"/>
  <c r="J16" i="29"/>
  <c r="F20" i="29"/>
  <c r="K16" i="29"/>
  <c r="F21" i="29"/>
  <c r="J18" i="29"/>
  <c r="F22" i="29"/>
  <c r="K18" i="29"/>
  <c r="F23" i="29"/>
  <c r="J20" i="29"/>
  <c r="F24" i="29"/>
  <c r="K20" i="29"/>
  <c r="F25" i="29"/>
  <c r="J22" i="29"/>
  <c r="F26" i="29"/>
  <c r="I24" i="29"/>
  <c r="F27" i="29"/>
  <c r="J24" i="29"/>
  <c r="F28" i="29"/>
  <c r="K24" i="29"/>
  <c r="F29" i="29"/>
  <c r="J26" i="29"/>
  <c r="F30" i="29"/>
  <c r="K26" i="29"/>
  <c r="F31" i="29"/>
  <c r="J28" i="29"/>
  <c r="F32" i="29"/>
  <c r="K28" i="29"/>
  <c r="F33" i="29"/>
  <c r="J30" i="29"/>
  <c r="F34" i="29"/>
  <c r="K30" i="29"/>
  <c r="F35" i="29"/>
  <c r="J32" i="29"/>
  <c r="F36" i="29"/>
  <c r="O28" i="29"/>
  <c r="F37" i="29"/>
  <c r="J34" i="29"/>
  <c r="F38" i="29"/>
  <c r="I36" i="29"/>
  <c r="F39" i="29"/>
  <c r="J36" i="29"/>
  <c r="F40" i="29"/>
  <c r="K36" i="29"/>
  <c r="F41" i="29"/>
  <c r="J38" i="29"/>
  <c r="F42" i="29"/>
  <c r="K38" i="29"/>
  <c r="F43" i="29"/>
  <c r="J40" i="29"/>
  <c r="F44" i="29"/>
  <c r="K40" i="29"/>
  <c r="F45" i="29"/>
  <c r="J42" i="29"/>
  <c r="F46" i="29"/>
  <c r="K42" i="29"/>
  <c r="F47" i="29"/>
  <c r="J44" i="29"/>
  <c r="F48" i="29"/>
  <c r="K44" i="29"/>
  <c r="F49" i="29"/>
  <c r="J46" i="29"/>
  <c r="F50" i="29"/>
  <c r="I48" i="29"/>
  <c r="F51" i="29"/>
  <c r="J48" i="29"/>
  <c r="F52" i="29"/>
  <c r="K48" i="29"/>
  <c r="F53" i="29"/>
  <c r="J50" i="29"/>
  <c r="F54" i="29"/>
  <c r="K50" i="29"/>
  <c r="F55" i="29"/>
  <c r="J52" i="29"/>
  <c r="F56" i="29"/>
  <c r="K52" i="29"/>
  <c r="F57" i="29"/>
  <c r="J54" i="29"/>
  <c r="F58" i="29"/>
  <c r="K54" i="29"/>
  <c r="F59" i="29"/>
  <c r="J56" i="29"/>
  <c r="F60" i="29"/>
  <c r="O52" i="29"/>
  <c r="F61" i="29"/>
  <c r="J58" i="29"/>
  <c r="F62" i="29"/>
  <c r="I60" i="29"/>
  <c r="F63" i="29"/>
  <c r="J60" i="29"/>
  <c r="F64" i="29"/>
  <c r="K60" i="29"/>
  <c r="F65" i="29"/>
  <c r="J62" i="29"/>
  <c r="F66" i="29"/>
  <c r="K62" i="29"/>
  <c r="F67" i="29"/>
  <c r="J64" i="29"/>
  <c r="F68" i="29"/>
  <c r="K64" i="29"/>
  <c r="F69" i="29"/>
  <c r="J66" i="29"/>
  <c r="F70" i="29"/>
  <c r="K66" i="29"/>
  <c r="F71" i="29"/>
  <c r="J68" i="29"/>
  <c r="F72" i="29"/>
  <c r="O64" i="29"/>
  <c r="F73" i="29"/>
  <c r="J70" i="29"/>
  <c r="F74" i="29"/>
  <c r="I72" i="29"/>
  <c r="F75" i="29"/>
  <c r="J72" i="29"/>
  <c r="G5" i="29"/>
  <c r="F5" i="29"/>
  <c r="J6" i="31"/>
  <c r="J30" i="31"/>
  <c r="N44" i="31"/>
  <c r="N50" i="31"/>
  <c r="J60" i="31"/>
  <c r="G10" i="31"/>
  <c r="G16" i="31"/>
  <c r="G22" i="31"/>
  <c r="K24" i="31"/>
  <c r="G28" i="31"/>
  <c r="K30" i="31"/>
  <c r="G34" i="31"/>
  <c r="I35" i="31"/>
  <c r="K36" i="31"/>
  <c r="G40" i="31"/>
  <c r="I41" i="31"/>
  <c r="K42" i="31"/>
  <c r="G46" i="31"/>
  <c r="I47" i="31"/>
  <c r="K48" i="31"/>
  <c r="G52" i="31"/>
  <c r="I53" i="31"/>
  <c r="K54" i="31"/>
  <c r="G58" i="31"/>
  <c r="I59" i="31"/>
  <c r="K60" i="31"/>
  <c r="G64" i="31"/>
  <c r="I65" i="31"/>
  <c r="K66" i="31"/>
  <c r="G70" i="31"/>
  <c r="J5" i="31"/>
  <c r="L6" i="31"/>
  <c r="N7" i="31"/>
  <c r="H10" i="31"/>
  <c r="J11" i="31"/>
  <c r="L12" i="31"/>
  <c r="N13" i="31"/>
  <c r="H16" i="31"/>
  <c r="J17" i="31"/>
  <c r="L18" i="31"/>
  <c r="N19" i="31"/>
  <c r="H22" i="31"/>
  <c r="J23" i="31"/>
  <c r="L24" i="31"/>
  <c r="N25" i="31"/>
  <c r="H28" i="31"/>
  <c r="J29" i="31"/>
  <c r="L30" i="31"/>
  <c r="N31" i="31"/>
  <c r="H34" i="31"/>
  <c r="J35" i="31"/>
  <c r="L36" i="31"/>
  <c r="N37" i="31"/>
  <c r="H40" i="31"/>
  <c r="J41" i="31"/>
  <c r="L42" i="31"/>
  <c r="N43" i="31"/>
  <c r="H46" i="31"/>
  <c r="J47" i="31"/>
  <c r="L48" i="31"/>
  <c r="N49" i="31"/>
  <c r="H52" i="31"/>
  <c r="J53" i="31"/>
  <c r="L54" i="31"/>
  <c r="N55" i="31"/>
  <c r="J59" i="31"/>
  <c r="K5" i="31"/>
  <c r="M6" i="31"/>
  <c r="G9" i="31"/>
  <c r="I10" i="31"/>
  <c r="K11" i="31"/>
  <c r="M12" i="31"/>
  <c r="G15" i="31"/>
  <c r="I16" i="31"/>
  <c r="K17" i="31"/>
  <c r="M18" i="31"/>
  <c r="G21" i="31"/>
  <c r="I22" i="31"/>
  <c r="K23" i="31"/>
  <c r="M24" i="31"/>
  <c r="G27" i="31"/>
  <c r="I28" i="31"/>
  <c r="K29" i="31"/>
  <c r="M30" i="31"/>
  <c r="G33" i="31"/>
  <c r="I34" i="31"/>
  <c r="K35" i="31"/>
  <c r="M36" i="31"/>
  <c r="G39" i="31"/>
  <c r="I40" i="31"/>
  <c r="K41" i="31"/>
  <c r="M42" i="31"/>
  <c r="G45" i="31"/>
  <c r="I46" i="31"/>
  <c r="K47" i="31"/>
  <c r="M48" i="31"/>
  <c r="G51" i="31"/>
  <c r="I52" i="31"/>
  <c r="K53" i="31"/>
  <c r="M54" i="31"/>
  <c r="G57" i="31"/>
  <c r="I58" i="31"/>
  <c r="K59" i="31"/>
  <c r="M60" i="31"/>
  <c r="G63" i="31"/>
  <c r="I64" i="31"/>
  <c r="K65" i="31"/>
  <c r="M66" i="31"/>
  <c r="G69" i="31"/>
  <c r="I70" i="31"/>
  <c r="J66" i="31"/>
  <c r="L5" i="31"/>
  <c r="N6" i="31"/>
  <c r="H9" i="31"/>
  <c r="J10" i="31"/>
  <c r="L11" i="31"/>
  <c r="N12" i="31"/>
  <c r="H15" i="31"/>
  <c r="J16" i="31"/>
  <c r="L17" i="31"/>
  <c r="N18" i="31"/>
  <c r="H21" i="31"/>
  <c r="J22" i="31"/>
  <c r="L23" i="31"/>
  <c r="N24" i="31"/>
  <c r="H27" i="31"/>
  <c r="J28" i="31"/>
  <c r="L29" i="31"/>
  <c r="N30" i="31"/>
  <c r="H33" i="31"/>
  <c r="J34" i="31"/>
  <c r="L35" i="31"/>
  <c r="N36" i="31"/>
  <c r="H39" i="31"/>
  <c r="J40" i="31"/>
  <c r="L41" i="31"/>
  <c r="N42" i="31"/>
  <c r="H45" i="31"/>
  <c r="J46" i="31"/>
  <c r="L47" i="31"/>
  <c r="N48" i="31"/>
  <c r="H51" i="31"/>
  <c r="J52" i="31"/>
  <c r="L53" i="31"/>
  <c r="N54" i="31"/>
  <c r="H57" i="31"/>
  <c r="J58" i="31"/>
  <c r="L59" i="31"/>
  <c r="N60" i="31"/>
  <c r="H63" i="31"/>
  <c r="J64" i="31"/>
  <c r="L65" i="31"/>
  <c r="N66" i="31"/>
  <c r="H69" i="31"/>
  <c r="J70" i="31"/>
  <c r="N14" i="31"/>
  <c r="J42" i="31"/>
  <c r="G8" i="31"/>
  <c r="N20" i="31"/>
  <c r="N56" i="31"/>
  <c r="N5" i="31"/>
  <c r="H8" i="31"/>
  <c r="J9" i="31"/>
  <c r="L10" i="31"/>
  <c r="N11" i="31"/>
  <c r="H14" i="31"/>
  <c r="J15" i="31"/>
  <c r="L16" i="31"/>
  <c r="N17" i="31"/>
  <c r="H20" i="31"/>
  <c r="J21" i="31"/>
  <c r="L22" i="31"/>
  <c r="N23" i="31"/>
  <c r="H26" i="31"/>
  <c r="J27" i="31"/>
  <c r="L28" i="31"/>
  <c r="N29" i="31"/>
  <c r="H32" i="31"/>
  <c r="J33" i="31"/>
  <c r="L34" i="31"/>
  <c r="N35" i="31"/>
  <c r="H38" i="31"/>
  <c r="J39" i="31"/>
  <c r="L40" i="31"/>
  <c r="N41" i="31"/>
  <c r="H44" i="31"/>
  <c r="J45" i="31"/>
  <c r="L46" i="31"/>
  <c r="N47" i="31"/>
  <c r="H50" i="31"/>
  <c r="J51" i="31"/>
  <c r="L52" i="31"/>
  <c r="N53" i="31"/>
  <c r="H56" i="31"/>
  <c r="J57" i="31"/>
  <c r="L58" i="31"/>
  <c r="N59" i="31"/>
  <c r="H62" i="31"/>
  <c r="J63" i="31"/>
  <c r="L64" i="31"/>
  <c r="N65" i="31"/>
  <c r="H68" i="31"/>
  <c r="J69" i="31"/>
  <c r="N8" i="31"/>
  <c r="J12" i="31"/>
  <c r="J18" i="31"/>
  <c r="J24" i="31"/>
  <c r="N32" i="31"/>
  <c r="J48" i="31"/>
  <c r="G7" i="31"/>
  <c r="I8" i="31"/>
  <c r="G13" i="31"/>
  <c r="I14" i="31"/>
  <c r="G19" i="31"/>
  <c r="I20" i="31"/>
  <c r="M22" i="31"/>
  <c r="G25" i="31"/>
  <c r="I26" i="31"/>
  <c r="M28" i="31"/>
  <c r="G31" i="31"/>
  <c r="I32" i="31"/>
  <c r="M34" i="31"/>
  <c r="G37" i="31"/>
  <c r="I38" i="31"/>
  <c r="M40" i="31"/>
  <c r="G43" i="31"/>
  <c r="I44" i="31"/>
  <c r="M46" i="31"/>
  <c r="G49" i="31"/>
  <c r="I50" i="31"/>
  <c r="K51" i="31"/>
  <c r="M52" i="31"/>
  <c r="G55" i="31"/>
  <c r="I56" i="31"/>
  <c r="K57" i="31"/>
  <c r="M58" i="31"/>
  <c r="G61" i="31"/>
  <c r="I62" i="31"/>
  <c r="K63" i="31"/>
  <c r="M64" i="31"/>
  <c r="G67" i="31"/>
  <c r="I68" i="31"/>
  <c r="N38" i="31"/>
  <c r="J54" i="31"/>
  <c r="L9" i="31"/>
  <c r="N10" i="31"/>
  <c r="L15" i="31"/>
  <c r="N16" i="31"/>
  <c r="L21" i="31"/>
  <c r="N22" i="31"/>
  <c r="L27" i="31"/>
  <c r="N28" i="31"/>
  <c r="L33" i="31"/>
  <c r="N34" i="31"/>
  <c r="L39" i="31"/>
  <c r="N40" i="31"/>
  <c r="L45" i="31"/>
  <c r="N46" i="31"/>
  <c r="L51" i="31"/>
  <c r="N26" i="31"/>
  <c r="J36" i="31"/>
  <c r="N62" i="31"/>
  <c r="K8" i="31"/>
  <c r="M9" i="31"/>
  <c r="K14" i="31"/>
  <c r="M15" i="31"/>
  <c r="K20" i="31"/>
  <c r="M21" i="31"/>
  <c r="K26" i="31"/>
  <c r="M27" i="31"/>
  <c r="K32" i="31"/>
  <c r="M33" i="31"/>
  <c r="K38" i="31"/>
  <c r="M39" i="31"/>
  <c r="K44" i="31"/>
  <c r="M45" i="31"/>
  <c r="K50" i="31"/>
  <c r="M51" i="31"/>
  <c r="K56" i="31"/>
  <c r="M57" i="31"/>
  <c r="K62" i="31"/>
  <c r="M63" i="31"/>
  <c r="K68" i="31"/>
  <c r="L8" i="31"/>
  <c r="N9" i="31"/>
  <c r="L14" i="31"/>
  <c r="N15" i="31"/>
  <c r="L20" i="31"/>
  <c r="N21" i="31"/>
  <c r="L26" i="31"/>
  <c r="N27" i="31"/>
  <c r="L32" i="31"/>
  <c r="N33" i="31"/>
  <c r="L38" i="31"/>
  <c r="N39" i="31"/>
  <c r="L44" i="31"/>
  <c r="N45" i="31"/>
  <c r="L50" i="31"/>
  <c r="N51" i="31"/>
  <c r="L56" i="31"/>
  <c r="N57" i="31"/>
  <c r="L62" i="31"/>
  <c r="N63" i="31"/>
  <c r="H45" i="29"/>
  <c r="H33" i="29"/>
  <c r="H20" i="29"/>
  <c r="N45" i="29"/>
  <c r="O39" i="29"/>
  <c r="I19" i="29"/>
  <c r="O26" i="29"/>
  <c r="O14" i="29"/>
  <c r="H11" i="29"/>
  <c r="L39" i="29"/>
  <c r="H6" i="29"/>
  <c r="N37" i="29"/>
  <c r="N27" i="29"/>
  <c r="L27" i="29"/>
  <c r="I58" i="29"/>
  <c r="I56" i="29"/>
  <c r="M25" i="29"/>
  <c r="H71" i="29"/>
  <c r="I34" i="29"/>
  <c r="O20" i="29"/>
  <c r="H47" i="29"/>
  <c r="I32" i="29"/>
  <c r="O62" i="29"/>
  <c r="L15" i="29"/>
  <c r="O57" i="29"/>
  <c r="H44" i="29"/>
  <c r="J5" i="29"/>
  <c r="O49" i="29"/>
  <c r="O13" i="29"/>
  <c r="I47" i="29"/>
  <c r="H59" i="29"/>
  <c r="H32" i="29"/>
  <c r="I46" i="29"/>
  <c r="I17" i="29"/>
  <c r="O61" i="29"/>
  <c r="N57" i="29"/>
  <c r="N49" i="29"/>
  <c r="K45" i="29"/>
  <c r="M37" i="29"/>
  <c r="O32" i="29"/>
  <c r="L25" i="29"/>
  <c r="O17" i="29"/>
  <c r="K13" i="29"/>
  <c r="H57" i="29"/>
  <c r="H30" i="29"/>
  <c r="I44" i="29"/>
  <c r="I11" i="29"/>
  <c r="N61" i="29"/>
  <c r="K57" i="29"/>
  <c r="M49" i="29"/>
  <c r="O44" i="29"/>
  <c r="L37" i="29"/>
  <c r="O29" i="29"/>
  <c r="K25" i="29"/>
  <c r="N17" i="29"/>
  <c r="O12" i="29"/>
  <c r="H56" i="29"/>
  <c r="H24" i="29"/>
  <c r="I71" i="29"/>
  <c r="I43" i="29"/>
  <c r="I10" i="29"/>
  <c r="K69" i="29"/>
  <c r="M61" i="29"/>
  <c r="O56" i="29"/>
  <c r="L49" i="29"/>
  <c r="O41" i="29"/>
  <c r="K37" i="29"/>
  <c r="N29" i="29"/>
  <c r="O24" i="29"/>
  <c r="L17" i="29"/>
  <c r="O11" i="29"/>
  <c r="H60" i="29"/>
  <c r="K33" i="29"/>
  <c r="H54" i="29"/>
  <c r="H23" i="29"/>
  <c r="I70" i="29"/>
  <c r="I41" i="29"/>
  <c r="I8" i="29"/>
  <c r="L61" i="29"/>
  <c r="O53" i="29"/>
  <c r="K49" i="29"/>
  <c r="N41" i="29"/>
  <c r="O36" i="29"/>
  <c r="L29" i="29"/>
  <c r="O23" i="29"/>
  <c r="O15" i="29"/>
  <c r="N11" i="29"/>
  <c r="H48" i="29"/>
  <c r="H21" i="29"/>
  <c r="I68" i="29"/>
  <c r="I35" i="29"/>
  <c r="I7" i="29"/>
  <c r="O65" i="29"/>
  <c r="K61" i="29"/>
  <c r="N53" i="29"/>
  <c r="O48" i="29"/>
  <c r="L41" i="29"/>
  <c r="O35" i="29"/>
  <c r="O27" i="29"/>
  <c r="N23" i="29"/>
  <c r="N15" i="29"/>
  <c r="M11" i="29"/>
  <c r="I65" i="29"/>
  <c r="N65" i="29"/>
  <c r="O60" i="29"/>
  <c r="L53" i="29"/>
  <c r="O47" i="29"/>
  <c r="N35" i="29"/>
  <c r="M23" i="29"/>
  <c r="L11" i="29"/>
  <c r="H72" i="29"/>
  <c r="H18" i="29"/>
  <c r="I59" i="29"/>
  <c r="L65" i="29"/>
  <c r="O59" i="29"/>
  <c r="O51" i="29"/>
  <c r="N47" i="29"/>
  <c r="N39" i="29"/>
  <c r="M35" i="29"/>
  <c r="L23" i="29"/>
  <c r="K15" i="29"/>
  <c r="O10" i="29"/>
  <c r="H12" i="29"/>
  <c r="I29" i="29"/>
  <c r="O63" i="29"/>
  <c r="N59" i="29"/>
  <c r="N51" i="29"/>
  <c r="M47" i="29"/>
  <c r="L35" i="29"/>
  <c r="K27" i="29"/>
  <c r="O22" i="29"/>
  <c r="O9" i="29"/>
  <c r="H69" i="29"/>
  <c r="H42" i="29"/>
  <c r="I23" i="29"/>
  <c r="N63" i="29"/>
  <c r="M59" i="29"/>
  <c r="L51" i="29"/>
  <c r="L47" i="29"/>
  <c r="K39" i="29"/>
  <c r="O34" i="29"/>
  <c r="O21" i="29"/>
  <c r="N9" i="29"/>
  <c r="H68" i="29"/>
  <c r="H36" i="29"/>
  <c r="H9" i="29"/>
  <c r="I55" i="29"/>
  <c r="I22" i="29"/>
  <c r="L63" i="29"/>
  <c r="L59" i="29"/>
  <c r="K51" i="29"/>
  <c r="O46" i="29"/>
  <c r="O38" i="29"/>
  <c r="O33" i="29"/>
  <c r="O25" i="29"/>
  <c r="N21" i="29"/>
  <c r="N13" i="29"/>
  <c r="K9" i="29"/>
  <c r="H66" i="29"/>
  <c r="H35" i="29"/>
  <c r="H8" i="29"/>
  <c r="I53" i="29"/>
  <c r="I20" i="29"/>
  <c r="K63" i="29"/>
  <c r="O58" i="29"/>
  <c r="O50" i="29"/>
  <c r="O45" i="29"/>
  <c r="O37" i="29"/>
  <c r="N33" i="29"/>
  <c r="N25" i="29"/>
  <c r="K21" i="29"/>
  <c r="M13" i="29"/>
  <c r="O8" i="29"/>
  <c r="O7" i="29"/>
  <c r="N7" i="29"/>
  <c r="N67" i="29"/>
  <c r="N55" i="29"/>
  <c r="N43" i="29"/>
  <c r="N31" i="29"/>
  <c r="N19" i="29"/>
  <c r="H70" i="29"/>
  <c r="H58" i="29"/>
  <c r="H46" i="29"/>
  <c r="H34" i="29"/>
  <c r="H22" i="29"/>
  <c r="H10" i="29"/>
  <c r="I69" i="29"/>
  <c r="I57" i="29"/>
  <c r="I45" i="29"/>
  <c r="I33" i="29"/>
  <c r="I21" i="29"/>
  <c r="I9" i="29"/>
  <c r="M69" i="29"/>
  <c r="M67" i="29"/>
  <c r="M65" i="29"/>
  <c r="M63" i="29"/>
  <c r="M57" i="29"/>
  <c r="M55" i="29"/>
  <c r="M53" i="29"/>
  <c r="M51" i="29"/>
  <c r="M45" i="29"/>
  <c r="M43" i="29"/>
  <c r="M41" i="29"/>
  <c r="M39" i="29"/>
  <c r="M33" i="29"/>
  <c r="M31" i="29"/>
  <c r="M29" i="29"/>
  <c r="M27" i="29"/>
  <c r="M21" i="29"/>
  <c r="M19" i="29"/>
  <c r="M17" i="29"/>
  <c r="M15" i="29"/>
  <c r="M9" i="29"/>
  <c r="M7" i="29"/>
  <c r="O31" i="29"/>
  <c r="L69" i="29"/>
  <c r="L67" i="29"/>
  <c r="L57" i="29"/>
  <c r="L55" i="29"/>
  <c r="L45" i="29"/>
  <c r="L43" i="29"/>
  <c r="L33" i="29"/>
  <c r="L31" i="29"/>
  <c r="L21" i="29"/>
  <c r="L19" i="29"/>
  <c r="L9" i="29"/>
  <c r="L7" i="29"/>
  <c r="O55" i="29"/>
  <c r="K71" i="29"/>
  <c r="K7" i="29"/>
  <c r="I67" i="29"/>
  <c r="I31" i="29"/>
  <c r="K67" i="29"/>
  <c r="K65" i="29"/>
  <c r="K59" i="29"/>
  <c r="K55" i="29"/>
  <c r="K53" i="29"/>
  <c r="K47" i="29"/>
  <c r="K43" i="29"/>
  <c r="K41" i="29"/>
  <c r="K35" i="29"/>
  <c r="K31" i="29"/>
  <c r="K29" i="29"/>
  <c r="K23" i="29"/>
  <c r="K19" i="29"/>
  <c r="K17" i="29"/>
  <c r="K11" i="29"/>
  <c r="H67" i="29"/>
  <c r="H55" i="29"/>
  <c r="H43" i="29"/>
  <c r="H31" i="29"/>
  <c r="H19" i="29"/>
  <c r="H7" i="29"/>
  <c r="I66" i="29"/>
  <c r="I54" i="29"/>
  <c r="I42" i="29"/>
  <c r="I30" i="29"/>
  <c r="I18" i="29"/>
  <c r="J71" i="29"/>
  <c r="J69" i="29"/>
  <c r="J67" i="29"/>
  <c r="J65" i="29"/>
  <c r="J63" i="29"/>
  <c r="J61" i="29"/>
  <c r="J59" i="29"/>
  <c r="J57" i="29"/>
  <c r="J55" i="29"/>
  <c r="J53" i="29"/>
  <c r="J51" i="29"/>
  <c r="J49" i="29"/>
  <c r="J47" i="29"/>
  <c r="J45" i="29"/>
  <c r="J43" i="29"/>
  <c r="J41" i="29"/>
  <c r="J39" i="29"/>
  <c r="J37" i="29"/>
  <c r="J35" i="29"/>
  <c r="J33" i="29"/>
  <c r="J31" i="29"/>
  <c r="J29" i="29"/>
  <c r="J27" i="29"/>
  <c r="J25" i="29"/>
  <c r="J23" i="29"/>
  <c r="J21" i="29"/>
  <c r="J19" i="29"/>
  <c r="J17" i="29"/>
  <c r="J15" i="29"/>
  <c r="J13" i="29"/>
  <c r="J11" i="29"/>
  <c r="J9" i="29"/>
  <c r="J7" i="29"/>
  <c r="O6" i="29"/>
  <c r="O67" i="29"/>
  <c r="O66" i="29"/>
  <c r="O54" i="29"/>
  <c r="O40" i="29"/>
  <c r="H65" i="29"/>
  <c r="H53" i="29"/>
  <c r="H41" i="29"/>
  <c r="H29" i="29"/>
  <c r="H17" i="29"/>
  <c r="I64" i="29"/>
  <c r="I52" i="29"/>
  <c r="I40" i="29"/>
  <c r="I28" i="29"/>
  <c r="I16" i="29"/>
  <c r="K5" i="29"/>
  <c r="N68" i="29"/>
  <c r="N66" i="29"/>
  <c r="N64" i="29"/>
  <c r="N62" i="29"/>
  <c r="N60" i="29"/>
  <c r="N58" i="29"/>
  <c r="N56" i="29"/>
  <c r="N54" i="29"/>
  <c r="N52" i="29"/>
  <c r="N50" i="29"/>
  <c r="N48" i="29"/>
  <c r="N46" i="29"/>
  <c r="N44" i="29"/>
  <c r="N42" i="29"/>
  <c r="N40" i="29"/>
  <c r="N38" i="29"/>
  <c r="N36" i="29"/>
  <c r="N34" i="29"/>
  <c r="N32" i="29"/>
  <c r="N30" i="29"/>
  <c r="N28" i="29"/>
  <c r="N26" i="29"/>
  <c r="N24" i="29"/>
  <c r="N22" i="29"/>
  <c r="N20" i="29"/>
  <c r="N18" i="29"/>
  <c r="N16" i="29"/>
  <c r="N14" i="29"/>
  <c r="N12" i="29"/>
  <c r="N10" i="29"/>
  <c r="N8" i="29"/>
  <c r="N6" i="29"/>
  <c r="O30" i="29"/>
  <c r="O18" i="29"/>
  <c r="H64" i="29"/>
  <c r="H52" i="29"/>
  <c r="H40" i="29"/>
  <c r="H28" i="29"/>
  <c r="H16" i="29"/>
  <c r="I63" i="29"/>
  <c r="I51" i="29"/>
  <c r="I39" i="29"/>
  <c r="I27" i="29"/>
  <c r="I15" i="29"/>
  <c r="L5" i="29"/>
  <c r="M68" i="29"/>
  <c r="M66" i="29"/>
  <c r="M64" i="29"/>
  <c r="M62" i="29"/>
  <c r="M60" i="29"/>
  <c r="M58" i="29"/>
  <c r="M56" i="29"/>
  <c r="M54" i="29"/>
  <c r="M52" i="29"/>
  <c r="M50" i="29"/>
  <c r="M48" i="29"/>
  <c r="M46" i="29"/>
  <c r="M44" i="29"/>
  <c r="M42" i="29"/>
  <c r="M40" i="29"/>
  <c r="M38" i="29"/>
  <c r="M36" i="29"/>
  <c r="M34" i="29"/>
  <c r="M32" i="29"/>
  <c r="M30" i="29"/>
  <c r="M28" i="29"/>
  <c r="M26" i="29"/>
  <c r="M24" i="29"/>
  <c r="M22" i="29"/>
  <c r="M20" i="29"/>
  <c r="M18" i="29"/>
  <c r="M16" i="29"/>
  <c r="M14" i="29"/>
  <c r="M12" i="29"/>
  <c r="M10" i="29"/>
  <c r="M8" i="29"/>
  <c r="M6" i="29"/>
  <c r="O43" i="29"/>
  <c r="H63" i="29"/>
  <c r="H51" i="29"/>
  <c r="H39" i="29"/>
  <c r="H27" i="29"/>
  <c r="H15" i="29"/>
  <c r="I62" i="29"/>
  <c r="I50" i="29"/>
  <c r="I38" i="29"/>
  <c r="I26" i="29"/>
  <c r="I14" i="29"/>
  <c r="M5" i="29"/>
  <c r="L70" i="29"/>
  <c r="L68" i="29"/>
  <c r="L66" i="29"/>
  <c r="L64" i="29"/>
  <c r="L62" i="29"/>
  <c r="L60" i="29"/>
  <c r="L58" i="29"/>
  <c r="L56" i="29"/>
  <c r="L54" i="29"/>
  <c r="L52" i="29"/>
  <c r="L50" i="29"/>
  <c r="L48" i="29"/>
  <c r="L46" i="29"/>
  <c r="L44" i="29"/>
  <c r="L42" i="29"/>
  <c r="L40" i="29"/>
  <c r="L38" i="29"/>
  <c r="L36" i="29"/>
  <c r="L34" i="29"/>
  <c r="L32" i="29"/>
  <c r="L30" i="29"/>
  <c r="L28" i="29"/>
  <c r="L26" i="29"/>
  <c r="L24" i="29"/>
  <c r="L22" i="29"/>
  <c r="L20" i="29"/>
  <c r="L18" i="29"/>
  <c r="L16" i="29"/>
  <c r="L14" i="29"/>
  <c r="L12" i="29"/>
  <c r="L10" i="29"/>
  <c r="L8" i="29"/>
  <c r="L6" i="29"/>
  <c r="O16" i="29"/>
  <c r="H74" i="29"/>
  <c r="H62" i="29"/>
  <c r="H50" i="29"/>
  <c r="H38" i="29"/>
  <c r="H26" i="29"/>
  <c r="H14" i="29"/>
  <c r="I73" i="29"/>
  <c r="I61" i="29"/>
  <c r="I49" i="29"/>
  <c r="I37" i="29"/>
  <c r="I25" i="29"/>
  <c r="I13" i="29"/>
  <c r="N5" i="29"/>
  <c r="K70" i="29"/>
  <c r="K68" i="29"/>
  <c r="K58" i="29"/>
  <c r="K56" i="29"/>
  <c r="K46" i="29"/>
  <c r="K34" i="29"/>
  <c r="K32" i="29"/>
  <c r="K22" i="29"/>
  <c r="K10" i="29"/>
  <c r="O19" i="29"/>
  <c r="O42" i="29"/>
  <c r="H73" i="29"/>
  <c r="H61" i="29"/>
  <c r="H49" i="29"/>
  <c r="H37" i="29"/>
  <c r="H25" i="29"/>
  <c r="H13" i="29"/>
  <c r="O5" i="29"/>
  <c r="B3" i="28"/>
  <c r="B4" i="28"/>
  <c r="B5" i="28"/>
  <c r="B6" i="28"/>
  <c r="B7" i="28"/>
  <c r="B8" i="28"/>
  <c r="B9" i="28"/>
  <c r="B10" i="28"/>
  <c r="B11" i="28"/>
  <c r="B12" i="28"/>
  <c r="B13" i="28"/>
  <c r="B14" i="28"/>
  <c r="B15" i="28"/>
  <c r="B16" i="28"/>
  <c r="B17" i="28"/>
  <c r="B18" i="28"/>
  <c r="B19" i="28"/>
  <c r="B20" i="28"/>
  <c r="B21" i="28"/>
  <c r="B22" i="28"/>
  <c r="B23" i="28"/>
  <c r="B24" i="28"/>
  <c r="B25" i="28"/>
  <c r="B26" i="28"/>
  <c r="B28" i="28"/>
  <c r="B30" i="28"/>
  <c r="B31" i="28"/>
  <c r="B32" i="28"/>
  <c r="B33" i="28"/>
  <c r="B34" i="28"/>
  <c r="B35" i="28"/>
  <c r="B36" i="28"/>
  <c r="B37" i="28"/>
  <c r="B38" i="28"/>
  <c r="B39" i="28"/>
  <c r="B40" i="28"/>
  <c r="B41" i="28"/>
  <c r="B42" i="28"/>
  <c r="B43" i="28"/>
  <c r="B44" i="28"/>
  <c r="B45" i="28"/>
  <c r="B46" i="28"/>
  <c r="B47" i="28"/>
  <c r="B48" i="28"/>
  <c r="B49" i="28"/>
  <c r="B50" i="28"/>
  <c r="B51" i="28"/>
  <c r="B52" i="28"/>
  <c r="B53" i="28"/>
  <c r="B54" i="28"/>
  <c r="B55" i="28"/>
  <c r="B56" i="28"/>
  <c r="B57" i="28"/>
  <c r="B58" i="28"/>
  <c r="B59" i="28"/>
  <c r="B60" i="28"/>
  <c r="B61" i="28"/>
  <c r="B62" i="28"/>
  <c r="B63" i="28"/>
  <c r="B64" i="28"/>
  <c r="B65" i="28"/>
  <c r="B66" i="28"/>
  <c r="B67" i="28"/>
  <c r="B68" i="28"/>
  <c r="B69" i="28"/>
  <c r="B70" i="28"/>
  <c r="B71" i="28"/>
  <c r="B72" i="28"/>
  <c r="B73" i="28"/>
  <c r="B74" i="28"/>
  <c r="B75" i="28"/>
  <c r="B76" i="28"/>
  <c r="B77" i="28"/>
  <c r="B78" i="28"/>
  <c r="B79" i="28"/>
  <c r="B80" i="28"/>
  <c r="B81" i="28"/>
  <c r="B82" i="28"/>
  <c r="B83" i="28"/>
  <c r="B84" i="28"/>
  <c r="B85" i="28"/>
  <c r="B86" i="28"/>
  <c r="B87" i="28"/>
  <c r="B88" i="28"/>
  <c r="B89" i="28"/>
  <c r="B90" i="28"/>
  <c r="B91" i="28"/>
  <c r="B92" i="28"/>
  <c r="B93" i="28"/>
  <c r="B94" i="28"/>
  <c r="B95" i="28"/>
  <c r="B96" i="28"/>
  <c r="B97" i="28"/>
  <c r="B98" i="28"/>
  <c r="B99" i="28"/>
  <c r="B100" i="28"/>
  <c r="B101" i="28"/>
  <c r="B102" i="28"/>
  <c r="B103" i="28"/>
  <c r="B104" i="28"/>
  <c r="B105" i="28"/>
  <c r="B106" i="28"/>
  <c r="B107" i="28"/>
  <c r="B108" i="28"/>
  <c r="B109" i="28"/>
  <c r="B110" i="28"/>
  <c r="B111" i="28"/>
  <c r="B112" i="28"/>
  <c r="B113" i="28"/>
  <c r="B114" i="28"/>
  <c r="B115" i="28"/>
  <c r="B116" i="28"/>
  <c r="B117" i="28"/>
  <c r="B118" i="28"/>
  <c r="B119" i="28"/>
  <c r="B120" i="28"/>
  <c r="B121" i="28"/>
  <c r="B122" i="28"/>
  <c r="B123" i="28"/>
  <c r="B124" i="28"/>
  <c r="B125" i="28"/>
  <c r="B126" i="28"/>
  <c r="B127" i="28"/>
  <c r="B128" i="28"/>
  <c r="B129" i="28"/>
  <c r="B130" i="28"/>
  <c r="B131" i="28"/>
  <c r="B132" i="28"/>
  <c r="B133" i="28"/>
  <c r="B134" i="28"/>
  <c r="B135" i="28"/>
  <c r="B136" i="28"/>
  <c r="B137" i="28"/>
  <c r="B138" i="28"/>
  <c r="B139" i="28"/>
  <c r="B140" i="28"/>
  <c r="B141" i="28"/>
  <c r="B142" i="28"/>
  <c r="B143" i="28"/>
  <c r="B144" i="28"/>
  <c r="B145" i="28"/>
  <c r="B146" i="28"/>
  <c r="B147" i="28"/>
  <c r="B148" i="28"/>
  <c r="B149" i="28"/>
  <c r="B150" i="28"/>
  <c r="B151" i="28"/>
  <c r="B152" i="28"/>
  <c r="B153" i="28"/>
  <c r="B154" i="28"/>
  <c r="B155" i="28"/>
  <c r="B156" i="28"/>
  <c r="B157" i="28"/>
  <c r="B158" i="28"/>
  <c r="B159" i="28"/>
  <c r="B160" i="28"/>
  <c r="B161" i="28"/>
  <c r="B162" i="28"/>
  <c r="B163" i="28"/>
  <c r="B164" i="28"/>
  <c r="B165" i="28"/>
  <c r="B166" i="28"/>
  <c r="B167" i="28"/>
  <c r="B168" i="28"/>
  <c r="B169" i="28"/>
  <c r="B170" i="28"/>
  <c r="B171" i="28"/>
  <c r="B172" i="28"/>
  <c r="B173" i="28"/>
  <c r="B174" i="28"/>
  <c r="B175" i="28"/>
  <c r="B176" i="28"/>
  <c r="B177" i="28"/>
  <c r="B178" i="28"/>
  <c r="B179" i="28"/>
  <c r="B180" i="28"/>
  <c r="B181" i="28"/>
  <c r="B182" i="28"/>
  <c r="B183" i="28"/>
  <c r="B184" i="28"/>
  <c r="B185" i="28"/>
  <c r="B188" i="28"/>
  <c r="B189" i="28"/>
  <c r="B190" i="28"/>
  <c r="B191" i="28"/>
  <c r="B192" i="28"/>
  <c r="B193" i="28"/>
  <c r="B194" i="28"/>
  <c r="B195" i="28"/>
  <c r="B196" i="28"/>
  <c r="B197" i="28"/>
  <c r="B198" i="28"/>
  <c r="B199" i="28"/>
  <c r="B200" i="28"/>
  <c r="B201" i="28"/>
  <c r="B202" i="28"/>
  <c r="B203" i="28"/>
  <c r="B204" i="28"/>
  <c r="B205" i="28"/>
  <c r="B206" i="28"/>
  <c r="B207" i="28"/>
  <c r="B208" i="28"/>
  <c r="B2" i="28"/>
  <c r="D3" i="28"/>
  <c r="D4" i="28"/>
  <c r="D5" i="28"/>
  <c r="D6" i="28"/>
  <c r="D7" i="28"/>
  <c r="D8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B27" i="28"/>
  <c r="D28" i="28"/>
  <c r="D29" i="28"/>
  <c r="B29" i="28"/>
  <c r="D30" i="28"/>
  <c r="D31" i="28"/>
  <c r="D32" i="28"/>
  <c r="D33" i="28"/>
  <c r="D34" i="28"/>
  <c r="D35" i="28"/>
  <c r="D36" i="28"/>
  <c r="D37" i="28"/>
  <c r="D38" i="28"/>
  <c r="D39" i="28"/>
  <c r="D40" i="28"/>
  <c r="D41" i="28"/>
  <c r="D42" i="28"/>
  <c r="D43" i="28"/>
  <c r="D44" i="28"/>
  <c r="D45" i="28"/>
  <c r="D46" i="28"/>
  <c r="D47" i="28"/>
  <c r="D48" i="28"/>
  <c r="D49" i="28"/>
  <c r="D50" i="28"/>
  <c r="D51" i="28"/>
  <c r="D52" i="28"/>
  <c r="D53" i="28"/>
  <c r="D54" i="28"/>
  <c r="D55" i="28"/>
  <c r="D56" i="28"/>
  <c r="D57" i="28"/>
  <c r="D58" i="28"/>
  <c r="D59" i="28"/>
  <c r="D60" i="28"/>
  <c r="D61" i="28"/>
  <c r="D62" i="28"/>
  <c r="D63" i="28"/>
  <c r="D64" i="28"/>
  <c r="D65" i="28"/>
  <c r="D66" i="28"/>
  <c r="D67" i="28"/>
  <c r="D68" i="28"/>
  <c r="D69" i="28"/>
  <c r="D70" i="28"/>
  <c r="D71" i="28"/>
  <c r="D72" i="28"/>
  <c r="D73" i="28"/>
  <c r="D74" i="28"/>
  <c r="D75" i="28"/>
  <c r="D76" i="28"/>
  <c r="D77" i="28"/>
  <c r="D78" i="28"/>
  <c r="D79" i="28"/>
  <c r="D80" i="28"/>
  <c r="D81" i="28"/>
  <c r="D82" i="28"/>
  <c r="D83" i="28"/>
  <c r="D84" i="28"/>
  <c r="D85" i="28"/>
  <c r="D86" i="28"/>
  <c r="D87" i="28"/>
  <c r="D88" i="28"/>
  <c r="D89" i="28"/>
  <c r="D90" i="28"/>
  <c r="D91" i="28"/>
  <c r="D92" i="28"/>
  <c r="D93" i="28"/>
  <c r="D94" i="28"/>
  <c r="D95" i="28"/>
  <c r="D96" i="28"/>
  <c r="D97" i="28"/>
  <c r="D98" i="28"/>
  <c r="D99" i="28"/>
  <c r="D100" i="28"/>
  <c r="D101" i="28"/>
  <c r="D102" i="28"/>
  <c r="D103" i="28"/>
  <c r="D104" i="28"/>
  <c r="D105" i="28"/>
  <c r="D106" i="28"/>
  <c r="D107" i="28"/>
  <c r="D108" i="28"/>
  <c r="D109" i="28"/>
  <c r="D110" i="28"/>
  <c r="D111" i="28"/>
  <c r="D112" i="28"/>
  <c r="D113" i="28"/>
  <c r="D114" i="28"/>
  <c r="D115" i="28"/>
  <c r="D116" i="28"/>
  <c r="D117" i="28"/>
  <c r="D118" i="28"/>
  <c r="D119" i="28"/>
  <c r="D120" i="28"/>
  <c r="D121" i="28"/>
  <c r="D122" i="28"/>
  <c r="D123" i="28"/>
  <c r="D124" i="28"/>
  <c r="D125" i="28"/>
  <c r="D126" i="28"/>
  <c r="D127" i="28"/>
  <c r="D128" i="28"/>
  <c r="D129" i="28"/>
  <c r="D130" i="28"/>
  <c r="D131" i="28"/>
  <c r="D132" i="28"/>
  <c r="D133" i="28"/>
  <c r="D134" i="28"/>
  <c r="D135" i="28"/>
  <c r="D136" i="28"/>
  <c r="D137" i="28"/>
  <c r="D138" i="28"/>
  <c r="D139" i="28"/>
  <c r="D140" i="28"/>
  <c r="D141" i="28"/>
  <c r="D142" i="28"/>
  <c r="D143" i="28"/>
  <c r="D144" i="28"/>
  <c r="D145" i="28"/>
  <c r="D146" i="28"/>
  <c r="D147" i="28"/>
  <c r="D148" i="28"/>
  <c r="D149" i="28"/>
  <c r="D150" i="28"/>
  <c r="D151" i="28"/>
  <c r="D152" i="28"/>
  <c r="D153" i="28"/>
  <c r="D154" i="28"/>
  <c r="D155" i="28"/>
  <c r="D156" i="28"/>
  <c r="D157" i="28"/>
  <c r="D158" i="28"/>
  <c r="D159" i="28"/>
  <c r="D160" i="28"/>
  <c r="D161" i="28"/>
  <c r="D162" i="28"/>
  <c r="D163" i="28"/>
  <c r="D164" i="28"/>
  <c r="D165" i="28"/>
  <c r="D166" i="28"/>
  <c r="D167" i="28"/>
  <c r="D168" i="28"/>
  <c r="D169" i="28"/>
  <c r="D170" i="28"/>
  <c r="D171" i="28"/>
  <c r="D172" i="28"/>
  <c r="D173" i="28"/>
  <c r="D174" i="28"/>
  <c r="D175" i="28"/>
  <c r="D176" i="28"/>
  <c r="D177" i="28"/>
  <c r="D178" i="28"/>
  <c r="D179" i="28"/>
  <c r="D180" i="28"/>
  <c r="D181" i="28"/>
  <c r="D182" i="28"/>
  <c r="D183" i="28"/>
  <c r="D184" i="28"/>
  <c r="D185" i="28"/>
  <c r="D186" i="28"/>
  <c r="B186" i="28"/>
  <c r="D187" i="28"/>
  <c r="B187" i="28"/>
  <c r="D188" i="28"/>
  <c r="D189" i="28"/>
  <c r="D190" i="28"/>
  <c r="D191" i="28"/>
  <c r="D192" i="28"/>
  <c r="D193" i="28"/>
  <c r="D194" i="28"/>
  <c r="D195" i="28"/>
  <c r="D196" i="28"/>
  <c r="D197" i="28"/>
  <c r="D198" i="28"/>
  <c r="D199" i="28"/>
  <c r="D200" i="28"/>
  <c r="D201" i="28"/>
  <c r="D202" i="28"/>
  <c r="D203" i="28"/>
  <c r="D204" i="28"/>
  <c r="D205" i="28"/>
  <c r="D206" i="28"/>
  <c r="D207" i="28"/>
  <c r="D208" i="28"/>
  <c r="D2" i="28"/>
  <c r="B3" i="27"/>
  <c r="B4" i="27"/>
  <c r="B5" i="27"/>
  <c r="B6" i="27"/>
  <c r="B7" i="27"/>
  <c r="B8" i="27"/>
  <c r="B9" i="27"/>
  <c r="B10" i="27"/>
  <c r="B11" i="27"/>
  <c r="B12" i="27"/>
  <c r="B13" i="27"/>
  <c r="B14" i="27"/>
  <c r="B15" i="27"/>
  <c r="B16" i="27"/>
  <c r="B17" i="27"/>
  <c r="B18" i="27"/>
  <c r="B19" i="27"/>
  <c r="B20" i="27"/>
  <c r="B21" i="27"/>
  <c r="B22" i="27"/>
  <c r="B23" i="27"/>
  <c r="B24" i="27"/>
  <c r="B25" i="27"/>
  <c r="B26" i="27"/>
  <c r="B27" i="27"/>
  <c r="B28" i="27"/>
  <c r="B29" i="27"/>
  <c r="B30" i="27"/>
  <c r="B31" i="27"/>
  <c r="B35" i="27"/>
  <c r="B36" i="27"/>
  <c r="B37" i="27"/>
  <c r="B38" i="27"/>
  <c r="B39" i="27"/>
  <c r="B40" i="27"/>
  <c r="B41" i="27"/>
  <c r="B42" i="27"/>
  <c r="B43" i="27"/>
  <c r="B44" i="27"/>
  <c r="B45" i="27"/>
  <c r="B46" i="27"/>
  <c r="B47" i="27"/>
  <c r="B48" i="27"/>
  <c r="B49" i="27"/>
  <c r="B50" i="27"/>
  <c r="B51" i="27"/>
  <c r="B52" i="27"/>
  <c r="B53" i="27"/>
  <c r="B54" i="27"/>
  <c r="B55" i="27"/>
  <c r="B56" i="27"/>
  <c r="B57" i="27"/>
  <c r="B58" i="27"/>
  <c r="B59" i="27"/>
  <c r="B60" i="27"/>
  <c r="B61" i="27"/>
  <c r="B62" i="27"/>
  <c r="B63" i="27"/>
  <c r="B64" i="27"/>
  <c r="B65" i="27"/>
  <c r="B66" i="27"/>
  <c r="B67" i="27"/>
  <c r="B68" i="27"/>
  <c r="B69" i="27"/>
  <c r="B70" i="27"/>
  <c r="B71" i="27"/>
  <c r="B72" i="27"/>
  <c r="B73" i="27"/>
  <c r="B74" i="27"/>
  <c r="B75" i="27"/>
  <c r="B76" i="27"/>
  <c r="B77" i="27"/>
  <c r="B78" i="27"/>
  <c r="B79" i="27"/>
  <c r="B80" i="27"/>
  <c r="B81" i="27"/>
  <c r="B82" i="27"/>
  <c r="B83" i="27"/>
  <c r="B84" i="27"/>
  <c r="B85" i="27"/>
  <c r="B86" i="27"/>
  <c r="B87" i="27"/>
  <c r="B88" i="27"/>
  <c r="B89" i="27"/>
  <c r="B90" i="27"/>
  <c r="B91" i="27"/>
  <c r="B92" i="27"/>
  <c r="B93" i="27"/>
  <c r="B94" i="27"/>
  <c r="B95" i="27"/>
  <c r="B96" i="27"/>
  <c r="B97" i="27"/>
  <c r="B98" i="27"/>
  <c r="B99" i="27"/>
  <c r="B100" i="27"/>
  <c r="B101" i="27"/>
  <c r="B102" i="27"/>
  <c r="B103" i="27"/>
  <c r="B104" i="27"/>
  <c r="B105" i="27"/>
  <c r="B106" i="27"/>
  <c r="B107" i="27"/>
  <c r="B108" i="27"/>
  <c r="B109" i="27"/>
  <c r="B110" i="27"/>
  <c r="B111" i="27"/>
  <c r="B112" i="27"/>
  <c r="B113" i="27"/>
  <c r="B114" i="27"/>
  <c r="B115" i="27"/>
  <c r="B116" i="27"/>
  <c r="B117" i="27"/>
  <c r="B118" i="27"/>
  <c r="B119" i="27"/>
  <c r="B120" i="27"/>
  <c r="B121" i="27"/>
  <c r="B122" i="27"/>
  <c r="B123" i="27"/>
  <c r="B124" i="27"/>
  <c r="B125" i="27"/>
  <c r="B126" i="27"/>
  <c r="B127" i="27"/>
  <c r="B128" i="27"/>
  <c r="B129" i="27"/>
  <c r="B130" i="27"/>
  <c r="B131" i="27"/>
  <c r="B132" i="27"/>
  <c r="B133" i="27"/>
  <c r="B134" i="27"/>
  <c r="B135" i="27"/>
  <c r="B136" i="27"/>
  <c r="B137" i="27"/>
  <c r="B138" i="27"/>
  <c r="B139" i="27"/>
  <c r="B140" i="27"/>
  <c r="B141" i="27"/>
  <c r="B142" i="27"/>
  <c r="B143" i="27"/>
  <c r="B144" i="27"/>
  <c r="B145" i="27"/>
  <c r="B146" i="27"/>
  <c r="B147" i="27"/>
  <c r="B148" i="27"/>
  <c r="B149" i="27"/>
  <c r="B150" i="27"/>
  <c r="B151" i="27"/>
  <c r="B152" i="27"/>
  <c r="B153" i="27"/>
  <c r="B154" i="27"/>
  <c r="B155" i="27"/>
  <c r="B156" i="27"/>
  <c r="B157" i="27"/>
  <c r="B158" i="27"/>
  <c r="B159" i="27"/>
  <c r="B160" i="27"/>
  <c r="B161" i="27"/>
  <c r="B162" i="27"/>
  <c r="B163" i="27"/>
  <c r="B164" i="27"/>
  <c r="B165" i="27"/>
  <c r="B166" i="27"/>
  <c r="B167" i="27"/>
  <c r="B168" i="27"/>
  <c r="B169" i="27"/>
  <c r="B170" i="27"/>
  <c r="B171" i="27"/>
  <c r="B172" i="27"/>
  <c r="B173" i="27"/>
  <c r="B174" i="27"/>
  <c r="B175" i="27"/>
  <c r="B176" i="27"/>
  <c r="B177" i="27"/>
  <c r="B178" i="27"/>
  <c r="B179" i="27"/>
  <c r="B180" i="27"/>
  <c r="B181" i="27"/>
  <c r="B182" i="27"/>
  <c r="B183" i="27"/>
  <c r="B184" i="27"/>
  <c r="B185" i="27"/>
  <c r="B186" i="27"/>
  <c r="B187" i="27"/>
  <c r="B188" i="27"/>
  <c r="B189" i="27"/>
  <c r="B190" i="27"/>
  <c r="B193" i="27"/>
  <c r="B194" i="27"/>
  <c r="B195" i="27"/>
  <c r="B196" i="27"/>
  <c r="B197" i="27"/>
  <c r="B198" i="27"/>
  <c r="B199" i="27"/>
  <c r="B200" i="27"/>
  <c r="B201" i="27"/>
  <c r="B202" i="27"/>
  <c r="B203" i="27"/>
  <c r="B204" i="27"/>
  <c r="B205" i="27"/>
  <c r="B206" i="27"/>
  <c r="B207" i="27"/>
  <c r="B208" i="27"/>
  <c r="B209" i="27"/>
  <c r="B210" i="27"/>
  <c r="B211" i="27"/>
  <c r="B212" i="27"/>
  <c r="B213" i="27"/>
  <c r="B214" i="27"/>
  <c r="B2" i="27"/>
  <c r="D3" i="27"/>
  <c r="D4" i="27"/>
  <c r="D5" i="27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32" i="27"/>
  <c r="B32" i="27"/>
  <c r="D33" i="27"/>
  <c r="B33" i="27"/>
  <c r="D34" i="27"/>
  <c r="B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8" i="27"/>
  <c r="D49" i="27"/>
  <c r="D50" i="27"/>
  <c r="D51" i="27"/>
  <c r="D52" i="27"/>
  <c r="D53" i="27"/>
  <c r="D54" i="27"/>
  <c r="D55" i="27"/>
  <c r="D56" i="27"/>
  <c r="D57" i="27"/>
  <c r="D58" i="27"/>
  <c r="D59" i="27"/>
  <c r="D60" i="27"/>
  <c r="D61" i="27"/>
  <c r="D62" i="27"/>
  <c r="D63" i="27"/>
  <c r="D64" i="27"/>
  <c r="D65" i="27"/>
  <c r="D66" i="27"/>
  <c r="D67" i="27"/>
  <c r="D68" i="27"/>
  <c r="D69" i="27"/>
  <c r="D70" i="27"/>
  <c r="D71" i="27"/>
  <c r="D72" i="27"/>
  <c r="D73" i="27"/>
  <c r="D74" i="27"/>
  <c r="D75" i="27"/>
  <c r="D76" i="27"/>
  <c r="D77" i="27"/>
  <c r="D78" i="27"/>
  <c r="D79" i="27"/>
  <c r="D80" i="27"/>
  <c r="D81" i="27"/>
  <c r="D82" i="27"/>
  <c r="D83" i="27"/>
  <c r="D84" i="27"/>
  <c r="D85" i="27"/>
  <c r="D86" i="27"/>
  <c r="D87" i="27"/>
  <c r="D88" i="27"/>
  <c r="D89" i="27"/>
  <c r="D90" i="27"/>
  <c r="D91" i="27"/>
  <c r="D92" i="27"/>
  <c r="D93" i="27"/>
  <c r="D94" i="27"/>
  <c r="D95" i="27"/>
  <c r="D96" i="27"/>
  <c r="D97" i="27"/>
  <c r="D98" i="27"/>
  <c r="D99" i="27"/>
  <c r="D100" i="27"/>
  <c r="D101" i="27"/>
  <c r="D102" i="27"/>
  <c r="D103" i="27"/>
  <c r="D104" i="27"/>
  <c r="D105" i="27"/>
  <c r="D106" i="27"/>
  <c r="D107" i="27"/>
  <c r="D108" i="27"/>
  <c r="D109" i="27"/>
  <c r="D110" i="27"/>
  <c r="D111" i="27"/>
  <c r="D112" i="27"/>
  <c r="D113" i="27"/>
  <c r="D114" i="27"/>
  <c r="D115" i="27"/>
  <c r="D116" i="27"/>
  <c r="D117" i="27"/>
  <c r="D118" i="27"/>
  <c r="D119" i="27"/>
  <c r="D120" i="27"/>
  <c r="D121" i="27"/>
  <c r="D122" i="27"/>
  <c r="D123" i="27"/>
  <c r="D124" i="27"/>
  <c r="D125" i="27"/>
  <c r="D126" i="27"/>
  <c r="D127" i="27"/>
  <c r="D128" i="27"/>
  <c r="D129" i="27"/>
  <c r="D130" i="27"/>
  <c r="D131" i="27"/>
  <c r="D132" i="27"/>
  <c r="D133" i="27"/>
  <c r="D134" i="27"/>
  <c r="D135" i="27"/>
  <c r="D136" i="27"/>
  <c r="D137" i="27"/>
  <c r="D138" i="27"/>
  <c r="D139" i="27"/>
  <c r="D140" i="27"/>
  <c r="D141" i="27"/>
  <c r="D142" i="27"/>
  <c r="D143" i="27"/>
  <c r="D144" i="27"/>
  <c r="D145" i="27"/>
  <c r="D146" i="27"/>
  <c r="D147" i="27"/>
  <c r="D148" i="27"/>
  <c r="D149" i="27"/>
  <c r="D150" i="27"/>
  <c r="D151" i="27"/>
  <c r="D152" i="27"/>
  <c r="D153" i="27"/>
  <c r="D154" i="27"/>
  <c r="D155" i="27"/>
  <c r="D156" i="27"/>
  <c r="D157" i="27"/>
  <c r="D158" i="27"/>
  <c r="D159" i="27"/>
  <c r="D160" i="27"/>
  <c r="D161" i="27"/>
  <c r="D162" i="27"/>
  <c r="D163" i="27"/>
  <c r="D164" i="27"/>
  <c r="D165" i="27"/>
  <c r="D166" i="27"/>
  <c r="D167" i="27"/>
  <c r="D168" i="27"/>
  <c r="D169" i="27"/>
  <c r="D170" i="27"/>
  <c r="D171" i="27"/>
  <c r="D172" i="27"/>
  <c r="D173" i="27"/>
  <c r="D174" i="27"/>
  <c r="D175" i="27"/>
  <c r="D176" i="27"/>
  <c r="D177" i="27"/>
  <c r="D178" i="27"/>
  <c r="D179" i="27"/>
  <c r="D180" i="27"/>
  <c r="D181" i="27"/>
  <c r="D182" i="27"/>
  <c r="D183" i="27"/>
  <c r="D184" i="27"/>
  <c r="D185" i="27"/>
  <c r="D186" i="27"/>
  <c r="D187" i="27"/>
  <c r="D188" i="27"/>
  <c r="D189" i="27"/>
  <c r="D190" i="27"/>
  <c r="D191" i="27"/>
  <c r="B191" i="27"/>
  <c r="D192" i="27"/>
  <c r="B192" i="27"/>
  <c r="D193" i="27"/>
  <c r="D194" i="27"/>
  <c r="D195" i="27"/>
  <c r="D196" i="27"/>
  <c r="D197" i="27"/>
  <c r="D198" i="27"/>
  <c r="D199" i="27"/>
  <c r="D200" i="27"/>
  <c r="D201" i="27"/>
  <c r="D202" i="27"/>
  <c r="D203" i="27"/>
  <c r="D204" i="27"/>
  <c r="D205" i="27"/>
  <c r="D206" i="27"/>
  <c r="D207" i="27"/>
  <c r="D208" i="27"/>
  <c r="D209" i="27"/>
  <c r="D210" i="27"/>
  <c r="D211" i="27"/>
  <c r="D212" i="27"/>
  <c r="D213" i="27"/>
  <c r="D214" i="27"/>
  <c r="D2" i="27"/>
  <c r="B3" i="26"/>
  <c r="B4" i="26"/>
  <c r="B5" i="26"/>
  <c r="B6" i="26"/>
  <c r="B7" i="26"/>
  <c r="B8" i="26"/>
  <c r="B9" i="26"/>
  <c r="B10" i="26"/>
  <c r="B11" i="26"/>
  <c r="B12" i="26"/>
  <c r="B13" i="26"/>
  <c r="B14" i="26"/>
  <c r="B15" i="26"/>
  <c r="B16" i="26"/>
  <c r="B17" i="26"/>
  <c r="B18" i="26"/>
  <c r="B19" i="26"/>
  <c r="B20" i="26"/>
  <c r="B21" i="26"/>
  <c r="B22" i="26"/>
  <c r="B23" i="26"/>
  <c r="B24" i="26"/>
  <c r="B25" i="26"/>
  <c r="B26" i="26"/>
  <c r="B27" i="26"/>
  <c r="B30" i="26"/>
  <c r="B31" i="26"/>
  <c r="B32" i="26"/>
  <c r="B33" i="26"/>
  <c r="B34" i="26"/>
  <c r="B35" i="26"/>
  <c r="B36" i="26"/>
  <c r="B37" i="26"/>
  <c r="B38" i="26"/>
  <c r="B39" i="26"/>
  <c r="B40" i="26"/>
  <c r="B41" i="26"/>
  <c r="B42" i="26"/>
  <c r="B43" i="26"/>
  <c r="B44" i="26"/>
  <c r="B45" i="26"/>
  <c r="B46" i="26"/>
  <c r="B47" i="26"/>
  <c r="B48" i="26"/>
  <c r="B49" i="26"/>
  <c r="B50" i="26"/>
  <c r="B51" i="26"/>
  <c r="B52" i="26"/>
  <c r="B53" i="26"/>
  <c r="B54" i="26"/>
  <c r="B55" i="26"/>
  <c r="B56" i="26"/>
  <c r="B57" i="26"/>
  <c r="B58" i="26"/>
  <c r="B59" i="26"/>
  <c r="B60" i="26"/>
  <c r="B61" i="26"/>
  <c r="B62" i="26"/>
  <c r="B63" i="26"/>
  <c r="B64" i="26"/>
  <c r="B65" i="26"/>
  <c r="B66" i="26"/>
  <c r="B67" i="26"/>
  <c r="B68" i="26"/>
  <c r="B69" i="26"/>
  <c r="B70" i="26"/>
  <c r="B71" i="26"/>
  <c r="B72" i="26"/>
  <c r="B73" i="26"/>
  <c r="B74" i="26"/>
  <c r="B75" i="26"/>
  <c r="B76" i="26"/>
  <c r="B77" i="26"/>
  <c r="B78" i="26"/>
  <c r="B79" i="26"/>
  <c r="B80" i="26"/>
  <c r="B81" i="26"/>
  <c r="B82" i="26"/>
  <c r="B83" i="26"/>
  <c r="B84" i="26"/>
  <c r="B85" i="26"/>
  <c r="B86" i="26"/>
  <c r="B87" i="26"/>
  <c r="B88" i="26"/>
  <c r="B89" i="26"/>
  <c r="B90" i="26"/>
  <c r="B91" i="26"/>
  <c r="B92" i="26"/>
  <c r="B93" i="26"/>
  <c r="B94" i="26"/>
  <c r="B95" i="26"/>
  <c r="B96" i="26"/>
  <c r="B97" i="26"/>
  <c r="B98" i="26"/>
  <c r="B99" i="26"/>
  <c r="B100" i="26"/>
  <c r="B101" i="26"/>
  <c r="B102" i="26"/>
  <c r="B103" i="26"/>
  <c r="B104" i="26"/>
  <c r="B105" i="26"/>
  <c r="B106" i="26"/>
  <c r="B107" i="26"/>
  <c r="B108" i="26"/>
  <c r="B109" i="26"/>
  <c r="B110" i="26"/>
  <c r="B111" i="26"/>
  <c r="B112" i="26"/>
  <c r="B113" i="26"/>
  <c r="B114" i="26"/>
  <c r="B115" i="26"/>
  <c r="B116" i="26"/>
  <c r="B117" i="26"/>
  <c r="B118" i="26"/>
  <c r="B119" i="26"/>
  <c r="B120" i="26"/>
  <c r="B121" i="26"/>
  <c r="B122" i="26"/>
  <c r="B123" i="26"/>
  <c r="B124" i="26"/>
  <c r="B125" i="26"/>
  <c r="B126" i="26"/>
  <c r="B127" i="26"/>
  <c r="B128" i="26"/>
  <c r="B129" i="26"/>
  <c r="B130" i="26"/>
  <c r="B131" i="26"/>
  <c r="B132" i="26"/>
  <c r="B133" i="26"/>
  <c r="B134" i="26"/>
  <c r="B135" i="26"/>
  <c r="B136" i="26"/>
  <c r="B137" i="26"/>
  <c r="B138" i="26"/>
  <c r="B139" i="26"/>
  <c r="B140" i="26"/>
  <c r="B141" i="26"/>
  <c r="B142" i="26"/>
  <c r="B143" i="26"/>
  <c r="B144" i="26"/>
  <c r="B145" i="26"/>
  <c r="B146" i="26"/>
  <c r="B147" i="26"/>
  <c r="B148" i="26"/>
  <c r="B149" i="26"/>
  <c r="B150" i="26"/>
  <c r="B151" i="26"/>
  <c r="B152" i="26"/>
  <c r="B153" i="26"/>
  <c r="B154" i="26"/>
  <c r="B155" i="26"/>
  <c r="B156" i="26"/>
  <c r="B157" i="26"/>
  <c r="B158" i="26"/>
  <c r="B159" i="26"/>
  <c r="B160" i="26"/>
  <c r="B161" i="26"/>
  <c r="B162" i="26"/>
  <c r="B163" i="26"/>
  <c r="B164" i="26"/>
  <c r="B165" i="26"/>
  <c r="B166" i="26"/>
  <c r="B167" i="26"/>
  <c r="B168" i="26"/>
  <c r="B169" i="26"/>
  <c r="B170" i="26"/>
  <c r="B171" i="26"/>
  <c r="B172" i="26"/>
  <c r="B173" i="26"/>
  <c r="B174" i="26"/>
  <c r="B175" i="26"/>
  <c r="B176" i="26"/>
  <c r="B177" i="26"/>
  <c r="B181" i="26"/>
  <c r="B182" i="26"/>
  <c r="B183" i="26"/>
  <c r="B184" i="26"/>
  <c r="B185" i="26"/>
  <c r="B186" i="26"/>
  <c r="B187" i="26"/>
  <c r="B188" i="26"/>
  <c r="B189" i="26"/>
  <c r="B190" i="26"/>
  <c r="B191" i="26"/>
  <c r="B192" i="26"/>
  <c r="B193" i="26"/>
  <c r="B194" i="26"/>
  <c r="B195" i="26"/>
  <c r="B196" i="26"/>
  <c r="B197" i="26"/>
  <c r="B198" i="26"/>
  <c r="B199" i="26"/>
  <c r="B200" i="26"/>
  <c r="B201" i="26"/>
  <c r="B2" i="26"/>
  <c r="D3" i="26"/>
  <c r="D4" i="26"/>
  <c r="D5" i="26"/>
  <c r="D6" i="26"/>
  <c r="D7" i="26"/>
  <c r="D8" i="26"/>
  <c r="D9" i="26"/>
  <c r="D10" i="26"/>
  <c r="D11" i="26"/>
  <c r="D12" i="26"/>
  <c r="D13" i="26"/>
  <c r="D14" i="26"/>
  <c r="D15" i="26"/>
  <c r="D16" i="26"/>
  <c r="D17" i="26"/>
  <c r="D18" i="26"/>
  <c r="D19" i="26"/>
  <c r="D20" i="26"/>
  <c r="D21" i="26"/>
  <c r="D22" i="26"/>
  <c r="D23" i="26"/>
  <c r="D24" i="26"/>
  <c r="D25" i="26"/>
  <c r="D26" i="26"/>
  <c r="D27" i="26"/>
  <c r="D28" i="26"/>
  <c r="B28" i="26"/>
  <c r="D29" i="26"/>
  <c r="B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49" i="26"/>
  <c r="D50" i="26"/>
  <c r="D51" i="26"/>
  <c r="D52" i="26"/>
  <c r="D53" i="26"/>
  <c r="D54" i="26"/>
  <c r="D55" i="26"/>
  <c r="D56" i="26"/>
  <c r="D57" i="26"/>
  <c r="D58" i="26"/>
  <c r="D59" i="26"/>
  <c r="D60" i="26"/>
  <c r="D61" i="26"/>
  <c r="D62" i="26"/>
  <c r="D63" i="26"/>
  <c r="D64" i="26"/>
  <c r="D65" i="26"/>
  <c r="D66" i="26"/>
  <c r="D67" i="26"/>
  <c r="D68" i="26"/>
  <c r="D69" i="26"/>
  <c r="D70" i="26"/>
  <c r="D71" i="26"/>
  <c r="D72" i="26"/>
  <c r="D73" i="26"/>
  <c r="D74" i="26"/>
  <c r="D75" i="26"/>
  <c r="D76" i="26"/>
  <c r="D77" i="26"/>
  <c r="D78" i="26"/>
  <c r="D79" i="26"/>
  <c r="D80" i="26"/>
  <c r="D81" i="26"/>
  <c r="D82" i="26"/>
  <c r="D83" i="26"/>
  <c r="D84" i="26"/>
  <c r="D85" i="26"/>
  <c r="D86" i="26"/>
  <c r="D87" i="26"/>
  <c r="D88" i="26"/>
  <c r="D89" i="26"/>
  <c r="D90" i="26"/>
  <c r="D91" i="26"/>
  <c r="D92" i="26"/>
  <c r="D93" i="26"/>
  <c r="D94" i="26"/>
  <c r="D95" i="26"/>
  <c r="D96" i="26"/>
  <c r="D97" i="26"/>
  <c r="D98" i="26"/>
  <c r="D99" i="26"/>
  <c r="D100" i="26"/>
  <c r="D101" i="26"/>
  <c r="D102" i="26"/>
  <c r="D103" i="26"/>
  <c r="D104" i="26"/>
  <c r="D105" i="26"/>
  <c r="D106" i="26"/>
  <c r="D107" i="26"/>
  <c r="D108" i="26"/>
  <c r="D109" i="26"/>
  <c r="D110" i="26"/>
  <c r="D111" i="26"/>
  <c r="D112" i="26"/>
  <c r="D113" i="26"/>
  <c r="D114" i="26"/>
  <c r="D115" i="26"/>
  <c r="D116" i="26"/>
  <c r="D117" i="26"/>
  <c r="D118" i="26"/>
  <c r="D119" i="26"/>
  <c r="D120" i="26"/>
  <c r="D121" i="26"/>
  <c r="D122" i="26"/>
  <c r="D123" i="26"/>
  <c r="D124" i="26"/>
  <c r="D125" i="26"/>
  <c r="D126" i="26"/>
  <c r="D127" i="26"/>
  <c r="D128" i="26"/>
  <c r="D129" i="26"/>
  <c r="D130" i="26"/>
  <c r="D131" i="26"/>
  <c r="D132" i="26"/>
  <c r="D133" i="26"/>
  <c r="D134" i="26"/>
  <c r="D135" i="26"/>
  <c r="D136" i="26"/>
  <c r="D137" i="26"/>
  <c r="D138" i="26"/>
  <c r="D139" i="26"/>
  <c r="D140" i="26"/>
  <c r="D141" i="26"/>
  <c r="D142" i="26"/>
  <c r="D143" i="26"/>
  <c r="D144" i="26"/>
  <c r="D145" i="26"/>
  <c r="D146" i="26"/>
  <c r="D147" i="26"/>
  <c r="D148" i="26"/>
  <c r="D149" i="26"/>
  <c r="D150" i="26"/>
  <c r="D151" i="26"/>
  <c r="D152" i="26"/>
  <c r="D153" i="26"/>
  <c r="D154" i="26"/>
  <c r="D155" i="26"/>
  <c r="D156" i="26"/>
  <c r="D157" i="26"/>
  <c r="D158" i="26"/>
  <c r="D159" i="26"/>
  <c r="D160" i="26"/>
  <c r="D161" i="26"/>
  <c r="D162" i="26"/>
  <c r="D163" i="26"/>
  <c r="D164" i="26"/>
  <c r="D165" i="26"/>
  <c r="D166" i="26"/>
  <c r="D167" i="26"/>
  <c r="D168" i="26"/>
  <c r="D169" i="26"/>
  <c r="D170" i="26"/>
  <c r="D171" i="26"/>
  <c r="D172" i="26"/>
  <c r="D173" i="26"/>
  <c r="D174" i="26"/>
  <c r="D175" i="26"/>
  <c r="D176" i="26"/>
  <c r="D177" i="26"/>
  <c r="D178" i="26"/>
  <c r="B178" i="26"/>
  <c r="D179" i="26"/>
  <c r="B179" i="26"/>
  <c r="D180" i="26"/>
  <c r="B180" i="26"/>
  <c r="D181" i="26"/>
  <c r="D182" i="26"/>
  <c r="D183" i="26"/>
  <c r="D184" i="26"/>
  <c r="D185" i="26"/>
  <c r="D186" i="26"/>
  <c r="D187" i="26"/>
  <c r="D188" i="26"/>
  <c r="D189" i="26"/>
  <c r="D190" i="26"/>
  <c r="D191" i="26"/>
  <c r="D192" i="26"/>
  <c r="D193" i="26"/>
  <c r="D194" i="26"/>
  <c r="D195" i="26"/>
  <c r="D196" i="26"/>
  <c r="D197" i="26"/>
  <c r="D198" i="26"/>
  <c r="D199" i="26"/>
  <c r="D200" i="26"/>
  <c r="D201" i="26"/>
  <c r="D2" i="26"/>
  <c r="Q72" i="24"/>
  <c r="P72" i="24"/>
  <c r="O72" i="24"/>
  <c r="N72" i="24"/>
  <c r="M72" i="24"/>
  <c r="L72" i="24"/>
  <c r="Q71" i="24"/>
  <c r="P71" i="24"/>
  <c r="O71" i="24"/>
  <c r="N71" i="24"/>
  <c r="M71" i="24"/>
  <c r="L71" i="24"/>
  <c r="Q70" i="24"/>
  <c r="P70" i="24"/>
  <c r="O70" i="24"/>
  <c r="N70" i="24"/>
  <c r="M70" i="24"/>
  <c r="L70" i="24"/>
  <c r="Q69" i="24"/>
  <c r="P69" i="24"/>
  <c r="O69" i="24"/>
  <c r="N69" i="24"/>
  <c r="M69" i="24"/>
  <c r="L69" i="24"/>
  <c r="Q68" i="24"/>
  <c r="P68" i="24"/>
  <c r="O68" i="24"/>
  <c r="N68" i="24"/>
  <c r="M68" i="24"/>
  <c r="L68" i="24"/>
  <c r="Q67" i="24"/>
  <c r="P67" i="24"/>
  <c r="O67" i="24"/>
  <c r="N67" i="24"/>
  <c r="M67" i="24"/>
  <c r="L67" i="24"/>
  <c r="Q66" i="24"/>
  <c r="P66" i="24"/>
  <c r="O66" i="24"/>
  <c r="N66" i="24"/>
  <c r="M66" i="24"/>
  <c r="L66" i="24"/>
  <c r="Q65" i="24"/>
  <c r="P65" i="24"/>
  <c r="O65" i="24"/>
  <c r="N65" i="24"/>
  <c r="M65" i="24"/>
  <c r="L65" i="24"/>
  <c r="Q64" i="24"/>
  <c r="P64" i="24"/>
  <c r="O64" i="24"/>
  <c r="N64" i="24"/>
  <c r="M64" i="24"/>
  <c r="L64" i="24"/>
  <c r="Q63" i="24"/>
  <c r="P63" i="24"/>
  <c r="O63" i="24"/>
  <c r="N63" i="24"/>
  <c r="M63" i="24"/>
  <c r="L63" i="24"/>
  <c r="Q62" i="24"/>
  <c r="P62" i="24"/>
  <c r="O62" i="24"/>
  <c r="N62" i="24"/>
  <c r="M62" i="24"/>
  <c r="L62" i="24"/>
  <c r="Q61" i="24"/>
  <c r="P61" i="24"/>
  <c r="O61" i="24"/>
  <c r="N61" i="24"/>
  <c r="M61" i="24"/>
  <c r="L61" i="24"/>
  <c r="Q60" i="24"/>
  <c r="P60" i="24"/>
  <c r="O60" i="24"/>
  <c r="N60" i="24"/>
  <c r="M60" i="24"/>
  <c r="L60" i="24"/>
  <c r="Q59" i="24"/>
  <c r="P59" i="24"/>
  <c r="O59" i="24"/>
  <c r="N59" i="24"/>
  <c r="M59" i="24"/>
  <c r="L59" i="24"/>
  <c r="Q58" i="24"/>
  <c r="P58" i="24"/>
  <c r="O58" i="24"/>
  <c r="N58" i="24"/>
  <c r="M58" i="24"/>
  <c r="L58" i="24"/>
  <c r="Q57" i="24"/>
  <c r="P57" i="24"/>
  <c r="O57" i="24"/>
  <c r="N57" i="24"/>
  <c r="M57" i="24"/>
  <c r="L57" i="24"/>
  <c r="Q56" i="24"/>
  <c r="P56" i="24"/>
  <c r="O56" i="24"/>
  <c r="N56" i="24"/>
  <c r="M56" i="24"/>
  <c r="L56" i="24"/>
  <c r="Q55" i="24"/>
  <c r="P55" i="24"/>
  <c r="O55" i="24"/>
  <c r="N55" i="24"/>
  <c r="M55" i="24"/>
  <c r="L55" i="24"/>
  <c r="Q54" i="24"/>
  <c r="P54" i="24"/>
  <c r="O54" i="24"/>
  <c r="N54" i="24"/>
  <c r="M54" i="24"/>
  <c r="L54" i="24"/>
  <c r="Q53" i="24"/>
  <c r="P53" i="24"/>
  <c r="O53" i="24"/>
  <c r="N53" i="24"/>
  <c r="M53" i="24"/>
  <c r="L53" i="24"/>
  <c r="Q52" i="24"/>
  <c r="P52" i="24"/>
  <c r="O52" i="24"/>
  <c r="N52" i="24"/>
  <c r="M52" i="24"/>
  <c r="L52" i="24"/>
  <c r="Q51" i="24"/>
  <c r="P51" i="24"/>
  <c r="O51" i="24"/>
  <c r="N51" i="24"/>
  <c r="M51" i="24"/>
  <c r="L51" i="24"/>
  <c r="Q50" i="24"/>
  <c r="P50" i="24"/>
  <c r="O50" i="24"/>
  <c r="N50" i="24"/>
  <c r="M50" i="24"/>
  <c r="L50" i="24"/>
  <c r="Q49" i="24"/>
  <c r="P49" i="24"/>
  <c r="O49" i="24"/>
  <c r="N49" i="24"/>
  <c r="M49" i="24"/>
  <c r="L49" i="24"/>
  <c r="Q48" i="24"/>
  <c r="P48" i="24"/>
  <c r="O48" i="24"/>
  <c r="N48" i="24"/>
  <c r="M48" i="24"/>
  <c r="L48" i="24"/>
  <c r="Q47" i="24"/>
  <c r="P47" i="24"/>
  <c r="O47" i="24"/>
  <c r="N47" i="24"/>
  <c r="M47" i="24"/>
  <c r="L47" i="24"/>
  <c r="Q46" i="24"/>
  <c r="P46" i="24"/>
  <c r="O46" i="24"/>
  <c r="N46" i="24"/>
  <c r="M46" i="24"/>
  <c r="L46" i="24"/>
  <c r="Q45" i="24"/>
  <c r="P45" i="24"/>
  <c r="O45" i="24"/>
  <c r="N45" i="24"/>
  <c r="M45" i="24"/>
  <c r="L45" i="24"/>
  <c r="Q44" i="24"/>
  <c r="P44" i="24"/>
  <c r="O44" i="24"/>
  <c r="N44" i="24"/>
  <c r="M44" i="24"/>
  <c r="L44" i="24"/>
  <c r="Q43" i="24"/>
  <c r="P43" i="24"/>
  <c r="O43" i="24"/>
  <c r="N43" i="24"/>
  <c r="M43" i="24"/>
  <c r="L43" i="24"/>
  <c r="Q42" i="24"/>
  <c r="P42" i="24"/>
  <c r="O42" i="24"/>
  <c r="N42" i="24"/>
  <c r="M42" i="24"/>
  <c r="L42" i="24"/>
  <c r="Q41" i="24"/>
  <c r="P41" i="24"/>
  <c r="O41" i="24"/>
  <c r="N41" i="24"/>
  <c r="M41" i="24"/>
  <c r="L41" i="24"/>
  <c r="Q40" i="24"/>
  <c r="P40" i="24"/>
  <c r="O40" i="24"/>
  <c r="N40" i="24"/>
  <c r="M40" i="24"/>
  <c r="L40" i="24"/>
  <c r="Q39" i="24"/>
  <c r="P39" i="24"/>
  <c r="O39" i="24"/>
  <c r="N39" i="24"/>
  <c r="M39" i="24"/>
  <c r="L39" i="24"/>
  <c r="Q38" i="24"/>
  <c r="P38" i="24"/>
  <c r="O38" i="24"/>
  <c r="N38" i="24"/>
  <c r="M38" i="24"/>
  <c r="L38" i="24"/>
  <c r="Q37" i="24"/>
  <c r="P37" i="24"/>
  <c r="O37" i="24"/>
  <c r="N37" i="24"/>
  <c r="M37" i="24"/>
  <c r="L37" i="24"/>
  <c r="Q36" i="24"/>
  <c r="P36" i="24"/>
  <c r="O36" i="24"/>
  <c r="N36" i="24"/>
  <c r="M36" i="24"/>
  <c r="L36" i="24"/>
  <c r="Q35" i="24"/>
  <c r="P35" i="24"/>
  <c r="O35" i="24"/>
  <c r="N35" i="24"/>
  <c r="M35" i="24"/>
  <c r="L35" i="24"/>
  <c r="Q34" i="24"/>
  <c r="P34" i="24"/>
  <c r="O34" i="24"/>
  <c r="N34" i="24"/>
  <c r="M34" i="24"/>
  <c r="L34" i="24"/>
  <c r="Q33" i="24"/>
  <c r="P33" i="24"/>
  <c r="O33" i="24"/>
  <c r="N33" i="24"/>
  <c r="M33" i="24"/>
  <c r="L33" i="24"/>
  <c r="Q32" i="24"/>
  <c r="P32" i="24"/>
  <c r="O32" i="24"/>
  <c r="N32" i="24"/>
  <c r="M32" i="24"/>
  <c r="L32" i="24"/>
  <c r="Q31" i="24"/>
  <c r="P31" i="24"/>
  <c r="O31" i="24"/>
  <c r="N31" i="24"/>
  <c r="M31" i="24"/>
  <c r="L31" i="24"/>
  <c r="Q30" i="24"/>
  <c r="P30" i="24"/>
  <c r="O30" i="24"/>
  <c r="N30" i="24"/>
  <c r="M30" i="24"/>
  <c r="L30" i="24"/>
  <c r="Q29" i="24"/>
  <c r="P29" i="24"/>
  <c r="O29" i="24"/>
  <c r="N29" i="24"/>
  <c r="M29" i="24"/>
  <c r="L29" i="24"/>
  <c r="Q28" i="24"/>
  <c r="P28" i="24"/>
  <c r="O28" i="24"/>
  <c r="N28" i="24"/>
  <c r="M28" i="24"/>
  <c r="L28" i="24"/>
  <c r="Q27" i="24"/>
  <c r="P27" i="24"/>
  <c r="O27" i="24"/>
  <c r="N27" i="24"/>
  <c r="M27" i="24"/>
  <c r="L27" i="24"/>
  <c r="Q26" i="24"/>
  <c r="P26" i="24"/>
  <c r="O26" i="24"/>
  <c r="N26" i="24"/>
  <c r="M26" i="24"/>
  <c r="L26" i="24"/>
  <c r="Q25" i="24"/>
  <c r="P25" i="24"/>
  <c r="O25" i="24"/>
  <c r="N25" i="24"/>
  <c r="M25" i="24"/>
  <c r="L25" i="24"/>
  <c r="Q24" i="24"/>
  <c r="P24" i="24"/>
  <c r="O24" i="24"/>
  <c r="N24" i="24"/>
  <c r="M24" i="24"/>
  <c r="L24" i="24"/>
  <c r="Q23" i="24"/>
  <c r="P23" i="24"/>
  <c r="O23" i="24"/>
  <c r="N23" i="24"/>
  <c r="M23" i="24"/>
  <c r="L23" i="24"/>
  <c r="Q22" i="24"/>
  <c r="P22" i="24"/>
  <c r="O22" i="24"/>
  <c r="N22" i="24"/>
  <c r="M22" i="24"/>
  <c r="L22" i="24"/>
  <c r="Q21" i="24"/>
  <c r="P21" i="24"/>
  <c r="O21" i="24"/>
  <c r="N21" i="24"/>
  <c r="M21" i="24"/>
  <c r="L21" i="24"/>
  <c r="Q20" i="24"/>
  <c r="P20" i="24"/>
  <c r="O20" i="24"/>
  <c r="N20" i="24"/>
  <c r="M20" i="24"/>
  <c r="L20" i="24"/>
  <c r="Q19" i="24"/>
  <c r="P19" i="24"/>
  <c r="O19" i="24"/>
  <c r="N19" i="24"/>
  <c r="M19" i="24"/>
  <c r="L19" i="24"/>
  <c r="Q18" i="24"/>
  <c r="P18" i="24"/>
  <c r="O18" i="24"/>
  <c r="N18" i="24"/>
  <c r="M18" i="24"/>
  <c r="L18" i="24"/>
  <c r="Q17" i="24"/>
  <c r="P17" i="24"/>
  <c r="O17" i="24"/>
  <c r="N17" i="24"/>
  <c r="M17" i="24"/>
  <c r="L17" i="24"/>
  <c r="Q16" i="24"/>
  <c r="P16" i="24"/>
  <c r="O16" i="24"/>
  <c r="N16" i="24"/>
  <c r="M16" i="24"/>
  <c r="L16" i="24"/>
  <c r="Q15" i="24"/>
  <c r="P15" i="24"/>
  <c r="O15" i="24"/>
  <c r="N15" i="24"/>
  <c r="M15" i="24"/>
  <c r="L15" i="24"/>
  <c r="Q14" i="24"/>
  <c r="P14" i="24"/>
  <c r="O14" i="24"/>
  <c r="N14" i="24"/>
  <c r="M14" i="24"/>
  <c r="L14" i="24"/>
  <c r="Q13" i="24"/>
  <c r="P13" i="24"/>
  <c r="O13" i="24"/>
  <c r="N13" i="24"/>
  <c r="M13" i="24"/>
  <c r="L13" i="24"/>
  <c r="Q12" i="24"/>
  <c r="P12" i="24"/>
  <c r="O12" i="24"/>
  <c r="N12" i="24"/>
  <c r="M12" i="24"/>
  <c r="L12" i="24"/>
  <c r="Q11" i="24"/>
  <c r="P11" i="24"/>
  <c r="O11" i="24"/>
  <c r="N11" i="24"/>
  <c r="M11" i="24"/>
  <c r="L11" i="24"/>
  <c r="Q10" i="24"/>
  <c r="P10" i="24"/>
  <c r="O10" i="24"/>
  <c r="N10" i="24"/>
  <c r="M10" i="24"/>
  <c r="L10" i="24"/>
  <c r="Q9" i="24"/>
  <c r="P9" i="24"/>
  <c r="O9" i="24"/>
  <c r="N9" i="24"/>
  <c r="M9" i="24"/>
  <c r="L9" i="24"/>
  <c r="Q8" i="24"/>
  <c r="P8" i="24"/>
  <c r="O8" i="24"/>
  <c r="N8" i="24"/>
  <c r="M8" i="24"/>
  <c r="L8" i="24"/>
  <c r="Q7" i="24"/>
  <c r="P7" i="24"/>
  <c r="O7" i="24"/>
  <c r="N7" i="24"/>
  <c r="M7" i="24"/>
  <c r="L7" i="24"/>
  <c r="Q6" i="24"/>
  <c r="P6" i="24"/>
  <c r="O6" i="24"/>
  <c r="N6" i="24"/>
  <c r="M6" i="24"/>
  <c r="L6" i="24"/>
  <c r="Q5" i="24"/>
  <c r="P5" i="24"/>
  <c r="O5" i="24"/>
  <c r="N5" i="24"/>
  <c r="M5" i="24"/>
  <c r="L5" i="24"/>
  <c r="Q4" i="24"/>
  <c r="P4" i="24"/>
  <c r="O4" i="24"/>
  <c r="N4" i="24"/>
  <c r="M4" i="24"/>
  <c r="L4" i="24"/>
  <c r="Q3" i="24"/>
  <c r="P3" i="24"/>
  <c r="O3" i="24"/>
  <c r="N3" i="24"/>
  <c r="M3" i="24"/>
  <c r="L3" i="24"/>
  <c r="Q2" i="24"/>
  <c r="P2" i="24"/>
  <c r="O2" i="24"/>
  <c r="N2" i="24"/>
  <c r="M2" i="24"/>
  <c r="L2" i="24"/>
  <c r="O73" i="23"/>
  <c r="O74" i="23"/>
  <c r="O75" i="23"/>
  <c r="O76" i="23"/>
  <c r="N73" i="23"/>
  <c r="N74" i="23"/>
  <c r="N75" i="23"/>
  <c r="N76" i="23"/>
  <c r="M73" i="23"/>
  <c r="M74" i="23"/>
  <c r="M75" i="23"/>
  <c r="M76" i="23"/>
  <c r="L73" i="23"/>
  <c r="L74" i="23"/>
  <c r="L75" i="23"/>
  <c r="L76" i="23"/>
  <c r="K73" i="23"/>
  <c r="K74" i="23"/>
  <c r="K75" i="23"/>
  <c r="K76" i="23"/>
  <c r="J73" i="23"/>
  <c r="J74" i="23"/>
  <c r="J75" i="23"/>
  <c r="I74" i="23"/>
  <c r="I75" i="23"/>
  <c r="H75" i="23"/>
  <c r="G73" i="23"/>
  <c r="G74" i="23"/>
  <c r="G75" i="23"/>
  <c r="O72" i="23"/>
  <c r="N72" i="23"/>
  <c r="M72" i="23"/>
  <c r="L72" i="23"/>
  <c r="K72" i="23"/>
  <c r="G72" i="23"/>
  <c r="O71" i="23"/>
  <c r="N71" i="23"/>
  <c r="M71" i="23"/>
  <c r="L71" i="23"/>
  <c r="G71" i="23"/>
  <c r="O70" i="23"/>
  <c r="N70" i="23"/>
  <c r="M70" i="23"/>
  <c r="G70" i="23"/>
  <c r="O69" i="23"/>
  <c r="N69" i="23"/>
  <c r="G69" i="23"/>
  <c r="O68" i="23"/>
  <c r="G68" i="23"/>
  <c r="G67" i="23"/>
  <c r="G66" i="23"/>
  <c r="G65" i="23"/>
  <c r="G64" i="23"/>
  <c r="G63" i="23"/>
  <c r="G62" i="23"/>
  <c r="G61" i="23"/>
  <c r="G60" i="23"/>
  <c r="G59" i="23"/>
  <c r="G58" i="23"/>
  <c r="G57" i="23"/>
  <c r="G56" i="23"/>
  <c r="G55" i="23"/>
  <c r="G54" i="23"/>
  <c r="G53" i="23"/>
  <c r="G52" i="23"/>
  <c r="G51" i="23"/>
  <c r="G50" i="23"/>
  <c r="G49" i="23"/>
  <c r="G48" i="23"/>
  <c r="G47" i="23"/>
  <c r="G46" i="23"/>
  <c r="G45" i="23"/>
  <c r="G44" i="23"/>
  <c r="G43" i="23"/>
  <c r="G42" i="23"/>
  <c r="G41" i="23"/>
  <c r="G40" i="23"/>
  <c r="G39" i="23"/>
  <c r="G38" i="23"/>
  <c r="G37" i="23"/>
  <c r="G36" i="23"/>
  <c r="G35" i="23"/>
  <c r="G34" i="23"/>
  <c r="G33" i="23"/>
  <c r="G32" i="23"/>
  <c r="G31" i="23"/>
  <c r="G30" i="23"/>
  <c r="G29" i="23"/>
  <c r="G28" i="23"/>
  <c r="G27" i="23"/>
  <c r="G26" i="23"/>
  <c r="G25" i="23"/>
  <c r="G24" i="23"/>
  <c r="G23" i="23"/>
  <c r="G22" i="23"/>
  <c r="G21" i="23"/>
  <c r="G20" i="23"/>
  <c r="G19" i="23"/>
  <c r="G18" i="23"/>
  <c r="G17" i="23"/>
  <c r="G16" i="23"/>
  <c r="G15" i="23"/>
  <c r="G14" i="23"/>
  <c r="G13" i="23"/>
  <c r="G12" i="23"/>
  <c r="G11" i="23"/>
  <c r="G10" i="23"/>
  <c r="G9" i="23"/>
  <c r="G8" i="23"/>
  <c r="G7" i="23"/>
  <c r="G6" i="23"/>
  <c r="G5" i="23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67" i="12"/>
  <c r="E68" i="12"/>
  <c r="E69" i="12"/>
  <c r="E70" i="12"/>
  <c r="E71" i="12"/>
  <c r="E72" i="12"/>
  <c r="E73" i="12"/>
  <c r="E74" i="12"/>
  <c r="E75" i="12"/>
  <c r="E5" i="12"/>
  <c r="F6" i="23"/>
  <c r="H5" i="23"/>
  <c r="F7" i="23"/>
  <c r="H6" i="23"/>
  <c r="F8" i="23"/>
  <c r="I6" i="23"/>
  <c r="F9" i="23"/>
  <c r="J6" i="23"/>
  <c r="F10" i="23"/>
  <c r="J7" i="23"/>
  <c r="F11" i="23"/>
  <c r="H10" i="23"/>
  <c r="F12" i="23"/>
  <c r="I10" i="23"/>
  <c r="F13" i="23"/>
  <c r="J10" i="23"/>
  <c r="F14" i="23"/>
  <c r="J11" i="23"/>
  <c r="F15" i="23"/>
  <c r="H14" i="23"/>
  <c r="F16" i="23"/>
  <c r="I14" i="23"/>
  <c r="F17" i="23"/>
  <c r="J14" i="23"/>
  <c r="F18" i="23"/>
  <c r="J15" i="23"/>
  <c r="F19" i="23"/>
  <c r="H18" i="23"/>
  <c r="F20" i="23"/>
  <c r="I18" i="23"/>
  <c r="F21" i="23"/>
  <c r="J18" i="23"/>
  <c r="F22" i="23"/>
  <c r="J19" i="23"/>
  <c r="F23" i="23"/>
  <c r="H22" i="23"/>
  <c r="F24" i="23"/>
  <c r="I22" i="23"/>
  <c r="F25" i="23"/>
  <c r="J22" i="23"/>
  <c r="F26" i="23"/>
  <c r="J23" i="23"/>
  <c r="F27" i="23"/>
  <c r="H26" i="23"/>
  <c r="F28" i="23"/>
  <c r="I26" i="23"/>
  <c r="F29" i="23"/>
  <c r="J26" i="23"/>
  <c r="F30" i="23"/>
  <c r="J27" i="23"/>
  <c r="F31" i="23"/>
  <c r="H30" i="23"/>
  <c r="F32" i="23"/>
  <c r="I30" i="23"/>
  <c r="F33" i="23"/>
  <c r="J30" i="23"/>
  <c r="F34" i="23"/>
  <c r="J31" i="23"/>
  <c r="F35" i="23"/>
  <c r="H34" i="23"/>
  <c r="F36" i="23"/>
  <c r="I34" i="23"/>
  <c r="F37" i="23"/>
  <c r="J34" i="23"/>
  <c r="F38" i="23"/>
  <c r="J35" i="23"/>
  <c r="F39" i="23"/>
  <c r="H38" i="23"/>
  <c r="F40" i="23"/>
  <c r="I38" i="23"/>
  <c r="F41" i="23"/>
  <c r="J38" i="23"/>
  <c r="F42" i="23"/>
  <c r="J39" i="23"/>
  <c r="F43" i="23"/>
  <c r="H42" i="23"/>
  <c r="F44" i="23"/>
  <c r="I42" i="23"/>
  <c r="F45" i="23"/>
  <c r="J42" i="23"/>
  <c r="F46" i="23"/>
  <c r="J43" i="23"/>
  <c r="F47" i="23"/>
  <c r="H46" i="23"/>
  <c r="F48" i="23"/>
  <c r="I46" i="23"/>
  <c r="F49" i="23"/>
  <c r="J46" i="23"/>
  <c r="F50" i="23"/>
  <c r="J47" i="23"/>
  <c r="F51" i="23"/>
  <c r="H50" i="23"/>
  <c r="F52" i="23"/>
  <c r="I50" i="23"/>
  <c r="F53" i="23"/>
  <c r="J50" i="23"/>
  <c r="F54" i="23"/>
  <c r="J51" i="23"/>
  <c r="F55" i="23"/>
  <c r="H54" i="23"/>
  <c r="F56" i="23"/>
  <c r="I54" i="23"/>
  <c r="F57" i="23"/>
  <c r="J54" i="23"/>
  <c r="F58" i="23"/>
  <c r="J55" i="23"/>
  <c r="F59" i="23"/>
  <c r="H58" i="23"/>
  <c r="F60" i="23"/>
  <c r="I58" i="23"/>
  <c r="F61" i="23"/>
  <c r="J58" i="23"/>
  <c r="F62" i="23"/>
  <c r="H61" i="23"/>
  <c r="F63" i="23"/>
  <c r="H62" i="23"/>
  <c r="F64" i="23"/>
  <c r="I62" i="23"/>
  <c r="F65" i="23"/>
  <c r="J62" i="23"/>
  <c r="F66" i="23"/>
  <c r="J63" i="23"/>
  <c r="F67" i="23"/>
  <c r="H66" i="23"/>
  <c r="F68" i="23"/>
  <c r="I66" i="23"/>
  <c r="F69" i="23"/>
  <c r="J66" i="23"/>
  <c r="F70" i="23"/>
  <c r="J67" i="23"/>
  <c r="F71" i="23"/>
  <c r="H70" i="23"/>
  <c r="F72" i="23"/>
  <c r="I70" i="23"/>
  <c r="F73" i="23"/>
  <c r="J70" i="23"/>
  <c r="F74" i="23"/>
  <c r="K70" i="23"/>
  <c r="F75" i="23"/>
  <c r="K71" i="23"/>
  <c r="F5" i="23"/>
  <c r="A128" i="10"/>
  <c r="A129" i="10"/>
  <c r="B129" i="10"/>
  <c r="A130" i="10"/>
  <c r="A131" i="10"/>
  <c r="B131" i="10"/>
  <c r="A132" i="10"/>
  <c r="B128" i="10"/>
  <c r="B130" i="10"/>
  <c r="B132" i="10"/>
  <c r="D46" i="21"/>
  <c r="B46" i="21"/>
  <c r="B3" i="21"/>
  <c r="B5" i="21"/>
  <c r="B21" i="21"/>
  <c r="B37" i="21"/>
  <c r="B54" i="21"/>
  <c r="B70" i="21"/>
  <c r="B86" i="21"/>
  <c r="B102" i="21"/>
  <c r="B118" i="21"/>
  <c r="B122" i="21"/>
  <c r="B134" i="21"/>
  <c r="B138" i="21"/>
  <c r="B150" i="21"/>
  <c r="B154" i="21"/>
  <c r="D4" i="21"/>
  <c r="B4" i="21"/>
  <c r="D5" i="21"/>
  <c r="D6" i="21"/>
  <c r="B6" i="21"/>
  <c r="D7" i="21"/>
  <c r="B7" i="21"/>
  <c r="D8" i="21"/>
  <c r="B8" i="21"/>
  <c r="D9" i="21"/>
  <c r="B9" i="21"/>
  <c r="D10" i="21"/>
  <c r="B10" i="21"/>
  <c r="D11" i="21"/>
  <c r="B11" i="21"/>
  <c r="D12" i="21"/>
  <c r="B12" i="21"/>
  <c r="D13" i="21"/>
  <c r="B13" i="21"/>
  <c r="D14" i="21"/>
  <c r="B14" i="21"/>
  <c r="D15" i="21"/>
  <c r="B15" i="21"/>
  <c r="D16" i="21"/>
  <c r="B16" i="21"/>
  <c r="D17" i="21"/>
  <c r="B17" i="21"/>
  <c r="D18" i="21"/>
  <c r="B18" i="21"/>
  <c r="D19" i="21"/>
  <c r="B19" i="21"/>
  <c r="D20" i="21"/>
  <c r="B20" i="21"/>
  <c r="D21" i="21"/>
  <c r="D22" i="21"/>
  <c r="B22" i="21"/>
  <c r="D23" i="21"/>
  <c r="B23" i="21"/>
  <c r="D24" i="21"/>
  <c r="B24" i="21"/>
  <c r="D25" i="21"/>
  <c r="B25" i="21"/>
  <c r="D26" i="21"/>
  <c r="B26" i="21"/>
  <c r="D27" i="21"/>
  <c r="B27" i="21"/>
  <c r="D28" i="21"/>
  <c r="B28" i="21"/>
  <c r="D29" i="21"/>
  <c r="B29" i="21"/>
  <c r="D30" i="21"/>
  <c r="B30" i="21"/>
  <c r="D31" i="21"/>
  <c r="B31" i="21"/>
  <c r="D32" i="21"/>
  <c r="B32" i="21"/>
  <c r="D33" i="21"/>
  <c r="B33" i="21"/>
  <c r="D34" i="21"/>
  <c r="B34" i="21"/>
  <c r="D35" i="21"/>
  <c r="B35" i="21"/>
  <c r="D36" i="21"/>
  <c r="B36" i="21"/>
  <c r="D37" i="21"/>
  <c r="D38" i="21"/>
  <c r="B38" i="21"/>
  <c r="D39" i="21"/>
  <c r="B39" i="21"/>
  <c r="D40" i="21"/>
  <c r="B40" i="21"/>
  <c r="D41" i="21"/>
  <c r="B41" i="21"/>
  <c r="D42" i="21"/>
  <c r="B42" i="21"/>
  <c r="D43" i="21"/>
  <c r="B43" i="21"/>
  <c r="D44" i="21"/>
  <c r="B44" i="21"/>
  <c r="D45" i="21"/>
  <c r="B45" i="21"/>
  <c r="D47" i="21"/>
  <c r="B47" i="21"/>
  <c r="D48" i="21"/>
  <c r="B48" i="21"/>
  <c r="D49" i="21"/>
  <c r="B49" i="21"/>
  <c r="D50" i="21"/>
  <c r="B50" i="21"/>
  <c r="D51" i="21"/>
  <c r="B51" i="21"/>
  <c r="D52" i="21"/>
  <c r="B52" i="21"/>
  <c r="D53" i="21"/>
  <c r="B53" i="21"/>
  <c r="D54" i="21"/>
  <c r="D55" i="21"/>
  <c r="B55" i="21"/>
  <c r="D56" i="21"/>
  <c r="B56" i="21"/>
  <c r="D57" i="21"/>
  <c r="B57" i="21"/>
  <c r="D58" i="21"/>
  <c r="B58" i="21"/>
  <c r="D59" i="21"/>
  <c r="B59" i="21"/>
  <c r="D60" i="21"/>
  <c r="B60" i="21"/>
  <c r="D61" i="21"/>
  <c r="B61" i="21"/>
  <c r="D62" i="21"/>
  <c r="B62" i="21"/>
  <c r="D63" i="21"/>
  <c r="B63" i="21"/>
  <c r="D64" i="21"/>
  <c r="B64" i="21"/>
  <c r="D65" i="21"/>
  <c r="B65" i="21"/>
  <c r="D66" i="21"/>
  <c r="B66" i="21"/>
  <c r="D67" i="21"/>
  <c r="B67" i="21"/>
  <c r="D68" i="21"/>
  <c r="B68" i="21"/>
  <c r="D69" i="21"/>
  <c r="B69" i="21"/>
  <c r="D70" i="21"/>
  <c r="D71" i="21"/>
  <c r="B71" i="21"/>
  <c r="D72" i="21"/>
  <c r="B72" i="21"/>
  <c r="D73" i="21"/>
  <c r="B73" i="21"/>
  <c r="D74" i="21"/>
  <c r="B74" i="21"/>
  <c r="D75" i="21"/>
  <c r="B75" i="21"/>
  <c r="D76" i="21"/>
  <c r="B76" i="21"/>
  <c r="D77" i="21"/>
  <c r="B77" i="21"/>
  <c r="D78" i="21"/>
  <c r="B78" i="21"/>
  <c r="D79" i="21"/>
  <c r="B79" i="21"/>
  <c r="D80" i="21"/>
  <c r="B80" i="21"/>
  <c r="D81" i="21"/>
  <c r="B81" i="21"/>
  <c r="D82" i="21"/>
  <c r="B82" i="21"/>
  <c r="D83" i="21"/>
  <c r="B83" i="21"/>
  <c r="D84" i="21"/>
  <c r="B84" i="21"/>
  <c r="D85" i="21"/>
  <c r="B85" i="21"/>
  <c r="D86" i="21"/>
  <c r="D87" i="21"/>
  <c r="B87" i="21"/>
  <c r="D88" i="21"/>
  <c r="B88" i="21"/>
  <c r="D89" i="21"/>
  <c r="B89" i="21"/>
  <c r="D90" i="21"/>
  <c r="B90" i="21"/>
  <c r="D91" i="21"/>
  <c r="B91" i="21"/>
  <c r="D92" i="21"/>
  <c r="B92" i="21"/>
  <c r="D93" i="21"/>
  <c r="B93" i="21"/>
  <c r="D94" i="21"/>
  <c r="B94" i="21"/>
  <c r="D95" i="21"/>
  <c r="B95" i="21"/>
  <c r="D96" i="21"/>
  <c r="B96" i="21"/>
  <c r="D97" i="21"/>
  <c r="B97" i="21"/>
  <c r="D98" i="21"/>
  <c r="B98" i="21"/>
  <c r="D99" i="21"/>
  <c r="B99" i="21"/>
  <c r="D100" i="21"/>
  <c r="B100" i="21"/>
  <c r="D101" i="21"/>
  <c r="B101" i="21"/>
  <c r="D102" i="21"/>
  <c r="D103" i="21"/>
  <c r="B103" i="21"/>
  <c r="D104" i="21"/>
  <c r="B104" i="21"/>
  <c r="D105" i="21"/>
  <c r="B105" i="21"/>
  <c r="D106" i="21"/>
  <c r="B106" i="21"/>
  <c r="D107" i="21"/>
  <c r="B107" i="21"/>
  <c r="D108" i="21"/>
  <c r="B108" i="21"/>
  <c r="D109" i="21"/>
  <c r="B109" i="21"/>
  <c r="D110" i="21"/>
  <c r="B110" i="21"/>
  <c r="D111" i="21"/>
  <c r="B111" i="21"/>
  <c r="D112" i="21"/>
  <c r="B112" i="21"/>
  <c r="D113" i="21"/>
  <c r="B113" i="21"/>
  <c r="D114" i="21"/>
  <c r="B114" i="21"/>
  <c r="D115" i="21"/>
  <c r="B115" i="21"/>
  <c r="D116" i="21"/>
  <c r="B116" i="21"/>
  <c r="D117" i="21"/>
  <c r="B117" i="21"/>
  <c r="D118" i="21"/>
  <c r="D119" i="21"/>
  <c r="B119" i="21"/>
  <c r="D120" i="21"/>
  <c r="B120" i="21"/>
  <c r="D121" i="21"/>
  <c r="B121" i="21"/>
  <c r="D122" i="21"/>
  <c r="D123" i="21"/>
  <c r="B123" i="21"/>
  <c r="D124" i="21"/>
  <c r="B124" i="21"/>
  <c r="D125" i="21"/>
  <c r="B125" i="21"/>
  <c r="D126" i="21"/>
  <c r="B126" i="21"/>
  <c r="D127" i="21"/>
  <c r="B127" i="21"/>
  <c r="D128" i="21"/>
  <c r="B128" i="21"/>
  <c r="D129" i="21"/>
  <c r="B129" i="21"/>
  <c r="D130" i="21"/>
  <c r="B130" i="21"/>
  <c r="D131" i="21"/>
  <c r="B131" i="21"/>
  <c r="D132" i="21"/>
  <c r="B132" i="21"/>
  <c r="D133" i="21"/>
  <c r="B133" i="21"/>
  <c r="D134" i="21"/>
  <c r="D135" i="21"/>
  <c r="B135" i="21"/>
  <c r="D136" i="21"/>
  <c r="B136" i="21"/>
  <c r="D137" i="21"/>
  <c r="B137" i="21"/>
  <c r="D138" i="21"/>
  <c r="D139" i="21"/>
  <c r="B139" i="21"/>
  <c r="D140" i="21"/>
  <c r="B140" i="21"/>
  <c r="D141" i="21"/>
  <c r="B141" i="21"/>
  <c r="D142" i="21"/>
  <c r="B142" i="21"/>
  <c r="D143" i="21"/>
  <c r="B143" i="21"/>
  <c r="D144" i="21"/>
  <c r="B144" i="21"/>
  <c r="D145" i="21"/>
  <c r="B145" i="21"/>
  <c r="D146" i="21"/>
  <c r="B146" i="21"/>
  <c r="D147" i="21"/>
  <c r="B147" i="21"/>
  <c r="D148" i="21"/>
  <c r="B148" i="21"/>
  <c r="D149" i="21"/>
  <c r="B149" i="21"/>
  <c r="D150" i="21"/>
  <c r="D151" i="21"/>
  <c r="B151" i="21"/>
  <c r="D152" i="21"/>
  <c r="B152" i="21"/>
  <c r="D153" i="21"/>
  <c r="B153" i="21"/>
  <c r="D154" i="21"/>
  <c r="D155" i="21"/>
  <c r="B155" i="21"/>
  <c r="D156" i="21"/>
  <c r="B156" i="21"/>
  <c r="D157" i="21"/>
  <c r="B157" i="21"/>
  <c r="D158" i="21"/>
  <c r="B158" i="21"/>
  <c r="D159" i="21"/>
  <c r="B159" i="21"/>
  <c r="D160" i="21"/>
  <c r="B160" i="21"/>
  <c r="D161" i="21"/>
  <c r="B161" i="21"/>
  <c r="D162" i="21"/>
  <c r="B162" i="21"/>
  <c r="D163" i="21"/>
  <c r="B163" i="21"/>
  <c r="D164" i="21"/>
  <c r="B164" i="21"/>
  <c r="D165" i="21"/>
  <c r="B165" i="21"/>
  <c r="D166" i="21"/>
  <c r="B166" i="21"/>
  <c r="D167" i="21"/>
  <c r="B167" i="21"/>
  <c r="D168" i="21"/>
  <c r="B168" i="21"/>
  <c r="D169" i="21"/>
  <c r="B169" i="21"/>
  <c r="D170" i="21"/>
  <c r="B170" i="21"/>
  <c r="D171" i="21"/>
  <c r="B171" i="21"/>
  <c r="D172" i="21"/>
  <c r="B172" i="21"/>
  <c r="D173" i="21"/>
  <c r="B173" i="21"/>
  <c r="D174" i="21"/>
  <c r="B174" i="21"/>
  <c r="D175" i="21"/>
  <c r="B175" i="21"/>
  <c r="D176" i="21"/>
  <c r="B176" i="21"/>
  <c r="D177" i="21"/>
  <c r="B177" i="21"/>
  <c r="D178" i="21"/>
  <c r="B178" i="21"/>
  <c r="D179" i="21"/>
  <c r="B179" i="21"/>
  <c r="D180" i="21"/>
  <c r="B180" i="21"/>
  <c r="D181" i="21"/>
  <c r="B181" i="21"/>
  <c r="D182" i="21"/>
  <c r="B182" i="21"/>
  <c r="D183" i="21"/>
  <c r="B183" i="21"/>
  <c r="D184" i="21"/>
  <c r="B184" i="21"/>
  <c r="D2" i="21"/>
  <c r="B2" i="21"/>
  <c r="O7" i="23"/>
  <c r="O11" i="23"/>
  <c r="O15" i="23"/>
  <c r="O19" i="23"/>
  <c r="H29" i="23"/>
  <c r="K33" i="23"/>
  <c r="H44" i="23"/>
  <c r="N62" i="23"/>
  <c r="H24" i="23"/>
  <c r="I29" i="23"/>
  <c r="N39" i="23"/>
  <c r="K50" i="23"/>
  <c r="H8" i="23"/>
  <c r="H12" i="23"/>
  <c r="H20" i="23"/>
  <c r="K29" i="23"/>
  <c r="K34" i="23"/>
  <c r="H45" i="23"/>
  <c r="N50" i="23"/>
  <c r="H56" i="23"/>
  <c r="N63" i="23"/>
  <c r="H69" i="23"/>
  <c r="H17" i="23"/>
  <c r="H25" i="23"/>
  <c r="K45" i="23"/>
  <c r="I5" i="23"/>
  <c r="H9" i="23"/>
  <c r="H13" i="23"/>
  <c r="I17" i="23"/>
  <c r="H21" i="23"/>
  <c r="K30" i="23"/>
  <c r="N35" i="23"/>
  <c r="H41" i="23"/>
  <c r="N51" i="23"/>
  <c r="H57" i="23"/>
  <c r="K5" i="23"/>
  <c r="I9" i="23"/>
  <c r="I13" i="23"/>
  <c r="K17" i="23"/>
  <c r="I21" i="23"/>
  <c r="K26" i="23"/>
  <c r="N30" i="23"/>
  <c r="K41" i="23"/>
  <c r="K46" i="23"/>
  <c r="H65" i="23"/>
  <c r="K9" i="23"/>
  <c r="K21" i="23"/>
  <c r="L26" i="23"/>
  <c r="H36" i="23"/>
  <c r="K65" i="23"/>
  <c r="K6" i="23"/>
  <c r="K14" i="23"/>
  <c r="K18" i="23"/>
  <c r="N26" i="23"/>
  <c r="N31" i="23"/>
  <c r="K42" i="23"/>
  <c r="N47" i="23"/>
  <c r="H53" i="23"/>
  <c r="N59" i="23"/>
  <c r="L6" i="23"/>
  <c r="K10" i="23"/>
  <c r="L14" i="23"/>
  <c r="L18" i="23"/>
  <c r="K22" i="23"/>
  <c r="H37" i="23"/>
  <c r="N42" i="23"/>
  <c r="K53" i="23"/>
  <c r="K66" i="23"/>
  <c r="N6" i="23"/>
  <c r="L10" i="23"/>
  <c r="N14" i="23"/>
  <c r="N18" i="23"/>
  <c r="N27" i="23"/>
  <c r="H32" i="23"/>
  <c r="H48" i="23"/>
  <c r="N23" i="23"/>
  <c r="K38" i="23"/>
  <c r="N43" i="23"/>
  <c r="K54" i="23"/>
  <c r="N7" i="23"/>
  <c r="N11" i="23"/>
  <c r="N15" i="23"/>
  <c r="N19" i="23"/>
  <c r="O23" i="23"/>
  <c r="H33" i="23"/>
  <c r="N38" i="23"/>
  <c r="H49" i="23"/>
  <c r="N54" i="23"/>
  <c r="K62" i="23"/>
  <c r="H68" i="23"/>
  <c r="L22" i="23"/>
  <c r="I25" i="23"/>
  <c r="O27" i="23"/>
  <c r="L30" i="23"/>
  <c r="O31" i="23"/>
  <c r="I33" i="23"/>
  <c r="L34" i="23"/>
  <c r="O35" i="23"/>
  <c r="I37" i="23"/>
  <c r="L38" i="23"/>
  <c r="O39" i="23"/>
  <c r="I41" i="23"/>
  <c r="L42" i="23"/>
  <c r="O43" i="23"/>
  <c r="I45" i="23"/>
  <c r="L46" i="23"/>
  <c r="O47" i="23"/>
  <c r="I49" i="23"/>
  <c r="L50" i="23"/>
  <c r="O51" i="23"/>
  <c r="I53" i="23"/>
  <c r="L54" i="23"/>
  <c r="O55" i="23"/>
  <c r="I57" i="23"/>
  <c r="L58" i="23"/>
  <c r="O59" i="23"/>
  <c r="I61" i="23"/>
  <c r="L62" i="23"/>
  <c r="O63" i="23"/>
  <c r="I65" i="23"/>
  <c r="L66" i="23"/>
  <c r="O67" i="23"/>
  <c r="I69" i="23"/>
  <c r="L70" i="23"/>
  <c r="J5" i="23"/>
  <c r="M6" i="23"/>
  <c r="J9" i="23"/>
  <c r="M10" i="23"/>
  <c r="J13" i="23"/>
  <c r="M14" i="23"/>
  <c r="J17" i="23"/>
  <c r="M18" i="23"/>
  <c r="J21" i="23"/>
  <c r="M22" i="23"/>
  <c r="J25" i="23"/>
  <c r="M26" i="23"/>
  <c r="J29" i="23"/>
  <c r="M30" i="23"/>
  <c r="J33" i="23"/>
  <c r="M34" i="23"/>
  <c r="J37" i="23"/>
  <c r="M38" i="23"/>
  <c r="J41" i="23"/>
  <c r="M42" i="23"/>
  <c r="J45" i="23"/>
  <c r="M46" i="23"/>
  <c r="J49" i="23"/>
  <c r="M50" i="23"/>
  <c r="J53" i="23"/>
  <c r="M54" i="23"/>
  <c r="J57" i="23"/>
  <c r="M58" i="23"/>
  <c r="J61" i="23"/>
  <c r="M62" i="23"/>
  <c r="J65" i="23"/>
  <c r="M66" i="23"/>
  <c r="J69" i="23"/>
  <c r="N22" i="23"/>
  <c r="K25" i="23"/>
  <c r="H28" i="23"/>
  <c r="K37" i="23"/>
  <c r="N46" i="23"/>
  <c r="K49" i="23"/>
  <c r="H52" i="23"/>
  <c r="K57" i="23"/>
  <c r="N58" i="23"/>
  <c r="H60" i="23"/>
  <c r="K61" i="23"/>
  <c r="H64" i="23"/>
  <c r="N66" i="23"/>
  <c r="K69" i="23"/>
  <c r="H72" i="23"/>
  <c r="H74" i="23"/>
  <c r="N10" i="23"/>
  <c r="N34" i="23"/>
  <c r="L5" i="23"/>
  <c r="O6" i="23"/>
  <c r="I8" i="23"/>
  <c r="L9" i="23"/>
  <c r="O10" i="23"/>
  <c r="I12" i="23"/>
  <c r="L13" i="23"/>
  <c r="O14" i="23"/>
  <c r="I16" i="23"/>
  <c r="L17" i="23"/>
  <c r="O18" i="23"/>
  <c r="I20" i="23"/>
  <c r="L21" i="23"/>
  <c r="O22" i="23"/>
  <c r="I24" i="23"/>
  <c r="L25" i="23"/>
  <c r="O26" i="23"/>
  <c r="I28" i="23"/>
  <c r="L29" i="23"/>
  <c r="O30" i="23"/>
  <c r="I32" i="23"/>
  <c r="L33" i="23"/>
  <c r="O34" i="23"/>
  <c r="I36" i="23"/>
  <c r="L37" i="23"/>
  <c r="O38" i="23"/>
  <c r="I40" i="23"/>
  <c r="L41" i="23"/>
  <c r="O42" i="23"/>
  <c r="I44" i="23"/>
  <c r="L45" i="23"/>
  <c r="O46" i="23"/>
  <c r="I48" i="23"/>
  <c r="L49" i="23"/>
  <c r="O50" i="23"/>
  <c r="I52" i="23"/>
  <c r="L53" i="23"/>
  <c r="O54" i="23"/>
  <c r="I56" i="23"/>
  <c r="L57" i="23"/>
  <c r="O58" i="23"/>
  <c r="I60" i="23"/>
  <c r="L61" i="23"/>
  <c r="O62" i="23"/>
  <c r="I64" i="23"/>
  <c r="L65" i="23"/>
  <c r="O66" i="23"/>
  <c r="I68" i="23"/>
  <c r="L69" i="23"/>
  <c r="I72" i="23"/>
  <c r="H73" i="23"/>
  <c r="M5" i="23"/>
  <c r="J8" i="23"/>
  <c r="M9" i="23"/>
  <c r="J12" i="23"/>
  <c r="M13" i="23"/>
  <c r="J16" i="23"/>
  <c r="M17" i="23"/>
  <c r="J20" i="23"/>
  <c r="M21" i="23"/>
  <c r="J24" i="23"/>
  <c r="M25" i="23"/>
  <c r="J28" i="23"/>
  <c r="M29" i="23"/>
  <c r="J32" i="23"/>
  <c r="M33" i="23"/>
  <c r="J36" i="23"/>
  <c r="M37" i="23"/>
  <c r="J40" i="23"/>
  <c r="M41" i="23"/>
  <c r="J44" i="23"/>
  <c r="M45" i="23"/>
  <c r="J48" i="23"/>
  <c r="M49" i="23"/>
  <c r="J52" i="23"/>
  <c r="M53" i="23"/>
  <c r="J56" i="23"/>
  <c r="M57" i="23"/>
  <c r="J60" i="23"/>
  <c r="M61" i="23"/>
  <c r="J64" i="23"/>
  <c r="M65" i="23"/>
  <c r="J68" i="23"/>
  <c r="M69" i="23"/>
  <c r="J72" i="23"/>
  <c r="N5" i="23"/>
  <c r="H7" i="23"/>
  <c r="K8" i="23"/>
  <c r="N9" i="23"/>
  <c r="H11" i="23"/>
  <c r="K12" i="23"/>
  <c r="N13" i="23"/>
  <c r="H15" i="23"/>
  <c r="K16" i="23"/>
  <c r="N17" i="23"/>
  <c r="H19" i="23"/>
  <c r="K20" i="23"/>
  <c r="N21" i="23"/>
  <c r="H23" i="23"/>
  <c r="K24" i="23"/>
  <c r="N25" i="23"/>
  <c r="H27" i="23"/>
  <c r="K28" i="23"/>
  <c r="N29" i="23"/>
  <c r="H31" i="23"/>
  <c r="K32" i="23"/>
  <c r="N33" i="23"/>
  <c r="H35" i="23"/>
  <c r="K36" i="23"/>
  <c r="N37" i="23"/>
  <c r="H39" i="23"/>
  <c r="K40" i="23"/>
  <c r="N41" i="23"/>
  <c r="H43" i="23"/>
  <c r="K44" i="23"/>
  <c r="N45" i="23"/>
  <c r="H47" i="23"/>
  <c r="K48" i="23"/>
  <c r="N49" i="23"/>
  <c r="H51" i="23"/>
  <c r="K52" i="23"/>
  <c r="N53" i="23"/>
  <c r="H55" i="23"/>
  <c r="K56" i="23"/>
  <c r="N57" i="23"/>
  <c r="H59" i="23"/>
  <c r="K60" i="23"/>
  <c r="N61" i="23"/>
  <c r="H63" i="23"/>
  <c r="K64" i="23"/>
  <c r="N65" i="23"/>
  <c r="H67" i="23"/>
  <c r="K68" i="23"/>
  <c r="H71" i="23"/>
  <c r="H16" i="23"/>
  <c r="O5" i="23"/>
  <c r="I7" i="23"/>
  <c r="L8" i="23"/>
  <c r="O9" i="23"/>
  <c r="I11" i="23"/>
  <c r="L12" i="23"/>
  <c r="O13" i="23"/>
  <c r="I15" i="23"/>
  <c r="L16" i="23"/>
  <c r="O17" i="23"/>
  <c r="I19" i="23"/>
  <c r="L20" i="23"/>
  <c r="O21" i="23"/>
  <c r="I23" i="23"/>
  <c r="L24" i="23"/>
  <c r="O25" i="23"/>
  <c r="I27" i="23"/>
  <c r="L28" i="23"/>
  <c r="O29" i="23"/>
  <c r="I31" i="23"/>
  <c r="L32" i="23"/>
  <c r="O33" i="23"/>
  <c r="I35" i="23"/>
  <c r="L36" i="23"/>
  <c r="O37" i="23"/>
  <c r="I39" i="23"/>
  <c r="L40" i="23"/>
  <c r="O41" i="23"/>
  <c r="I43" i="23"/>
  <c r="L44" i="23"/>
  <c r="O45" i="23"/>
  <c r="I47" i="23"/>
  <c r="L48" i="23"/>
  <c r="O49" i="23"/>
  <c r="I51" i="23"/>
  <c r="L52" i="23"/>
  <c r="O53" i="23"/>
  <c r="I55" i="23"/>
  <c r="L56" i="23"/>
  <c r="O57" i="23"/>
  <c r="I59" i="23"/>
  <c r="L60" i="23"/>
  <c r="O61" i="23"/>
  <c r="I63" i="23"/>
  <c r="L64" i="23"/>
  <c r="O65" i="23"/>
  <c r="I67" i="23"/>
  <c r="L68" i="23"/>
  <c r="I71" i="23"/>
  <c r="I73" i="23"/>
  <c r="H40" i="23"/>
  <c r="M8" i="23"/>
  <c r="M12" i="23"/>
  <c r="M16" i="23"/>
  <c r="M20" i="23"/>
  <c r="M24" i="23"/>
  <c r="M28" i="23"/>
  <c r="M32" i="23"/>
  <c r="M36" i="23"/>
  <c r="M40" i="23"/>
  <c r="M44" i="23"/>
  <c r="M48" i="23"/>
  <c r="M52" i="23"/>
  <c r="M56" i="23"/>
  <c r="J59" i="23"/>
  <c r="M60" i="23"/>
  <c r="M64" i="23"/>
  <c r="M68" i="23"/>
  <c r="J71" i="23"/>
  <c r="K7" i="23"/>
  <c r="N8" i="23"/>
  <c r="K11" i="23"/>
  <c r="N12" i="23"/>
  <c r="K15" i="23"/>
  <c r="N16" i="23"/>
  <c r="K19" i="23"/>
  <c r="N20" i="23"/>
  <c r="K23" i="23"/>
  <c r="N24" i="23"/>
  <c r="K27" i="23"/>
  <c r="N28" i="23"/>
  <c r="K31" i="23"/>
  <c r="N32" i="23"/>
  <c r="K35" i="23"/>
  <c r="N36" i="23"/>
  <c r="K39" i="23"/>
  <c r="N40" i="23"/>
  <c r="K43" i="23"/>
  <c r="N44" i="23"/>
  <c r="K47" i="23"/>
  <c r="N48" i="23"/>
  <c r="K51" i="23"/>
  <c r="N52" i="23"/>
  <c r="K55" i="23"/>
  <c r="N56" i="23"/>
  <c r="K59" i="23"/>
  <c r="N60" i="23"/>
  <c r="K63" i="23"/>
  <c r="N64" i="23"/>
  <c r="K67" i="23"/>
  <c r="N68" i="23"/>
  <c r="L7" i="23"/>
  <c r="O8" i="23"/>
  <c r="L11" i="23"/>
  <c r="O12" i="23"/>
  <c r="L15" i="23"/>
  <c r="O16" i="23"/>
  <c r="L19" i="23"/>
  <c r="O20" i="23"/>
  <c r="L23" i="23"/>
  <c r="O24" i="23"/>
  <c r="L27" i="23"/>
  <c r="O28" i="23"/>
  <c r="L31" i="23"/>
  <c r="O32" i="23"/>
  <c r="L35" i="23"/>
  <c r="O36" i="23"/>
  <c r="L39" i="23"/>
  <c r="O40" i="23"/>
  <c r="L43" i="23"/>
  <c r="O44" i="23"/>
  <c r="L47" i="23"/>
  <c r="O48" i="23"/>
  <c r="L51" i="23"/>
  <c r="O52" i="23"/>
  <c r="L55" i="23"/>
  <c r="O56" i="23"/>
  <c r="L59" i="23"/>
  <c r="O60" i="23"/>
  <c r="L63" i="23"/>
  <c r="O64" i="23"/>
  <c r="L67" i="23"/>
  <c r="K13" i="23"/>
  <c r="M7" i="23"/>
  <c r="M11" i="23"/>
  <c r="M15" i="23"/>
  <c r="M19" i="23"/>
  <c r="M23" i="23"/>
  <c r="M27" i="23"/>
  <c r="M31" i="23"/>
  <c r="M35" i="23"/>
  <c r="M39" i="23"/>
  <c r="M43" i="23"/>
  <c r="M47" i="23"/>
  <c r="M51" i="23"/>
  <c r="M55" i="23"/>
  <c r="M59" i="23"/>
  <c r="M63" i="23"/>
  <c r="M67" i="23"/>
  <c r="N55" i="23"/>
  <c r="K58" i="23"/>
  <c r="N67" i="23"/>
  <c r="N68" i="12"/>
  <c r="N69" i="12"/>
  <c r="N70" i="12"/>
  <c r="N71" i="12"/>
  <c r="N72" i="12"/>
  <c r="N73" i="12"/>
  <c r="N74" i="12"/>
  <c r="N75" i="12"/>
  <c r="M69" i="12"/>
  <c r="M70" i="12"/>
  <c r="M71" i="12"/>
  <c r="M72" i="12"/>
  <c r="M73" i="12"/>
  <c r="M74" i="12"/>
  <c r="M75" i="12"/>
  <c r="L70" i="12"/>
  <c r="L71" i="12"/>
  <c r="L72" i="12"/>
  <c r="L73" i="12"/>
  <c r="L74" i="12"/>
  <c r="L75" i="12"/>
  <c r="K71" i="12"/>
  <c r="K72" i="12"/>
  <c r="K73" i="12"/>
  <c r="K74" i="12"/>
  <c r="K75" i="12"/>
  <c r="J72" i="12"/>
  <c r="J73" i="12"/>
  <c r="J74" i="12"/>
  <c r="J75" i="12"/>
  <c r="I73" i="12"/>
  <c r="I74" i="12"/>
  <c r="I75" i="12"/>
  <c r="H74" i="12"/>
  <c r="H75" i="12"/>
  <c r="G7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5" i="12"/>
  <c r="B75" i="17"/>
  <c r="B76" i="17"/>
  <c r="B77" i="17"/>
  <c r="B78" i="17"/>
  <c r="B79" i="17"/>
  <c r="B80" i="17"/>
  <c r="B81" i="17"/>
  <c r="B82" i="17"/>
  <c r="B83" i="17"/>
  <c r="B84" i="17"/>
  <c r="B85" i="17"/>
  <c r="B86" i="17"/>
  <c r="B87" i="17"/>
  <c r="B88" i="17"/>
  <c r="B89" i="17"/>
  <c r="B90" i="17"/>
  <c r="B91" i="17"/>
  <c r="B92" i="17"/>
  <c r="B93" i="17"/>
  <c r="B94" i="17"/>
  <c r="B95" i="17"/>
  <c r="B96" i="17"/>
  <c r="B97" i="17"/>
  <c r="B98" i="17"/>
  <c r="B99" i="17"/>
  <c r="B100" i="17"/>
  <c r="B101" i="17"/>
  <c r="B102" i="17"/>
  <c r="B103" i="17"/>
  <c r="B104" i="17"/>
  <c r="B105" i="17"/>
  <c r="B106" i="17"/>
  <c r="B107" i="17"/>
  <c r="B108" i="17"/>
  <c r="B109" i="17"/>
  <c r="B110" i="17"/>
  <c r="B111" i="17"/>
  <c r="B112" i="17"/>
  <c r="B113" i="17"/>
  <c r="B114" i="17"/>
  <c r="B115" i="17"/>
  <c r="B116" i="17"/>
  <c r="B117" i="17"/>
  <c r="B118" i="17"/>
  <c r="B119" i="17"/>
  <c r="B120" i="17"/>
  <c r="B121" i="17"/>
  <c r="B122" i="17"/>
  <c r="B123" i="17"/>
  <c r="B124" i="17"/>
  <c r="B125" i="17"/>
  <c r="B126" i="17"/>
  <c r="B127" i="17"/>
  <c r="B128" i="17"/>
  <c r="B129" i="17"/>
  <c r="B130" i="17"/>
  <c r="B131" i="17"/>
  <c r="B132" i="17"/>
  <c r="B133" i="17"/>
  <c r="B134" i="17"/>
  <c r="B135" i="17"/>
  <c r="B136" i="17"/>
  <c r="B137" i="17"/>
  <c r="B138" i="17"/>
  <c r="B139" i="17"/>
  <c r="B140" i="17"/>
  <c r="B141" i="17"/>
  <c r="B142" i="17"/>
  <c r="B143" i="17"/>
  <c r="B144" i="17"/>
  <c r="B145" i="17"/>
  <c r="B146" i="17"/>
  <c r="B147" i="17"/>
  <c r="B148" i="17"/>
  <c r="B149" i="17"/>
  <c r="B150" i="17"/>
  <c r="B151" i="17"/>
  <c r="B152" i="17"/>
  <c r="B153" i="17"/>
  <c r="B154" i="17"/>
  <c r="B155" i="17"/>
  <c r="B156" i="17"/>
  <c r="B157" i="17"/>
  <c r="B158" i="17"/>
  <c r="B159" i="17"/>
  <c r="B160" i="17"/>
  <c r="B161" i="17"/>
  <c r="B162" i="17"/>
  <c r="B163" i="17"/>
  <c r="B164" i="17"/>
  <c r="B165" i="17"/>
  <c r="B166" i="17"/>
  <c r="B167" i="17"/>
  <c r="B168" i="17"/>
  <c r="B169" i="17"/>
  <c r="B170" i="17"/>
  <c r="B171" i="17"/>
  <c r="B172" i="17"/>
  <c r="B173" i="17"/>
  <c r="B174" i="17"/>
  <c r="B175" i="17"/>
  <c r="B176" i="17"/>
  <c r="B177" i="17"/>
  <c r="B178" i="17"/>
  <c r="B179" i="17"/>
  <c r="B180" i="17"/>
  <c r="B181" i="17"/>
  <c r="B182" i="17"/>
  <c r="B183" i="17"/>
  <c r="B184" i="17"/>
  <c r="B185" i="17"/>
  <c r="B186" i="17"/>
  <c r="B187" i="17"/>
  <c r="B188" i="17"/>
  <c r="B189" i="17"/>
  <c r="B190" i="17"/>
  <c r="B191" i="17"/>
  <c r="B192" i="17"/>
  <c r="B193" i="17"/>
  <c r="B194" i="17"/>
  <c r="B195" i="17"/>
  <c r="B196" i="17"/>
  <c r="B197" i="17"/>
  <c r="B198" i="17"/>
  <c r="B199" i="17"/>
  <c r="B200" i="17"/>
  <c r="B201" i="17"/>
  <c r="B202" i="17"/>
  <c r="B203" i="17"/>
  <c r="B204" i="17"/>
  <c r="B205" i="17"/>
  <c r="B206" i="17"/>
  <c r="B207" i="17"/>
  <c r="B208" i="17"/>
  <c r="B209" i="17"/>
  <c r="B210" i="17"/>
  <c r="B211" i="17"/>
  <c r="B212" i="17"/>
  <c r="B213" i="17"/>
  <c r="B21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74" i="17"/>
  <c r="B74" i="17"/>
  <c r="B73" i="17"/>
  <c r="D73" i="17"/>
  <c r="D72" i="17"/>
  <c r="B72" i="17"/>
  <c r="D71" i="17"/>
  <c r="B71" i="17"/>
  <c r="D70" i="17"/>
  <c r="B70" i="17"/>
  <c r="D69" i="17"/>
  <c r="B69" i="17"/>
  <c r="D68" i="17"/>
  <c r="B68" i="17"/>
  <c r="D67" i="17"/>
  <c r="B67" i="17"/>
  <c r="D66" i="17"/>
  <c r="B66" i="17"/>
  <c r="D65" i="17"/>
  <c r="B65" i="17"/>
  <c r="D64" i="17"/>
  <c r="B64" i="17"/>
  <c r="D63" i="17"/>
  <c r="B63" i="17"/>
  <c r="D62" i="17"/>
  <c r="B62" i="17"/>
  <c r="D61" i="17"/>
  <c r="B61" i="17"/>
  <c r="D60" i="17"/>
  <c r="B60" i="17"/>
  <c r="D59" i="17"/>
  <c r="B59" i="17"/>
  <c r="D58" i="17"/>
  <c r="B58" i="17"/>
  <c r="D57" i="17"/>
  <c r="B57" i="17"/>
  <c r="D56" i="17"/>
  <c r="B56" i="17"/>
  <c r="D55" i="17"/>
  <c r="B55" i="17"/>
  <c r="D54" i="17"/>
  <c r="B54" i="17"/>
  <c r="D53" i="17"/>
  <c r="B53" i="17"/>
  <c r="D52" i="17"/>
  <c r="B52" i="17"/>
  <c r="D51" i="17"/>
  <c r="B51" i="17"/>
  <c r="D50" i="17"/>
  <c r="B50" i="17"/>
  <c r="D49" i="17"/>
  <c r="B49" i="17"/>
  <c r="D48" i="17"/>
  <c r="B48" i="17"/>
  <c r="D47" i="17"/>
  <c r="B47" i="17"/>
  <c r="D46" i="17"/>
  <c r="B46" i="17"/>
  <c r="D45" i="17"/>
  <c r="B45" i="17"/>
  <c r="D44" i="17"/>
  <c r="B44" i="17"/>
  <c r="D43" i="17"/>
  <c r="B43" i="17"/>
  <c r="D42" i="17"/>
  <c r="B42" i="17"/>
  <c r="D41" i="17"/>
  <c r="B41" i="17"/>
  <c r="D40" i="17"/>
  <c r="B40" i="17"/>
  <c r="D39" i="17"/>
  <c r="B39" i="17"/>
  <c r="D38" i="17"/>
  <c r="B38" i="17"/>
  <c r="D37" i="17"/>
  <c r="B37" i="17"/>
  <c r="D36" i="17"/>
  <c r="B36" i="17"/>
  <c r="D35" i="17"/>
  <c r="B35" i="17"/>
  <c r="D34" i="17"/>
  <c r="B34" i="17"/>
  <c r="D33" i="17"/>
  <c r="B33" i="17"/>
  <c r="D32" i="17"/>
  <c r="B32" i="17"/>
  <c r="D31" i="17"/>
  <c r="B31" i="17"/>
  <c r="D30" i="17"/>
  <c r="B30" i="17"/>
  <c r="D29" i="17"/>
  <c r="B29" i="17"/>
  <c r="D28" i="17"/>
  <c r="B28" i="17"/>
  <c r="D27" i="17"/>
  <c r="B27" i="17"/>
  <c r="D26" i="17"/>
  <c r="B26" i="17"/>
  <c r="D25" i="17"/>
  <c r="B25" i="17"/>
  <c r="D24" i="17"/>
  <c r="B24" i="17"/>
  <c r="D23" i="17"/>
  <c r="B23" i="17"/>
  <c r="D22" i="17"/>
  <c r="B22" i="17"/>
  <c r="D21" i="17"/>
  <c r="B21" i="17"/>
  <c r="D20" i="17"/>
  <c r="B20" i="17"/>
  <c r="D19" i="17"/>
  <c r="B19" i="17"/>
  <c r="D18" i="17"/>
  <c r="B18" i="17"/>
  <c r="D17" i="17"/>
  <c r="B17" i="17"/>
  <c r="D16" i="17"/>
  <c r="B16" i="17"/>
  <c r="D15" i="17"/>
  <c r="B15" i="17"/>
  <c r="D14" i="17"/>
  <c r="B14" i="17"/>
  <c r="D13" i="17"/>
  <c r="B13" i="17"/>
  <c r="D12" i="17"/>
  <c r="B12" i="17"/>
  <c r="D11" i="17"/>
  <c r="B11" i="17"/>
  <c r="D10" i="17"/>
  <c r="B10" i="17"/>
  <c r="D9" i="17"/>
  <c r="B9" i="17"/>
  <c r="D8" i="17"/>
  <c r="B8" i="17"/>
  <c r="D7" i="17"/>
  <c r="B7" i="17"/>
  <c r="D6" i="17"/>
  <c r="B6" i="17"/>
  <c r="D5" i="17"/>
  <c r="B5" i="17"/>
  <c r="D4" i="17"/>
  <c r="B4" i="17"/>
  <c r="D3" i="17"/>
  <c r="B3" i="17"/>
  <c r="D2" i="17"/>
  <c r="B2" i="17"/>
  <c r="B15" i="1"/>
  <c r="B31" i="1"/>
  <c r="B47" i="1"/>
  <c r="B63" i="1"/>
  <c r="D2" i="1"/>
  <c r="B2" i="1"/>
  <c r="D3" i="1"/>
  <c r="B3" i="1"/>
  <c r="D4" i="1"/>
  <c r="B4" i="1"/>
  <c r="D5" i="1"/>
  <c r="B5" i="1"/>
  <c r="D6" i="1"/>
  <c r="B6" i="1"/>
  <c r="D7" i="1"/>
  <c r="B7" i="1"/>
  <c r="D8" i="1"/>
  <c r="B8" i="1"/>
  <c r="D9" i="1"/>
  <c r="B9" i="1"/>
  <c r="D10" i="1"/>
  <c r="B10" i="1"/>
  <c r="D11" i="1"/>
  <c r="B11" i="1"/>
  <c r="D12" i="1"/>
  <c r="B12" i="1"/>
  <c r="D13" i="1"/>
  <c r="B13" i="1"/>
  <c r="D14" i="1"/>
  <c r="B14" i="1"/>
  <c r="D15" i="1"/>
  <c r="D16" i="1"/>
  <c r="B16" i="1"/>
  <c r="D17" i="1"/>
  <c r="B17" i="1"/>
  <c r="D18" i="1"/>
  <c r="B18" i="1"/>
  <c r="D19" i="1"/>
  <c r="B19" i="1"/>
  <c r="D20" i="1"/>
  <c r="B20" i="1"/>
  <c r="D21" i="1"/>
  <c r="B21" i="1"/>
  <c r="D22" i="1"/>
  <c r="B22" i="1"/>
  <c r="D23" i="1"/>
  <c r="B23" i="1"/>
  <c r="D24" i="1"/>
  <c r="B24" i="1"/>
  <c r="D25" i="1"/>
  <c r="B25" i="1"/>
  <c r="D26" i="1"/>
  <c r="B26" i="1"/>
  <c r="D27" i="1"/>
  <c r="B27" i="1"/>
  <c r="D28" i="1"/>
  <c r="B28" i="1"/>
  <c r="D29" i="1"/>
  <c r="B29" i="1"/>
  <c r="D30" i="1"/>
  <c r="B30" i="1"/>
  <c r="D31" i="1"/>
  <c r="D32" i="1"/>
  <c r="B32" i="1"/>
  <c r="D33" i="1"/>
  <c r="B33" i="1"/>
  <c r="D34" i="1"/>
  <c r="B34" i="1"/>
  <c r="D35" i="1"/>
  <c r="B35" i="1"/>
  <c r="D36" i="1"/>
  <c r="B36" i="1"/>
  <c r="D37" i="1"/>
  <c r="B37" i="1"/>
  <c r="D38" i="1"/>
  <c r="B38" i="1"/>
  <c r="D39" i="1"/>
  <c r="B39" i="1"/>
  <c r="D40" i="1"/>
  <c r="B40" i="1"/>
  <c r="D41" i="1"/>
  <c r="B41" i="1"/>
  <c r="D42" i="1"/>
  <c r="B42" i="1"/>
  <c r="D43" i="1"/>
  <c r="B43" i="1"/>
  <c r="D44" i="1"/>
  <c r="B44" i="1"/>
  <c r="D45" i="1"/>
  <c r="B45" i="1"/>
  <c r="D46" i="1"/>
  <c r="B46" i="1"/>
  <c r="D47" i="1"/>
  <c r="D48" i="1"/>
  <c r="B48" i="1"/>
  <c r="D49" i="1"/>
  <c r="B49" i="1"/>
  <c r="D50" i="1"/>
  <c r="B50" i="1"/>
  <c r="D51" i="1"/>
  <c r="B51" i="1"/>
  <c r="D52" i="1"/>
  <c r="B52" i="1"/>
  <c r="D53" i="1"/>
  <c r="B53" i="1"/>
  <c r="D54" i="1"/>
  <c r="B54" i="1"/>
  <c r="D55" i="1"/>
  <c r="B55" i="1"/>
  <c r="D56" i="1"/>
  <c r="B56" i="1"/>
  <c r="D57" i="1"/>
  <c r="B57" i="1"/>
  <c r="D58" i="1"/>
  <c r="B58" i="1"/>
  <c r="D59" i="1"/>
  <c r="B59" i="1"/>
  <c r="D60" i="1"/>
  <c r="B60" i="1"/>
  <c r="D61" i="1"/>
  <c r="B61" i="1"/>
  <c r="D62" i="1"/>
  <c r="B62" i="1"/>
  <c r="D63" i="1"/>
  <c r="D64" i="1"/>
  <c r="B64" i="1"/>
  <c r="D65" i="1"/>
  <c r="B65" i="1"/>
  <c r="D66" i="1"/>
  <c r="B66" i="1"/>
  <c r="D67" i="1"/>
  <c r="B67" i="1"/>
  <c r="D68" i="1"/>
  <c r="B68" i="1"/>
  <c r="D69" i="1"/>
  <c r="B69" i="1"/>
  <c r="D70" i="1"/>
  <c r="B70" i="1"/>
  <c r="D71" i="1"/>
  <c r="B71" i="1"/>
  <c r="D72" i="1"/>
  <c r="B72" i="1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" i="7"/>
  <c r="D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A67" i="10"/>
  <c r="B67" i="10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116" i="8"/>
  <c r="B117" i="8"/>
  <c r="B118" i="8"/>
  <c r="B119" i="8"/>
  <c r="B120" i="8"/>
  <c r="B121" i="8"/>
  <c r="B122" i="8"/>
  <c r="B123" i="8"/>
  <c r="B124" i="8"/>
  <c r="B125" i="8"/>
  <c r="B126" i="8"/>
  <c r="B127" i="8"/>
  <c r="B128" i="8"/>
  <c r="B129" i="8"/>
  <c r="B130" i="8"/>
  <c r="B131" i="8"/>
  <c r="B132" i="8"/>
  <c r="B133" i="8"/>
  <c r="B134" i="8"/>
  <c r="B135" i="8"/>
  <c r="B136" i="8"/>
  <c r="B137" i="8"/>
  <c r="B138" i="8"/>
  <c r="B139" i="8"/>
  <c r="B140" i="8"/>
  <c r="B141" i="8"/>
  <c r="B142" i="8"/>
  <c r="B143" i="8"/>
  <c r="B144" i="8"/>
  <c r="B145" i="8"/>
  <c r="B146" i="8"/>
  <c r="B147" i="8"/>
  <c r="B148" i="8"/>
  <c r="B149" i="8"/>
  <c r="B150" i="8"/>
  <c r="B151" i="8"/>
  <c r="B152" i="8"/>
  <c r="B153" i="8"/>
  <c r="B154" i="8"/>
  <c r="B155" i="8"/>
  <c r="B156" i="8"/>
  <c r="B157" i="8"/>
  <c r="B158" i="8"/>
  <c r="B159" i="8"/>
  <c r="B160" i="8"/>
  <c r="B161" i="8"/>
  <c r="B162" i="8"/>
  <c r="B163" i="8"/>
  <c r="B164" i="8"/>
  <c r="B165" i="8"/>
  <c r="B166" i="8"/>
  <c r="B167" i="8"/>
  <c r="B168" i="8"/>
  <c r="B169" i="8"/>
  <c r="B170" i="8"/>
  <c r="B171" i="8"/>
  <c r="B172" i="8"/>
  <c r="B173" i="8"/>
  <c r="B174" i="8"/>
  <c r="B175" i="8"/>
  <c r="B176" i="8"/>
  <c r="B177" i="8"/>
  <c r="B178" i="8"/>
  <c r="B179" i="8"/>
  <c r="B180" i="8"/>
  <c r="B181" i="8"/>
  <c r="B182" i="8"/>
  <c r="B183" i="8"/>
  <c r="B184" i="8"/>
  <c r="B185" i="8"/>
  <c r="B186" i="8"/>
  <c r="B187" i="8"/>
  <c r="B188" i="8"/>
  <c r="B189" i="8"/>
  <c r="B190" i="8"/>
  <c r="B191" i="8"/>
  <c r="B194" i="8"/>
  <c r="B195" i="8"/>
  <c r="B196" i="8"/>
  <c r="B197" i="8"/>
  <c r="B198" i="8"/>
  <c r="B199" i="8"/>
  <c r="B200" i="8"/>
  <c r="B201" i="8"/>
  <c r="B202" i="8"/>
  <c r="B203" i="8"/>
  <c r="B204" i="8"/>
  <c r="B205" i="8"/>
  <c r="B206" i="8"/>
  <c r="B207" i="8"/>
  <c r="B208" i="8"/>
  <c r="B209" i="8"/>
  <c r="B210" i="8"/>
  <c r="B211" i="8"/>
  <c r="B212" i="8"/>
  <c r="B213" i="8"/>
  <c r="B214" i="8"/>
  <c r="B2" i="8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B33" i="8"/>
  <c r="D34" i="8"/>
  <c r="B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B192" i="8"/>
  <c r="D193" i="8"/>
  <c r="B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" i="8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B58" i="10"/>
  <c r="A59" i="10"/>
  <c r="B59" i="10"/>
  <c r="A60" i="10"/>
  <c r="B60" i="10"/>
  <c r="A61" i="10"/>
  <c r="B61" i="10"/>
  <c r="A62" i="10"/>
  <c r="B62" i="10"/>
  <c r="A63" i="10"/>
  <c r="B63" i="10"/>
  <c r="A64" i="10"/>
  <c r="B64" i="10"/>
  <c r="A65" i="10"/>
  <c r="B65" i="10"/>
  <c r="A66" i="10"/>
  <c r="B66" i="10"/>
  <c r="A68" i="10"/>
  <c r="B68" i="10"/>
  <c r="A69" i="10"/>
  <c r="B69" i="10"/>
  <c r="A70" i="10"/>
  <c r="B70" i="10"/>
  <c r="A71" i="10"/>
  <c r="B71" i="10"/>
  <c r="A72" i="10"/>
  <c r="B72" i="10"/>
  <c r="A73" i="10"/>
  <c r="B73" i="10"/>
  <c r="A74" i="10"/>
  <c r="B74" i="10"/>
  <c r="A75" i="10"/>
  <c r="B75" i="10"/>
  <c r="A76" i="10"/>
  <c r="B76" i="10"/>
  <c r="A77" i="10"/>
  <c r="B77" i="10"/>
  <c r="A78" i="10"/>
  <c r="B78" i="10"/>
  <c r="A79" i="10"/>
  <c r="B79" i="10"/>
  <c r="A80" i="10"/>
  <c r="B80" i="10"/>
  <c r="A81" i="10"/>
  <c r="B81" i="10"/>
  <c r="A82" i="10"/>
  <c r="B82" i="10"/>
  <c r="A83" i="10"/>
  <c r="B83" i="10"/>
  <c r="A84" i="10"/>
  <c r="B84" i="10"/>
  <c r="A85" i="10"/>
  <c r="B85" i="10"/>
  <c r="A86" i="10"/>
  <c r="B86" i="10"/>
  <c r="A87" i="10"/>
  <c r="B87" i="10"/>
  <c r="A88" i="10"/>
  <c r="B88" i="10"/>
  <c r="A89" i="10"/>
  <c r="B89" i="10"/>
  <c r="A90" i="10"/>
  <c r="B90" i="10"/>
  <c r="A91" i="10"/>
  <c r="B91" i="10"/>
  <c r="A92" i="10"/>
  <c r="B92" i="10"/>
  <c r="A93" i="10"/>
  <c r="B93" i="10"/>
  <c r="A94" i="10"/>
  <c r="B94" i="10"/>
  <c r="A95" i="10"/>
  <c r="B95" i="10"/>
  <c r="A96" i="10"/>
  <c r="B96" i="10"/>
  <c r="A97" i="10"/>
  <c r="B97" i="10"/>
  <c r="A98" i="10"/>
  <c r="B98" i="10"/>
  <c r="A99" i="10"/>
  <c r="B99" i="10"/>
  <c r="A100" i="10"/>
  <c r="B100" i="10"/>
  <c r="A101" i="10"/>
  <c r="B101" i="10"/>
  <c r="A102" i="10"/>
  <c r="B102" i="10"/>
  <c r="A103" i="10"/>
  <c r="B103" i="10"/>
  <c r="A104" i="10"/>
  <c r="B104" i="10"/>
  <c r="A105" i="10"/>
  <c r="B105" i="10"/>
  <c r="A106" i="10"/>
  <c r="B106" i="10"/>
  <c r="A107" i="10"/>
  <c r="B107" i="10"/>
  <c r="A108" i="10"/>
  <c r="B108" i="10"/>
  <c r="A109" i="10"/>
  <c r="B109" i="10"/>
  <c r="A110" i="10"/>
  <c r="B110" i="10"/>
  <c r="A111" i="10"/>
  <c r="B111" i="10"/>
  <c r="A112" i="10"/>
  <c r="B112" i="10"/>
  <c r="A113" i="10"/>
  <c r="B113" i="10"/>
  <c r="A114" i="10"/>
  <c r="B114" i="10"/>
  <c r="A115" i="10"/>
  <c r="B115" i="10"/>
  <c r="A116" i="10"/>
  <c r="B116" i="10"/>
  <c r="A117" i="10"/>
  <c r="B117" i="10"/>
  <c r="A118" i="10"/>
  <c r="B118" i="10"/>
  <c r="A119" i="10"/>
  <c r="B119" i="10"/>
  <c r="A120" i="10"/>
  <c r="B120" i="10"/>
  <c r="A121" i="10"/>
  <c r="B121" i="10"/>
  <c r="A122" i="10"/>
  <c r="B122" i="10"/>
  <c r="A123" i="10"/>
  <c r="B123" i="10"/>
  <c r="A124" i="10"/>
  <c r="B124" i="10"/>
  <c r="A125" i="10"/>
  <c r="B125" i="10"/>
  <c r="A126" i="10"/>
  <c r="B126" i="10"/>
  <c r="A127" i="10"/>
  <c r="B127" i="10"/>
  <c r="A3" i="10"/>
  <c r="G5" i="12"/>
  <c r="N22" i="12"/>
  <c r="J26" i="12"/>
  <c r="K25" i="12"/>
  <c r="L24" i="12"/>
  <c r="G29" i="12"/>
  <c r="H28" i="12"/>
  <c r="I27" i="12"/>
  <c r="M23" i="12"/>
  <c r="N46" i="12"/>
  <c r="J50" i="12"/>
  <c r="K49" i="12"/>
  <c r="L48" i="12"/>
  <c r="G53" i="12"/>
  <c r="M47" i="12"/>
  <c r="H52" i="12"/>
  <c r="I51" i="12"/>
  <c r="J5" i="12"/>
  <c r="H7" i="12"/>
  <c r="I6" i="12"/>
  <c r="G8" i="12"/>
  <c r="K36" i="12"/>
  <c r="L35" i="12"/>
  <c r="M34" i="12"/>
  <c r="J37" i="12"/>
  <c r="H39" i="12"/>
  <c r="I38" i="12"/>
  <c r="N33" i="12"/>
  <c r="G40" i="12"/>
  <c r="K68" i="12"/>
  <c r="L67" i="12"/>
  <c r="M66" i="12"/>
  <c r="J69" i="12"/>
  <c r="H71" i="12"/>
  <c r="I70" i="12"/>
  <c r="N65" i="12"/>
  <c r="G72" i="12"/>
  <c r="M60" i="12"/>
  <c r="N59" i="12"/>
  <c r="J63" i="12"/>
  <c r="K62" i="12"/>
  <c r="G66" i="12"/>
  <c r="H65" i="12"/>
  <c r="L61" i="12"/>
  <c r="I64" i="12"/>
  <c r="G7" i="12"/>
  <c r="I5" i="12"/>
  <c r="H6" i="12"/>
  <c r="L10" i="12"/>
  <c r="M9" i="12"/>
  <c r="N8" i="12"/>
  <c r="J12" i="12"/>
  <c r="I13" i="12"/>
  <c r="K11" i="12"/>
  <c r="G15" i="12"/>
  <c r="H14" i="12"/>
  <c r="L18" i="12"/>
  <c r="M17" i="12"/>
  <c r="N16" i="12"/>
  <c r="J20" i="12"/>
  <c r="I21" i="12"/>
  <c r="K19" i="12"/>
  <c r="G23" i="12"/>
  <c r="H22" i="12"/>
  <c r="L26" i="12"/>
  <c r="M25" i="12"/>
  <c r="N24" i="12"/>
  <c r="J28" i="12"/>
  <c r="I29" i="12"/>
  <c r="K27" i="12"/>
  <c r="G31" i="12"/>
  <c r="H30" i="12"/>
  <c r="L34" i="12"/>
  <c r="M33" i="12"/>
  <c r="N32" i="12"/>
  <c r="J36" i="12"/>
  <c r="I37" i="12"/>
  <c r="G39" i="12"/>
  <c r="K35" i="12"/>
  <c r="H38" i="12"/>
  <c r="L42" i="12"/>
  <c r="M41" i="12"/>
  <c r="N40" i="12"/>
  <c r="J44" i="12"/>
  <c r="I45" i="12"/>
  <c r="K43" i="12"/>
  <c r="G47" i="12"/>
  <c r="H46" i="12"/>
  <c r="L50" i="12"/>
  <c r="M49" i="12"/>
  <c r="N48" i="12"/>
  <c r="J52" i="12"/>
  <c r="I53" i="12"/>
  <c r="G55" i="12"/>
  <c r="K51" i="12"/>
  <c r="H54" i="12"/>
  <c r="L58" i="12"/>
  <c r="M57" i="12"/>
  <c r="N56" i="12"/>
  <c r="J60" i="12"/>
  <c r="I61" i="12"/>
  <c r="K59" i="12"/>
  <c r="G63" i="12"/>
  <c r="H62" i="12"/>
  <c r="L66" i="12"/>
  <c r="M65" i="12"/>
  <c r="N64" i="12"/>
  <c r="J68" i="12"/>
  <c r="I69" i="12"/>
  <c r="K67" i="12"/>
  <c r="G71" i="12"/>
  <c r="H70" i="12"/>
  <c r="K8" i="12"/>
  <c r="L7" i="12"/>
  <c r="M6" i="12"/>
  <c r="N5" i="12"/>
  <c r="H11" i="12"/>
  <c r="J9" i="12"/>
  <c r="I10" i="12"/>
  <c r="G12" i="12"/>
  <c r="K24" i="12"/>
  <c r="L23" i="12"/>
  <c r="M22" i="12"/>
  <c r="H27" i="12"/>
  <c r="J25" i="12"/>
  <c r="I26" i="12"/>
  <c r="N21" i="12"/>
  <c r="G28" i="12"/>
  <c r="K40" i="12"/>
  <c r="L39" i="12"/>
  <c r="M38" i="12"/>
  <c r="H43" i="12"/>
  <c r="J41" i="12"/>
  <c r="I42" i="12"/>
  <c r="N37" i="12"/>
  <c r="G44" i="12"/>
  <c r="K56" i="12"/>
  <c r="L55" i="12"/>
  <c r="M54" i="12"/>
  <c r="H59" i="12"/>
  <c r="N53" i="12"/>
  <c r="J57" i="12"/>
  <c r="I58" i="12"/>
  <c r="G60" i="12"/>
  <c r="H5" i="12"/>
  <c r="G6" i="12"/>
  <c r="M16" i="12"/>
  <c r="N15" i="12"/>
  <c r="J19" i="12"/>
  <c r="I20" i="12"/>
  <c r="K18" i="12"/>
  <c r="L17" i="12"/>
  <c r="G22" i="12"/>
  <c r="H21" i="12"/>
  <c r="M32" i="12"/>
  <c r="N31" i="12"/>
  <c r="J35" i="12"/>
  <c r="K34" i="12"/>
  <c r="L33" i="12"/>
  <c r="G38" i="12"/>
  <c r="H37" i="12"/>
  <c r="I36" i="12"/>
  <c r="M48" i="12"/>
  <c r="N47" i="12"/>
  <c r="J51" i="12"/>
  <c r="K50" i="12"/>
  <c r="L49" i="12"/>
  <c r="G54" i="12"/>
  <c r="H53" i="12"/>
  <c r="I52" i="12"/>
  <c r="M64" i="12"/>
  <c r="N63" i="12"/>
  <c r="J67" i="12"/>
  <c r="K66" i="12"/>
  <c r="L65" i="12"/>
  <c r="G70" i="12"/>
  <c r="H69" i="12"/>
  <c r="I68" i="12"/>
  <c r="N6" i="12"/>
  <c r="J10" i="12"/>
  <c r="I11" i="12"/>
  <c r="K9" i="12"/>
  <c r="L8" i="12"/>
  <c r="G13" i="12"/>
  <c r="H12" i="12"/>
  <c r="M7" i="12"/>
  <c r="N30" i="12"/>
  <c r="J34" i="12"/>
  <c r="K33" i="12"/>
  <c r="L32" i="12"/>
  <c r="G37" i="12"/>
  <c r="M31" i="12"/>
  <c r="H36" i="12"/>
  <c r="I35" i="12"/>
  <c r="N54" i="12"/>
  <c r="J58" i="12"/>
  <c r="K57" i="12"/>
  <c r="L56" i="12"/>
  <c r="G61" i="12"/>
  <c r="H60" i="12"/>
  <c r="M55" i="12"/>
  <c r="I59" i="12"/>
  <c r="K20" i="12"/>
  <c r="L19" i="12"/>
  <c r="M18" i="12"/>
  <c r="J21" i="12"/>
  <c r="H23" i="12"/>
  <c r="I22" i="12"/>
  <c r="N17" i="12"/>
  <c r="G24" i="12"/>
  <c r="M12" i="12"/>
  <c r="N11" i="12"/>
  <c r="J15" i="12"/>
  <c r="I16" i="12"/>
  <c r="K14" i="12"/>
  <c r="G18" i="12"/>
  <c r="L13" i="12"/>
  <c r="H17" i="12"/>
  <c r="M44" i="12"/>
  <c r="N43" i="12"/>
  <c r="J47" i="12"/>
  <c r="K46" i="12"/>
  <c r="G50" i="12"/>
  <c r="L45" i="12"/>
  <c r="I48" i="12"/>
  <c r="H49" i="12"/>
  <c r="J6" i="12"/>
  <c r="I7" i="12"/>
  <c r="K5" i="12"/>
  <c r="G9" i="12"/>
  <c r="H8" i="12"/>
  <c r="N10" i="12"/>
  <c r="J14" i="12"/>
  <c r="K13" i="12"/>
  <c r="L12" i="12"/>
  <c r="M11" i="12"/>
  <c r="G17" i="12"/>
  <c r="I15" i="12"/>
  <c r="H16" i="12"/>
  <c r="N18" i="12"/>
  <c r="J22" i="12"/>
  <c r="K21" i="12"/>
  <c r="L20" i="12"/>
  <c r="G25" i="12"/>
  <c r="H24" i="12"/>
  <c r="M19" i="12"/>
  <c r="I23" i="12"/>
  <c r="N26" i="12"/>
  <c r="J30" i="12"/>
  <c r="K29" i="12"/>
  <c r="L28" i="12"/>
  <c r="M27" i="12"/>
  <c r="G33" i="12"/>
  <c r="H32" i="12"/>
  <c r="I31" i="12"/>
  <c r="N34" i="12"/>
  <c r="J38" i="12"/>
  <c r="K37" i="12"/>
  <c r="L36" i="12"/>
  <c r="G41" i="12"/>
  <c r="H40" i="12"/>
  <c r="M35" i="12"/>
  <c r="I39" i="12"/>
  <c r="N42" i="12"/>
  <c r="J46" i="12"/>
  <c r="K45" i="12"/>
  <c r="L44" i="12"/>
  <c r="M43" i="12"/>
  <c r="G49" i="12"/>
  <c r="H48" i="12"/>
  <c r="I47" i="12"/>
  <c r="N50" i="12"/>
  <c r="J54" i="12"/>
  <c r="K53" i="12"/>
  <c r="L52" i="12"/>
  <c r="G57" i="12"/>
  <c r="H56" i="12"/>
  <c r="M51" i="12"/>
  <c r="I55" i="12"/>
  <c r="N58" i="12"/>
  <c r="J62" i="12"/>
  <c r="K61" i="12"/>
  <c r="L60" i="12"/>
  <c r="M59" i="12"/>
  <c r="G65" i="12"/>
  <c r="H64" i="12"/>
  <c r="I63" i="12"/>
  <c r="N66" i="12"/>
  <c r="J70" i="12"/>
  <c r="K69" i="12"/>
  <c r="L68" i="12"/>
  <c r="G73" i="12"/>
  <c r="H72" i="12"/>
  <c r="M67" i="12"/>
  <c r="I71" i="12"/>
  <c r="K12" i="12"/>
  <c r="L11" i="12"/>
  <c r="M10" i="12"/>
  <c r="N9" i="12"/>
  <c r="I14" i="12"/>
  <c r="H15" i="12"/>
  <c r="J13" i="12"/>
  <c r="G16" i="12"/>
  <c r="K28" i="12"/>
  <c r="L27" i="12"/>
  <c r="M26" i="12"/>
  <c r="N25" i="12"/>
  <c r="H31" i="12"/>
  <c r="I30" i="12"/>
  <c r="J29" i="12"/>
  <c r="G32" i="12"/>
  <c r="K44" i="12"/>
  <c r="L43" i="12"/>
  <c r="M42" i="12"/>
  <c r="N41" i="12"/>
  <c r="H47" i="12"/>
  <c r="I46" i="12"/>
  <c r="J45" i="12"/>
  <c r="G48" i="12"/>
  <c r="K60" i="12"/>
  <c r="L59" i="12"/>
  <c r="M58" i="12"/>
  <c r="N57" i="12"/>
  <c r="H63" i="12"/>
  <c r="I62" i="12"/>
  <c r="J61" i="12"/>
  <c r="G64" i="12"/>
  <c r="L5" i="12"/>
  <c r="J7" i="12"/>
  <c r="I8" i="12"/>
  <c r="K6" i="12"/>
  <c r="G10" i="12"/>
  <c r="H9" i="12"/>
  <c r="M20" i="12"/>
  <c r="N19" i="12"/>
  <c r="J23" i="12"/>
  <c r="K22" i="12"/>
  <c r="L21" i="12"/>
  <c r="G26" i="12"/>
  <c r="I24" i="12"/>
  <c r="H25" i="12"/>
  <c r="M36" i="12"/>
  <c r="N35" i="12"/>
  <c r="J39" i="12"/>
  <c r="K38" i="12"/>
  <c r="L37" i="12"/>
  <c r="G42" i="12"/>
  <c r="I40" i="12"/>
  <c r="H41" i="12"/>
  <c r="M52" i="12"/>
  <c r="N51" i="12"/>
  <c r="J55" i="12"/>
  <c r="K54" i="12"/>
  <c r="L53" i="12"/>
  <c r="G58" i="12"/>
  <c r="H57" i="12"/>
  <c r="I56" i="12"/>
  <c r="M68" i="12"/>
  <c r="N67" i="12"/>
  <c r="J71" i="12"/>
  <c r="K70" i="12"/>
  <c r="L69" i="12"/>
  <c r="G74" i="12"/>
  <c r="H73" i="12"/>
  <c r="I72" i="12"/>
  <c r="N14" i="12"/>
  <c r="J18" i="12"/>
  <c r="K17" i="12"/>
  <c r="L16" i="12"/>
  <c r="G21" i="12"/>
  <c r="M15" i="12"/>
  <c r="H20" i="12"/>
  <c r="I19" i="12"/>
  <c r="N38" i="12"/>
  <c r="J42" i="12"/>
  <c r="K41" i="12"/>
  <c r="L40" i="12"/>
  <c r="G45" i="12"/>
  <c r="H44" i="12"/>
  <c r="I43" i="12"/>
  <c r="M39" i="12"/>
  <c r="N62" i="12"/>
  <c r="J66" i="12"/>
  <c r="K65" i="12"/>
  <c r="L64" i="12"/>
  <c r="G69" i="12"/>
  <c r="M63" i="12"/>
  <c r="H68" i="12"/>
  <c r="I67" i="12"/>
  <c r="K52" i="12"/>
  <c r="L51" i="12"/>
  <c r="M50" i="12"/>
  <c r="J53" i="12"/>
  <c r="H55" i="12"/>
  <c r="I54" i="12"/>
  <c r="N49" i="12"/>
  <c r="G56" i="12"/>
  <c r="M28" i="12"/>
  <c r="N27" i="12"/>
  <c r="J31" i="12"/>
  <c r="K30" i="12"/>
  <c r="G34" i="12"/>
  <c r="I32" i="12"/>
  <c r="H33" i="12"/>
  <c r="L29" i="12"/>
  <c r="L6" i="12"/>
  <c r="J8" i="12"/>
  <c r="I9" i="12"/>
  <c r="K7" i="12"/>
  <c r="M5" i="12"/>
  <c r="G11" i="12"/>
  <c r="H10" i="12"/>
  <c r="L14" i="12"/>
  <c r="M13" i="12"/>
  <c r="N12" i="12"/>
  <c r="J16" i="12"/>
  <c r="I17" i="12"/>
  <c r="K15" i="12"/>
  <c r="G19" i="12"/>
  <c r="H18" i="12"/>
  <c r="L22" i="12"/>
  <c r="M21" i="12"/>
  <c r="N20" i="12"/>
  <c r="J24" i="12"/>
  <c r="K23" i="12"/>
  <c r="I25" i="12"/>
  <c r="G27" i="12"/>
  <c r="H26" i="12"/>
  <c r="L30" i="12"/>
  <c r="M29" i="12"/>
  <c r="N28" i="12"/>
  <c r="J32" i="12"/>
  <c r="I33" i="12"/>
  <c r="K31" i="12"/>
  <c r="G35" i="12"/>
  <c r="H34" i="12"/>
  <c r="L38" i="12"/>
  <c r="M37" i="12"/>
  <c r="N36" i="12"/>
  <c r="J40" i="12"/>
  <c r="K39" i="12"/>
  <c r="I41" i="12"/>
  <c r="G43" i="12"/>
  <c r="H42" i="12"/>
  <c r="L46" i="12"/>
  <c r="M45" i="12"/>
  <c r="N44" i="12"/>
  <c r="J48" i="12"/>
  <c r="I49" i="12"/>
  <c r="K47" i="12"/>
  <c r="G51" i="12"/>
  <c r="H50" i="12"/>
  <c r="L54" i="12"/>
  <c r="M53" i="12"/>
  <c r="N52" i="12"/>
  <c r="J56" i="12"/>
  <c r="K55" i="12"/>
  <c r="I57" i="12"/>
  <c r="G59" i="12"/>
  <c r="H58" i="12"/>
  <c r="L62" i="12"/>
  <c r="M61" i="12"/>
  <c r="N60" i="12"/>
  <c r="J64" i="12"/>
  <c r="I65" i="12"/>
  <c r="K63" i="12"/>
  <c r="G67" i="12"/>
  <c r="H66" i="12"/>
  <c r="K16" i="12"/>
  <c r="L15" i="12"/>
  <c r="M14" i="12"/>
  <c r="H19" i="12"/>
  <c r="N13" i="12"/>
  <c r="J17" i="12"/>
  <c r="I18" i="12"/>
  <c r="G20" i="12"/>
  <c r="K32" i="12"/>
  <c r="L31" i="12"/>
  <c r="M30" i="12"/>
  <c r="H35" i="12"/>
  <c r="N29" i="12"/>
  <c r="I34" i="12"/>
  <c r="J33" i="12"/>
  <c r="G36" i="12"/>
  <c r="K48" i="12"/>
  <c r="L47" i="12"/>
  <c r="M46" i="12"/>
  <c r="H51" i="12"/>
  <c r="N45" i="12"/>
  <c r="I50" i="12"/>
  <c r="J49" i="12"/>
  <c r="G52" i="12"/>
  <c r="K64" i="12"/>
  <c r="L63" i="12"/>
  <c r="M62" i="12"/>
  <c r="H67" i="12"/>
  <c r="N61" i="12"/>
  <c r="I66" i="12"/>
  <c r="J65" i="12"/>
  <c r="G68" i="12"/>
  <c r="M8" i="12"/>
  <c r="N7" i="12"/>
  <c r="J11" i="12"/>
  <c r="I12" i="12"/>
  <c r="K10" i="12"/>
  <c r="G14" i="12"/>
  <c r="L9" i="12"/>
  <c r="H13" i="12"/>
  <c r="M24" i="12"/>
  <c r="N23" i="12"/>
  <c r="J27" i="12"/>
  <c r="K26" i="12"/>
  <c r="G30" i="12"/>
  <c r="L25" i="12"/>
  <c r="H29" i="12"/>
  <c r="I28" i="12"/>
  <c r="M40" i="12"/>
  <c r="N39" i="12"/>
  <c r="J43" i="12"/>
  <c r="K42" i="12"/>
  <c r="G46" i="12"/>
  <c r="L41" i="12"/>
  <c r="H45" i="12"/>
  <c r="I44" i="12"/>
  <c r="M56" i="12"/>
  <c r="N55" i="12"/>
  <c r="J59" i="12"/>
  <c r="K58" i="12"/>
  <c r="G62" i="12"/>
  <c r="L57" i="12"/>
  <c r="H61" i="12"/>
  <c r="I60" i="12"/>
  <c r="I2" i="50"/>
  <c r="J2" i="58"/>
  <c r="L2" i="58"/>
  <c r="K2" i="58"/>
  <c r="J2" i="50"/>
  <c r="K2" i="50"/>
  <c r="L3" i="60"/>
  <c r="J3" i="59"/>
  <c r="K3" i="59"/>
  <c r="N3" i="59"/>
  <c r="O3" i="59"/>
  <c r="Q3" i="59"/>
  <c r="P3" i="59"/>
  <c r="S3" i="59"/>
  <c r="R3" i="59"/>
  <c r="R3" i="60"/>
  <c r="S3" i="60"/>
  <c r="T3" i="60"/>
  <c r="U3" i="60"/>
  <c r="P3" i="61"/>
  <c r="Q3" i="61"/>
  <c r="R3" i="61"/>
  <c r="S3" i="61"/>
  <c r="N4" i="65"/>
  <c r="O7" i="65"/>
  <c r="O3" i="68"/>
  <c r="P3" i="68"/>
  <c r="O5" i="68"/>
  <c r="P5" i="68"/>
  <c r="O7" i="68"/>
  <c r="P7" i="68"/>
  <c r="O3" i="69"/>
  <c r="P3" i="69"/>
  <c r="O5" i="69"/>
  <c r="P5" i="69"/>
  <c r="O7" i="69"/>
  <c r="P7" i="6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C1F443-349F-400A-B452-8E4B1DE5D671}" keepAlive="1" name="Query - Sheet1" description="Connection to the 'Sheet1' query in the workbook." type="5" refreshedVersion="7" background="1" saveData="1">
    <dbPr connection="Provider=Microsoft.Mashup.OleDb.1;Data Source=$Workbook$;Location=Sheet1;Extended Properties=&quot;&quot;" command="SELECT * FROM [Sheet1]"/>
  </connection>
  <connection id="2" xr16:uid="{1B82E7E1-A536-429D-A026-23DD82C40002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<sst xmlns="http://schemas.openxmlformats.org/spreadsheetml/2006/main" count="7738" uniqueCount="469">
  <si>
    <t>Created Time</t>
  </si>
  <si>
    <t>Sentiment</t>
  </si>
  <si>
    <t>December 28 , 2019 - January 3 , 2020</t>
  </si>
  <si>
    <t>Neutral</t>
  </si>
  <si>
    <t>Positive</t>
  </si>
  <si>
    <t>Negative</t>
  </si>
  <si>
    <t>January 4 , 2020 - January 10 , 2020</t>
  </si>
  <si>
    <t>January 11 , 2020 - January 17 , 2020</t>
  </si>
  <si>
    <t>January 18 , 2020 - January 24 , 2020</t>
  </si>
  <si>
    <t>January 25 , 2020 - January 31 , 2020</t>
  </si>
  <si>
    <t>February 1 , 2020 - February 7 , 2020</t>
  </si>
  <si>
    <t>February 8 , 2020 - February 14 , 2020</t>
  </si>
  <si>
    <t>February 15 , 2020 - February 21 , 2020</t>
  </si>
  <si>
    <t>February 22 , 2020 - February 28 , 2020</t>
  </si>
  <si>
    <t>February 29 , 2020 - March 6 , 2020</t>
  </si>
  <si>
    <t>March 14 , 2020 - March 20 , 2020</t>
  </si>
  <si>
    <t>March 21 , 2020 - March 27 , 2020</t>
  </si>
  <si>
    <t>March 28 , 2020 - April 3 , 2020</t>
  </si>
  <si>
    <t>April 4 , 2020 - April 10 , 2020</t>
  </si>
  <si>
    <t>April 11 , 2020 - April 17 , 2020</t>
  </si>
  <si>
    <t>April 18 , 2020 - April 24 , 2020</t>
  </si>
  <si>
    <t>April 25 , 2020 - May 1 , 2020</t>
  </si>
  <si>
    <t>May 2 , 2020 - May 8 , 2020</t>
  </si>
  <si>
    <t>May 9 , 2020 - May 15 , 2020</t>
  </si>
  <si>
    <t>May 16 , 2020 - May 22 , 2020</t>
  </si>
  <si>
    <t>May 23 , 2020 - May 29 , 2020</t>
  </si>
  <si>
    <t>May 30 , 2020 - June 5 , 2020</t>
  </si>
  <si>
    <t>June 6 , 2020 - June 12 , 2020</t>
  </si>
  <si>
    <t>June 13 , 2020 - June 19 , 2020</t>
  </si>
  <si>
    <t>June 20 , 2020 - June 26 , 2020</t>
  </si>
  <si>
    <t>June 27 , 2020 - July 3 , 2020</t>
  </si>
  <si>
    <t>July 4 , 2020 - July 10 , 2020</t>
  </si>
  <si>
    <t>July 11 , 2020 - July 17 , 2020</t>
  </si>
  <si>
    <t>July 18 , 2020 - July 24 , 2020</t>
  </si>
  <si>
    <t>July 25 , 2020 - July 31 , 2020</t>
  </si>
  <si>
    <t>August 1 , 2020 - August 7 , 2020</t>
  </si>
  <si>
    <t>August 8 , 2020 - August 14 , 2020</t>
  </si>
  <si>
    <t>August 15 , 2020 - August 21 , 2020</t>
  </si>
  <si>
    <t>August 22 , 2020 - August 28 , 2020</t>
  </si>
  <si>
    <t>August 29 , 2020 - September 4 , 2020</t>
  </si>
  <si>
    <t>September 5 , 2020 - September 11 , 2020</t>
  </si>
  <si>
    <t>September 12 , 2020 - September 18 , 2020</t>
  </si>
  <si>
    <t>September 19 , 2020 - September 25 , 2020</t>
  </si>
  <si>
    <t>September 26 , 2020 - October 2 , 2020</t>
  </si>
  <si>
    <t>October 3 , 2020 - October 9 , 2020</t>
  </si>
  <si>
    <t>October 10 , 2020 - October 16 , 2020</t>
  </si>
  <si>
    <t>October 17 , 2020 - October 23 , 2020</t>
  </si>
  <si>
    <t>October 24 , 2020 - October 30 , 2020</t>
  </si>
  <si>
    <t>October 31 , 2020 - November 6 , 2020</t>
  </si>
  <si>
    <t>November 7 , 2020 - November 13 , 2020</t>
  </si>
  <si>
    <t>November 14 , 2020 - November 20 , 2020</t>
  </si>
  <si>
    <t>November 21 , 2020 - November 27 , 2020</t>
  </si>
  <si>
    <t>November 28 , 2020 - December 4 , 2020</t>
  </si>
  <si>
    <t>December 5 , 2020 - December 11 , 2020</t>
  </si>
  <si>
    <t>December 12 , 2020 - December 18 , 2020</t>
  </si>
  <si>
    <t>December 19 , 2020 - December 25 , 2020</t>
  </si>
  <si>
    <t>December 26 , 2020 - January 1 , 2021</t>
  </si>
  <si>
    <t>January 2 , 2021 - January 8 , 2021</t>
  </si>
  <si>
    <t>January 9 , 2021 - January 15 , 2021</t>
  </si>
  <si>
    <t>January 16 , 2021 - January 22 , 2021</t>
  </si>
  <si>
    <t>January 23 , 2021 - January 29 , 2021</t>
  </si>
  <si>
    <t>January 30 , 2021 - February 5 , 2021</t>
  </si>
  <si>
    <t>February 6 , 2021 - February 12 , 2021</t>
  </si>
  <si>
    <t>February 13 , 2021 - February 19 , 2021</t>
  </si>
  <si>
    <t>February 20 , 2021 - February 26 , 2021</t>
  </si>
  <si>
    <t>February 27 , 2021 - March 5 , 2021</t>
  </si>
  <si>
    <t>March 6 , 2021 - March 12 , 2021</t>
  </si>
  <si>
    <t>March 12 , 2021 - March 18 , 2021</t>
  </si>
  <si>
    <t>March 20 , 2021 - March 26 , 2021</t>
  </si>
  <si>
    <t>March 27 , 2021 - April 2 , 2021</t>
  </si>
  <si>
    <t>April 3 , 2021 - April 9 , 2021</t>
  </si>
  <si>
    <t>April 10 , 2021 - April 16 , 2021</t>
  </si>
  <si>
    <t>April 17 , 2021 - April 23 , 2021</t>
  </si>
  <si>
    <t>April 24 , 2021 - April 30 , 2021</t>
  </si>
  <si>
    <t>May 1 , 2021 - May 7 , 2021</t>
  </si>
  <si>
    <t>Video Editing</t>
  </si>
  <si>
    <t>Fiscal Week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</si>
  <si>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</si>
  <si>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</si>
  <si>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</si>
  <si>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</si>
  <si>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</si>
  <si>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</si>
  <si>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</si>
  <si>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</si>
  <si>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2020-13</t>
  </si>
  <si>
    <t>2020-14</t>
  </si>
  <si>
    <t>2020-15</t>
  </si>
  <si>
    <t>2020-16</t>
  </si>
  <si>
    <t>2020-17</t>
  </si>
  <si>
    <t>2020-18</t>
  </si>
  <si>
    <t>2020-19</t>
  </si>
  <si>
    <t>2020-20</t>
  </si>
  <si>
    <t>2020-21</t>
  </si>
  <si>
    <t>2020-22</t>
  </si>
  <si>
    <t>2020-23</t>
  </si>
  <si>
    <t>2020-24</t>
  </si>
  <si>
    <t>2020-25</t>
  </si>
  <si>
    <t>2020-26</t>
  </si>
  <si>
    <t>2020-27</t>
  </si>
  <si>
    <t>2020-28</t>
  </si>
  <si>
    <t>2020-29</t>
  </si>
  <si>
    <t>2020-30</t>
  </si>
  <si>
    <t>2020-31</t>
  </si>
  <si>
    <t>2020-32</t>
  </si>
  <si>
    <t>2020-33</t>
  </si>
  <si>
    <t>2020-34</t>
  </si>
  <si>
    <t>2020-35</t>
  </si>
  <si>
    <t>2020-36</t>
  </si>
  <si>
    <t>2020-37</t>
  </si>
  <si>
    <t>2020-38</t>
  </si>
  <si>
    <t>2020-39</t>
  </si>
  <si>
    <t>2020-40</t>
  </si>
  <si>
    <t>2020-41</t>
  </si>
  <si>
    <t>2020-42</t>
  </si>
  <si>
    <t>2020-43</t>
  </si>
  <si>
    <t>2020-44</t>
  </si>
  <si>
    <t>2020-45</t>
  </si>
  <si>
    <t>2020-46</t>
  </si>
  <si>
    <t>2020-47</t>
  </si>
  <si>
    <t>2020-48</t>
  </si>
  <si>
    <t>2020-49</t>
  </si>
  <si>
    <t>2020-50</t>
  </si>
  <si>
    <t>2020-51</t>
  </si>
  <si>
    <t>2020-52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</si>
  <si>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</si>
  <si>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</si>
  <si>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</si>
  <si>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</si>
  <si>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</si>
  <si>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</si>
  <si>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</si>
  <si>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</si>
  <si>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</si>
  <si>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</si>
  <si>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</si>
  <si>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</si>
  <si>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2021-13</t>
  </si>
  <si>
    <t>2021-14</t>
  </si>
  <si>
    <t>2021-15</t>
  </si>
  <si>
    <t>2021-16</t>
  </si>
  <si>
    <t>2021-17</t>
  </si>
  <si>
    <t>2021-18</t>
  </si>
  <si>
    <t>2021-19</t>
  </si>
  <si>
    <t>2021-20</t>
  </si>
  <si>
    <t>2021-21</t>
  </si>
  <si>
    <t>2021-22</t>
  </si>
  <si>
    <t>2021-23</t>
  </si>
  <si>
    <t>Column Labels</t>
  </si>
  <si>
    <t>Row Labels</t>
  </si>
  <si>
    <t>Sum of Video Editing</t>
  </si>
  <si>
    <t>Photo Editing</t>
  </si>
  <si>
    <t xml:space="preserve">Premiere Pro </t>
  </si>
  <si>
    <t>W/E Date</t>
  </si>
  <si>
    <t>Acrobat Pro Subs CC</t>
  </si>
  <si>
    <t>Adobe Premiere Pro</t>
  </si>
  <si>
    <t>Adobe Premiere RUSH</t>
  </si>
  <si>
    <t>Lightroom CC</t>
  </si>
  <si>
    <t>Photoshop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</si>
  <si>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</si>
  <si>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</si>
  <si>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</si>
  <si>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</si>
  <si>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</si>
  <si>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</si>
  <si>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</si>
  <si>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</si>
  <si>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</si>
  <si>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</si>
  <si>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</si>
  <si>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</si>
  <si>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2019-13</t>
  </si>
  <si>
    <t>2019-14</t>
  </si>
  <si>
    <t>2019-15</t>
  </si>
  <si>
    <t>2019-16</t>
  </si>
  <si>
    <t>2019-17</t>
  </si>
  <si>
    <t>2019-18</t>
  </si>
  <si>
    <t>2019-19</t>
  </si>
  <si>
    <t>2019-20</t>
  </si>
  <si>
    <t>2019-21</t>
  </si>
  <si>
    <t>2019-22</t>
  </si>
  <si>
    <t>2019-23</t>
  </si>
  <si>
    <t>2019-24</t>
  </si>
  <si>
    <t>2019-25</t>
  </si>
  <si>
    <t>2019-26</t>
  </si>
  <si>
    <t>2019-27</t>
  </si>
  <si>
    <t>2019-28</t>
  </si>
  <si>
    <t>2019-29</t>
  </si>
  <si>
    <t>2019-30</t>
  </si>
  <si>
    <t>2019-31</t>
  </si>
  <si>
    <t>2019-32</t>
  </si>
  <si>
    <t>2019-33</t>
  </si>
  <si>
    <t>2019-34</t>
  </si>
  <si>
    <t>2019-35</t>
  </si>
  <si>
    <t>2019-36</t>
  </si>
  <si>
    <t>2019-37</t>
  </si>
  <si>
    <t>2019-38</t>
  </si>
  <si>
    <t>2019-39</t>
  </si>
  <si>
    <t>2019-40</t>
  </si>
  <si>
    <t>2019-41</t>
  </si>
  <si>
    <t>2019-42</t>
  </si>
  <si>
    <t>2019-43</t>
  </si>
  <si>
    <t>2019-44</t>
  </si>
  <si>
    <t>2019-45</t>
  </si>
  <si>
    <t>2019-46</t>
  </si>
  <si>
    <t>2019-47</t>
  </si>
  <si>
    <t>2019-48</t>
  </si>
  <si>
    <t>2019-49</t>
  </si>
  <si>
    <t>2019-50</t>
  </si>
  <si>
    <t>2019-51</t>
  </si>
  <si>
    <t>2019-52</t>
  </si>
  <si>
    <t>2020-01</t>
  </si>
  <si>
    <t>2020-02</t>
  </si>
  <si>
    <t>2020-03</t>
  </si>
  <si>
    <t>2020-04</t>
  </si>
  <si>
    <t>Variance</t>
  </si>
  <si>
    <t>Key</t>
  </si>
  <si>
    <t>Start Date</t>
  </si>
  <si>
    <t>End Date</t>
  </si>
  <si>
    <t xml:space="preserve">Sum of Premiere Pro </t>
  </si>
  <si>
    <t>2021-05-01--2021-05-07</t>
  </si>
  <si>
    <t>2021-04-24--2021-04-30</t>
  </si>
  <si>
    <t>2021-04-17--2021-04-23</t>
  </si>
  <si>
    <t>2021-04-10--2021-04-16</t>
  </si>
  <si>
    <t>2021-04-03--2021-04-09</t>
  </si>
  <si>
    <t>2021-03-27--2021-04-02</t>
  </si>
  <si>
    <t>2021-03-20--2021-03-26</t>
  </si>
  <si>
    <t>2021-03-12--2021-03-18</t>
  </si>
  <si>
    <t>2021-03-06--2021-03-12</t>
  </si>
  <si>
    <t>2021-02-27--2021-03-05</t>
  </si>
  <si>
    <t>2021-02-20--2021-02-26</t>
  </si>
  <si>
    <t>2021-02-13--2021-02-19</t>
  </si>
  <si>
    <t>2021-02-06--2021-02-12</t>
  </si>
  <si>
    <t>2021-01-30--2021-02-05</t>
  </si>
  <si>
    <t>2021-01-23--2021-01-29</t>
  </si>
  <si>
    <t>2021-01-16--2021-01-22</t>
  </si>
  <si>
    <t>2021-01-09--2021-01-15</t>
  </si>
  <si>
    <t>2021-01-02--2021-01-08</t>
  </si>
  <si>
    <t>2020-12-26--2021-01-01</t>
  </si>
  <si>
    <t>2020-12-19--2020-12-25</t>
  </si>
  <si>
    <t>2020-12-12--2020-12-18</t>
  </si>
  <si>
    <t>2020-12-05--2020-12-11</t>
  </si>
  <si>
    <t>2020-11-28--2020-12-04</t>
  </si>
  <si>
    <t>2020-11-21--2020-11-27</t>
  </si>
  <si>
    <t>2020-11-14--2020-11-20</t>
  </si>
  <si>
    <t>2020-11-07--2020-11-13</t>
  </si>
  <si>
    <t>2020-10-31--2020-11-06</t>
  </si>
  <si>
    <t>2020-10-24--2020-10-30</t>
  </si>
  <si>
    <t>2020-10-17--2020-10-23</t>
  </si>
  <si>
    <t>2020-10-10--2020-10-16</t>
  </si>
  <si>
    <t>2020-10-03--2020-10-09</t>
  </si>
  <si>
    <t>2020-09-26--2020-10-02</t>
  </si>
  <si>
    <t>2020-09-19--2020-09-25</t>
  </si>
  <si>
    <t>2020-09-12--2020-09-18</t>
  </si>
  <si>
    <t>2020-09-05--2020-09-11</t>
  </si>
  <si>
    <t>2020-08-29--2020-09-04</t>
  </si>
  <si>
    <t>2020-08-22--2020-08-28</t>
  </si>
  <si>
    <t>2020-08-15--2020-08-21</t>
  </si>
  <si>
    <t>2020-08-08--2020-08-14</t>
  </si>
  <si>
    <t>2020-08-01--2020-08-07</t>
  </si>
  <si>
    <t>2020-07-25--2020-07-31</t>
  </si>
  <si>
    <t>2020-07-18--2020-07-24</t>
  </si>
  <si>
    <t>2020-07-11--2020-07-17</t>
  </si>
  <si>
    <t>2020-07-04--2020-07-10</t>
  </si>
  <si>
    <t>2020-06-27--2020-07-03</t>
  </si>
  <si>
    <t>2020-06-20--2020-06-26</t>
  </si>
  <si>
    <t>2020-06-13--2020-06-19</t>
  </si>
  <si>
    <t>2020-06-06--2020-06-12</t>
  </si>
  <si>
    <t>2020-05-30--2020-06-05</t>
  </si>
  <si>
    <t>2020-05-23--2020-05-29</t>
  </si>
  <si>
    <t>2020-05-16--2020-05-22</t>
  </si>
  <si>
    <t>2020-05-09--2020-05-15</t>
  </si>
  <si>
    <t>2020-05-02--2020-05-08</t>
  </si>
  <si>
    <t>2020-04-25--2020-05-01</t>
  </si>
  <si>
    <t>2020-04-18--2020-04-24</t>
  </si>
  <si>
    <t>2020-04-11--2020-04-17</t>
  </si>
  <si>
    <t>2020-04-04--2020-04-10</t>
  </si>
  <si>
    <t>2020-03-28--2020-04-03</t>
  </si>
  <si>
    <t>2020-03-21--2020-03-27</t>
  </si>
  <si>
    <t>2020-03-14--2020-03-20</t>
  </si>
  <si>
    <t>2020-02-29--2020-03-06</t>
  </si>
  <si>
    <t>2020-02-22--2020-02-28</t>
  </si>
  <si>
    <t>2020-02-15--2020-02-21</t>
  </si>
  <si>
    <t>2020-02-08--2020-02-14</t>
  </si>
  <si>
    <t>2020-02-01--2020-02-07</t>
  </si>
  <si>
    <t>2020-01-25--2020-01-31</t>
  </si>
  <si>
    <t>2020-01-18--2020-01-24</t>
  </si>
  <si>
    <t>2020-01-11--2020-01-17</t>
  </si>
  <si>
    <t>2020-01-04--2020-01-10</t>
  </si>
  <si>
    <t>2019-12-28--2020-01-03</t>
  </si>
  <si>
    <t>March 7 , 2020 - March 13 , 2020</t>
  </si>
  <si>
    <t>March 7 , 2020 - March 13 , 2021</t>
  </si>
  <si>
    <t>March 7 , 2020 - March 13 , 2022</t>
  </si>
  <si>
    <t>2020-03-07--2020-03-13</t>
  </si>
  <si>
    <t>March 13 , 2021 - March 19 , 2021</t>
  </si>
  <si>
    <t>2021-03-13--2021-03-19</t>
  </si>
  <si>
    <t>Sum of Photo Editing</t>
  </si>
  <si>
    <t>(blank)</t>
  </si>
  <si>
    <t>Photo Editing Pivot:</t>
  </si>
  <si>
    <t>Premiere Pro Pivot:</t>
  </si>
  <si>
    <t>March 7, 2020 - March 13 , 2020</t>
  </si>
  <si>
    <t>March 7, 2020 - March 13, 2020</t>
  </si>
  <si>
    <t>PP Negative Mentions</t>
  </si>
  <si>
    <t>PP Neutral Mentions</t>
  </si>
  <si>
    <t>PP Positive Mentions</t>
  </si>
  <si>
    <t>Calendar Week</t>
  </si>
  <si>
    <t>Premiere Pro Variance</t>
  </si>
  <si>
    <t>VE Negative Mentions</t>
  </si>
  <si>
    <t>VE Neutral Mentions</t>
  </si>
  <si>
    <t>VE Positive Mentions</t>
  </si>
  <si>
    <t>Pos-Neg</t>
  </si>
  <si>
    <t>Wk-1 Lag</t>
  </si>
  <si>
    <t>Wk-2 Lag</t>
  </si>
  <si>
    <t>Wk-3 Lag</t>
  </si>
  <si>
    <t>Wk-4 Lag</t>
  </si>
  <si>
    <t>Wk-5 Lag</t>
  </si>
  <si>
    <t>Wk-6 Lag</t>
  </si>
  <si>
    <t>Wk-7 Lag</t>
  </si>
  <si>
    <t>Wk-8 Lag</t>
  </si>
  <si>
    <t>Weekly Lag Variance:</t>
  </si>
  <si>
    <t>Metric: &gt;0.6</t>
  </si>
  <si>
    <t>Pivot for Video Editing:</t>
  </si>
  <si>
    <t>Premiere Rush</t>
  </si>
  <si>
    <t>Sum of Premiere Rush</t>
  </si>
  <si>
    <t>March 13 , 2021 - March 19, 2021</t>
  </si>
  <si>
    <t>March 13, 2021 - March 19 , 2021</t>
  </si>
  <si>
    <t>Online A.com Sales</t>
  </si>
  <si>
    <t>Measurement: Units</t>
  </si>
  <si>
    <t xml:space="preserve">January 4 , 2020 - January 10 , 2020 </t>
  </si>
  <si>
    <t xml:space="preserve">May 23 , 2020 - May 29 , 2020 </t>
  </si>
  <si>
    <t>PR  Negative Mentions</t>
  </si>
  <si>
    <t>PR Neutral Mentions</t>
  </si>
  <si>
    <t>PR Positive Mentions</t>
  </si>
  <si>
    <t>Premiere Rush Variance</t>
  </si>
  <si>
    <t>Metric &gt;0.6</t>
  </si>
  <si>
    <t>Lightroom</t>
  </si>
  <si>
    <t>Acrobat</t>
  </si>
  <si>
    <t>March 13 , 2021 - March 19 , 2022</t>
  </si>
  <si>
    <t>March 13 , 2021 - March 19 , 2023</t>
  </si>
  <si>
    <t>Sum of Lightroom</t>
  </si>
  <si>
    <t>Sum of Photoshop</t>
  </si>
  <si>
    <t>Sum of Acrobat</t>
  </si>
  <si>
    <t>LR  Negative Mentions</t>
  </si>
  <si>
    <t>LR Neutral Mentions</t>
  </si>
  <si>
    <t>LR Positive Mentions</t>
  </si>
  <si>
    <t>Lightroom Variance</t>
  </si>
  <si>
    <t>PS  Negative Mentions</t>
  </si>
  <si>
    <t>PS Neutral Mentions</t>
  </si>
  <si>
    <t>PS Positive Mentions</t>
  </si>
  <si>
    <t>Photoshop Variance</t>
  </si>
  <si>
    <t>Acrobat Negative Mentions</t>
  </si>
  <si>
    <t>Acrobat Neutral Mentions</t>
  </si>
  <si>
    <t>Acrobat Positive Mentions</t>
  </si>
  <si>
    <t>Acrobat Pro Subs CC Variance</t>
  </si>
  <si>
    <t>PE Negative Mentions</t>
  </si>
  <si>
    <t>PE Neutral Mentions</t>
  </si>
  <si>
    <t>PE Positive Mentions</t>
  </si>
  <si>
    <t>Premiere Rush Sales Variance</t>
  </si>
  <si>
    <t>PP Wk-1 Lag</t>
  </si>
  <si>
    <t>PP Wk-2 Lag</t>
  </si>
  <si>
    <t>PP Wk-3 Lag</t>
  </si>
  <si>
    <t>PP Wk-4 Lag</t>
  </si>
  <si>
    <t>PP Wk-5 Lag</t>
  </si>
  <si>
    <t>PP Wk-6 Lag</t>
  </si>
  <si>
    <t>PP Wk-7 Lag</t>
  </si>
  <si>
    <t>PP Wk-8 Lag</t>
  </si>
  <si>
    <t>PR Wk-1 Lag</t>
  </si>
  <si>
    <t>PR Wk-2 Lag</t>
  </si>
  <si>
    <t>PR Wk-3 Lag</t>
  </si>
  <si>
    <t>PR Wk-4 Lag</t>
  </si>
  <si>
    <t>PR Wk-5 Lag</t>
  </si>
  <si>
    <t>PR Wk-6 Lag</t>
  </si>
  <si>
    <t>PR Wk-7 Lag</t>
  </si>
  <si>
    <t>PR Wk-8 Lag</t>
  </si>
  <si>
    <t>LR Wk-1 Lag</t>
  </si>
  <si>
    <t>LR Wk-2 Lag</t>
  </si>
  <si>
    <t>LR Wk-3 Lag</t>
  </si>
  <si>
    <t>LR Wk-4 Lag</t>
  </si>
  <si>
    <t>LR Wk-5 Lag</t>
  </si>
  <si>
    <t>LR Wk-6 Lag</t>
  </si>
  <si>
    <t>LR Wk-7 Lag</t>
  </si>
  <si>
    <t>LR Wk-8 Lag</t>
  </si>
  <si>
    <t>PS Wk-1 Lag</t>
  </si>
  <si>
    <t>PS Wk-2 Lag</t>
  </si>
  <si>
    <t>PS Wk-3 Lag</t>
  </si>
  <si>
    <t>PS Wk-4 Lag</t>
  </si>
  <si>
    <t>PS Wk-5 Lag</t>
  </si>
  <si>
    <t>PS Wk-6 Lag</t>
  </si>
  <si>
    <t>PS Wk-7 Lag</t>
  </si>
  <si>
    <t>PS Wk-8 Lag</t>
  </si>
  <si>
    <t>Acro Wk-1 Lag</t>
  </si>
  <si>
    <t>Acro Wk-2 Lag</t>
  </si>
  <si>
    <t>Acro Wk-3 Lag</t>
  </si>
  <si>
    <t>Acro Wk-4 Lag</t>
  </si>
  <si>
    <t>Acro Wk-5 Lag</t>
  </si>
  <si>
    <t>Acro Wk-6 Lag</t>
  </si>
  <si>
    <t>Acro Wk-7 Lag</t>
  </si>
  <si>
    <t>Acro Wk-8 Lag</t>
  </si>
  <si>
    <t>Premiere Pro  Sales Variance</t>
  </si>
  <si>
    <t>Lightroom Sales Variance</t>
  </si>
  <si>
    <t>Adstock Number</t>
  </si>
  <si>
    <t>Week</t>
  </si>
  <si>
    <t>Sales Variance</t>
  </si>
  <si>
    <t>Negative Adstock</t>
  </si>
  <si>
    <t>Neutral Adstock</t>
  </si>
  <si>
    <t>Positive Adstock</t>
  </si>
  <si>
    <t>Negative Corr</t>
  </si>
  <si>
    <t>Positive Corr</t>
  </si>
  <si>
    <t>Neutral Corr</t>
  </si>
  <si>
    <t xml:space="preserve">Neg Adstock = </t>
  </si>
  <si>
    <t xml:space="preserve">Positive Adstock </t>
  </si>
  <si>
    <t>Lightroom $</t>
  </si>
  <si>
    <t>Pos - Neg</t>
  </si>
  <si>
    <t>$ Neg Mention Corr</t>
  </si>
  <si>
    <t>$ Pos mention Corr</t>
  </si>
  <si>
    <t>Pos - Neg $ Corr</t>
  </si>
  <si>
    <t>$ Neg Ad Corr</t>
  </si>
  <si>
    <t>$ Pos Ad Corr</t>
  </si>
  <si>
    <t>$ Neutral Ad Corr</t>
  </si>
  <si>
    <t>Photoshop $</t>
  </si>
  <si>
    <t>Acrobat $</t>
  </si>
  <si>
    <t>Premiere Rush $</t>
  </si>
  <si>
    <t>Negative Mention &amp; $ Corr</t>
  </si>
  <si>
    <t>Neutral Mention &amp; $ Corr</t>
  </si>
  <si>
    <t>Positive Mention &amp; $ Corr</t>
  </si>
  <si>
    <t>Negative Adstock &amp; $ Corr</t>
  </si>
  <si>
    <t>Neutral Adstock &amp; $ Corr</t>
  </si>
  <si>
    <t>Positive Adstock $ &amp; Corr</t>
  </si>
  <si>
    <t xml:space="preserve">   </t>
  </si>
  <si>
    <t>Premiere Pro $</t>
  </si>
  <si>
    <t>Positive Adstock &amp; $ Corr</t>
  </si>
  <si>
    <t>PR Negative Adstock</t>
  </si>
  <si>
    <t>PR Neutral Adstock</t>
  </si>
  <si>
    <t>PR Positive Adstock</t>
  </si>
  <si>
    <t>PP Negative Adstock</t>
  </si>
  <si>
    <t>PP Neutral Adstock</t>
  </si>
  <si>
    <t>PP Positive Adstock</t>
  </si>
  <si>
    <t>LR Negative Adstock</t>
  </si>
  <si>
    <t>LR Neutral Adstock</t>
  </si>
  <si>
    <t>LR Positive Adstock</t>
  </si>
  <si>
    <t>AC Negative Adstock</t>
  </si>
  <si>
    <t>AC Neutral Adstock</t>
  </si>
  <si>
    <t>AC Positive Adstock</t>
  </si>
  <si>
    <t>PS Negative Adstock</t>
  </si>
  <si>
    <t>PS Neutral Adstock</t>
  </si>
  <si>
    <t>PS Positive Adstock</t>
  </si>
  <si>
    <t>c</t>
  </si>
  <si>
    <t>Acrobat Pro Subs CC Sales Variance</t>
  </si>
  <si>
    <t>Photoshop Sales Variance</t>
  </si>
  <si>
    <t>Net Positive Adstock</t>
  </si>
  <si>
    <t>Net Negative Adstock</t>
  </si>
  <si>
    <t>Negative  Adstock &amp; Variance Corr</t>
  </si>
  <si>
    <t>Positive Adstock &amp; Variance Corr</t>
  </si>
  <si>
    <t>Negative Net Adstock &amp; Variance Corr</t>
  </si>
  <si>
    <t xml:space="preserve">Positive Net Adstock &amp; Variance Corr </t>
  </si>
  <si>
    <t>Negative Net Adstock &amp; $ Corr</t>
  </si>
  <si>
    <t>Positive Net Adstock &amp; $ Corr</t>
  </si>
  <si>
    <t>Adstock Rate:</t>
  </si>
  <si>
    <t>Correlation Analysis:</t>
  </si>
  <si>
    <t>Negative Net Adstcok &amp; Variance Corr</t>
  </si>
  <si>
    <t>Positive Net Adstock &amp; Variance</t>
  </si>
  <si>
    <t>Correlations:</t>
  </si>
  <si>
    <t>Adstock Rate</t>
  </si>
  <si>
    <t>Positive Net Adstock</t>
  </si>
  <si>
    <t>Negative Net Adstock</t>
  </si>
  <si>
    <t>Negative Net Adstock &amp; Variance</t>
  </si>
  <si>
    <t>Positive Net Adstock &amp; $</t>
  </si>
  <si>
    <t>Negative Net Adstock &amp; $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</si>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</sst>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(&quot;$&quot;* #,##0.00_);_(&quot;$&quot;* \(#,##0.00\);_(&quot;$&quot;* &quot;-&quot;??_);_(@_)"/>
    <numFmt numFmtId="164" formatCode="[$-F800]dddd\,\ mmmm\ dd\,\ yyyy"/>
    <numFmt numFmtId="165" formatCode="[$-409]d\-mmm\-yy;@"/>
    <numFmt numFmtId="166" formatCode="0.0%"/>
    <numFmt numFmtId="167" formatCode="0.00000"/>
  </numFmts>
  <fonts count="10" x14ac:knownFonts="1">
    <font>
      <sz val="11"/>
      <color indexed="8"/>
      <name val="Calibri"/>
      <family val="2"/>
      <scheme val="minor"/>
    </font>
    <font>
      <b/>
      <sz val="11"/>
      <color indexed="12"/>
      <name val="Courier New"/>
      <family val="3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ourier New"/>
      <family val="3"/>
    </font>
    <font>
      <b/>
      <sz val="11"/>
      <color rgb="FF000000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6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NumberFormat="1"/>
    <xf numFmtId="0" fontId="2" fillId="0" borderId="0" xfId="0" applyNumberFormat="1" applyFont="1"/>
    <xf numFmtId="14" fontId="2" fillId="0" borderId="0" xfId="0" applyNumberFormat="1" applyFont="1"/>
    <xf numFmtId="0" fontId="2" fillId="0" borderId="0" xfId="0" applyFont="1"/>
    <xf numFmtId="0" fontId="0" fillId="0" borderId="0" xfId="0" pivotButton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/>
    <xf numFmtId="9" fontId="0" fillId="0" borderId="0" xfId="1" applyFont="1"/>
    <xf numFmtId="1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64" fontId="0" fillId="0" borderId="0" xfId="0" applyNumberFormat="1"/>
    <xf numFmtId="165" fontId="1" fillId="0" borderId="0" xfId="0" applyNumberFormat="1" applyFont="1" applyAlignment="1">
      <alignment horizontal="center"/>
    </xf>
    <xf numFmtId="165" fontId="0" fillId="0" borderId="0" xfId="0" applyNumberFormat="1"/>
    <xf numFmtId="0" fontId="6" fillId="0" borderId="0" xfId="0" applyFont="1"/>
    <xf numFmtId="9" fontId="0" fillId="0" borderId="0" xfId="0" applyNumberFormat="1"/>
    <xf numFmtId="166" fontId="0" fillId="0" borderId="0" xfId="0" applyNumberFormat="1"/>
    <xf numFmtId="166" fontId="2" fillId="0" borderId="0" xfId="0" applyNumberFormat="1" applyFont="1"/>
    <xf numFmtId="1" fontId="2" fillId="0" borderId="0" xfId="0" applyNumberFormat="1" applyFont="1"/>
    <xf numFmtId="1" fontId="0" fillId="0" borderId="0" xfId="0" applyNumberFormat="1"/>
    <xf numFmtId="167" fontId="2" fillId="0" borderId="0" xfId="0" applyNumberFormat="1" applyFont="1"/>
    <xf numFmtId="167" fontId="0" fillId="0" borderId="0" xfId="0" applyNumberFormat="1"/>
    <xf numFmtId="164" fontId="2" fillId="0" borderId="0" xfId="0" applyNumberFormat="1" applyFont="1"/>
    <xf numFmtId="0" fontId="0" fillId="0" borderId="0" xfId="0" applyFill="1" applyBorder="1" applyAlignment="1"/>
    <xf numFmtId="0" fontId="0" fillId="0" borderId="1" xfId="0" applyFill="1" applyBorder="1" applyAlignment="1"/>
    <xf numFmtId="0" fontId="7" fillId="0" borderId="2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2" fillId="0" borderId="1" xfId="0" applyFont="1" applyFill="1" applyBorder="1" applyAlignment="1"/>
    <xf numFmtId="0" fontId="8" fillId="0" borderId="2" xfId="0" applyFont="1" applyFill="1" applyBorder="1" applyAlignment="1">
      <alignment horizontal="center"/>
    </xf>
    <xf numFmtId="0" fontId="0" fillId="2" borderId="0" xfId="0" applyFont="1" applyFill="1" applyBorder="1" applyAlignment="1"/>
    <xf numFmtId="0" fontId="0" fillId="0" borderId="0" xfId="0"/>
    <xf numFmtId="0" fontId="0" fillId="0" borderId="0" xfId="0"/>
    <xf numFmtId="9" fontId="2" fillId="0" borderId="0" xfId="1" applyFont="1"/>
    <xf numFmtId="0" fontId="2" fillId="0" borderId="0" xfId="1" applyNumberFormat="1" applyFont="1"/>
    <xf numFmtId="0" fontId="0" fillId="0" borderId="0" xfId="1" applyNumberFormat="1" applyFont="1"/>
    <xf numFmtId="9" fontId="0" fillId="0" borderId="0" xfId="1" applyNumberFormat="1" applyFont="1"/>
    <xf numFmtId="14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" fontId="2" fillId="0" borderId="0" xfId="0" applyNumberFormat="1" applyFont="1" applyAlignment="1">
      <alignment wrapText="1"/>
    </xf>
    <xf numFmtId="167" fontId="2" fillId="0" borderId="0" xfId="0" applyNumberFormat="1" applyFont="1" applyAlignment="1">
      <alignment wrapText="1"/>
    </xf>
    <xf numFmtId="166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9" fontId="2" fillId="0" borderId="0" xfId="1" applyFont="1" applyAlignment="1">
      <alignment wrapText="1"/>
    </xf>
    <xf numFmtId="10" fontId="0" fillId="0" borderId="0" xfId="0" applyNumberFormat="1"/>
    <xf numFmtId="10" fontId="0" fillId="0" borderId="0" xfId="0" applyNumberFormat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0" fillId="4" borderId="0" xfId="0" applyFill="1" applyBorder="1" applyAlignment="1"/>
    <xf numFmtId="0" fontId="9" fillId="3" borderId="3" xfId="0" applyFont="1" applyFill="1" applyBorder="1"/>
    <xf numFmtId="2" fontId="0" fillId="0" borderId="0" xfId="1" applyNumberFormat="1" applyFont="1"/>
    <xf numFmtId="2" fontId="2" fillId="0" borderId="0" xfId="1" applyNumberFormat="1" applyFont="1"/>
    <xf numFmtId="2" fontId="2" fillId="0" borderId="0" xfId="0" applyNumberFormat="1" applyFont="1"/>
    <xf numFmtId="2" fontId="0" fillId="0" borderId="0" xfId="0" applyNumberFormat="1"/>
    <xf numFmtId="1" fontId="2" fillId="4" borderId="0" xfId="0" applyNumberFormat="1" applyFont="1" applyFill="1"/>
    <xf numFmtId="44" fontId="0" fillId="0" borderId="0" xfId="2" applyFont="1"/>
    <xf numFmtId="44" fontId="0" fillId="0" borderId="0" xfId="1" applyNumberFormat="1" applyFont="1"/>
    <xf numFmtId="2" fontId="2" fillId="0" borderId="0" xfId="0" applyNumberFormat="1" applyFont="1" applyAlignment="1">
      <alignment wrapText="1"/>
    </xf>
    <xf numFmtId="44" fontId="2" fillId="0" borderId="0" xfId="2" applyFont="1" applyAlignment="1">
      <alignment wrapText="1"/>
    </xf>
    <xf numFmtId="44" fontId="2" fillId="0" borderId="0" xfId="2" applyFont="1"/>
    <xf numFmtId="44" fontId="6" fillId="0" borderId="0" xfId="2" applyFont="1" applyAlignment="1">
      <alignment wrapText="1"/>
    </xf>
    <xf numFmtId="2" fontId="0" fillId="0" borderId="0" xfId="2" applyNumberFormat="1" applyFont="1"/>
    <xf numFmtId="44" fontId="2" fillId="4" borderId="0" xfId="2" applyFont="1" applyFill="1"/>
    <xf numFmtId="2" fontId="2" fillId="0" borderId="0" xfId="2" applyNumberFormat="1" applyFont="1"/>
    <xf numFmtId="1" fontId="2" fillId="0" borderId="0" xfId="0" applyNumberFormat="1" applyFont="1" applyFill="1"/>
  </cellXfs>
  <cellStyles count="3">
    <cellStyle name="Currency" xfId="2" builtinId="4"/>
    <cellStyle name="Normal" xfId="0" builtinId="0"/>
    <cellStyle name="Percent" xfId="1" builtinId="5"/>
  </cellStyles>
  <dxfs count="24"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numFmt numFmtId="19" formatCode="m/d/yyyy"/>
    </dxf>
    <dxf>
      <numFmt numFmtId="0" formatCode="General"/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font>
        <strike val="0"/>
        <outline val="0"/>
        <shadow val="0"/>
        <u val="none"/>
        <vertAlign val="baseline"/>
        <sz val="11"/>
        <color auto="1"/>
        <name val="Courier New"/>
        <family val="3"/>
        <scheme val="none"/>
      </font>
    </dxf>
  </dxfs>
  <tableStyles count="1" defaultTableStyle="TableStyleMedium2" defaultPivotStyle="PivotStyleLight16">
    <tableStyle name="Invisible" pivot="0" table="0" count="0" xr9:uid="{50286D68-4D40-4846-9BC9-81F4D93522BC}"/>
  </tableStyles>
  <colors>
    <mruColors>
      <color rgb="FFB381D9"/>
      <color rgb="FFF656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pivotCacheDefinition" Target="pivotCache/pivotCacheDefinition2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pivotCacheDefinition" Target="pivotCache/pivotCacheDefinition5.xml"/><Relationship Id="rId66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pivotCacheDefinition" Target="pivotCache/pivotCacheDefinition3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pivotCacheDefinition" Target="pivotCache/pivotCacheDefinition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pivotCacheDefinition" Target="pivotCache/pivotCacheDefinition1.xml"/><Relationship Id="rId62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pivotCacheDefinition" Target="pivotCache/pivotCacheDefinition7.xml"/><Relationship Id="rId65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Negative</a:t>
            </a:r>
            <a:r>
              <a:rPr lang="en-US" baseline="0"/>
              <a:t> Net Adstock Vs. $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'PP Net Adstock'!$J$3:$J$73</c:f>
              <c:numCache>
                <c:formatCode>General</c:formatCode>
                <c:ptCount val="71"/>
                <c:pt idx="0" formatCode="0">
                  <c:v>8</c:v>
                </c:pt>
                <c:pt idx="1">
                  <c:v>7</c:v>
                </c:pt>
                <c:pt idx="2">
                  <c:v>-2</c:v>
                </c:pt>
                <c:pt idx="3">
                  <c:v>4</c:v>
                </c:pt>
                <c:pt idx="4">
                  <c:v>9</c:v>
                </c:pt>
                <c:pt idx="5">
                  <c:v>-2</c:v>
                </c:pt>
                <c:pt idx="6">
                  <c:v>-11</c:v>
                </c:pt>
                <c:pt idx="7">
                  <c:v>-27</c:v>
                </c:pt>
                <c:pt idx="8">
                  <c:v>-14</c:v>
                </c:pt>
                <c:pt idx="9">
                  <c:v>1</c:v>
                </c:pt>
                <c:pt idx="10">
                  <c:v>-16</c:v>
                </c:pt>
                <c:pt idx="11">
                  <c:v>-5</c:v>
                </c:pt>
                <c:pt idx="12">
                  <c:v>-9</c:v>
                </c:pt>
                <c:pt idx="13">
                  <c:v>-23</c:v>
                </c:pt>
                <c:pt idx="14">
                  <c:v>-39</c:v>
                </c:pt>
                <c:pt idx="15">
                  <c:v>8</c:v>
                </c:pt>
                <c:pt idx="16">
                  <c:v>-7</c:v>
                </c:pt>
                <c:pt idx="17">
                  <c:v>-11</c:v>
                </c:pt>
                <c:pt idx="18">
                  <c:v>-16</c:v>
                </c:pt>
                <c:pt idx="19">
                  <c:v>-6</c:v>
                </c:pt>
                <c:pt idx="20">
                  <c:v>4</c:v>
                </c:pt>
                <c:pt idx="21">
                  <c:v>-15</c:v>
                </c:pt>
                <c:pt idx="22">
                  <c:v>11</c:v>
                </c:pt>
                <c:pt idx="23">
                  <c:v>-12</c:v>
                </c:pt>
                <c:pt idx="24">
                  <c:v>-10</c:v>
                </c:pt>
                <c:pt idx="25">
                  <c:v>5</c:v>
                </c:pt>
                <c:pt idx="26">
                  <c:v>-12</c:v>
                </c:pt>
                <c:pt idx="27">
                  <c:v>-11</c:v>
                </c:pt>
                <c:pt idx="28">
                  <c:v>-39</c:v>
                </c:pt>
                <c:pt idx="29">
                  <c:v>-20</c:v>
                </c:pt>
                <c:pt idx="30">
                  <c:v>-14</c:v>
                </c:pt>
                <c:pt idx="31">
                  <c:v>-3</c:v>
                </c:pt>
                <c:pt idx="32">
                  <c:v>15</c:v>
                </c:pt>
                <c:pt idx="33">
                  <c:v>-4</c:v>
                </c:pt>
                <c:pt idx="34">
                  <c:v>11</c:v>
                </c:pt>
                <c:pt idx="35">
                  <c:v>4</c:v>
                </c:pt>
                <c:pt idx="36">
                  <c:v>-3</c:v>
                </c:pt>
                <c:pt idx="37">
                  <c:v>9</c:v>
                </c:pt>
                <c:pt idx="38">
                  <c:v>11</c:v>
                </c:pt>
                <c:pt idx="39">
                  <c:v>-4</c:v>
                </c:pt>
                <c:pt idx="40">
                  <c:v>-26</c:v>
                </c:pt>
                <c:pt idx="41">
                  <c:v>14</c:v>
                </c:pt>
                <c:pt idx="42">
                  <c:v>3</c:v>
                </c:pt>
                <c:pt idx="43">
                  <c:v>-120</c:v>
                </c:pt>
                <c:pt idx="44">
                  <c:v>26</c:v>
                </c:pt>
                <c:pt idx="45">
                  <c:v>83</c:v>
                </c:pt>
                <c:pt idx="46">
                  <c:v>109</c:v>
                </c:pt>
                <c:pt idx="47">
                  <c:v>50</c:v>
                </c:pt>
                <c:pt idx="48">
                  <c:v>64</c:v>
                </c:pt>
                <c:pt idx="49">
                  <c:v>77</c:v>
                </c:pt>
                <c:pt idx="50">
                  <c:v>37</c:v>
                </c:pt>
                <c:pt idx="51">
                  <c:v>28</c:v>
                </c:pt>
                <c:pt idx="52">
                  <c:v>700</c:v>
                </c:pt>
                <c:pt idx="53">
                  <c:v>706</c:v>
                </c:pt>
                <c:pt idx="54">
                  <c:v>42</c:v>
                </c:pt>
                <c:pt idx="55">
                  <c:v>106</c:v>
                </c:pt>
                <c:pt idx="56">
                  <c:v>91</c:v>
                </c:pt>
                <c:pt idx="57">
                  <c:v>66</c:v>
                </c:pt>
                <c:pt idx="58">
                  <c:v>108</c:v>
                </c:pt>
                <c:pt idx="59">
                  <c:v>111</c:v>
                </c:pt>
                <c:pt idx="60">
                  <c:v>84</c:v>
                </c:pt>
                <c:pt idx="61">
                  <c:v>90</c:v>
                </c:pt>
                <c:pt idx="62">
                  <c:v>68</c:v>
                </c:pt>
                <c:pt idx="63">
                  <c:v>260</c:v>
                </c:pt>
                <c:pt idx="64">
                  <c:v>256</c:v>
                </c:pt>
                <c:pt idx="65">
                  <c:v>47</c:v>
                </c:pt>
                <c:pt idx="66">
                  <c:v>59</c:v>
                </c:pt>
                <c:pt idx="67">
                  <c:v>50</c:v>
                </c:pt>
                <c:pt idx="68">
                  <c:v>-53</c:v>
                </c:pt>
                <c:pt idx="69">
                  <c:v>-37</c:v>
                </c:pt>
                <c:pt idx="70">
                  <c:v>-68</c:v>
                </c:pt>
              </c:numCache>
            </c:numRef>
          </c:xVal>
          <c:yVal>
            <c:numRef>
              <c:f>'PP Net Adstock'!$K$3:$K$73</c:f>
              <c:numCache>
                <c:formatCode>_("$"* #,##0.00_);_("$"* \(#,##0.00\);_("$"* "-"??_);_(@_)</c:formatCode>
                <c:ptCount val="71"/>
                <c:pt idx="0">
                  <c:v>2.6560794044665013</c:v>
                </c:pt>
                <c:pt idx="1">
                  <c:v>2.9270471464019852</c:v>
                </c:pt>
                <c:pt idx="2">
                  <c:v>3.0491315136476427</c:v>
                </c:pt>
                <c:pt idx="3">
                  <c:v>3.1176178660049629</c:v>
                </c:pt>
                <c:pt idx="4">
                  <c:v>3.0163771712158813</c:v>
                </c:pt>
                <c:pt idx="5">
                  <c:v>3.3379652605459063</c:v>
                </c:pt>
                <c:pt idx="6">
                  <c:v>3.2198511166253105</c:v>
                </c:pt>
                <c:pt idx="7">
                  <c:v>3.1930521091811417</c:v>
                </c:pt>
                <c:pt idx="8">
                  <c:v>3.3320099255583133</c:v>
                </c:pt>
                <c:pt idx="9">
                  <c:v>3.3439205955334992</c:v>
                </c:pt>
                <c:pt idx="10">
                  <c:v>3.2516129032258068</c:v>
                </c:pt>
                <c:pt idx="11">
                  <c:v>3.7806451612903231</c:v>
                </c:pt>
                <c:pt idx="12">
                  <c:v>4.3831265508684867</c:v>
                </c:pt>
                <c:pt idx="13">
                  <c:v>4.7612903225806456</c:v>
                </c:pt>
                <c:pt idx="14">
                  <c:v>5.1821339950372209</c:v>
                </c:pt>
                <c:pt idx="15">
                  <c:v>5.8977667493796524</c:v>
                </c:pt>
                <c:pt idx="16">
                  <c:v>6.0674937965260547</c:v>
                </c:pt>
                <c:pt idx="17">
                  <c:v>6.0843672456575684</c:v>
                </c:pt>
                <c:pt idx="18">
                  <c:v>5.8104218362282882</c:v>
                </c:pt>
                <c:pt idx="19">
                  <c:v>5.7022332506203472</c:v>
                </c:pt>
                <c:pt idx="20">
                  <c:v>5.4243176178660049</c:v>
                </c:pt>
                <c:pt idx="21">
                  <c:v>5.0848635235732011</c:v>
                </c:pt>
                <c:pt idx="22">
                  <c:v>4.7702233250620347</c:v>
                </c:pt>
                <c:pt idx="23">
                  <c:v>4.3821339950372202</c:v>
                </c:pt>
                <c:pt idx="24">
                  <c:v>4.3334987593052103</c:v>
                </c:pt>
                <c:pt idx="25">
                  <c:v>4.092307692307692</c:v>
                </c:pt>
                <c:pt idx="26">
                  <c:v>4.2332506203473939</c:v>
                </c:pt>
                <c:pt idx="27">
                  <c:v>4.0585607940446646</c:v>
                </c:pt>
                <c:pt idx="28">
                  <c:v>4.4327543424317613</c:v>
                </c:pt>
                <c:pt idx="29">
                  <c:v>4.2511166253101731</c:v>
                </c:pt>
                <c:pt idx="30">
                  <c:v>4.207444168734491</c:v>
                </c:pt>
                <c:pt idx="31">
                  <c:v>4.5339950372208433</c:v>
                </c:pt>
                <c:pt idx="32">
                  <c:v>4.4416873449131504</c:v>
                </c:pt>
                <c:pt idx="33">
                  <c:v>4.7186104218362273</c:v>
                </c:pt>
                <c:pt idx="34">
                  <c:v>4.5062034739454084</c:v>
                </c:pt>
                <c:pt idx="35">
                  <c:v>3.8034739454094288</c:v>
                </c:pt>
                <c:pt idx="36">
                  <c:v>3.9890818858560788</c:v>
                </c:pt>
                <c:pt idx="37">
                  <c:v>4.1786600496277906</c:v>
                </c:pt>
                <c:pt idx="38">
                  <c:v>4.3156327543424302</c:v>
                </c:pt>
                <c:pt idx="39">
                  <c:v>3.926550868486351</c:v>
                </c:pt>
                <c:pt idx="40">
                  <c:v>3.6774193548387082</c:v>
                </c:pt>
                <c:pt idx="41">
                  <c:v>3.9493796526054576</c:v>
                </c:pt>
                <c:pt idx="42">
                  <c:v>4.1866004962779142</c:v>
                </c:pt>
                <c:pt idx="43">
                  <c:v>4.3642679900744401</c:v>
                </c:pt>
                <c:pt idx="44">
                  <c:v>3.7062034739454082</c:v>
                </c:pt>
                <c:pt idx="45">
                  <c:v>3.3250620347394531</c:v>
                </c:pt>
                <c:pt idx="46">
                  <c:v>3.5781637717121577</c:v>
                </c:pt>
                <c:pt idx="47">
                  <c:v>3.3528535980148875</c:v>
                </c:pt>
                <c:pt idx="48">
                  <c:v>3.3617866004962771</c:v>
                </c:pt>
                <c:pt idx="49">
                  <c:v>3.353846153846153</c:v>
                </c:pt>
                <c:pt idx="50">
                  <c:v>4.0883374689826297</c:v>
                </c:pt>
                <c:pt idx="51">
                  <c:v>3.8679900744416869</c:v>
                </c:pt>
                <c:pt idx="52">
                  <c:v>3.9454094292803967</c:v>
                </c:pt>
                <c:pt idx="53">
                  <c:v>4.0813895781637708</c:v>
                </c:pt>
                <c:pt idx="54">
                  <c:v>4.2957816377171207</c:v>
                </c:pt>
                <c:pt idx="55">
                  <c:v>4.3275434243176178</c:v>
                </c:pt>
                <c:pt idx="56">
                  <c:v>4.2660049627791565</c:v>
                </c:pt>
                <c:pt idx="57">
                  <c:v>4.5330024813895786</c:v>
                </c:pt>
                <c:pt idx="58">
                  <c:v>4.5032258064516135</c:v>
                </c:pt>
                <c:pt idx="59">
                  <c:v>4.0258064516129037</c:v>
                </c:pt>
                <c:pt idx="60">
                  <c:v>3.9424317617866009</c:v>
                </c:pt>
                <c:pt idx="61">
                  <c:v>4.4317617866004966</c:v>
                </c:pt>
                <c:pt idx="62">
                  <c:v>4.1826302729528537</c:v>
                </c:pt>
                <c:pt idx="63">
                  <c:v>4.5776674937965263</c:v>
                </c:pt>
                <c:pt idx="64">
                  <c:v>4.4764267990074442</c:v>
                </c:pt>
                <c:pt idx="65">
                  <c:v>4.366253101736973</c:v>
                </c:pt>
                <c:pt idx="66">
                  <c:v>4.2143920595533499</c:v>
                </c:pt>
                <c:pt idx="67">
                  <c:v>4.2769230769230768</c:v>
                </c:pt>
                <c:pt idx="68">
                  <c:v>4.3096774193548386</c:v>
                </c:pt>
                <c:pt idx="69">
                  <c:v>4.5200992555831263</c:v>
                </c:pt>
                <c:pt idx="70">
                  <c:v>2.4565756823821339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A1-4FE4-B270-3E39C26A8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4044216"/>
        <c:axId val="1004038640"/>
      </c:scatterChart>
      <c:valAx>
        <c:axId val="1004044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4038640"/>
        <c:crosses val="autoZero"/>
        <c:crossBetween val="midCat"/>
      </c:valAx>
      <c:valAx>
        <c:axId val="100403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4044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Positive</a:t>
            </a:r>
            <a:r>
              <a:rPr lang="en-US" baseline="0"/>
              <a:t> Net Adstock Vs. $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'PP Net Adstock'!$I$3:$I$73</c:f>
              <c:numCache>
                <c:formatCode>General</c:formatCode>
                <c:ptCount val="71"/>
                <c:pt idx="0" formatCode="0">
                  <c:v>15</c:v>
                </c:pt>
                <c:pt idx="1">
                  <c:v>16</c:v>
                </c:pt>
                <c:pt idx="2">
                  <c:v>28</c:v>
                </c:pt>
                <c:pt idx="3">
                  <c:v>34</c:v>
                </c:pt>
                <c:pt idx="4">
                  <c:v>20</c:v>
                </c:pt>
                <c:pt idx="5">
                  <c:v>46</c:v>
                </c:pt>
                <c:pt idx="6">
                  <c:v>54</c:v>
                </c:pt>
                <c:pt idx="7">
                  <c:v>51</c:v>
                </c:pt>
                <c:pt idx="8">
                  <c:v>28</c:v>
                </c:pt>
                <c:pt idx="9">
                  <c:v>26</c:v>
                </c:pt>
                <c:pt idx="10">
                  <c:v>39</c:v>
                </c:pt>
                <c:pt idx="11">
                  <c:v>33</c:v>
                </c:pt>
                <c:pt idx="12">
                  <c:v>43</c:v>
                </c:pt>
                <c:pt idx="13">
                  <c:v>82</c:v>
                </c:pt>
                <c:pt idx="14">
                  <c:v>64</c:v>
                </c:pt>
                <c:pt idx="15">
                  <c:v>31</c:v>
                </c:pt>
                <c:pt idx="16">
                  <c:v>45</c:v>
                </c:pt>
                <c:pt idx="17">
                  <c:v>70</c:v>
                </c:pt>
                <c:pt idx="18">
                  <c:v>60</c:v>
                </c:pt>
                <c:pt idx="19">
                  <c:v>37</c:v>
                </c:pt>
                <c:pt idx="20">
                  <c:v>60</c:v>
                </c:pt>
                <c:pt idx="21">
                  <c:v>65</c:v>
                </c:pt>
                <c:pt idx="22">
                  <c:v>28</c:v>
                </c:pt>
                <c:pt idx="23">
                  <c:v>61</c:v>
                </c:pt>
                <c:pt idx="24">
                  <c:v>43</c:v>
                </c:pt>
                <c:pt idx="25">
                  <c:v>41</c:v>
                </c:pt>
                <c:pt idx="26">
                  <c:v>47</c:v>
                </c:pt>
                <c:pt idx="27">
                  <c:v>63</c:v>
                </c:pt>
                <c:pt idx="28">
                  <c:v>74</c:v>
                </c:pt>
                <c:pt idx="29">
                  <c:v>49</c:v>
                </c:pt>
                <c:pt idx="30">
                  <c:v>43</c:v>
                </c:pt>
                <c:pt idx="31">
                  <c:v>38</c:v>
                </c:pt>
                <c:pt idx="32">
                  <c:v>39</c:v>
                </c:pt>
                <c:pt idx="33">
                  <c:v>49</c:v>
                </c:pt>
                <c:pt idx="34">
                  <c:v>52</c:v>
                </c:pt>
                <c:pt idx="35">
                  <c:v>38</c:v>
                </c:pt>
                <c:pt idx="36">
                  <c:v>47</c:v>
                </c:pt>
                <c:pt idx="37">
                  <c:v>36</c:v>
                </c:pt>
                <c:pt idx="38">
                  <c:v>35</c:v>
                </c:pt>
                <c:pt idx="39">
                  <c:v>55</c:v>
                </c:pt>
                <c:pt idx="40">
                  <c:v>76</c:v>
                </c:pt>
                <c:pt idx="41">
                  <c:v>141</c:v>
                </c:pt>
                <c:pt idx="42">
                  <c:v>379</c:v>
                </c:pt>
                <c:pt idx="43">
                  <c:v>366</c:v>
                </c:pt>
                <c:pt idx="44">
                  <c:v>162</c:v>
                </c:pt>
                <c:pt idx="45">
                  <c:v>145</c:v>
                </c:pt>
                <c:pt idx="46">
                  <c:v>113</c:v>
                </c:pt>
                <c:pt idx="47">
                  <c:v>131</c:v>
                </c:pt>
                <c:pt idx="48">
                  <c:v>149</c:v>
                </c:pt>
                <c:pt idx="49">
                  <c:v>160</c:v>
                </c:pt>
                <c:pt idx="50">
                  <c:v>187</c:v>
                </c:pt>
                <c:pt idx="51">
                  <c:v>189</c:v>
                </c:pt>
                <c:pt idx="52">
                  <c:v>157</c:v>
                </c:pt>
                <c:pt idx="53">
                  <c:v>-501</c:v>
                </c:pt>
                <c:pt idx="54">
                  <c:v>168</c:v>
                </c:pt>
                <c:pt idx="55">
                  <c:v>196</c:v>
                </c:pt>
                <c:pt idx="56">
                  <c:v>126</c:v>
                </c:pt>
                <c:pt idx="57">
                  <c:v>111</c:v>
                </c:pt>
                <c:pt idx="58">
                  <c:v>120</c:v>
                </c:pt>
                <c:pt idx="59">
                  <c:v>85</c:v>
                </c:pt>
                <c:pt idx="60">
                  <c:v>115</c:v>
                </c:pt>
                <c:pt idx="61">
                  <c:v>133</c:v>
                </c:pt>
                <c:pt idx="62">
                  <c:v>137</c:v>
                </c:pt>
                <c:pt idx="63">
                  <c:v>140</c:v>
                </c:pt>
                <c:pt idx="64">
                  <c:v>-54</c:v>
                </c:pt>
                <c:pt idx="65">
                  <c:v>122</c:v>
                </c:pt>
                <c:pt idx="66">
                  <c:v>95</c:v>
                </c:pt>
                <c:pt idx="67">
                  <c:v>260</c:v>
                </c:pt>
                <c:pt idx="68">
                  <c:v>336</c:v>
                </c:pt>
                <c:pt idx="69">
                  <c:v>351</c:v>
                </c:pt>
                <c:pt idx="70">
                  <c:v>221</c:v>
                </c:pt>
              </c:numCache>
            </c:numRef>
          </c:xVal>
          <c:yVal>
            <c:numRef>
              <c:f>'PP Net Adstock'!$K$3:$K$73</c:f>
              <c:numCache>
                <c:formatCode>_("$"* #,##0.00_);_("$"* \(#,##0.00\);_("$"* "-"??_);_(@_)</c:formatCode>
                <c:ptCount val="71"/>
                <c:pt idx="0">
                  <c:v>2.6560794044665013</c:v>
                </c:pt>
                <c:pt idx="1">
                  <c:v>2.9270471464019852</c:v>
                </c:pt>
                <c:pt idx="2">
                  <c:v>3.0491315136476427</c:v>
                </c:pt>
                <c:pt idx="3">
                  <c:v>3.1176178660049629</c:v>
                </c:pt>
                <c:pt idx="4">
                  <c:v>3.0163771712158813</c:v>
                </c:pt>
                <c:pt idx="5">
                  <c:v>3.3379652605459063</c:v>
                </c:pt>
                <c:pt idx="6">
                  <c:v>3.2198511166253105</c:v>
                </c:pt>
                <c:pt idx="7">
                  <c:v>3.1930521091811417</c:v>
                </c:pt>
                <c:pt idx="8">
                  <c:v>3.3320099255583133</c:v>
                </c:pt>
                <c:pt idx="9">
                  <c:v>3.3439205955334992</c:v>
                </c:pt>
                <c:pt idx="10">
                  <c:v>3.2516129032258068</c:v>
                </c:pt>
                <c:pt idx="11">
                  <c:v>3.7806451612903231</c:v>
                </c:pt>
                <c:pt idx="12">
                  <c:v>4.3831265508684867</c:v>
                </c:pt>
                <c:pt idx="13">
                  <c:v>4.7612903225806456</c:v>
                </c:pt>
                <c:pt idx="14">
                  <c:v>5.1821339950372209</c:v>
                </c:pt>
                <c:pt idx="15">
                  <c:v>5.8977667493796524</c:v>
                </c:pt>
                <c:pt idx="16">
                  <c:v>6.0674937965260547</c:v>
                </c:pt>
                <c:pt idx="17">
                  <c:v>6.0843672456575684</c:v>
                </c:pt>
                <c:pt idx="18">
                  <c:v>5.8104218362282882</c:v>
                </c:pt>
                <c:pt idx="19">
                  <c:v>5.7022332506203472</c:v>
                </c:pt>
                <c:pt idx="20">
                  <c:v>5.4243176178660049</c:v>
                </c:pt>
                <c:pt idx="21">
                  <c:v>5.0848635235732011</c:v>
                </c:pt>
                <c:pt idx="22">
                  <c:v>4.7702233250620347</c:v>
                </c:pt>
                <c:pt idx="23">
                  <c:v>4.3821339950372202</c:v>
                </c:pt>
                <c:pt idx="24">
                  <c:v>4.3334987593052103</c:v>
                </c:pt>
                <c:pt idx="25">
                  <c:v>4.092307692307692</c:v>
                </c:pt>
                <c:pt idx="26">
                  <c:v>4.2332506203473939</c:v>
                </c:pt>
                <c:pt idx="27">
                  <c:v>4.0585607940446646</c:v>
                </c:pt>
                <c:pt idx="28">
                  <c:v>4.4327543424317613</c:v>
                </c:pt>
                <c:pt idx="29">
                  <c:v>4.2511166253101731</c:v>
                </c:pt>
                <c:pt idx="30">
                  <c:v>4.207444168734491</c:v>
                </c:pt>
                <c:pt idx="31">
                  <c:v>4.5339950372208433</c:v>
                </c:pt>
                <c:pt idx="32">
                  <c:v>4.4416873449131504</c:v>
                </c:pt>
                <c:pt idx="33">
                  <c:v>4.7186104218362273</c:v>
                </c:pt>
                <c:pt idx="34">
                  <c:v>4.5062034739454084</c:v>
                </c:pt>
                <c:pt idx="35">
                  <c:v>3.8034739454094288</c:v>
                </c:pt>
                <c:pt idx="36">
                  <c:v>3.9890818858560788</c:v>
                </c:pt>
                <c:pt idx="37">
                  <c:v>4.1786600496277906</c:v>
                </c:pt>
                <c:pt idx="38">
                  <c:v>4.3156327543424302</c:v>
                </c:pt>
                <c:pt idx="39">
                  <c:v>3.926550868486351</c:v>
                </c:pt>
                <c:pt idx="40">
                  <c:v>3.6774193548387082</c:v>
                </c:pt>
                <c:pt idx="41">
                  <c:v>3.9493796526054576</c:v>
                </c:pt>
                <c:pt idx="42">
                  <c:v>4.1866004962779142</c:v>
                </c:pt>
                <c:pt idx="43">
                  <c:v>4.3642679900744401</c:v>
                </c:pt>
                <c:pt idx="44">
                  <c:v>3.7062034739454082</c:v>
                </c:pt>
                <c:pt idx="45">
                  <c:v>3.3250620347394531</c:v>
                </c:pt>
                <c:pt idx="46">
                  <c:v>3.5781637717121577</c:v>
                </c:pt>
                <c:pt idx="47">
                  <c:v>3.3528535980148875</c:v>
                </c:pt>
                <c:pt idx="48">
                  <c:v>3.3617866004962771</c:v>
                </c:pt>
                <c:pt idx="49">
                  <c:v>3.353846153846153</c:v>
                </c:pt>
                <c:pt idx="50">
                  <c:v>4.0883374689826297</c:v>
                </c:pt>
                <c:pt idx="51">
                  <c:v>3.8679900744416869</c:v>
                </c:pt>
                <c:pt idx="52">
                  <c:v>3.9454094292803967</c:v>
                </c:pt>
                <c:pt idx="53">
                  <c:v>4.0813895781637708</c:v>
                </c:pt>
                <c:pt idx="54">
                  <c:v>4.2957816377171207</c:v>
                </c:pt>
                <c:pt idx="55">
                  <c:v>4.3275434243176178</c:v>
                </c:pt>
                <c:pt idx="56">
                  <c:v>4.2660049627791565</c:v>
                </c:pt>
                <c:pt idx="57">
                  <c:v>4.5330024813895786</c:v>
                </c:pt>
                <c:pt idx="58">
                  <c:v>4.5032258064516135</c:v>
                </c:pt>
                <c:pt idx="59">
                  <c:v>4.0258064516129037</c:v>
                </c:pt>
                <c:pt idx="60">
                  <c:v>3.9424317617866009</c:v>
                </c:pt>
                <c:pt idx="61">
                  <c:v>4.4317617866004966</c:v>
                </c:pt>
                <c:pt idx="62">
                  <c:v>4.1826302729528537</c:v>
                </c:pt>
                <c:pt idx="63">
                  <c:v>4.5776674937965263</c:v>
                </c:pt>
                <c:pt idx="64">
                  <c:v>4.4764267990074442</c:v>
                </c:pt>
                <c:pt idx="65">
                  <c:v>4.366253101736973</c:v>
                </c:pt>
                <c:pt idx="66">
                  <c:v>4.2143920595533499</c:v>
                </c:pt>
                <c:pt idx="67">
                  <c:v>4.2769230769230768</c:v>
                </c:pt>
                <c:pt idx="68">
                  <c:v>4.3096774193548386</c:v>
                </c:pt>
                <c:pt idx="69">
                  <c:v>4.5200992555831263</c:v>
                </c:pt>
                <c:pt idx="70">
                  <c:v>2.4565756823821339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08-4555-8F11-1D2471AA8E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4423824"/>
        <c:axId val="1004425792"/>
      </c:scatterChart>
      <c:valAx>
        <c:axId val="1004423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4425792"/>
        <c:crosses val="autoZero"/>
        <c:crossBetween val="midCat"/>
      </c:valAx>
      <c:valAx>
        <c:axId val="100442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4423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Negative</a:t>
            </a:r>
            <a:r>
              <a:rPr lang="en-US" baseline="0"/>
              <a:t> Net Adstock Vs. $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'Premiere Rush Net Adstock'!$K$3:$K$73</c:f>
              <c:numCache>
                <c:formatCode>0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0</c:v>
                </c:pt>
                <c:pt idx="9">
                  <c:v>-1</c:v>
                </c:pt>
                <c:pt idx="10">
                  <c:v>-1</c:v>
                </c:pt>
                <c:pt idx="11">
                  <c:v>1</c:v>
                </c:pt>
                <c:pt idx="12">
                  <c:v>0</c:v>
                </c:pt>
                <c:pt idx="13">
                  <c:v>-2</c:v>
                </c:pt>
                <c:pt idx="14">
                  <c:v>-2</c:v>
                </c:pt>
                <c:pt idx="15">
                  <c:v>-1</c:v>
                </c:pt>
                <c:pt idx="16">
                  <c:v>-1</c:v>
                </c:pt>
                <c:pt idx="17">
                  <c:v>1</c:v>
                </c:pt>
                <c:pt idx="18">
                  <c:v>1</c:v>
                </c:pt>
                <c:pt idx="19">
                  <c:v>-4</c:v>
                </c:pt>
                <c:pt idx="20">
                  <c:v>2</c:v>
                </c:pt>
                <c:pt idx="21">
                  <c:v>1</c:v>
                </c:pt>
                <c:pt idx="22">
                  <c:v>0</c:v>
                </c:pt>
                <c:pt idx="23">
                  <c:v>-2</c:v>
                </c:pt>
                <c:pt idx="24">
                  <c:v>4</c:v>
                </c:pt>
                <c:pt idx="25">
                  <c:v>4</c:v>
                </c:pt>
                <c:pt idx="26">
                  <c:v>1</c:v>
                </c:pt>
                <c:pt idx="27">
                  <c:v>-2</c:v>
                </c:pt>
                <c:pt idx="28">
                  <c:v>-1</c:v>
                </c:pt>
                <c:pt idx="29">
                  <c:v>1</c:v>
                </c:pt>
                <c:pt idx="30">
                  <c:v>-1</c:v>
                </c:pt>
                <c:pt idx="31">
                  <c:v>7</c:v>
                </c:pt>
                <c:pt idx="32">
                  <c:v>12</c:v>
                </c:pt>
                <c:pt idx="33">
                  <c:v>10</c:v>
                </c:pt>
                <c:pt idx="34">
                  <c:v>14</c:v>
                </c:pt>
                <c:pt idx="35">
                  <c:v>10</c:v>
                </c:pt>
                <c:pt idx="36">
                  <c:v>10</c:v>
                </c:pt>
                <c:pt idx="37">
                  <c:v>16</c:v>
                </c:pt>
                <c:pt idx="38">
                  <c:v>16</c:v>
                </c:pt>
                <c:pt idx="39">
                  <c:v>10</c:v>
                </c:pt>
                <c:pt idx="40">
                  <c:v>-5</c:v>
                </c:pt>
                <c:pt idx="41">
                  <c:v>5</c:v>
                </c:pt>
                <c:pt idx="42">
                  <c:v>1</c:v>
                </c:pt>
                <c:pt idx="43">
                  <c:v>-1</c:v>
                </c:pt>
                <c:pt idx="44">
                  <c:v>10</c:v>
                </c:pt>
                <c:pt idx="45">
                  <c:v>6</c:v>
                </c:pt>
                <c:pt idx="46">
                  <c:v>20</c:v>
                </c:pt>
                <c:pt idx="47">
                  <c:v>19</c:v>
                </c:pt>
                <c:pt idx="48">
                  <c:v>35</c:v>
                </c:pt>
                <c:pt idx="49">
                  <c:v>22</c:v>
                </c:pt>
                <c:pt idx="50">
                  <c:v>5</c:v>
                </c:pt>
                <c:pt idx="51">
                  <c:v>17</c:v>
                </c:pt>
                <c:pt idx="52">
                  <c:v>4</c:v>
                </c:pt>
                <c:pt idx="53">
                  <c:v>9</c:v>
                </c:pt>
                <c:pt idx="54">
                  <c:v>9</c:v>
                </c:pt>
                <c:pt idx="55">
                  <c:v>10</c:v>
                </c:pt>
                <c:pt idx="56">
                  <c:v>9</c:v>
                </c:pt>
                <c:pt idx="57">
                  <c:v>9</c:v>
                </c:pt>
                <c:pt idx="58">
                  <c:v>12</c:v>
                </c:pt>
                <c:pt idx="59">
                  <c:v>6</c:v>
                </c:pt>
                <c:pt idx="60">
                  <c:v>13</c:v>
                </c:pt>
                <c:pt idx="61">
                  <c:v>13</c:v>
                </c:pt>
                <c:pt idx="62">
                  <c:v>2</c:v>
                </c:pt>
                <c:pt idx="63">
                  <c:v>-2</c:v>
                </c:pt>
                <c:pt idx="64">
                  <c:v>4</c:v>
                </c:pt>
                <c:pt idx="65">
                  <c:v>4</c:v>
                </c:pt>
                <c:pt idx="66">
                  <c:v>9</c:v>
                </c:pt>
                <c:pt idx="67">
                  <c:v>22</c:v>
                </c:pt>
                <c:pt idx="68">
                  <c:v>5</c:v>
                </c:pt>
                <c:pt idx="69">
                  <c:v>2</c:v>
                </c:pt>
                <c:pt idx="70">
                  <c:v>12</c:v>
                </c:pt>
              </c:numCache>
            </c:numRef>
          </c:xVal>
          <c:yVal>
            <c:numRef>
              <c:f>'Premiere Rush Net Adstock'!$L$3:$L$73</c:f>
              <c:numCache>
                <c:formatCode>_("$"* #,##0.00_);_("$"* \(#,##0.00\);_("$"* "-"??_);_(@_)</c:formatCode>
                <c:ptCount val="71"/>
                <c:pt idx="0">
                  <c:v>3.0486842105263161</c:v>
                </c:pt>
                <c:pt idx="1">
                  <c:v>2.8092105263157898</c:v>
                </c:pt>
                <c:pt idx="2">
                  <c:v>2.9750000000000001</c:v>
                </c:pt>
                <c:pt idx="3">
                  <c:v>3.2513157894736842</c:v>
                </c:pt>
                <c:pt idx="4">
                  <c:v>3.0394736842105261</c:v>
                </c:pt>
                <c:pt idx="5">
                  <c:v>2.956578947368421</c:v>
                </c:pt>
                <c:pt idx="6">
                  <c:v>2.7723684210526316</c:v>
                </c:pt>
                <c:pt idx="7">
                  <c:v>3.0394736842105265</c:v>
                </c:pt>
                <c:pt idx="8">
                  <c:v>2.5973684210526318</c:v>
                </c:pt>
                <c:pt idx="9">
                  <c:v>3.168421052631579</c:v>
                </c:pt>
                <c:pt idx="10">
                  <c:v>3.168421052631579</c:v>
                </c:pt>
                <c:pt idx="11">
                  <c:v>4.7249999999999996</c:v>
                </c:pt>
                <c:pt idx="12">
                  <c:v>7.1473684210526303</c:v>
                </c:pt>
                <c:pt idx="13">
                  <c:v>7.7368421052631557</c:v>
                </c:pt>
                <c:pt idx="14">
                  <c:v>8.114473684210525</c:v>
                </c:pt>
                <c:pt idx="15">
                  <c:v>8.0223684210526294</c:v>
                </c:pt>
                <c:pt idx="16">
                  <c:v>8.9157894736842085</c:v>
                </c:pt>
                <c:pt idx="17">
                  <c:v>8.3631578947368403</c:v>
                </c:pt>
                <c:pt idx="18">
                  <c:v>8.0499999999999989</c:v>
                </c:pt>
                <c:pt idx="19">
                  <c:v>7.7828947368421044</c:v>
                </c:pt>
                <c:pt idx="20">
                  <c:v>7.4236842105263152</c:v>
                </c:pt>
                <c:pt idx="21">
                  <c:v>7.1842105263157894</c:v>
                </c:pt>
                <c:pt idx="22">
                  <c:v>5.2960526315789478</c:v>
                </c:pt>
                <c:pt idx="23">
                  <c:v>5.2407894736842104</c:v>
                </c:pt>
                <c:pt idx="24">
                  <c:v>5.5447368421052623</c:v>
                </c:pt>
                <c:pt idx="25">
                  <c:v>5.8210526315789464</c:v>
                </c:pt>
                <c:pt idx="26">
                  <c:v>4.8539473684210517</c:v>
                </c:pt>
                <c:pt idx="27">
                  <c:v>5.3236842105263147</c:v>
                </c:pt>
                <c:pt idx="28">
                  <c:v>5.6828947368421039</c:v>
                </c:pt>
                <c:pt idx="29">
                  <c:v>6.0789473684210504</c:v>
                </c:pt>
                <c:pt idx="30">
                  <c:v>6.1065789473684191</c:v>
                </c:pt>
                <c:pt idx="31">
                  <c:v>5.8671052631578933</c:v>
                </c:pt>
                <c:pt idx="32">
                  <c:v>5.8394736842105246</c:v>
                </c:pt>
                <c:pt idx="33">
                  <c:v>5.7381578947368403</c:v>
                </c:pt>
                <c:pt idx="34">
                  <c:v>6.4657894736842092</c:v>
                </c:pt>
                <c:pt idx="35">
                  <c:v>5.4526315789473676</c:v>
                </c:pt>
                <c:pt idx="36">
                  <c:v>5.6644736842105257</c:v>
                </c:pt>
                <c:pt idx="37">
                  <c:v>6.0513157894736835</c:v>
                </c:pt>
                <c:pt idx="38">
                  <c:v>5.8302631578947359</c:v>
                </c:pt>
                <c:pt idx="39">
                  <c:v>6.0513157894736826</c:v>
                </c:pt>
                <c:pt idx="40">
                  <c:v>5.5907894736842092</c:v>
                </c:pt>
                <c:pt idx="41">
                  <c:v>5.443421052631578</c:v>
                </c:pt>
                <c:pt idx="42">
                  <c:v>6.1986842105263147</c:v>
                </c:pt>
                <c:pt idx="43">
                  <c:v>5.7934210526315777</c:v>
                </c:pt>
                <c:pt idx="44">
                  <c:v>4.9184210526315777</c:v>
                </c:pt>
                <c:pt idx="45">
                  <c:v>5.4342105263157885</c:v>
                </c:pt>
                <c:pt idx="46">
                  <c:v>5.3697368421052616</c:v>
                </c:pt>
                <c:pt idx="47">
                  <c:v>4.678947368421051</c:v>
                </c:pt>
                <c:pt idx="48">
                  <c:v>5.7565789473684195</c:v>
                </c:pt>
                <c:pt idx="49">
                  <c:v>6.0144736842105244</c:v>
                </c:pt>
                <c:pt idx="50">
                  <c:v>6.1802631578947347</c:v>
                </c:pt>
                <c:pt idx="51">
                  <c:v>5.5815789473684188</c:v>
                </c:pt>
                <c:pt idx="52">
                  <c:v>5.4894736842105241</c:v>
                </c:pt>
                <c:pt idx="53">
                  <c:v>5.6921052631578917</c:v>
                </c:pt>
                <c:pt idx="54">
                  <c:v>5.9131578947368384</c:v>
                </c:pt>
                <c:pt idx="55">
                  <c:v>5.8671052631578915</c:v>
                </c:pt>
                <c:pt idx="56">
                  <c:v>5.4618421052631545</c:v>
                </c:pt>
                <c:pt idx="57">
                  <c:v>6.06973684210526</c:v>
                </c:pt>
                <c:pt idx="58">
                  <c:v>5.5263157894736814</c:v>
                </c:pt>
                <c:pt idx="59">
                  <c:v>6.2723684210526285</c:v>
                </c:pt>
                <c:pt idx="60">
                  <c:v>6.1342105263157869</c:v>
                </c:pt>
                <c:pt idx="61">
                  <c:v>5.8763157894736811</c:v>
                </c:pt>
                <c:pt idx="62">
                  <c:v>5.7197368421052603</c:v>
                </c:pt>
                <c:pt idx="63">
                  <c:v>5.922368421052628</c:v>
                </c:pt>
                <c:pt idx="64">
                  <c:v>5.728947368421049</c:v>
                </c:pt>
                <c:pt idx="65">
                  <c:v>5.2868421052631547</c:v>
                </c:pt>
                <c:pt idx="66">
                  <c:v>4.7618421052631552</c:v>
                </c:pt>
                <c:pt idx="67">
                  <c:v>5.3605263157894711</c:v>
                </c:pt>
                <c:pt idx="68">
                  <c:v>5.1118421052631557</c:v>
                </c:pt>
                <c:pt idx="69">
                  <c:v>5.618421052631577</c:v>
                </c:pt>
                <c:pt idx="70">
                  <c:v>3.3526315789473675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20-4EBD-9128-7D0EF1AC67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7288720"/>
        <c:axId val="1007289704"/>
      </c:scatterChart>
      <c:valAx>
        <c:axId val="100728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289704"/>
        <c:crosses val="autoZero"/>
        <c:crossBetween val="midCat"/>
      </c:valAx>
      <c:valAx>
        <c:axId val="1007289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288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Positiv</a:t>
            </a:r>
            <a:r>
              <a:rPr lang="en-US" baseline="0"/>
              <a:t>e Net Adstock Vs. $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'Premiere Rush Net Adstock'!$J$3:$J$73</c:f>
              <c:numCache>
                <c:formatCode>0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6</c:v>
                </c:pt>
                <c:pt idx="14">
                  <c:v>3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7</c:v>
                </c:pt>
                <c:pt idx="19">
                  <c:v>8</c:v>
                </c:pt>
                <c:pt idx="20">
                  <c:v>1</c:v>
                </c:pt>
                <c:pt idx="21">
                  <c:v>-1</c:v>
                </c:pt>
                <c:pt idx="22">
                  <c:v>2</c:v>
                </c:pt>
                <c:pt idx="23">
                  <c:v>4</c:v>
                </c:pt>
                <c:pt idx="24">
                  <c:v>4</c:v>
                </c:pt>
                <c:pt idx="25">
                  <c:v>-4</c:v>
                </c:pt>
                <c:pt idx="26">
                  <c:v>3</c:v>
                </c:pt>
                <c:pt idx="27">
                  <c:v>3</c:v>
                </c:pt>
                <c:pt idx="28">
                  <c:v>1</c:v>
                </c:pt>
                <c:pt idx="29">
                  <c:v>2</c:v>
                </c:pt>
                <c:pt idx="30">
                  <c:v>1</c:v>
                </c:pt>
                <c:pt idx="31">
                  <c:v>7</c:v>
                </c:pt>
                <c:pt idx="32">
                  <c:v>9</c:v>
                </c:pt>
                <c:pt idx="33">
                  <c:v>8</c:v>
                </c:pt>
                <c:pt idx="34">
                  <c:v>18</c:v>
                </c:pt>
                <c:pt idx="35">
                  <c:v>3</c:v>
                </c:pt>
                <c:pt idx="36">
                  <c:v>7</c:v>
                </c:pt>
                <c:pt idx="37">
                  <c:v>1</c:v>
                </c:pt>
                <c:pt idx="38">
                  <c:v>-1</c:v>
                </c:pt>
                <c:pt idx="39">
                  <c:v>4</c:v>
                </c:pt>
                <c:pt idx="40">
                  <c:v>12</c:v>
                </c:pt>
                <c:pt idx="41">
                  <c:v>15</c:v>
                </c:pt>
                <c:pt idx="42">
                  <c:v>36</c:v>
                </c:pt>
                <c:pt idx="43">
                  <c:v>35</c:v>
                </c:pt>
                <c:pt idx="44">
                  <c:v>15</c:v>
                </c:pt>
                <c:pt idx="45">
                  <c:v>22</c:v>
                </c:pt>
                <c:pt idx="46">
                  <c:v>18</c:v>
                </c:pt>
                <c:pt idx="47">
                  <c:v>8</c:v>
                </c:pt>
                <c:pt idx="48">
                  <c:v>-4</c:v>
                </c:pt>
                <c:pt idx="49">
                  <c:v>10</c:v>
                </c:pt>
                <c:pt idx="50">
                  <c:v>21</c:v>
                </c:pt>
                <c:pt idx="51">
                  <c:v>33</c:v>
                </c:pt>
                <c:pt idx="52">
                  <c:v>22</c:v>
                </c:pt>
                <c:pt idx="53">
                  <c:v>16</c:v>
                </c:pt>
                <c:pt idx="54">
                  <c:v>17</c:v>
                </c:pt>
                <c:pt idx="55">
                  <c:v>16</c:v>
                </c:pt>
                <c:pt idx="56">
                  <c:v>11</c:v>
                </c:pt>
                <c:pt idx="57">
                  <c:v>8</c:v>
                </c:pt>
                <c:pt idx="58">
                  <c:v>24</c:v>
                </c:pt>
                <c:pt idx="59">
                  <c:v>16</c:v>
                </c:pt>
                <c:pt idx="60">
                  <c:v>4</c:v>
                </c:pt>
                <c:pt idx="61">
                  <c:v>9</c:v>
                </c:pt>
                <c:pt idx="62">
                  <c:v>28</c:v>
                </c:pt>
                <c:pt idx="63">
                  <c:v>29</c:v>
                </c:pt>
                <c:pt idx="64">
                  <c:v>20</c:v>
                </c:pt>
                <c:pt idx="65">
                  <c:v>23</c:v>
                </c:pt>
                <c:pt idx="66">
                  <c:v>6</c:v>
                </c:pt>
                <c:pt idx="67">
                  <c:v>24</c:v>
                </c:pt>
                <c:pt idx="68">
                  <c:v>21</c:v>
                </c:pt>
                <c:pt idx="69">
                  <c:v>15</c:v>
                </c:pt>
                <c:pt idx="70">
                  <c:v>0</c:v>
                </c:pt>
              </c:numCache>
            </c:numRef>
          </c:xVal>
          <c:yVal>
            <c:numRef>
              <c:f>'Premiere Rush Net Adstock'!$L$3:$L$73</c:f>
              <c:numCache>
                <c:formatCode>_("$"* #,##0.00_);_("$"* \(#,##0.00\);_("$"* "-"??_);_(@_)</c:formatCode>
                <c:ptCount val="71"/>
                <c:pt idx="0">
                  <c:v>3.0486842105263161</c:v>
                </c:pt>
                <c:pt idx="1">
                  <c:v>2.8092105263157898</c:v>
                </c:pt>
                <c:pt idx="2">
                  <c:v>2.9750000000000001</c:v>
                </c:pt>
                <c:pt idx="3">
                  <c:v>3.2513157894736842</c:v>
                </c:pt>
                <c:pt idx="4">
                  <c:v>3.0394736842105261</c:v>
                </c:pt>
                <c:pt idx="5">
                  <c:v>2.956578947368421</c:v>
                </c:pt>
                <c:pt idx="6">
                  <c:v>2.7723684210526316</c:v>
                </c:pt>
                <c:pt idx="7">
                  <c:v>3.0394736842105265</c:v>
                </c:pt>
                <c:pt idx="8">
                  <c:v>2.5973684210526318</c:v>
                </c:pt>
                <c:pt idx="9">
                  <c:v>3.168421052631579</c:v>
                </c:pt>
                <c:pt idx="10">
                  <c:v>3.168421052631579</c:v>
                </c:pt>
                <c:pt idx="11">
                  <c:v>4.7249999999999996</c:v>
                </c:pt>
                <c:pt idx="12">
                  <c:v>7.1473684210526303</c:v>
                </c:pt>
                <c:pt idx="13">
                  <c:v>7.7368421052631557</c:v>
                </c:pt>
                <c:pt idx="14">
                  <c:v>8.114473684210525</c:v>
                </c:pt>
                <c:pt idx="15">
                  <c:v>8.0223684210526294</c:v>
                </c:pt>
                <c:pt idx="16">
                  <c:v>8.9157894736842085</c:v>
                </c:pt>
                <c:pt idx="17">
                  <c:v>8.3631578947368403</c:v>
                </c:pt>
                <c:pt idx="18">
                  <c:v>8.0499999999999989</c:v>
                </c:pt>
                <c:pt idx="19">
                  <c:v>7.7828947368421044</c:v>
                </c:pt>
                <c:pt idx="20">
                  <c:v>7.4236842105263152</c:v>
                </c:pt>
                <c:pt idx="21">
                  <c:v>7.1842105263157894</c:v>
                </c:pt>
                <c:pt idx="22">
                  <c:v>5.2960526315789478</c:v>
                </c:pt>
                <c:pt idx="23">
                  <c:v>5.2407894736842104</c:v>
                </c:pt>
                <c:pt idx="24">
                  <c:v>5.5447368421052623</c:v>
                </c:pt>
                <c:pt idx="25">
                  <c:v>5.8210526315789464</c:v>
                </c:pt>
                <c:pt idx="26">
                  <c:v>4.8539473684210517</c:v>
                </c:pt>
                <c:pt idx="27">
                  <c:v>5.3236842105263147</c:v>
                </c:pt>
                <c:pt idx="28">
                  <c:v>5.6828947368421039</c:v>
                </c:pt>
                <c:pt idx="29">
                  <c:v>6.0789473684210504</c:v>
                </c:pt>
                <c:pt idx="30">
                  <c:v>6.1065789473684191</c:v>
                </c:pt>
                <c:pt idx="31">
                  <c:v>5.8671052631578933</c:v>
                </c:pt>
                <c:pt idx="32">
                  <c:v>5.8394736842105246</c:v>
                </c:pt>
                <c:pt idx="33">
                  <c:v>5.7381578947368403</c:v>
                </c:pt>
                <c:pt idx="34">
                  <c:v>6.4657894736842092</c:v>
                </c:pt>
                <c:pt idx="35">
                  <c:v>5.4526315789473676</c:v>
                </c:pt>
                <c:pt idx="36">
                  <c:v>5.6644736842105257</c:v>
                </c:pt>
                <c:pt idx="37">
                  <c:v>6.0513157894736835</c:v>
                </c:pt>
                <c:pt idx="38">
                  <c:v>5.8302631578947359</c:v>
                </c:pt>
                <c:pt idx="39">
                  <c:v>6.0513157894736826</c:v>
                </c:pt>
                <c:pt idx="40">
                  <c:v>5.5907894736842092</c:v>
                </c:pt>
                <c:pt idx="41">
                  <c:v>5.443421052631578</c:v>
                </c:pt>
                <c:pt idx="42">
                  <c:v>6.1986842105263147</c:v>
                </c:pt>
                <c:pt idx="43">
                  <c:v>5.7934210526315777</c:v>
                </c:pt>
                <c:pt idx="44">
                  <c:v>4.9184210526315777</c:v>
                </c:pt>
                <c:pt idx="45">
                  <c:v>5.4342105263157885</c:v>
                </c:pt>
                <c:pt idx="46">
                  <c:v>5.3697368421052616</c:v>
                </c:pt>
                <c:pt idx="47">
                  <c:v>4.678947368421051</c:v>
                </c:pt>
                <c:pt idx="48">
                  <c:v>5.7565789473684195</c:v>
                </c:pt>
                <c:pt idx="49">
                  <c:v>6.0144736842105244</c:v>
                </c:pt>
                <c:pt idx="50">
                  <c:v>6.1802631578947347</c:v>
                </c:pt>
                <c:pt idx="51">
                  <c:v>5.5815789473684188</c:v>
                </c:pt>
                <c:pt idx="52">
                  <c:v>5.4894736842105241</c:v>
                </c:pt>
                <c:pt idx="53">
                  <c:v>5.6921052631578917</c:v>
                </c:pt>
                <c:pt idx="54">
                  <c:v>5.9131578947368384</c:v>
                </c:pt>
                <c:pt idx="55">
                  <c:v>5.8671052631578915</c:v>
                </c:pt>
                <c:pt idx="56">
                  <c:v>5.4618421052631545</c:v>
                </c:pt>
                <c:pt idx="57">
                  <c:v>6.06973684210526</c:v>
                </c:pt>
                <c:pt idx="58">
                  <c:v>5.5263157894736814</c:v>
                </c:pt>
                <c:pt idx="59">
                  <c:v>6.2723684210526285</c:v>
                </c:pt>
                <c:pt idx="60">
                  <c:v>6.1342105263157869</c:v>
                </c:pt>
                <c:pt idx="61">
                  <c:v>5.8763157894736811</c:v>
                </c:pt>
                <c:pt idx="62">
                  <c:v>5.7197368421052603</c:v>
                </c:pt>
                <c:pt idx="63">
                  <c:v>5.922368421052628</c:v>
                </c:pt>
                <c:pt idx="64">
                  <c:v>5.728947368421049</c:v>
                </c:pt>
                <c:pt idx="65">
                  <c:v>5.2868421052631547</c:v>
                </c:pt>
                <c:pt idx="66">
                  <c:v>4.7618421052631552</c:v>
                </c:pt>
                <c:pt idx="67">
                  <c:v>5.3605263157894711</c:v>
                </c:pt>
                <c:pt idx="68">
                  <c:v>5.1118421052631557</c:v>
                </c:pt>
                <c:pt idx="69">
                  <c:v>5.618421052631577</c:v>
                </c:pt>
                <c:pt idx="70">
                  <c:v>3.3526315789473675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83-4032-87D5-0DD1E509EB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4040608"/>
        <c:axId val="1004042904"/>
      </c:scatterChart>
      <c:valAx>
        <c:axId val="1004040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4042904"/>
        <c:crosses val="autoZero"/>
        <c:crossBetween val="midCat"/>
      </c:valAx>
      <c:valAx>
        <c:axId val="1004042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4040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Net</a:t>
            </a:r>
            <a:r>
              <a:rPr lang="en-US" baseline="0"/>
              <a:t> Negative Adstock Vs. $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'Photoshop Net Adstock'!$N$2</c:f>
              <c:strCache>
                <c:ptCount val="1"/>
                <c:pt idx="0">
                  <c:v> Photoshop $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'Photoshop Net Adstock'!$K$3:$K$73</c:f>
              <c:numCache>
                <c:formatCode>General</c:formatCode>
                <c:ptCount val="71"/>
                <c:pt idx="0" formatCode="0">
                  <c:v>16</c:v>
                </c:pt>
                <c:pt idx="1">
                  <c:v>47</c:v>
                </c:pt>
                <c:pt idx="2">
                  <c:v>60</c:v>
                </c:pt>
                <c:pt idx="3">
                  <c:v>43</c:v>
                </c:pt>
                <c:pt idx="4">
                  <c:v>44</c:v>
                </c:pt>
                <c:pt idx="5">
                  <c:v>61</c:v>
                </c:pt>
                <c:pt idx="6">
                  <c:v>50</c:v>
                </c:pt>
                <c:pt idx="7">
                  <c:v>48</c:v>
                </c:pt>
                <c:pt idx="8">
                  <c:v>33</c:v>
                </c:pt>
                <c:pt idx="9">
                  <c:v>43</c:v>
                </c:pt>
                <c:pt idx="10">
                  <c:v>65</c:v>
                </c:pt>
                <c:pt idx="11">
                  <c:v>60</c:v>
                </c:pt>
                <c:pt idx="12">
                  <c:v>48</c:v>
                </c:pt>
                <c:pt idx="13">
                  <c:v>58</c:v>
                </c:pt>
                <c:pt idx="14">
                  <c:v>60</c:v>
                </c:pt>
                <c:pt idx="15">
                  <c:v>56</c:v>
                </c:pt>
                <c:pt idx="16">
                  <c:v>64</c:v>
                </c:pt>
                <c:pt idx="17">
                  <c:v>92</c:v>
                </c:pt>
                <c:pt idx="18">
                  <c:v>71</c:v>
                </c:pt>
                <c:pt idx="19">
                  <c:v>67</c:v>
                </c:pt>
                <c:pt idx="20">
                  <c:v>52</c:v>
                </c:pt>
                <c:pt idx="21">
                  <c:v>99</c:v>
                </c:pt>
                <c:pt idx="22">
                  <c:v>72</c:v>
                </c:pt>
                <c:pt idx="23">
                  <c:v>171</c:v>
                </c:pt>
                <c:pt idx="24">
                  <c:v>211</c:v>
                </c:pt>
                <c:pt idx="25">
                  <c:v>157</c:v>
                </c:pt>
                <c:pt idx="26">
                  <c:v>116</c:v>
                </c:pt>
                <c:pt idx="27">
                  <c:v>91</c:v>
                </c:pt>
                <c:pt idx="28">
                  <c:v>79</c:v>
                </c:pt>
                <c:pt idx="29">
                  <c:v>195</c:v>
                </c:pt>
                <c:pt idx="30">
                  <c:v>124</c:v>
                </c:pt>
                <c:pt idx="31">
                  <c:v>99</c:v>
                </c:pt>
                <c:pt idx="32">
                  <c:v>117</c:v>
                </c:pt>
                <c:pt idx="33">
                  <c:v>143</c:v>
                </c:pt>
                <c:pt idx="34">
                  <c:v>157</c:v>
                </c:pt>
                <c:pt idx="35">
                  <c:v>119</c:v>
                </c:pt>
                <c:pt idx="36">
                  <c:v>121</c:v>
                </c:pt>
                <c:pt idx="37">
                  <c:v>98</c:v>
                </c:pt>
                <c:pt idx="38">
                  <c:v>98</c:v>
                </c:pt>
                <c:pt idx="39">
                  <c:v>148</c:v>
                </c:pt>
                <c:pt idx="40">
                  <c:v>250</c:v>
                </c:pt>
                <c:pt idx="41">
                  <c:v>323</c:v>
                </c:pt>
                <c:pt idx="42">
                  <c:v>2566</c:v>
                </c:pt>
                <c:pt idx="43">
                  <c:v>1162</c:v>
                </c:pt>
                <c:pt idx="44">
                  <c:v>354</c:v>
                </c:pt>
                <c:pt idx="45">
                  <c:v>394</c:v>
                </c:pt>
                <c:pt idx="46">
                  <c:v>484</c:v>
                </c:pt>
                <c:pt idx="47">
                  <c:v>407</c:v>
                </c:pt>
                <c:pt idx="48">
                  <c:v>695</c:v>
                </c:pt>
                <c:pt idx="49">
                  <c:v>1445</c:v>
                </c:pt>
                <c:pt idx="50">
                  <c:v>1312</c:v>
                </c:pt>
                <c:pt idx="51">
                  <c:v>1321</c:v>
                </c:pt>
                <c:pt idx="52">
                  <c:v>1924</c:v>
                </c:pt>
                <c:pt idx="53">
                  <c:v>2333</c:v>
                </c:pt>
                <c:pt idx="54">
                  <c:v>1825</c:v>
                </c:pt>
                <c:pt idx="55">
                  <c:v>1504</c:v>
                </c:pt>
                <c:pt idx="56">
                  <c:v>1663</c:v>
                </c:pt>
                <c:pt idx="57">
                  <c:v>1393</c:v>
                </c:pt>
                <c:pt idx="58">
                  <c:v>1556</c:v>
                </c:pt>
                <c:pt idx="59">
                  <c:v>1461</c:v>
                </c:pt>
                <c:pt idx="60">
                  <c:v>1479</c:v>
                </c:pt>
                <c:pt idx="61">
                  <c:v>1368</c:v>
                </c:pt>
                <c:pt idx="62">
                  <c:v>1938</c:v>
                </c:pt>
                <c:pt idx="63">
                  <c:v>1735</c:v>
                </c:pt>
                <c:pt idx="64">
                  <c:v>2113</c:v>
                </c:pt>
                <c:pt idx="65">
                  <c:v>1558</c:v>
                </c:pt>
                <c:pt idx="66">
                  <c:v>1470</c:v>
                </c:pt>
                <c:pt idx="67">
                  <c:v>2018</c:v>
                </c:pt>
                <c:pt idx="68">
                  <c:v>1940</c:v>
                </c:pt>
                <c:pt idx="69">
                  <c:v>1490</c:v>
                </c:pt>
                <c:pt idx="70">
                  <c:v>1249</c:v>
                </c:pt>
              </c:numCache>
            </c:numRef>
          </c:xVal>
          <c:yVal>
            <c:numRef>
              <c:f>'Photoshop Net Adstock'!$N$3:$N$73</c:f>
              <c:numCache>
                <c:formatCode>_("$"* #,##0.00_);_("$"* \(#,##0.00\);_("$"* "-"??_);_(@_)</c:formatCode>
                <c:ptCount val="71"/>
                <c:pt idx="0">
                  <c:v>10.593598055105348</c:v>
                </c:pt>
                <c:pt idx="1">
                  <c:v>10.389384116693678</c:v>
                </c:pt>
                <c:pt idx="2">
                  <c:v>9.2406807131280395</c:v>
                </c:pt>
                <c:pt idx="3">
                  <c:v>8.8407617504051874</c:v>
                </c:pt>
                <c:pt idx="4">
                  <c:v>8.5940032414910874</c:v>
                </c:pt>
                <c:pt idx="5">
                  <c:v>7.8707455429497584</c:v>
                </c:pt>
                <c:pt idx="6">
                  <c:v>8.4493517017828204</c:v>
                </c:pt>
                <c:pt idx="7">
                  <c:v>9.0194489465153964</c:v>
                </c:pt>
                <c:pt idx="8">
                  <c:v>9.1045380875202593</c:v>
                </c:pt>
                <c:pt idx="9">
                  <c:v>9.0194489465153964</c:v>
                </c:pt>
                <c:pt idx="10">
                  <c:v>8.5344408427876814</c:v>
                </c:pt>
                <c:pt idx="11">
                  <c:v>8.9769043760129641</c:v>
                </c:pt>
                <c:pt idx="12">
                  <c:v>9.2151539708265791</c:v>
                </c:pt>
                <c:pt idx="13">
                  <c:v>9.3853322528363048</c:v>
                </c:pt>
                <c:pt idx="14">
                  <c:v>9.623581847649918</c:v>
                </c:pt>
                <c:pt idx="15">
                  <c:v>11.682739059967584</c:v>
                </c:pt>
                <c:pt idx="16">
                  <c:v>10.372366288492707</c:v>
                </c:pt>
                <c:pt idx="17">
                  <c:v>11.044570502431119</c:v>
                </c:pt>
                <c:pt idx="18">
                  <c:v>11.512560777957862</c:v>
                </c:pt>
                <c:pt idx="19">
                  <c:v>12.91653160453809</c:v>
                </c:pt>
                <c:pt idx="20">
                  <c:v>13.946110210696922</c:v>
                </c:pt>
                <c:pt idx="21">
                  <c:v>14.720421393841168</c:v>
                </c:pt>
                <c:pt idx="22">
                  <c:v>13.605753646677472</c:v>
                </c:pt>
                <c:pt idx="23">
                  <c:v>11.299837925445706</c:v>
                </c:pt>
                <c:pt idx="24">
                  <c:v>12.150729335494329</c:v>
                </c:pt>
                <c:pt idx="25">
                  <c:v>12.882495948136144</c:v>
                </c:pt>
                <c:pt idx="26">
                  <c:v>12.320907617504053</c:v>
                </c:pt>
                <c:pt idx="27">
                  <c:v>11.963533225283632</c:v>
                </c:pt>
                <c:pt idx="28">
                  <c:v>12.729335494327392</c:v>
                </c:pt>
                <c:pt idx="29">
                  <c:v>15.426661264181526</c:v>
                </c:pt>
                <c:pt idx="30">
                  <c:v>14.371555915721233</c:v>
                </c:pt>
                <c:pt idx="31">
                  <c:v>14.958670988654783</c:v>
                </c:pt>
                <c:pt idx="32">
                  <c:v>16.600891410048625</c:v>
                </c:pt>
                <c:pt idx="33">
                  <c:v>16.983792544570505</c:v>
                </c:pt>
                <c:pt idx="34">
                  <c:v>16.013776337115075</c:v>
                </c:pt>
                <c:pt idx="35">
                  <c:v>13.120745542949759</c:v>
                </c:pt>
                <c:pt idx="36">
                  <c:v>13.478119935170179</c:v>
                </c:pt>
                <c:pt idx="37">
                  <c:v>14.260940032414913</c:v>
                </c:pt>
                <c:pt idx="38">
                  <c:v>13.758914100486226</c:v>
                </c:pt>
                <c:pt idx="39">
                  <c:v>12.720826580226907</c:v>
                </c:pt>
                <c:pt idx="40">
                  <c:v>12.244327390599679</c:v>
                </c:pt>
                <c:pt idx="41">
                  <c:v>15.230956239870345</c:v>
                </c:pt>
                <c:pt idx="42">
                  <c:v>20.83833063209077</c:v>
                </c:pt>
                <c:pt idx="43">
                  <c:v>24.488654781199362</c:v>
                </c:pt>
                <c:pt idx="44">
                  <c:v>18.719611021069699</c:v>
                </c:pt>
                <c:pt idx="45">
                  <c:v>17.136952998379261</c:v>
                </c:pt>
                <c:pt idx="46">
                  <c:v>19.885332252836314</c:v>
                </c:pt>
                <c:pt idx="47">
                  <c:v>21.348865478119944</c:v>
                </c:pt>
                <c:pt idx="48">
                  <c:v>22.39546191247975</c:v>
                </c:pt>
                <c:pt idx="49">
                  <c:v>22.293354943273915</c:v>
                </c:pt>
                <c:pt idx="50">
                  <c:v>21.076580226904383</c:v>
                </c:pt>
                <c:pt idx="51">
                  <c:v>21.263776337115083</c:v>
                </c:pt>
                <c:pt idx="52">
                  <c:v>20.149108589951386</c:v>
                </c:pt>
                <c:pt idx="53">
                  <c:v>18.081442463533232</c:v>
                </c:pt>
                <c:pt idx="54">
                  <c:v>17.213533225283637</c:v>
                </c:pt>
                <c:pt idx="55">
                  <c:v>16.617909238249602</c:v>
                </c:pt>
                <c:pt idx="56">
                  <c:v>16.303079416531613</c:v>
                </c:pt>
                <c:pt idx="57">
                  <c:v>16.949756888168565</c:v>
                </c:pt>
                <c:pt idx="58">
                  <c:v>15.826580226904383</c:v>
                </c:pt>
                <c:pt idx="59">
                  <c:v>15.937196110210705</c:v>
                </c:pt>
                <c:pt idx="60">
                  <c:v>16.149918962722861</c:v>
                </c:pt>
                <c:pt idx="61">
                  <c:v>14.575769854132908</c:v>
                </c:pt>
                <c:pt idx="62">
                  <c:v>15.120340356564027</c:v>
                </c:pt>
                <c:pt idx="63">
                  <c:v>15.928687196110218</c:v>
                </c:pt>
                <c:pt idx="64">
                  <c:v>16.46474878444085</c:v>
                </c:pt>
                <c:pt idx="65">
                  <c:v>16.864667747163701</c:v>
                </c:pt>
                <c:pt idx="66">
                  <c:v>17.094408427876829</c:v>
                </c:pt>
                <c:pt idx="67">
                  <c:v>17.273095623987039</c:v>
                </c:pt>
                <c:pt idx="68">
                  <c:v>17.715559157212322</c:v>
                </c:pt>
                <c:pt idx="69">
                  <c:v>20.532009724473266</c:v>
                </c:pt>
                <c:pt idx="70">
                  <c:v>12.457050243111837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39-4A5D-B176-61D9734FCE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4028144"/>
        <c:axId val="1004029128"/>
      </c:scatterChart>
      <c:valAx>
        <c:axId val="1004028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4029128"/>
        <c:crosses val="autoZero"/>
        <c:crossBetween val="midCat"/>
      </c:valAx>
      <c:valAx>
        <c:axId val="1004029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4028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Net</a:t>
            </a:r>
            <a:r>
              <a:rPr lang="en-US" baseline="0"/>
              <a:t> Positive Adstock Vs. $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'Photoshop Net Adstock'!$N$2</c:f>
              <c:strCache>
                <c:ptCount val="1"/>
                <c:pt idx="0">
                  <c:v> Photoshop $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'Photoshop Net Adstock'!$J$3:$J$73</c:f>
              <c:numCache>
                <c:formatCode>General</c:formatCode>
                <c:ptCount val="71"/>
                <c:pt idx="0" formatCode="0">
                  <c:v>43</c:v>
                </c:pt>
                <c:pt idx="1">
                  <c:v>81</c:v>
                </c:pt>
                <c:pt idx="2">
                  <c:v>74</c:v>
                </c:pt>
                <c:pt idx="3">
                  <c:v>96</c:v>
                </c:pt>
                <c:pt idx="4">
                  <c:v>83</c:v>
                </c:pt>
                <c:pt idx="5">
                  <c:v>106</c:v>
                </c:pt>
                <c:pt idx="6">
                  <c:v>129</c:v>
                </c:pt>
                <c:pt idx="7">
                  <c:v>275</c:v>
                </c:pt>
                <c:pt idx="8">
                  <c:v>122</c:v>
                </c:pt>
                <c:pt idx="9">
                  <c:v>96</c:v>
                </c:pt>
                <c:pt idx="10">
                  <c:v>125</c:v>
                </c:pt>
                <c:pt idx="11">
                  <c:v>101</c:v>
                </c:pt>
                <c:pt idx="12">
                  <c:v>232</c:v>
                </c:pt>
                <c:pt idx="13">
                  <c:v>174</c:v>
                </c:pt>
                <c:pt idx="14">
                  <c:v>226</c:v>
                </c:pt>
                <c:pt idx="15">
                  <c:v>420</c:v>
                </c:pt>
                <c:pt idx="16">
                  <c:v>416</c:v>
                </c:pt>
                <c:pt idx="17">
                  <c:v>286</c:v>
                </c:pt>
                <c:pt idx="18">
                  <c:v>325</c:v>
                </c:pt>
                <c:pt idx="19">
                  <c:v>126</c:v>
                </c:pt>
                <c:pt idx="20">
                  <c:v>145</c:v>
                </c:pt>
                <c:pt idx="21">
                  <c:v>117</c:v>
                </c:pt>
                <c:pt idx="22">
                  <c:v>118</c:v>
                </c:pt>
                <c:pt idx="23">
                  <c:v>399</c:v>
                </c:pt>
                <c:pt idx="24">
                  <c:v>351</c:v>
                </c:pt>
                <c:pt idx="25">
                  <c:v>208</c:v>
                </c:pt>
                <c:pt idx="26">
                  <c:v>149</c:v>
                </c:pt>
                <c:pt idx="27">
                  <c:v>209</c:v>
                </c:pt>
                <c:pt idx="28">
                  <c:v>155</c:v>
                </c:pt>
                <c:pt idx="29">
                  <c:v>172</c:v>
                </c:pt>
                <c:pt idx="30">
                  <c:v>143</c:v>
                </c:pt>
                <c:pt idx="31">
                  <c:v>314</c:v>
                </c:pt>
                <c:pt idx="32">
                  <c:v>279</c:v>
                </c:pt>
                <c:pt idx="33">
                  <c:v>333</c:v>
                </c:pt>
                <c:pt idx="34">
                  <c:v>478</c:v>
                </c:pt>
                <c:pt idx="35">
                  <c:v>221</c:v>
                </c:pt>
                <c:pt idx="36">
                  <c:v>304</c:v>
                </c:pt>
                <c:pt idx="37">
                  <c:v>252</c:v>
                </c:pt>
                <c:pt idx="38">
                  <c:v>275</c:v>
                </c:pt>
                <c:pt idx="39">
                  <c:v>528</c:v>
                </c:pt>
                <c:pt idx="40">
                  <c:v>539</c:v>
                </c:pt>
                <c:pt idx="41">
                  <c:v>559</c:v>
                </c:pt>
                <c:pt idx="42">
                  <c:v>1671</c:v>
                </c:pt>
                <c:pt idx="43">
                  <c:v>109</c:v>
                </c:pt>
                <c:pt idx="44">
                  <c:v>656</c:v>
                </c:pt>
                <c:pt idx="45">
                  <c:v>753</c:v>
                </c:pt>
                <c:pt idx="46">
                  <c:v>1034</c:v>
                </c:pt>
                <c:pt idx="47">
                  <c:v>736</c:v>
                </c:pt>
                <c:pt idx="48">
                  <c:v>1811</c:v>
                </c:pt>
                <c:pt idx="49">
                  <c:v>1753</c:v>
                </c:pt>
                <c:pt idx="50">
                  <c:v>1594</c:v>
                </c:pt>
                <c:pt idx="51">
                  <c:v>1993</c:v>
                </c:pt>
                <c:pt idx="52">
                  <c:v>4523</c:v>
                </c:pt>
                <c:pt idx="53">
                  <c:v>2176</c:v>
                </c:pt>
                <c:pt idx="54">
                  <c:v>2111</c:v>
                </c:pt>
                <c:pt idx="55">
                  <c:v>4960</c:v>
                </c:pt>
                <c:pt idx="56">
                  <c:v>6688</c:v>
                </c:pt>
                <c:pt idx="57">
                  <c:v>5269</c:v>
                </c:pt>
                <c:pt idx="58">
                  <c:v>5921</c:v>
                </c:pt>
                <c:pt idx="59">
                  <c:v>10195</c:v>
                </c:pt>
                <c:pt idx="60">
                  <c:v>19759</c:v>
                </c:pt>
                <c:pt idx="61">
                  <c:v>12678</c:v>
                </c:pt>
                <c:pt idx="62">
                  <c:v>5906</c:v>
                </c:pt>
                <c:pt idx="63">
                  <c:v>5068</c:v>
                </c:pt>
                <c:pt idx="64">
                  <c:v>6939</c:v>
                </c:pt>
                <c:pt idx="65">
                  <c:v>5174</c:v>
                </c:pt>
                <c:pt idx="66">
                  <c:v>5202</c:v>
                </c:pt>
                <c:pt idx="67">
                  <c:v>5481</c:v>
                </c:pt>
                <c:pt idx="68">
                  <c:v>5237</c:v>
                </c:pt>
                <c:pt idx="69">
                  <c:v>4683</c:v>
                </c:pt>
                <c:pt idx="70">
                  <c:v>5376</c:v>
                </c:pt>
              </c:numCache>
            </c:numRef>
          </c:xVal>
          <c:yVal>
            <c:numRef>
              <c:f>'Photoshop Net Adstock'!$N$3:$N$73</c:f>
              <c:numCache>
                <c:formatCode>_("$"* #,##0.00_);_("$"* \(#,##0.00\);_("$"* "-"??_);_(@_)</c:formatCode>
                <c:ptCount val="71"/>
                <c:pt idx="0">
                  <c:v>10.593598055105348</c:v>
                </c:pt>
                <c:pt idx="1">
                  <c:v>10.389384116693678</c:v>
                </c:pt>
                <c:pt idx="2">
                  <c:v>9.2406807131280395</c:v>
                </c:pt>
                <c:pt idx="3">
                  <c:v>8.8407617504051874</c:v>
                </c:pt>
                <c:pt idx="4">
                  <c:v>8.5940032414910874</c:v>
                </c:pt>
                <c:pt idx="5">
                  <c:v>7.8707455429497584</c:v>
                </c:pt>
                <c:pt idx="6">
                  <c:v>8.4493517017828204</c:v>
                </c:pt>
                <c:pt idx="7">
                  <c:v>9.0194489465153964</c:v>
                </c:pt>
                <c:pt idx="8">
                  <c:v>9.1045380875202593</c:v>
                </c:pt>
                <c:pt idx="9">
                  <c:v>9.0194489465153964</c:v>
                </c:pt>
                <c:pt idx="10">
                  <c:v>8.5344408427876814</c:v>
                </c:pt>
                <c:pt idx="11">
                  <c:v>8.9769043760129641</c:v>
                </c:pt>
                <c:pt idx="12">
                  <c:v>9.2151539708265791</c:v>
                </c:pt>
                <c:pt idx="13">
                  <c:v>9.3853322528363048</c:v>
                </c:pt>
                <c:pt idx="14">
                  <c:v>9.623581847649918</c:v>
                </c:pt>
                <c:pt idx="15">
                  <c:v>11.682739059967584</c:v>
                </c:pt>
                <c:pt idx="16">
                  <c:v>10.372366288492707</c:v>
                </c:pt>
                <c:pt idx="17">
                  <c:v>11.044570502431119</c:v>
                </c:pt>
                <c:pt idx="18">
                  <c:v>11.512560777957862</c:v>
                </c:pt>
                <c:pt idx="19">
                  <c:v>12.91653160453809</c:v>
                </c:pt>
                <c:pt idx="20">
                  <c:v>13.946110210696922</c:v>
                </c:pt>
                <c:pt idx="21">
                  <c:v>14.720421393841168</c:v>
                </c:pt>
                <c:pt idx="22">
                  <c:v>13.605753646677472</c:v>
                </c:pt>
                <c:pt idx="23">
                  <c:v>11.299837925445706</c:v>
                </c:pt>
                <c:pt idx="24">
                  <c:v>12.150729335494329</c:v>
                </c:pt>
                <c:pt idx="25">
                  <c:v>12.882495948136144</c:v>
                </c:pt>
                <c:pt idx="26">
                  <c:v>12.320907617504053</c:v>
                </c:pt>
                <c:pt idx="27">
                  <c:v>11.963533225283632</c:v>
                </c:pt>
                <c:pt idx="28">
                  <c:v>12.729335494327392</c:v>
                </c:pt>
                <c:pt idx="29">
                  <c:v>15.426661264181526</c:v>
                </c:pt>
                <c:pt idx="30">
                  <c:v>14.371555915721233</c:v>
                </c:pt>
                <c:pt idx="31">
                  <c:v>14.958670988654783</c:v>
                </c:pt>
                <c:pt idx="32">
                  <c:v>16.600891410048625</c:v>
                </c:pt>
                <c:pt idx="33">
                  <c:v>16.983792544570505</c:v>
                </c:pt>
                <c:pt idx="34">
                  <c:v>16.013776337115075</c:v>
                </c:pt>
                <c:pt idx="35">
                  <c:v>13.120745542949759</c:v>
                </c:pt>
                <c:pt idx="36">
                  <c:v>13.478119935170179</c:v>
                </c:pt>
                <c:pt idx="37">
                  <c:v>14.260940032414913</c:v>
                </c:pt>
                <c:pt idx="38">
                  <c:v>13.758914100486226</c:v>
                </c:pt>
                <c:pt idx="39">
                  <c:v>12.720826580226907</c:v>
                </c:pt>
                <c:pt idx="40">
                  <c:v>12.244327390599679</c:v>
                </c:pt>
                <c:pt idx="41">
                  <c:v>15.230956239870345</c:v>
                </c:pt>
                <c:pt idx="42">
                  <c:v>20.83833063209077</c:v>
                </c:pt>
                <c:pt idx="43">
                  <c:v>24.488654781199362</c:v>
                </c:pt>
                <c:pt idx="44">
                  <c:v>18.719611021069699</c:v>
                </c:pt>
                <c:pt idx="45">
                  <c:v>17.136952998379261</c:v>
                </c:pt>
                <c:pt idx="46">
                  <c:v>19.885332252836314</c:v>
                </c:pt>
                <c:pt idx="47">
                  <c:v>21.348865478119944</c:v>
                </c:pt>
                <c:pt idx="48">
                  <c:v>22.39546191247975</c:v>
                </c:pt>
                <c:pt idx="49">
                  <c:v>22.293354943273915</c:v>
                </c:pt>
                <c:pt idx="50">
                  <c:v>21.076580226904383</c:v>
                </c:pt>
                <c:pt idx="51">
                  <c:v>21.263776337115083</c:v>
                </c:pt>
                <c:pt idx="52">
                  <c:v>20.149108589951386</c:v>
                </c:pt>
                <c:pt idx="53">
                  <c:v>18.081442463533232</c:v>
                </c:pt>
                <c:pt idx="54">
                  <c:v>17.213533225283637</c:v>
                </c:pt>
                <c:pt idx="55">
                  <c:v>16.617909238249602</c:v>
                </c:pt>
                <c:pt idx="56">
                  <c:v>16.303079416531613</c:v>
                </c:pt>
                <c:pt idx="57">
                  <c:v>16.949756888168565</c:v>
                </c:pt>
                <c:pt idx="58">
                  <c:v>15.826580226904383</c:v>
                </c:pt>
                <c:pt idx="59">
                  <c:v>15.937196110210705</c:v>
                </c:pt>
                <c:pt idx="60">
                  <c:v>16.149918962722861</c:v>
                </c:pt>
                <c:pt idx="61">
                  <c:v>14.575769854132908</c:v>
                </c:pt>
                <c:pt idx="62">
                  <c:v>15.120340356564027</c:v>
                </c:pt>
                <c:pt idx="63">
                  <c:v>15.928687196110218</c:v>
                </c:pt>
                <c:pt idx="64">
                  <c:v>16.46474878444085</c:v>
                </c:pt>
                <c:pt idx="65">
                  <c:v>16.864667747163701</c:v>
                </c:pt>
                <c:pt idx="66">
                  <c:v>17.094408427876829</c:v>
                </c:pt>
                <c:pt idx="67">
                  <c:v>17.273095623987039</c:v>
                </c:pt>
                <c:pt idx="68">
                  <c:v>17.715559157212322</c:v>
                </c:pt>
                <c:pt idx="69">
                  <c:v>20.532009724473266</c:v>
                </c:pt>
                <c:pt idx="70">
                  <c:v>12.457050243111837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48-4642-B8E9-018D4EBF6D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7280192"/>
        <c:axId val="1007283800"/>
      </c:scatterChart>
      <c:valAx>
        <c:axId val="1007280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283800"/>
        <c:crosses val="autoZero"/>
        <c:crossBetween val="midCat"/>
      </c:valAx>
      <c:valAx>
        <c:axId val="1007283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280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v>Wk-2 Lag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'Lightroom Net Adstock'!$V$3:$V$73</c:f>
              <c:numCache>
                <c:formatCode>_("$"* #,##0.00_);_("$"* \(#,##0.00\);_("$"* "-"??_);_(@_)</c:formatCode>
                <c:ptCount val="71"/>
                <c:pt idx="0">
                  <c:v>12.320907617504052</c:v>
                </c:pt>
                <c:pt idx="1">
                  <c:v>11.787682333873581</c:v>
                </c:pt>
                <c:pt idx="2">
                  <c:v>11.458670988654781</c:v>
                </c:pt>
                <c:pt idx="3">
                  <c:v>10.494327390599675</c:v>
                </c:pt>
                <c:pt idx="4">
                  <c:v>11.265802269043759</c:v>
                </c:pt>
                <c:pt idx="5">
                  <c:v>12.025931928687193</c:v>
                </c:pt>
                <c:pt idx="6">
                  <c:v>12.139384116693677</c:v>
                </c:pt>
                <c:pt idx="7">
                  <c:v>12.025931928687193</c:v>
                </c:pt>
                <c:pt idx="8">
                  <c:v>11.379254457050239</c:v>
                </c:pt>
                <c:pt idx="9">
                  <c:v>11.969205834683949</c:v>
                </c:pt>
                <c:pt idx="10">
                  <c:v>12.286871961102102</c:v>
                </c:pt>
                <c:pt idx="11">
                  <c:v>12.513776337115068</c:v>
                </c:pt>
                <c:pt idx="12">
                  <c:v>12.83144246353322</c:v>
                </c:pt>
                <c:pt idx="13">
                  <c:v>15.576985413290108</c:v>
                </c:pt>
                <c:pt idx="14">
                  <c:v>13.829821717990271</c:v>
                </c:pt>
                <c:pt idx="15">
                  <c:v>14.726094003241487</c:v>
                </c:pt>
                <c:pt idx="16">
                  <c:v>15.350081037277144</c:v>
                </c:pt>
                <c:pt idx="17">
                  <c:v>17.222042139384115</c:v>
                </c:pt>
                <c:pt idx="18">
                  <c:v>18.594813614262556</c:v>
                </c:pt>
                <c:pt idx="19">
                  <c:v>19.627228525121549</c:v>
                </c:pt>
                <c:pt idx="20">
                  <c:v>18.14100486223662</c:v>
                </c:pt>
                <c:pt idx="21">
                  <c:v>15.066450567260933</c:v>
                </c:pt>
                <c:pt idx="22">
                  <c:v>16.200972447325764</c:v>
                </c:pt>
                <c:pt idx="23">
                  <c:v>17.176661264181519</c:v>
                </c:pt>
                <c:pt idx="24">
                  <c:v>16.427876823338732</c:v>
                </c:pt>
                <c:pt idx="25">
                  <c:v>15.951377633711504</c:v>
                </c:pt>
                <c:pt idx="26">
                  <c:v>16.972447325769849</c:v>
                </c:pt>
                <c:pt idx="27">
                  <c:v>20.568881685575359</c:v>
                </c:pt>
                <c:pt idx="28">
                  <c:v>19.162074554294971</c:v>
                </c:pt>
                <c:pt idx="29">
                  <c:v>19.944894651539705</c:v>
                </c:pt>
                <c:pt idx="30">
                  <c:v>22.134521880064828</c:v>
                </c:pt>
                <c:pt idx="31">
                  <c:v>22.645056726094001</c:v>
                </c:pt>
                <c:pt idx="32">
                  <c:v>21.351701782820097</c:v>
                </c:pt>
                <c:pt idx="33">
                  <c:v>17.494327390599675</c:v>
                </c:pt>
                <c:pt idx="34">
                  <c:v>17.970826580226902</c:v>
                </c:pt>
                <c:pt idx="35">
                  <c:v>19.014586709886547</c:v>
                </c:pt>
                <c:pt idx="36">
                  <c:v>18.345218800648297</c:v>
                </c:pt>
                <c:pt idx="37">
                  <c:v>16.961102106969204</c:v>
                </c:pt>
                <c:pt idx="38">
                  <c:v>16.325769854132901</c:v>
                </c:pt>
                <c:pt idx="39">
                  <c:v>20.307941653160452</c:v>
                </c:pt>
                <c:pt idx="40">
                  <c:v>27.784440842787681</c:v>
                </c:pt>
                <c:pt idx="41">
                  <c:v>32.651539708265801</c:v>
                </c:pt>
                <c:pt idx="42">
                  <c:v>24.959481361426256</c:v>
                </c:pt>
                <c:pt idx="43">
                  <c:v>22.849270664505671</c:v>
                </c:pt>
                <c:pt idx="44">
                  <c:v>26.513776337115072</c:v>
                </c:pt>
                <c:pt idx="45">
                  <c:v>28.465153970826577</c:v>
                </c:pt>
                <c:pt idx="46">
                  <c:v>29.86061588330632</c:v>
                </c:pt>
                <c:pt idx="47">
                  <c:v>29.724473257698541</c:v>
                </c:pt>
                <c:pt idx="48">
                  <c:v>28.102106969205835</c:v>
                </c:pt>
                <c:pt idx="49">
                  <c:v>28.351701782820097</c:v>
                </c:pt>
                <c:pt idx="50">
                  <c:v>26.865478119935169</c:v>
                </c:pt>
                <c:pt idx="51">
                  <c:v>24.108589951377635</c:v>
                </c:pt>
                <c:pt idx="52">
                  <c:v>22.951377633711509</c:v>
                </c:pt>
                <c:pt idx="53">
                  <c:v>22.157212317666129</c:v>
                </c:pt>
                <c:pt idx="54">
                  <c:v>21.737439222042141</c:v>
                </c:pt>
                <c:pt idx="55">
                  <c:v>22.599675850891408</c:v>
                </c:pt>
                <c:pt idx="56">
                  <c:v>21.102106969205831</c:v>
                </c:pt>
                <c:pt idx="57">
                  <c:v>21.249594813614262</c:v>
                </c:pt>
                <c:pt idx="58">
                  <c:v>21.533225283630468</c:v>
                </c:pt>
                <c:pt idx="59">
                  <c:v>19.434359805510532</c:v>
                </c:pt>
                <c:pt idx="60">
                  <c:v>20.160453808752024</c:v>
                </c:pt>
                <c:pt idx="61">
                  <c:v>21.23824959481361</c:v>
                </c:pt>
                <c:pt idx="62">
                  <c:v>21.952998379254453</c:v>
                </c:pt>
                <c:pt idx="63">
                  <c:v>22.486223662884921</c:v>
                </c:pt>
                <c:pt idx="64">
                  <c:v>22.792544570502425</c:v>
                </c:pt>
                <c:pt idx="65">
                  <c:v>23.030794165316038</c:v>
                </c:pt>
                <c:pt idx="66">
                  <c:v>23.620745542949749</c:v>
                </c:pt>
                <c:pt idx="67">
                  <c:v>27.376012965964335</c:v>
                </c:pt>
                <c:pt idx="68">
                  <c:v>16.609400324149103</c:v>
                </c:pt>
                <c:pt idx="69">
                  <c:v>0</c:v>
                </c:pt>
                <c:pt idx="7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8C-406C-9113-3EDF45D72085}"/>
            </c:ext>
          </c:extLst>
        </c:ser>
        <c:ser>
          <c:idx val="2"/>
          <c:order val="1"/>
          <c:tx>
            <c:v>Wk-3 Lag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'Lightroom Net Adstock'!$W$3:$W$73</c:f>
              <c:numCache>
                <c:formatCode>_("$"* #,##0.00_);_("$"* \(#,##0.00\);_("$"* "-"??_);_(@_)</c:formatCode>
                <c:ptCount val="71"/>
                <c:pt idx="0">
                  <c:v>11.787682333873581</c:v>
                </c:pt>
                <c:pt idx="1">
                  <c:v>11.458670988654781</c:v>
                </c:pt>
                <c:pt idx="2">
                  <c:v>10.494327390599675</c:v>
                </c:pt>
                <c:pt idx="3">
                  <c:v>11.265802269043759</c:v>
                </c:pt>
                <c:pt idx="4">
                  <c:v>12.025931928687193</c:v>
                </c:pt>
                <c:pt idx="5">
                  <c:v>12.139384116693677</c:v>
                </c:pt>
                <c:pt idx="6">
                  <c:v>12.025931928687193</c:v>
                </c:pt>
                <c:pt idx="7">
                  <c:v>11.379254457050239</c:v>
                </c:pt>
                <c:pt idx="8">
                  <c:v>11.969205834683949</c:v>
                </c:pt>
                <c:pt idx="9">
                  <c:v>12.286871961102102</c:v>
                </c:pt>
                <c:pt idx="10">
                  <c:v>12.513776337115068</c:v>
                </c:pt>
                <c:pt idx="11">
                  <c:v>12.83144246353322</c:v>
                </c:pt>
                <c:pt idx="12">
                  <c:v>15.576985413290108</c:v>
                </c:pt>
                <c:pt idx="13">
                  <c:v>13.829821717990271</c:v>
                </c:pt>
                <c:pt idx="14">
                  <c:v>14.726094003241487</c:v>
                </c:pt>
                <c:pt idx="15">
                  <c:v>15.350081037277144</c:v>
                </c:pt>
                <c:pt idx="16">
                  <c:v>17.222042139384115</c:v>
                </c:pt>
                <c:pt idx="17">
                  <c:v>18.594813614262556</c:v>
                </c:pt>
                <c:pt idx="18">
                  <c:v>19.627228525121549</c:v>
                </c:pt>
                <c:pt idx="19">
                  <c:v>18.14100486223662</c:v>
                </c:pt>
                <c:pt idx="20">
                  <c:v>15.066450567260933</c:v>
                </c:pt>
                <c:pt idx="21">
                  <c:v>16.200972447325764</c:v>
                </c:pt>
                <c:pt idx="22">
                  <c:v>17.176661264181519</c:v>
                </c:pt>
                <c:pt idx="23">
                  <c:v>16.427876823338732</c:v>
                </c:pt>
                <c:pt idx="24">
                  <c:v>15.951377633711504</c:v>
                </c:pt>
                <c:pt idx="25">
                  <c:v>16.972447325769849</c:v>
                </c:pt>
                <c:pt idx="26">
                  <c:v>20.568881685575359</c:v>
                </c:pt>
                <c:pt idx="27">
                  <c:v>19.162074554294971</c:v>
                </c:pt>
                <c:pt idx="28">
                  <c:v>19.944894651539705</c:v>
                </c:pt>
                <c:pt idx="29">
                  <c:v>22.134521880064828</c:v>
                </c:pt>
                <c:pt idx="30">
                  <c:v>22.645056726094001</c:v>
                </c:pt>
                <c:pt idx="31">
                  <c:v>21.351701782820097</c:v>
                </c:pt>
                <c:pt idx="32">
                  <c:v>17.494327390599675</c:v>
                </c:pt>
                <c:pt idx="33">
                  <c:v>17.970826580226902</c:v>
                </c:pt>
                <c:pt idx="34">
                  <c:v>19.014586709886547</c:v>
                </c:pt>
                <c:pt idx="35">
                  <c:v>18.345218800648297</c:v>
                </c:pt>
                <c:pt idx="36">
                  <c:v>16.961102106969204</c:v>
                </c:pt>
                <c:pt idx="37">
                  <c:v>16.325769854132901</c:v>
                </c:pt>
                <c:pt idx="38">
                  <c:v>20.307941653160452</c:v>
                </c:pt>
                <c:pt idx="39">
                  <c:v>27.784440842787681</c:v>
                </c:pt>
                <c:pt idx="40">
                  <c:v>32.651539708265801</c:v>
                </c:pt>
                <c:pt idx="41">
                  <c:v>24.959481361426256</c:v>
                </c:pt>
                <c:pt idx="42">
                  <c:v>22.849270664505671</c:v>
                </c:pt>
                <c:pt idx="43">
                  <c:v>26.513776337115072</c:v>
                </c:pt>
                <c:pt idx="44">
                  <c:v>28.465153970826577</c:v>
                </c:pt>
                <c:pt idx="45">
                  <c:v>29.86061588330632</c:v>
                </c:pt>
                <c:pt idx="46">
                  <c:v>29.724473257698541</c:v>
                </c:pt>
                <c:pt idx="47">
                  <c:v>28.102106969205835</c:v>
                </c:pt>
                <c:pt idx="48">
                  <c:v>28.351701782820097</c:v>
                </c:pt>
                <c:pt idx="49">
                  <c:v>26.865478119935169</c:v>
                </c:pt>
                <c:pt idx="50">
                  <c:v>24.108589951377635</c:v>
                </c:pt>
                <c:pt idx="51">
                  <c:v>22.951377633711509</c:v>
                </c:pt>
                <c:pt idx="52">
                  <c:v>22.157212317666129</c:v>
                </c:pt>
                <c:pt idx="53">
                  <c:v>21.737439222042141</c:v>
                </c:pt>
                <c:pt idx="54">
                  <c:v>22.599675850891408</c:v>
                </c:pt>
                <c:pt idx="55">
                  <c:v>21.102106969205831</c:v>
                </c:pt>
                <c:pt idx="56">
                  <c:v>21.249594813614262</c:v>
                </c:pt>
                <c:pt idx="57">
                  <c:v>21.533225283630468</c:v>
                </c:pt>
                <c:pt idx="58">
                  <c:v>19.434359805510532</c:v>
                </c:pt>
                <c:pt idx="59">
                  <c:v>20.160453808752024</c:v>
                </c:pt>
                <c:pt idx="60">
                  <c:v>21.23824959481361</c:v>
                </c:pt>
                <c:pt idx="61">
                  <c:v>21.952998379254453</c:v>
                </c:pt>
                <c:pt idx="62">
                  <c:v>22.486223662884921</c:v>
                </c:pt>
                <c:pt idx="63">
                  <c:v>22.792544570502425</c:v>
                </c:pt>
                <c:pt idx="64">
                  <c:v>23.030794165316038</c:v>
                </c:pt>
                <c:pt idx="65">
                  <c:v>23.620745542949749</c:v>
                </c:pt>
                <c:pt idx="66">
                  <c:v>27.376012965964335</c:v>
                </c:pt>
                <c:pt idx="67">
                  <c:v>16.609400324149103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B8C-406C-9113-3EDF45D720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8160799"/>
        <c:axId val="1448161215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2"/>
                <c:tx>
                  <c:v>Wk-4 Lag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'Lightroom Net Adstock'!$X$3:$X$73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71"/>
                      <c:pt idx="0">
                        <c:v>11.458670988654781</c:v>
                      </c:pt>
                      <c:pt idx="1">
                        <c:v>10.494327390599675</c:v>
                      </c:pt>
                      <c:pt idx="2">
                        <c:v>11.265802269043759</c:v>
                      </c:pt>
                      <c:pt idx="3">
                        <c:v>12.025931928687193</c:v>
                      </c:pt>
                      <c:pt idx="4">
                        <c:v>12.139384116693677</c:v>
                      </c:pt>
                      <c:pt idx="5">
                        <c:v>12.025931928687193</c:v>
                      </c:pt>
                      <c:pt idx="6">
                        <c:v>11.379254457050239</c:v>
                      </c:pt>
                      <c:pt idx="7">
                        <c:v>11.969205834683949</c:v>
                      </c:pt>
                      <c:pt idx="8">
                        <c:v>12.286871961102102</c:v>
                      </c:pt>
                      <c:pt idx="9">
                        <c:v>12.513776337115068</c:v>
                      </c:pt>
                      <c:pt idx="10">
                        <c:v>12.83144246353322</c:v>
                      </c:pt>
                      <c:pt idx="11">
                        <c:v>15.576985413290108</c:v>
                      </c:pt>
                      <c:pt idx="12">
                        <c:v>13.829821717990271</c:v>
                      </c:pt>
                      <c:pt idx="13">
                        <c:v>14.726094003241487</c:v>
                      </c:pt>
                      <c:pt idx="14">
                        <c:v>15.350081037277144</c:v>
                      </c:pt>
                      <c:pt idx="15">
                        <c:v>17.222042139384115</c:v>
                      </c:pt>
                      <c:pt idx="16">
                        <c:v>18.594813614262556</c:v>
                      </c:pt>
                      <c:pt idx="17">
                        <c:v>19.627228525121549</c:v>
                      </c:pt>
                      <c:pt idx="18">
                        <c:v>18.14100486223662</c:v>
                      </c:pt>
                      <c:pt idx="19">
                        <c:v>15.066450567260933</c:v>
                      </c:pt>
                      <c:pt idx="20">
                        <c:v>16.200972447325764</c:v>
                      </c:pt>
                      <c:pt idx="21">
                        <c:v>17.176661264181519</c:v>
                      </c:pt>
                      <c:pt idx="22">
                        <c:v>16.427876823338732</c:v>
                      </c:pt>
                      <c:pt idx="23">
                        <c:v>15.951377633711504</c:v>
                      </c:pt>
                      <c:pt idx="24">
                        <c:v>16.972447325769849</c:v>
                      </c:pt>
                      <c:pt idx="25">
                        <c:v>20.568881685575359</c:v>
                      </c:pt>
                      <c:pt idx="26">
                        <c:v>19.162074554294971</c:v>
                      </c:pt>
                      <c:pt idx="27">
                        <c:v>19.944894651539705</c:v>
                      </c:pt>
                      <c:pt idx="28">
                        <c:v>22.134521880064828</c:v>
                      </c:pt>
                      <c:pt idx="29">
                        <c:v>22.645056726094001</c:v>
                      </c:pt>
                      <c:pt idx="30">
                        <c:v>21.351701782820097</c:v>
                      </c:pt>
                      <c:pt idx="31">
                        <c:v>17.494327390599675</c:v>
                      </c:pt>
                      <c:pt idx="32">
                        <c:v>17.970826580226902</c:v>
                      </c:pt>
                      <c:pt idx="33">
                        <c:v>19.014586709886547</c:v>
                      </c:pt>
                      <c:pt idx="34">
                        <c:v>18.345218800648297</c:v>
                      </c:pt>
                      <c:pt idx="35">
                        <c:v>16.961102106969204</c:v>
                      </c:pt>
                      <c:pt idx="36">
                        <c:v>16.325769854132901</c:v>
                      </c:pt>
                      <c:pt idx="37">
                        <c:v>20.307941653160452</c:v>
                      </c:pt>
                      <c:pt idx="38">
                        <c:v>27.784440842787681</c:v>
                      </c:pt>
                      <c:pt idx="39">
                        <c:v>32.651539708265801</c:v>
                      </c:pt>
                      <c:pt idx="40">
                        <c:v>24.959481361426256</c:v>
                      </c:pt>
                      <c:pt idx="41">
                        <c:v>22.849270664505671</c:v>
                      </c:pt>
                      <c:pt idx="42">
                        <c:v>26.513776337115072</c:v>
                      </c:pt>
                      <c:pt idx="43">
                        <c:v>28.465153970826577</c:v>
                      </c:pt>
                      <c:pt idx="44">
                        <c:v>29.86061588330632</c:v>
                      </c:pt>
                      <c:pt idx="45">
                        <c:v>29.724473257698541</c:v>
                      </c:pt>
                      <c:pt idx="46">
                        <c:v>28.102106969205835</c:v>
                      </c:pt>
                      <c:pt idx="47">
                        <c:v>28.351701782820097</c:v>
                      </c:pt>
                      <c:pt idx="48">
                        <c:v>26.865478119935169</c:v>
                      </c:pt>
                      <c:pt idx="49">
                        <c:v>24.108589951377635</c:v>
                      </c:pt>
                      <c:pt idx="50">
                        <c:v>22.951377633711509</c:v>
                      </c:pt>
                      <c:pt idx="51">
                        <c:v>22.157212317666129</c:v>
                      </c:pt>
                      <c:pt idx="52">
                        <c:v>21.737439222042141</c:v>
                      </c:pt>
                      <c:pt idx="53">
                        <c:v>22.599675850891408</c:v>
                      </c:pt>
                      <c:pt idx="54">
                        <c:v>21.102106969205831</c:v>
                      </c:pt>
                      <c:pt idx="55">
                        <c:v>21.249594813614262</c:v>
                      </c:pt>
                      <c:pt idx="56">
                        <c:v>21.533225283630468</c:v>
                      </c:pt>
                      <c:pt idx="57">
                        <c:v>19.434359805510532</c:v>
                      </c:pt>
                      <c:pt idx="58">
                        <c:v>20.160453808752024</c:v>
                      </c:pt>
                      <c:pt idx="59">
                        <c:v>21.23824959481361</c:v>
                      </c:pt>
                      <c:pt idx="60">
                        <c:v>21.952998379254453</c:v>
                      </c:pt>
                      <c:pt idx="61">
                        <c:v>22.486223662884921</c:v>
                      </c:pt>
                      <c:pt idx="62">
                        <c:v>22.792544570502425</c:v>
                      </c:pt>
                      <c:pt idx="63">
                        <c:v>23.030794165316038</c:v>
                      </c:pt>
                      <c:pt idx="64">
                        <c:v>23.620745542949749</c:v>
                      </c:pt>
                      <c:pt idx="65">
                        <c:v>27.376012965964335</c:v>
                      </c:pt>
                      <c:pt idx="66">
                        <c:v>16.609400324149103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AB8C-406C-9113-3EDF45D72085}"/>
                  </c:ext>
                </c:extLst>
              </c15:ser>
            </c15:filteredScatterSeries>
            <c15:filteredScatterSeries>
              <c15:ser>
                <c:idx val="4"/>
                <c:order val="3"/>
                <c:tx>
                  <c:v>Wk-5 Lag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'Lightroom Net Adstock'!$Y$3:$Y$73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71"/>
                      <c:pt idx="0">
                        <c:v>10.494327390599675</c:v>
                      </c:pt>
                      <c:pt idx="1">
                        <c:v>11.265802269043759</c:v>
                      </c:pt>
                      <c:pt idx="2">
                        <c:v>12.025931928687193</c:v>
                      </c:pt>
                      <c:pt idx="3">
                        <c:v>12.139384116693677</c:v>
                      </c:pt>
                      <c:pt idx="4">
                        <c:v>12.025931928687193</c:v>
                      </c:pt>
                      <c:pt idx="5">
                        <c:v>11.379254457050239</c:v>
                      </c:pt>
                      <c:pt idx="6">
                        <c:v>11.969205834683949</c:v>
                      </c:pt>
                      <c:pt idx="7">
                        <c:v>12.286871961102102</c:v>
                      </c:pt>
                      <c:pt idx="8">
                        <c:v>12.513776337115068</c:v>
                      </c:pt>
                      <c:pt idx="9">
                        <c:v>12.83144246353322</c:v>
                      </c:pt>
                      <c:pt idx="10">
                        <c:v>15.576985413290108</c:v>
                      </c:pt>
                      <c:pt idx="11">
                        <c:v>13.829821717990271</c:v>
                      </c:pt>
                      <c:pt idx="12">
                        <c:v>14.726094003241487</c:v>
                      </c:pt>
                      <c:pt idx="13">
                        <c:v>15.350081037277144</c:v>
                      </c:pt>
                      <c:pt idx="14">
                        <c:v>17.222042139384115</c:v>
                      </c:pt>
                      <c:pt idx="15">
                        <c:v>18.594813614262556</c:v>
                      </c:pt>
                      <c:pt idx="16">
                        <c:v>19.627228525121549</c:v>
                      </c:pt>
                      <c:pt idx="17">
                        <c:v>18.14100486223662</c:v>
                      </c:pt>
                      <c:pt idx="18">
                        <c:v>15.066450567260933</c:v>
                      </c:pt>
                      <c:pt idx="19">
                        <c:v>16.200972447325764</c:v>
                      </c:pt>
                      <c:pt idx="20">
                        <c:v>17.176661264181519</c:v>
                      </c:pt>
                      <c:pt idx="21">
                        <c:v>16.427876823338732</c:v>
                      </c:pt>
                      <c:pt idx="22">
                        <c:v>15.951377633711504</c:v>
                      </c:pt>
                      <c:pt idx="23">
                        <c:v>16.972447325769849</c:v>
                      </c:pt>
                      <c:pt idx="24">
                        <c:v>20.568881685575359</c:v>
                      </c:pt>
                      <c:pt idx="25">
                        <c:v>19.162074554294971</c:v>
                      </c:pt>
                      <c:pt idx="26">
                        <c:v>19.944894651539705</c:v>
                      </c:pt>
                      <c:pt idx="27">
                        <c:v>22.134521880064828</c:v>
                      </c:pt>
                      <c:pt idx="28">
                        <c:v>22.645056726094001</c:v>
                      </c:pt>
                      <c:pt idx="29">
                        <c:v>21.351701782820097</c:v>
                      </c:pt>
                      <c:pt idx="30">
                        <c:v>17.494327390599675</c:v>
                      </c:pt>
                      <c:pt idx="31">
                        <c:v>17.970826580226902</c:v>
                      </c:pt>
                      <c:pt idx="32">
                        <c:v>19.014586709886547</c:v>
                      </c:pt>
                      <c:pt idx="33">
                        <c:v>18.345218800648297</c:v>
                      </c:pt>
                      <c:pt idx="34">
                        <c:v>16.961102106969204</c:v>
                      </c:pt>
                      <c:pt idx="35">
                        <c:v>16.325769854132901</c:v>
                      </c:pt>
                      <c:pt idx="36">
                        <c:v>20.307941653160452</c:v>
                      </c:pt>
                      <c:pt idx="37">
                        <c:v>27.784440842787681</c:v>
                      </c:pt>
                      <c:pt idx="38">
                        <c:v>32.651539708265801</c:v>
                      </c:pt>
                      <c:pt idx="39">
                        <c:v>24.959481361426256</c:v>
                      </c:pt>
                      <c:pt idx="40">
                        <c:v>22.849270664505671</c:v>
                      </c:pt>
                      <c:pt idx="41">
                        <c:v>26.513776337115072</c:v>
                      </c:pt>
                      <c:pt idx="42">
                        <c:v>28.465153970826577</c:v>
                      </c:pt>
                      <c:pt idx="43">
                        <c:v>29.86061588330632</c:v>
                      </c:pt>
                      <c:pt idx="44">
                        <c:v>29.724473257698541</c:v>
                      </c:pt>
                      <c:pt idx="45">
                        <c:v>28.102106969205835</c:v>
                      </c:pt>
                      <c:pt idx="46">
                        <c:v>28.351701782820097</c:v>
                      </c:pt>
                      <c:pt idx="47">
                        <c:v>26.865478119935169</c:v>
                      </c:pt>
                      <c:pt idx="48">
                        <c:v>24.108589951377635</c:v>
                      </c:pt>
                      <c:pt idx="49">
                        <c:v>22.951377633711509</c:v>
                      </c:pt>
                      <c:pt idx="50">
                        <c:v>22.157212317666129</c:v>
                      </c:pt>
                      <c:pt idx="51">
                        <c:v>21.737439222042141</c:v>
                      </c:pt>
                      <c:pt idx="52">
                        <c:v>22.599675850891408</c:v>
                      </c:pt>
                      <c:pt idx="53">
                        <c:v>21.102106969205831</c:v>
                      </c:pt>
                      <c:pt idx="54">
                        <c:v>21.249594813614262</c:v>
                      </c:pt>
                      <c:pt idx="55">
                        <c:v>21.533225283630468</c:v>
                      </c:pt>
                      <c:pt idx="56">
                        <c:v>19.434359805510532</c:v>
                      </c:pt>
                      <c:pt idx="57">
                        <c:v>20.160453808752024</c:v>
                      </c:pt>
                      <c:pt idx="58">
                        <c:v>21.23824959481361</c:v>
                      </c:pt>
                      <c:pt idx="59">
                        <c:v>21.952998379254453</c:v>
                      </c:pt>
                      <c:pt idx="60">
                        <c:v>22.486223662884921</c:v>
                      </c:pt>
                      <c:pt idx="61">
                        <c:v>22.792544570502425</c:v>
                      </c:pt>
                      <c:pt idx="62">
                        <c:v>23.030794165316038</c:v>
                      </c:pt>
                      <c:pt idx="63">
                        <c:v>23.620745542949749</c:v>
                      </c:pt>
                      <c:pt idx="64">
                        <c:v>27.376012965964335</c:v>
                      </c:pt>
                      <c:pt idx="65">
                        <c:v>16.609400324149103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B8C-406C-9113-3EDF45D72085}"/>
                  </c:ext>
                </c:extLst>
              </c15:ser>
            </c15:filteredScatterSeries>
            <c15:filteredScatterSeries>
              <c15:ser>
                <c:idx val="5"/>
                <c:order val="4"/>
                <c:tx>
                  <c:v>Wk-6 Lag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'Lightroom Net Adstock'!$Z$3:$Z$73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71"/>
                      <c:pt idx="0">
                        <c:v>11.265802269043759</c:v>
                      </c:pt>
                      <c:pt idx="1">
                        <c:v>12.025931928687193</c:v>
                      </c:pt>
                      <c:pt idx="2">
                        <c:v>12.139384116693677</c:v>
                      </c:pt>
                      <c:pt idx="3">
                        <c:v>12.025931928687193</c:v>
                      </c:pt>
                      <c:pt idx="4">
                        <c:v>11.379254457050239</c:v>
                      </c:pt>
                      <c:pt idx="5">
                        <c:v>11.969205834683949</c:v>
                      </c:pt>
                      <c:pt idx="6">
                        <c:v>12.286871961102102</c:v>
                      </c:pt>
                      <c:pt idx="7">
                        <c:v>12.513776337115068</c:v>
                      </c:pt>
                      <c:pt idx="8">
                        <c:v>12.83144246353322</c:v>
                      </c:pt>
                      <c:pt idx="9">
                        <c:v>15.576985413290108</c:v>
                      </c:pt>
                      <c:pt idx="10">
                        <c:v>13.829821717990271</c:v>
                      </c:pt>
                      <c:pt idx="11">
                        <c:v>14.726094003241487</c:v>
                      </c:pt>
                      <c:pt idx="12">
                        <c:v>15.350081037277144</c:v>
                      </c:pt>
                      <c:pt idx="13">
                        <c:v>17.222042139384115</c:v>
                      </c:pt>
                      <c:pt idx="14">
                        <c:v>18.594813614262556</c:v>
                      </c:pt>
                      <c:pt idx="15">
                        <c:v>19.627228525121549</c:v>
                      </c:pt>
                      <c:pt idx="16">
                        <c:v>18.14100486223662</c:v>
                      </c:pt>
                      <c:pt idx="17">
                        <c:v>15.066450567260933</c:v>
                      </c:pt>
                      <c:pt idx="18">
                        <c:v>16.200972447325764</c:v>
                      </c:pt>
                      <c:pt idx="19">
                        <c:v>17.176661264181519</c:v>
                      </c:pt>
                      <c:pt idx="20">
                        <c:v>16.427876823338732</c:v>
                      </c:pt>
                      <c:pt idx="21">
                        <c:v>15.951377633711504</c:v>
                      </c:pt>
                      <c:pt idx="22">
                        <c:v>16.972447325769849</c:v>
                      </c:pt>
                      <c:pt idx="23">
                        <c:v>20.568881685575359</c:v>
                      </c:pt>
                      <c:pt idx="24">
                        <c:v>19.162074554294971</c:v>
                      </c:pt>
                      <c:pt idx="25">
                        <c:v>19.944894651539705</c:v>
                      </c:pt>
                      <c:pt idx="26">
                        <c:v>22.134521880064828</c:v>
                      </c:pt>
                      <c:pt idx="27">
                        <c:v>22.645056726094001</c:v>
                      </c:pt>
                      <c:pt idx="28">
                        <c:v>21.351701782820097</c:v>
                      </c:pt>
                      <c:pt idx="29">
                        <c:v>17.494327390599675</c:v>
                      </c:pt>
                      <c:pt idx="30">
                        <c:v>17.970826580226902</c:v>
                      </c:pt>
                      <c:pt idx="31">
                        <c:v>19.014586709886547</c:v>
                      </c:pt>
                      <c:pt idx="32">
                        <c:v>18.345218800648297</c:v>
                      </c:pt>
                      <c:pt idx="33">
                        <c:v>16.961102106969204</c:v>
                      </c:pt>
                      <c:pt idx="34">
                        <c:v>16.325769854132901</c:v>
                      </c:pt>
                      <c:pt idx="35">
                        <c:v>20.307941653160452</c:v>
                      </c:pt>
                      <c:pt idx="36">
                        <c:v>27.784440842787681</c:v>
                      </c:pt>
                      <c:pt idx="37">
                        <c:v>32.651539708265801</c:v>
                      </c:pt>
                      <c:pt idx="38">
                        <c:v>24.959481361426256</c:v>
                      </c:pt>
                      <c:pt idx="39">
                        <c:v>22.849270664505671</c:v>
                      </c:pt>
                      <c:pt idx="40">
                        <c:v>26.513776337115072</c:v>
                      </c:pt>
                      <c:pt idx="41">
                        <c:v>28.465153970826577</c:v>
                      </c:pt>
                      <c:pt idx="42">
                        <c:v>29.86061588330632</c:v>
                      </c:pt>
                      <c:pt idx="43">
                        <c:v>29.724473257698541</c:v>
                      </c:pt>
                      <c:pt idx="44">
                        <c:v>28.102106969205835</c:v>
                      </c:pt>
                      <c:pt idx="45">
                        <c:v>28.351701782820097</c:v>
                      </c:pt>
                      <c:pt idx="46">
                        <c:v>26.865478119935169</c:v>
                      </c:pt>
                      <c:pt idx="47">
                        <c:v>24.108589951377635</c:v>
                      </c:pt>
                      <c:pt idx="48">
                        <c:v>22.951377633711509</c:v>
                      </c:pt>
                      <c:pt idx="49">
                        <c:v>22.157212317666129</c:v>
                      </c:pt>
                      <c:pt idx="50">
                        <c:v>21.737439222042141</c:v>
                      </c:pt>
                      <c:pt idx="51">
                        <c:v>22.599675850891408</c:v>
                      </c:pt>
                      <c:pt idx="52">
                        <c:v>21.102106969205831</c:v>
                      </c:pt>
                      <c:pt idx="53">
                        <c:v>21.249594813614262</c:v>
                      </c:pt>
                      <c:pt idx="54">
                        <c:v>21.533225283630468</c:v>
                      </c:pt>
                      <c:pt idx="55">
                        <c:v>19.434359805510532</c:v>
                      </c:pt>
                      <c:pt idx="56">
                        <c:v>20.160453808752024</c:v>
                      </c:pt>
                      <c:pt idx="57">
                        <c:v>21.23824959481361</c:v>
                      </c:pt>
                      <c:pt idx="58">
                        <c:v>21.952998379254453</c:v>
                      </c:pt>
                      <c:pt idx="59">
                        <c:v>22.486223662884921</c:v>
                      </c:pt>
                      <c:pt idx="60">
                        <c:v>22.792544570502425</c:v>
                      </c:pt>
                      <c:pt idx="61">
                        <c:v>23.030794165316038</c:v>
                      </c:pt>
                      <c:pt idx="62">
                        <c:v>23.620745542949749</c:v>
                      </c:pt>
                      <c:pt idx="63">
                        <c:v>27.376012965964335</c:v>
                      </c:pt>
                      <c:pt idx="64">
                        <c:v>16.609400324149103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B8C-406C-9113-3EDF45D72085}"/>
                  </c:ext>
                </c:extLst>
              </c15:ser>
            </c15:filteredScatterSeries>
            <c15:filteredScatterSeries>
              <c15:ser>
                <c:idx val="6"/>
                <c:order val="5"/>
                <c:tx>
                  <c:v>Wk-7 Lag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'Lightroom Net Adstock'!$AA$3:$AA$73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71"/>
                      <c:pt idx="0">
                        <c:v>12.025931928687193</c:v>
                      </c:pt>
                      <c:pt idx="1">
                        <c:v>12.139384116693677</c:v>
                      </c:pt>
                      <c:pt idx="2">
                        <c:v>12.025931928687193</c:v>
                      </c:pt>
                      <c:pt idx="3">
                        <c:v>11.379254457050239</c:v>
                      </c:pt>
                      <c:pt idx="4">
                        <c:v>11.969205834683949</c:v>
                      </c:pt>
                      <c:pt idx="5">
                        <c:v>12.286871961102102</c:v>
                      </c:pt>
                      <c:pt idx="6">
                        <c:v>12.513776337115068</c:v>
                      </c:pt>
                      <c:pt idx="7">
                        <c:v>12.83144246353322</c:v>
                      </c:pt>
                      <c:pt idx="8">
                        <c:v>15.576985413290108</c:v>
                      </c:pt>
                      <c:pt idx="9">
                        <c:v>13.829821717990271</c:v>
                      </c:pt>
                      <c:pt idx="10">
                        <c:v>14.726094003241487</c:v>
                      </c:pt>
                      <c:pt idx="11">
                        <c:v>15.350081037277144</c:v>
                      </c:pt>
                      <c:pt idx="12">
                        <c:v>17.222042139384115</c:v>
                      </c:pt>
                      <c:pt idx="13">
                        <c:v>18.594813614262556</c:v>
                      </c:pt>
                      <c:pt idx="14">
                        <c:v>19.627228525121549</c:v>
                      </c:pt>
                      <c:pt idx="15">
                        <c:v>18.14100486223662</c:v>
                      </c:pt>
                      <c:pt idx="16">
                        <c:v>15.066450567260933</c:v>
                      </c:pt>
                      <c:pt idx="17">
                        <c:v>16.200972447325764</c:v>
                      </c:pt>
                      <c:pt idx="18">
                        <c:v>17.176661264181519</c:v>
                      </c:pt>
                      <c:pt idx="19">
                        <c:v>16.427876823338732</c:v>
                      </c:pt>
                      <c:pt idx="20">
                        <c:v>15.951377633711504</c:v>
                      </c:pt>
                      <c:pt idx="21">
                        <c:v>16.972447325769849</c:v>
                      </c:pt>
                      <c:pt idx="22">
                        <c:v>20.568881685575359</c:v>
                      </c:pt>
                      <c:pt idx="23">
                        <c:v>19.162074554294971</c:v>
                      </c:pt>
                      <c:pt idx="24">
                        <c:v>19.944894651539705</c:v>
                      </c:pt>
                      <c:pt idx="25">
                        <c:v>22.134521880064828</c:v>
                      </c:pt>
                      <c:pt idx="26">
                        <c:v>22.645056726094001</c:v>
                      </c:pt>
                      <c:pt idx="27">
                        <c:v>21.351701782820097</c:v>
                      </c:pt>
                      <c:pt idx="28">
                        <c:v>17.494327390599675</c:v>
                      </c:pt>
                      <c:pt idx="29">
                        <c:v>17.970826580226902</c:v>
                      </c:pt>
                      <c:pt idx="30">
                        <c:v>19.014586709886547</c:v>
                      </c:pt>
                      <c:pt idx="31">
                        <c:v>18.345218800648297</c:v>
                      </c:pt>
                      <c:pt idx="32">
                        <c:v>16.961102106969204</c:v>
                      </c:pt>
                      <c:pt idx="33">
                        <c:v>16.325769854132901</c:v>
                      </c:pt>
                      <c:pt idx="34">
                        <c:v>20.307941653160452</c:v>
                      </c:pt>
                      <c:pt idx="35">
                        <c:v>27.784440842787681</c:v>
                      </c:pt>
                      <c:pt idx="36">
                        <c:v>32.651539708265801</c:v>
                      </c:pt>
                      <c:pt idx="37">
                        <c:v>24.959481361426256</c:v>
                      </c:pt>
                      <c:pt idx="38">
                        <c:v>22.849270664505671</c:v>
                      </c:pt>
                      <c:pt idx="39">
                        <c:v>26.513776337115072</c:v>
                      </c:pt>
                      <c:pt idx="40">
                        <c:v>28.465153970826577</c:v>
                      </c:pt>
                      <c:pt idx="41">
                        <c:v>29.86061588330632</c:v>
                      </c:pt>
                      <c:pt idx="42">
                        <c:v>29.724473257698541</c:v>
                      </c:pt>
                      <c:pt idx="43">
                        <c:v>28.102106969205835</c:v>
                      </c:pt>
                      <c:pt idx="44">
                        <c:v>28.351701782820097</c:v>
                      </c:pt>
                      <c:pt idx="45">
                        <c:v>26.865478119935169</c:v>
                      </c:pt>
                      <c:pt idx="46">
                        <c:v>24.108589951377635</c:v>
                      </c:pt>
                      <c:pt idx="47">
                        <c:v>22.951377633711509</c:v>
                      </c:pt>
                      <c:pt idx="48">
                        <c:v>22.157212317666129</c:v>
                      </c:pt>
                      <c:pt idx="49">
                        <c:v>21.737439222042141</c:v>
                      </c:pt>
                      <c:pt idx="50">
                        <c:v>22.599675850891408</c:v>
                      </c:pt>
                      <c:pt idx="51">
                        <c:v>21.102106969205831</c:v>
                      </c:pt>
                      <c:pt idx="52">
                        <c:v>21.249594813614262</c:v>
                      </c:pt>
                      <c:pt idx="53">
                        <c:v>21.533225283630468</c:v>
                      </c:pt>
                      <c:pt idx="54">
                        <c:v>19.434359805510532</c:v>
                      </c:pt>
                      <c:pt idx="55">
                        <c:v>20.160453808752024</c:v>
                      </c:pt>
                      <c:pt idx="56">
                        <c:v>21.23824959481361</c:v>
                      </c:pt>
                      <c:pt idx="57">
                        <c:v>21.952998379254453</c:v>
                      </c:pt>
                      <c:pt idx="58">
                        <c:v>22.486223662884921</c:v>
                      </c:pt>
                      <c:pt idx="59">
                        <c:v>22.792544570502425</c:v>
                      </c:pt>
                      <c:pt idx="60">
                        <c:v>23.030794165316038</c:v>
                      </c:pt>
                      <c:pt idx="61">
                        <c:v>23.620745542949749</c:v>
                      </c:pt>
                      <c:pt idx="62">
                        <c:v>27.376012965964335</c:v>
                      </c:pt>
                      <c:pt idx="63">
                        <c:v>16.609400324149103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B8C-406C-9113-3EDF45D72085}"/>
                  </c:ext>
                </c:extLst>
              </c15:ser>
            </c15:filteredScatterSeries>
            <c15:filteredScatterSeries>
              <c15:ser>
                <c:idx val="7"/>
                <c:order val="6"/>
                <c:tx>
                  <c:v>Wk-8 Lag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'Lightroom Net Adstock'!$AB$3:$AB$73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71"/>
                      <c:pt idx="0">
                        <c:v>12.139384116693677</c:v>
                      </c:pt>
                      <c:pt idx="1">
                        <c:v>12.025931928687193</c:v>
                      </c:pt>
                      <c:pt idx="2">
                        <c:v>11.379254457050239</c:v>
                      </c:pt>
                      <c:pt idx="3">
                        <c:v>11.969205834683949</c:v>
                      </c:pt>
                      <c:pt idx="4">
                        <c:v>12.286871961102102</c:v>
                      </c:pt>
                      <c:pt idx="5">
                        <c:v>12.513776337115068</c:v>
                      </c:pt>
                      <c:pt idx="6">
                        <c:v>12.83144246353322</c:v>
                      </c:pt>
                      <c:pt idx="7">
                        <c:v>15.576985413290108</c:v>
                      </c:pt>
                      <c:pt idx="8">
                        <c:v>13.829821717990271</c:v>
                      </c:pt>
                      <c:pt idx="9">
                        <c:v>14.726094003241487</c:v>
                      </c:pt>
                      <c:pt idx="10">
                        <c:v>15.350081037277144</c:v>
                      </c:pt>
                      <c:pt idx="11">
                        <c:v>17.222042139384115</c:v>
                      </c:pt>
                      <c:pt idx="12">
                        <c:v>18.594813614262556</c:v>
                      </c:pt>
                      <c:pt idx="13">
                        <c:v>19.627228525121549</c:v>
                      </c:pt>
                      <c:pt idx="14">
                        <c:v>18.14100486223662</c:v>
                      </c:pt>
                      <c:pt idx="15">
                        <c:v>15.066450567260933</c:v>
                      </c:pt>
                      <c:pt idx="16">
                        <c:v>16.200972447325764</c:v>
                      </c:pt>
                      <c:pt idx="17">
                        <c:v>17.176661264181519</c:v>
                      </c:pt>
                      <c:pt idx="18">
                        <c:v>16.427876823338732</c:v>
                      </c:pt>
                      <c:pt idx="19">
                        <c:v>15.951377633711504</c:v>
                      </c:pt>
                      <c:pt idx="20">
                        <c:v>16.972447325769849</c:v>
                      </c:pt>
                      <c:pt idx="21">
                        <c:v>20.568881685575359</c:v>
                      </c:pt>
                      <c:pt idx="22">
                        <c:v>19.162074554294971</c:v>
                      </c:pt>
                      <c:pt idx="23">
                        <c:v>19.944894651539705</c:v>
                      </c:pt>
                      <c:pt idx="24">
                        <c:v>22.134521880064828</c:v>
                      </c:pt>
                      <c:pt idx="25">
                        <c:v>22.645056726094001</c:v>
                      </c:pt>
                      <c:pt idx="26">
                        <c:v>21.351701782820097</c:v>
                      </c:pt>
                      <c:pt idx="27">
                        <c:v>17.494327390599675</c:v>
                      </c:pt>
                      <c:pt idx="28">
                        <c:v>17.970826580226902</c:v>
                      </c:pt>
                      <c:pt idx="29">
                        <c:v>19.014586709886547</c:v>
                      </c:pt>
                      <c:pt idx="30">
                        <c:v>18.345218800648297</c:v>
                      </c:pt>
                      <c:pt idx="31">
                        <c:v>16.961102106969204</c:v>
                      </c:pt>
                      <c:pt idx="32">
                        <c:v>16.325769854132901</c:v>
                      </c:pt>
                      <c:pt idx="33">
                        <c:v>20.307941653160452</c:v>
                      </c:pt>
                      <c:pt idx="34">
                        <c:v>27.784440842787681</c:v>
                      </c:pt>
                      <c:pt idx="35">
                        <c:v>32.651539708265801</c:v>
                      </c:pt>
                      <c:pt idx="36">
                        <c:v>24.959481361426256</c:v>
                      </c:pt>
                      <c:pt idx="37">
                        <c:v>22.849270664505671</c:v>
                      </c:pt>
                      <c:pt idx="38">
                        <c:v>26.513776337115072</c:v>
                      </c:pt>
                      <c:pt idx="39">
                        <c:v>28.465153970826577</c:v>
                      </c:pt>
                      <c:pt idx="40">
                        <c:v>29.86061588330632</c:v>
                      </c:pt>
                      <c:pt idx="41">
                        <c:v>29.724473257698541</c:v>
                      </c:pt>
                      <c:pt idx="42">
                        <c:v>28.102106969205835</c:v>
                      </c:pt>
                      <c:pt idx="43">
                        <c:v>28.351701782820097</c:v>
                      </c:pt>
                      <c:pt idx="44">
                        <c:v>26.865478119935169</c:v>
                      </c:pt>
                      <c:pt idx="45">
                        <c:v>24.108589951377635</c:v>
                      </c:pt>
                      <c:pt idx="46">
                        <c:v>22.951377633711509</c:v>
                      </c:pt>
                      <c:pt idx="47">
                        <c:v>22.157212317666129</c:v>
                      </c:pt>
                      <c:pt idx="48">
                        <c:v>21.737439222042141</c:v>
                      </c:pt>
                      <c:pt idx="49">
                        <c:v>22.599675850891408</c:v>
                      </c:pt>
                      <c:pt idx="50">
                        <c:v>21.102106969205831</c:v>
                      </c:pt>
                      <c:pt idx="51">
                        <c:v>21.249594813614262</c:v>
                      </c:pt>
                      <c:pt idx="52">
                        <c:v>21.533225283630468</c:v>
                      </c:pt>
                      <c:pt idx="53">
                        <c:v>19.434359805510532</c:v>
                      </c:pt>
                      <c:pt idx="54">
                        <c:v>20.160453808752024</c:v>
                      </c:pt>
                      <c:pt idx="55">
                        <c:v>21.23824959481361</c:v>
                      </c:pt>
                      <c:pt idx="56">
                        <c:v>21.952998379254453</c:v>
                      </c:pt>
                      <c:pt idx="57">
                        <c:v>22.486223662884921</c:v>
                      </c:pt>
                      <c:pt idx="58">
                        <c:v>22.792544570502425</c:v>
                      </c:pt>
                      <c:pt idx="59">
                        <c:v>23.030794165316038</c:v>
                      </c:pt>
                      <c:pt idx="60">
                        <c:v>23.620745542949749</c:v>
                      </c:pt>
                      <c:pt idx="61">
                        <c:v>27.376012965964335</c:v>
                      </c:pt>
                      <c:pt idx="62">
                        <c:v>16.609400324149103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B8C-406C-9113-3EDF45D72085}"/>
                  </c:ext>
                </c:extLst>
              </c15:ser>
            </c15:filteredScatterSeries>
          </c:ext>
        </c:extLst>
      </c:scatterChart>
      <c:valAx>
        <c:axId val="1448160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161215"/>
        <c:crosses val="autoZero"/>
        <c:crossBetween val="midCat"/>
      </c:valAx>
      <c:valAx>
        <c:axId val="1448161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1607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'Lightroom Net Adstock'!$U$2</c:f>
              <c:strCache>
                <c:ptCount val="1"/>
                <c:pt idx="0">
                  <c:v>Wk-1 Lag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'Lightroom Net Adstock'!$T$3:$T$73</c:f>
              <c:numCache>
                <c:formatCode>General</c:formatCode>
                <c:ptCount val="71"/>
                <c:pt idx="0">
                  <c:v>1</c:v>
                </c:pt>
                <c:pt idx="3">
                  <c:v>2</c:v>
                </c:pt>
                <c:pt idx="4">
                  <c:v>10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8</c:v>
                </c:pt>
                <c:pt idx="9">
                  <c:v>2</c:v>
                </c:pt>
                <c:pt idx="11">
                  <c:v>5</c:v>
                </c:pt>
                <c:pt idx="12">
                  <c:v>7</c:v>
                </c:pt>
                <c:pt idx="13">
                  <c:v>2</c:v>
                </c:pt>
                <c:pt idx="15">
                  <c:v>6</c:v>
                </c:pt>
                <c:pt idx="17">
                  <c:v>4</c:v>
                </c:pt>
                <c:pt idx="18">
                  <c:v>2</c:v>
                </c:pt>
                <c:pt idx="20">
                  <c:v>2</c:v>
                </c:pt>
                <c:pt idx="21">
                  <c:v>9</c:v>
                </c:pt>
                <c:pt idx="22">
                  <c:v>5</c:v>
                </c:pt>
                <c:pt idx="23">
                  <c:v>3</c:v>
                </c:pt>
                <c:pt idx="24">
                  <c:v>2</c:v>
                </c:pt>
                <c:pt idx="25">
                  <c:v>32</c:v>
                </c:pt>
                <c:pt idx="26">
                  <c:v>7</c:v>
                </c:pt>
                <c:pt idx="27">
                  <c:v>9</c:v>
                </c:pt>
                <c:pt idx="28">
                  <c:v>12</c:v>
                </c:pt>
                <c:pt idx="29">
                  <c:v>16</c:v>
                </c:pt>
                <c:pt idx="30">
                  <c:v>6</c:v>
                </c:pt>
                <c:pt idx="31">
                  <c:v>143</c:v>
                </c:pt>
                <c:pt idx="32">
                  <c:v>114</c:v>
                </c:pt>
                <c:pt idx="33">
                  <c:v>144</c:v>
                </c:pt>
                <c:pt idx="34">
                  <c:v>144</c:v>
                </c:pt>
                <c:pt idx="35">
                  <c:v>74</c:v>
                </c:pt>
                <c:pt idx="36">
                  <c:v>101</c:v>
                </c:pt>
                <c:pt idx="37">
                  <c:v>108</c:v>
                </c:pt>
                <c:pt idx="38">
                  <c:v>57</c:v>
                </c:pt>
                <c:pt idx="39">
                  <c:v>277</c:v>
                </c:pt>
                <c:pt idx="40">
                  <c:v>108</c:v>
                </c:pt>
                <c:pt idx="41">
                  <c:v>72</c:v>
                </c:pt>
                <c:pt idx="42">
                  <c:v>172</c:v>
                </c:pt>
                <c:pt idx="43">
                  <c:v>110</c:v>
                </c:pt>
                <c:pt idx="44">
                  <c:v>68</c:v>
                </c:pt>
                <c:pt idx="45">
                  <c:v>67</c:v>
                </c:pt>
                <c:pt idx="46">
                  <c:v>108</c:v>
                </c:pt>
                <c:pt idx="47">
                  <c:v>85</c:v>
                </c:pt>
                <c:pt idx="48">
                  <c:v>92</c:v>
                </c:pt>
                <c:pt idx="49">
                  <c:v>91</c:v>
                </c:pt>
                <c:pt idx="50">
                  <c:v>81</c:v>
                </c:pt>
                <c:pt idx="51">
                  <c:v>94</c:v>
                </c:pt>
                <c:pt idx="52">
                  <c:v>110</c:v>
                </c:pt>
                <c:pt idx="53">
                  <c:v>82</c:v>
                </c:pt>
                <c:pt idx="54">
                  <c:v>104</c:v>
                </c:pt>
                <c:pt idx="55">
                  <c:v>773</c:v>
                </c:pt>
                <c:pt idx="56">
                  <c:v>1843</c:v>
                </c:pt>
                <c:pt idx="57">
                  <c:v>1159</c:v>
                </c:pt>
                <c:pt idx="58">
                  <c:v>1020</c:v>
                </c:pt>
                <c:pt idx="59">
                  <c:v>1099</c:v>
                </c:pt>
                <c:pt idx="60">
                  <c:v>933</c:v>
                </c:pt>
                <c:pt idx="61">
                  <c:v>1011</c:v>
                </c:pt>
                <c:pt idx="62">
                  <c:v>984</c:v>
                </c:pt>
                <c:pt idx="63">
                  <c:v>936</c:v>
                </c:pt>
                <c:pt idx="64">
                  <c:v>930</c:v>
                </c:pt>
                <c:pt idx="65">
                  <c:v>990</c:v>
                </c:pt>
                <c:pt idx="66">
                  <c:v>943</c:v>
                </c:pt>
                <c:pt idx="67">
                  <c:v>880</c:v>
                </c:pt>
                <c:pt idx="68">
                  <c:v>917</c:v>
                </c:pt>
                <c:pt idx="69">
                  <c:v>669</c:v>
                </c:pt>
                <c:pt idx="70">
                  <c:v>918</c:v>
                </c:pt>
              </c:numCache>
            </c:numRef>
          </c:xVal>
          <c:yVal>
            <c:numRef>
              <c:f>'Lightroom Net Adstock'!$U$3:$U$73</c:f>
              <c:numCache>
                <c:formatCode>_("$"* #,##0.00_);_("$"* \(#,##0.00\);_("$"* "-"??_);_(@_)</c:formatCode>
                <c:ptCount val="71"/>
                <c:pt idx="0">
                  <c:v>13.852512155591571</c:v>
                </c:pt>
                <c:pt idx="1">
                  <c:v>12.320907617504052</c:v>
                </c:pt>
                <c:pt idx="2">
                  <c:v>11.787682333873581</c:v>
                </c:pt>
                <c:pt idx="3">
                  <c:v>11.458670988654781</c:v>
                </c:pt>
                <c:pt idx="4">
                  <c:v>10.494327390599675</c:v>
                </c:pt>
                <c:pt idx="5">
                  <c:v>11.265802269043759</c:v>
                </c:pt>
                <c:pt idx="6">
                  <c:v>12.025931928687193</c:v>
                </c:pt>
                <c:pt idx="7">
                  <c:v>12.139384116693677</c:v>
                </c:pt>
                <c:pt idx="8">
                  <c:v>12.025931928687193</c:v>
                </c:pt>
                <c:pt idx="9">
                  <c:v>11.379254457050239</c:v>
                </c:pt>
                <c:pt idx="10">
                  <c:v>11.969205834683949</c:v>
                </c:pt>
                <c:pt idx="11">
                  <c:v>12.286871961102102</c:v>
                </c:pt>
                <c:pt idx="12">
                  <c:v>12.513776337115068</c:v>
                </c:pt>
                <c:pt idx="13">
                  <c:v>12.83144246353322</c:v>
                </c:pt>
                <c:pt idx="14">
                  <c:v>15.576985413290108</c:v>
                </c:pt>
                <c:pt idx="15">
                  <c:v>13.829821717990271</c:v>
                </c:pt>
                <c:pt idx="16">
                  <c:v>14.726094003241487</c:v>
                </c:pt>
                <c:pt idx="17">
                  <c:v>15.350081037277144</c:v>
                </c:pt>
                <c:pt idx="18">
                  <c:v>17.222042139384115</c:v>
                </c:pt>
                <c:pt idx="19">
                  <c:v>18.594813614262556</c:v>
                </c:pt>
                <c:pt idx="20">
                  <c:v>19.627228525121549</c:v>
                </c:pt>
                <c:pt idx="21">
                  <c:v>18.14100486223662</c:v>
                </c:pt>
                <c:pt idx="22">
                  <c:v>15.066450567260933</c:v>
                </c:pt>
                <c:pt idx="23">
                  <c:v>16.200972447325764</c:v>
                </c:pt>
                <c:pt idx="24">
                  <c:v>17.176661264181519</c:v>
                </c:pt>
                <c:pt idx="25">
                  <c:v>16.427876823338732</c:v>
                </c:pt>
                <c:pt idx="26">
                  <c:v>15.951377633711504</c:v>
                </c:pt>
                <c:pt idx="27">
                  <c:v>16.972447325769849</c:v>
                </c:pt>
                <c:pt idx="28">
                  <c:v>20.568881685575359</c:v>
                </c:pt>
                <c:pt idx="29">
                  <c:v>19.162074554294971</c:v>
                </c:pt>
                <c:pt idx="30">
                  <c:v>19.944894651539705</c:v>
                </c:pt>
                <c:pt idx="31">
                  <c:v>22.134521880064828</c:v>
                </c:pt>
                <c:pt idx="32">
                  <c:v>22.645056726094001</c:v>
                </c:pt>
                <c:pt idx="33">
                  <c:v>21.351701782820097</c:v>
                </c:pt>
                <c:pt idx="34">
                  <c:v>17.494327390599675</c:v>
                </c:pt>
                <c:pt idx="35">
                  <c:v>17.970826580226902</c:v>
                </c:pt>
                <c:pt idx="36">
                  <c:v>19.014586709886547</c:v>
                </c:pt>
                <c:pt idx="37">
                  <c:v>18.345218800648297</c:v>
                </c:pt>
                <c:pt idx="38">
                  <c:v>16.961102106969204</c:v>
                </c:pt>
                <c:pt idx="39">
                  <c:v>16.325769854132901</c:v>
                </c:pt>
                <c:pt idx="40">
                  <c:v>20.307941653160452</c:v>
                </c:pt>
                <c:pt idx="41">
                  <c:v>27.784440842787681</c:v>
                </c:pt>
                <c:pt idx="42">
                  <c:v>32.651539708265801</c:v>
                </c:pt>
                <c:pt idx="43">
                  <c:v>24.959481361426256</c:v>
                </c:pt>
                <c:pt idx="44">
                  <c:v>22.849270664505671</c:v>
                </c:pt>
                <c:pt idx="45">
                  <c:v>26.513776337115072</c:v>
                </c:pt>
                <c:pt idx="46">
                  <c:v>28.465153970826577</c:v>
                </c:pt>
                <c:pt idx="47">
                  <c:v>29.86061588330632</c:v>
                </c:pt>
                <c:pt idx="48">
                  <c:v>29.724473257698541</c:v>
                </c:pt>
                <c:pt idx="49">
                  <c:v>28.102106969205835</c:v>
                </c:pt>
                <c:pt idx="50">
                  <c:v>28.351701782820097</c:v>
                </c:pt>
                <c:pt idx="51">
                  <c:v>26.865478119935169</c:v>
                </c:pt>
                <c:pt idx="52">
                  <c:v>24.108589951377635</c:v>
                </c:pt>
                <c:pt idx="53">
                  <c:v>22.951377633711509</c:v>
                </c:pt>
                <c:pt idx="54">
                  <c:v>22.157212317666129</c:v>
                </c:pt>
                <c:pt idx="55">
                  <c:v>21.737439222042141</c:v>
                </c:pt>
                <c:pt idx="56">
                  <c:v>22.599675850891408</c:v>
                </c:pt>
                <c:pt idx="57">
                  <c:v>21.102106969205831</c:v>
                </c:pt>
                <c:pt idx="58">
                  <c:v>21.249594813614262</c:v>
                </c:pt>
                <c:pt idx="59">
                  <c:v>21.533225283630468</c:v>
                </c:pt>
                <c:pt idx="60">
                  <c:v>19.434359805510532</c:v>
                </c:pt>
                <c:pt idx="61">
                  <c:v>20.160453808752024</c:v>
                </c:pt>
                <c:pt idx="62">
                  <c:v>21.23824959481361</c:v>
                </c:pt>
                <c:pt idx="63">
                  <c:v>21.952998379254453</c:v>
                </c:pt>
                <c:pt idx="64">
                  <c:v>22.486223662884921</c:v>
                </c:pt>
                <c:pt idx="65">
                  <c:v>22.792544570502425</c:v>
                </c:pt>
                <c:pt idx="66">
                  <c:v>23.030794165316038</c:v>
                </c:pt>
                <c:pt idx="67">
                  <c:v>23.620745542949749</c:v>
                </c:pt>
                <c:pt idx="68">
                  <c:v>27.376012965964335</c:v>
                </c:pt>
                <c:pt idx="69">
                  <c:v>16.609400324149103</c:v>
                </c:pt>
                <c:pt idx="7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7B-4FFA-BED2-46DB6CE70A81}"/>
            </c:ext>
          </c:extLst>
        </c:ser>
        <c:ser>
          <c:idx val="1"/>
          <c:order val="1"/>
          <c:tx>
            <c:v>Wk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'Lightroom Net Adstock'!$T$3:$T$73</c:f>
              <c:numCache>
                <c:formatCode>General</c:formatCode>
                <c:ptCount val="71"/>
                <c:pt idx="0">
                  <c:v>1</c:v>
                </c:pt>
                <c:pt idx="3">
                  <c:v>2</c:v>
                </c:pt>
                <c:pt idx="4">
                  <c:v>10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8</c:v>
                </c:pt>
                <c:pt idx="9">
                  <c:v>2</c:v>
                </c:pt>
                <c:pt idx="11">
                  <c:v>5</c:v>
                </c:pt>
                <c:pt idx="12">
                  <c:v>7</c:v>
                </c:pt>
                <c:pt idx="13">
                  <c:v>2</c:v>
                </c:pt>
                <c:pt idx="15">
                  <c:v>6</c:v>
                </c:pt>
                <c:pt idx="17">
                  <c:v>4</c:v>
                </c:pt>
                <c:pt idx="18">
                  <c:v>2</c:v>
                </c:pt>
                <c:pt idx="20">
                  <c:v>2</c:v>
                </c:pt>
                <c:pt idx="21">
                  <c:v>9</c:v>
                </c:pt>
                <c:pt idx="22">
                  <c:v>5</c:v>
                </c:pt>
                <c:pt idx="23">
                  <c:v>3</c:v>
                </c:pt>
                <c:pt idx="24">
                  <c:v>2</c:v>
                </c:pt>
                <c:pt idx="25">
                  <c:v>32</c:v>
                </c:pt>
                <c:pt idx="26">
                  <c:v>7</c:v>
                </c:pt>
                <c:pt idx="27">
                  <c:v>9</c:v>
                </c:pt>
                <c:pt idx="28">
                  <c:v>12</c:v>
                </c:pt>
                <c:pt idx="29">
                  <c:v>16</c:v>
                </c:pt>
                <c:pt idx="30">
                  <c:v>6</c:v>
                </c:pt>
                <c:pt idx="31">
                  <c:v>143</c:v>
                </c:pt>
                <c:pt idx="32">
                  <c:v>114</c:v>
                </c:pt>
                <c:pt idx="33">
                  <c:v>144</c:v>
                </c:pt>
                <c:pt idx="34">
                  <c:v>144</c:v>
                </c:pt>
                <c:pt idx="35">
                  <c:v>74</c:v>
                </c:pt>
                <c:pt idx="36">
                  <c:v>101</c:v>
                </c:pt>
                <c:pt idx="37">
                  <c:v>108</c:v>
                </c:pt>
                <c:pt idx="38">
                  <c:v>57</c:v>
                </c:pt>
                <c:pt idx="39">
                  <c:v>277</c:v>
                </c:pt>
                <c:pt idx="40">
                  <c:v>108</c:v>
                </c:pt>
                <c:pt idx="41">
                  <c:v>72</c:v>
                </c:pt>
                <c:pt idx="42">
                  <c:v>172</c:v>
                </c:pt>
                <c:pt idx="43">
                  <c:v>110</c:v>
                </c:pt>
                <c:pt idx="44">
                  <c:v>68</c:v>
                </c:pt>
                <c:pt idx="45">
                  <c:v>67</c:v>
                </c:pt>
                <c:pt idx="46">
                  <c:v>108</c:v>
                </c:pt>
                <c:pt idx="47">
                  <c:v>85</c:v>
                </c:pt>
                <c:pt idx="48">
                  <c:v>92</c:v>
                </c:pt>
                <c:pt idx="49">
                  <c:v>91</c:v>
                </c:pt>
                <c:pt idx="50">
                  <c:v>81</c:v>
                </c:pt>
                <c:pt idx="51">
                  <c:v>94</c:v>
                </c:pt>
                <c:pt idx="52">
                  <c:v>110</c:v>
                </c:pt>
                <c:pt idx="53">
                  <c:v>82</c:v>
                </c:pt>
                <c:pt idx="54">
                  <c:v>104</c:v>
                </c:pt>
                <c:pt idx="55">
                  <c:v>773</c:v>
                </c:pt>
                <c:pt idx="56">
                  <c:v>1843</c:v>
                </c:pt>
                <c:pt idx="57">
                  <c:v>1159</c:v>
                </c:pt>
                <c:pt idx="58">
                  <c:v>1020</c:v>
                </c:pt>
                <c:pt idx="59">
                  <c:v>1099</c:v>
                </c:pt>
                <c:pt idx="60">
                  <c:v>933</c:v>
                </c:pt>
                <c:pt idx="61">
                  <c:v>1011</c:v>
                </c:pt>
                <c:pt idx="62">
                  <c:v>984</c:v>
                </c:pt>
                <c:pt idx="63">
                  <c:v>936</c:v>
                </c:pt>
                <c:pt idx="64">
                  <c:v>930</c:v>
                </c:pt>
                <c:pt idx="65">
                  <c:v>990</c:v>
                </c:pt>
                <c:pt idx="66">
                  <c:v>943</c:v>
                </c:pt>
                <c:pt idx="67">
                  <c:v>880</c:v>
                </c:pt>
                <c:pt idx="68">
                  <c:v>917</c:v>
                </c:pt>
                <c:pt idx="69">
                  <c:v>669</c:v>
                </c:pt>
                <c:pt idx="70">
                  <c:v>918</c:v>
                </c:pt>
              </c:numCache>
            </c:numRef>
          </c:xVal>
          <c:yVal>
            <c:numRef>
              <c:f>'Lightroom Net Adstock'!$V$3:$V$71</c:f>
              <c:numCache>
                <c:formatCode>_("$"* #,##0.00_);_("$"* \(#,##0.00\);_("$"* "-"??_);_(@_)</c:formatCode>
                <c:ptCount val="69"/>
                <c:pt idx="0">
                  <c:v>12.320907617504052</c:v>
                </c:pt>
                <c:pt idx="1">
                  <c:v>11.787682333873581</c:v>
                </c:pt>
                <c:pt idx="2">
                  <c:v>11.458670988654781</c:v>
                </c:pt>
                <c:pt idx="3">
                  <c:v>10.494327390599675</c:v>
                </c:pt>
                <c:pt idx="4">
                  <c:v>11.265802269043759</c:v>
                </c:pt>
                <c:pt idx="5">
                  <c:v>12.025931928687193</c:v>
                </c:pt>
                <c:pt idx="6">
                  <c:v>12.139384116693677</c:v>
                </c:pt>
                <c:pt idx="7">
                  <c:v>12.025931928687193</c:v>
                </c:pt>
                <c:pt idx="8">
                  <c:v>11.379254457050239</c:v>
                </c:pt>
                <c:pt idx="9">
                  <c:v>11.969205834683949</c:v>
                </c:pt>
                <c:pt idx="10">
                  <c:v>12.286871961102102</c:v>
                </c:pt>
                <c:pt idx="11">
                  <c:v>12.513776337115068</c:v>
                </c:pt>
                <c:pt idx="12">
                  <c:v>12.83144246353322</c:v>
                </c:pt>
                <c:pt idx="13">
                  <c:v>15.576985413290108</c:v>
                </c:pt>
                <c:pt idx="14">
                  <c:v>13.829821717990271</c:v>
                </c:pt>
                <c:pt idx="15">
                  <c:v>14.726094003241487</c:v>
                </c:pt>
                <c:pt idx="16">
                  <c:v>15.350081037277144</c:v>
                </c:pt>
                <c:pt idx="17">
                  <c:v>17.222042139384115</c:v>
                </c:pt>
                <c:pt idx="18">
                  <c:v>18.594813614262556</c:v>
                </c:pt>
                <c:pt idx="19">
                  <c:v>19.627228525121549</c:v>
                </c:pt>
                <c:pt idx="20">
                  <c:v>18.14100486223662</c:v>
                </c:pt>
                <c:pt idx="21">
                  <c:v>15.066450567260933</c:v>
                </c:pt>
                <c:pt idx="22">
                  <c:v>16.200972447325764</c:v>
                </c:pt>
                <c:pt idx="23">
                  <c:v>17.176661264181519</c:v>
                </c:pt>
                <c:pt idx="24">
                  <c:v>16.427876823338732</c:v>
                </c:pt>
                <c:pt idx="25">
                  <c:v>15.951377633711504</c:v>
                </c:pt>
                <c:pt idx="26">
                  <c:v>16.972447325769849</c:v>
                </c:pt>
                <c:pt idx="27">
                  <c:v>20.568881685575359</c:v>
                </c:pt>
                <c:pt idx="28">
                  <c:v>19.162074554294971</c:v>
                </c:pt>
                <c:pt idx="29">
                  <c:v>19.944894651539705</c:v>
                </c:pt>
                <c:pt idx="30">
                  <c:v>22.134521880064828</c:v>
                </c:pt>
                <c:pt idx="31">
                  <c:v>22.645056726094001</c:v>
                </c:pt>
                <c:pt idx="32">
                  <c:v>21.351701782820097</c:v>
                </c:pt>
                <c:pt idx="33">
                  <c:v>17.494327390599675</c:v>
                </c:pt>
                <c:pt idx="34">
                  <c:v>17.970826580226902</c:v>
                </c:pt>
                <c:pt idx="35">
                  <c:v>19.014586709886547</c:v>
                </c:pt>
                <c:pt idx="36">
                  <c:v>18.345218800648297</c:v>
                </c:pt>
                <c:pt idx="37">
                  <c:v>16.961102106969204</c:v>
                </c:pt>
                <c:pt idx="38">
                  <c:v>16.325769854132901</c:v>
                </c:pt>
                <c:pt idx="39">
                  <c:v>20.307941653160452</c:v>
                </c:pt>
                <c:pt idx="40">
                  <c:v>27.784440842787681</c:v>
                </c:pt>
                <c:pt idx="41">
                  <c:v>32.651539708265801</c:v>
                </c:pt>
                <c:pt idx="42">
                  <c:v>24.959481361426256</c:v>
                </c:pt>
                <c:pt idx="43">
                  <c:v>22.849270664505671</c:v>
                </c:pt>
                <c:pt idx="44">
                  <c:v>26.513776337115072</c:v>
                </c:pt>
                <c:pt idx="45">
                  <c:v>28.465153970826577</c:v>
                </c:pt>
                <c:pt idx="46">
                  <c:v>29.86061588330632</c:v>
                </c:pt>
                <c:pt idx="47">
                  <c:v>29.724473257698541</c:v>
                </c:pt>
                <c:pt idx="48">
                  <c:v>28.102106969205835</c:v>
                </c:pt>
                <c:pt idx="49">
                  <c:v>28.351701782820097</c:v>
                </c:pt>
                <c:pt idx="50">
                  <c:v>26.865478119935169</c:v>
                </c:pt>
                <c:pt idx="51">
                  <c:v>24.108589951377635</c:v>
                </c:pt>
                <c:pt idx="52">
                  <c:v>22.951377633711509</c:v>
                </c:pt>
                <c:pt idx="53">
                  <c:v>22.157212317666129</c:v>
                </c:pt>
                <c:pt idx="54">
                  <c:v>21.737439222042141</c:v>
                </c:pt>
                <c:pt idx="55">
                  <c:v>22.599675850891408</c:v>
                </c:pt>
                <c:pt idx="56">
                  <c:v>21.102106969205831</c:v>
                </c:pt>
                <c:pt idx="57">
                  <c:v>21.249594813614262</c:v>
                </c:pt>
                <c:pt idx="58">
                  <c:v>21.533225283630468</c:v>
                </c:pt>
                <c:pt idx="59">
                  <c:v>19.434359805510532</c:v>
                </c:pt>
                <c:pt idx="60">
                  <c:v>20.160453808752024</c:v>
                </c:pt>
                <c:pt idx="61">
                  <c:v>21.23824959481361</c:v>
                </c:pt>
                <c:pt idx="62">
                  <c:v>21.952998379254453</c:v>
                </c:pt>
                <c:pt idx="63">
                  <c:v>22.486223662884921</c:v>
                </c:pt>
                <c:pt idx="64">
                  <c:v>22.792544570502425</c:v>
                </c:pt>
                <c:pt idx="65">
                  <c:v>23.030794165316038</c:v>
                </c:pt>
                <c:pt idx="66">
                  <c:v>23.620745542949749</c:v>
                </c:pt>
                <c:pt idx="67">
                  <c:v>27.376012965964335</c:v>
                </c:pt>
                <c:pt idx="68">
                  <c:v>16.609400324149103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7B-4FFA-BED2-46DB6CE70A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8972416"/>
        <c:axId val="748972744"/>
      </c:scatterChart>
      <c:valAx>
        <c:axId val="74897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972744"/>
        <c:crosses val="autoZero"/>
        <c:crossBetween val="midCat"/>
      </c:valAx>
      <c:valAx>
        <c:axId val="748972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972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'Lightroom Net Adstock'!$T$2</c:f>
              <c:strCache>
                <c:ptCount val="1"/>
                <c:pt idx="0">
                  <c:v>LR Positive Mentions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'Lightroom Net Adstock'!$T$3:$T$73</c:f>
              <c:numCache>
                <c:formatCode>General</c:formatCode>
                <c:ptCount val="71"/>
                <c:pt idx="0">
                  <c:v>1</c:v>
                </c:pt>
                <c:pt idx="3">
                  <c:v>2</c:v>
                </c:pt>
                <c:pt idx="4">
                  <c:v>10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8</c:v>
                </c:pt>
                <c:pt idx="9">
                  <c:v>2</c:v>
                </c:pt>
                <c:pt idx="11">
                  <c:v>5</c:v>
                </c:pt>
                <c:pt idx="12">
                  <c:v>7</c:v>
                </c:pt>
                <c:pt idx="13">
                  <c:v>2</c:v>
                </c:pt>
                <c:pt idx="15">
                  <c:v>6</c:v>
                </c:pt>
                <c:pt idx="17">
                  <c:v>4</c:v>
                </c:pt>
                <c:pt idx="18">
                  <c:v>2</c:v>
                </c:pt>
                <c:pt idx="20">
                  <c:v>2</c:v>
                </c:pt>
                <c:pt idx="21">
                  <c:v>9</c:v>
                </c:pt>
                <c:pt idx="22">
                  <c:v>5</c:v>
                </c:pt>
                <c:pt idx="23">
                  <c:v>3</c:v>
                </c:pt>
                <c:pt idx="24">
                  <c:v>2</c:v>
                </c:pt>
                <c:pt idx="25">
                  <c:v>32</c:v>
                </c:pt>
                <c:pt idx="26">
                  <c:v>7</c:v>
                </c:pt>
                <c:pt idx="27">
                  <c:v>9</c:v>
                </c:pt>
                <c:pt idx="28">
                  <c:v>12</c:v>
                </c:pt>
                <c:pt idx="29">
                  <c:v>16</c:v>
                </c:pt>
                <c:pt idx="30">
                  <c:v>6</c:v>
                </c:pt>
                <c:pt idx="31">
                  <c:v>143</c:v>
                </c:pt>
                <c:pt idx="32">
                  <c:v>114</c:v>
                </c:pt>
                <c:pt idx="33">
                  <c:v>144</c:v>
                </c:pt>
                <c:pt idx="34">
                  <c:v>144</c:v>
                </c:pt>
                <c:pt idx="35">
                  <c:v>74</c:v>
                </c:pt>
                <c:pt idx="36">
                  <c:v>101</c:v>
                </c:pt>
                <c:pt idx="37">
                  <c:v>108</c:v>
                </c:pt>
                <c:pt idx="38">
                  <c:v>57</c:v>
                </c:pt>
                <c:pt idx="39">
                  <c:v>277</c:v>
                </c:pt>
                <c:pt idx="40">
                  <c:v>108</c:v>
                </c:pt>
                <c:pt idx="41">
                  <c:v>72</c:v>
                </c:pt>
                <c:pt idx="42">
                  <c:v>172</c:v>
                </c:pt>
                <c:pt idx="43">
                  <c:v>110</c:v>
                </c:pt>
                <c:pt idx="44">
                  <c:v>68</c:v>
                </c:pt>
                <c:pt idx="45">
                  <c:v>67</c:v>
                </c:pt>
                <c:pt idx="46">
                  <c:v>108</c:v>
                </c:pt>
                <c:pt idx="47">
                  <c:v>85</c:v>
                </c:pt>
                <c:pt idx="48">
                  <c:v>92</c:v>
                </c:pt>
                <c:pt idx="49">
                  <c:v>91</c:v>
                </c:pt>
                <c:pt idx="50">
                  <c:v>81</c:v>
                </c:pt>
                <c:pt idx="51">
                  <c:v>94</c:v>
                </c:pt>
                <c:pt idx="52">
                  <c:v>110</c:v>
                </c:pt>
                <c:pt idx="53">
                  <c:v>82</c:v>
                </c:pt>
                <c:pt idx="54">
                  <c:v>104</c:v>
                </c:pt>
                <c:pt idx="55">
                  <c:v>773</c:v>
                </c:pt>
                <c:pt idx="56">
                  <c:v>1843</c:v>
                </c:pt>
                <c:pt idx="57">
                  <c:v>1159</c:v>
                </c:pt>
                <c:pt idx="58">
                  <c:v>1020</c:v>
                </c:pt>
                <c:pt idx="59">
                  <c:v>1099</c:v>
                </c:pt>
                <c:pt idx="60">
                  <c:v>933</c:v>
                </c:pt>
                <c:pt idx="61">
                  <c:v>1011</c:v>
                </c:pt>
                <c:pt idx="62">
                  <c:v>984</c:v>
                </c:pt>
                <c:pt idx="63">
                  <c:v>936</c:v>
                </c:pt>
                <c:pt idx="64">
                  <c:v>930</c:v>
                </c:pt>
                <c:pt idx="65">
                  <c:v>990</c:v>
                </c:pt>
                <c:pt idx="66">
                  <c:v>943</c:v>
                </c:pt>
                <c:pt idx="67">
                  <c:v>880</c:v>
                </c:pt>
                <c:pt idx="68">
                  <c:v>917</c:v>
                </c:pt>
                <c:pt idx="69">
                  <c:v>669</c:v>
                </c:pt>
                <c:pt idx="70">
                  <c:v>918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B5-46B9-BE7F-971081FFCB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2303800"/>
        <c:axId val="1112305440"/>
      </c:lineChart>
      <c:lineChart>
        <c:grouping val="standard"/>
        <c:varyColors val="0"/>
        <c:ser>
          <c:idx val="0"/>
          <c:order val="0"/>
          <c:tx>
            <c:strRef>
              <c:f>'Lightroom Net Adstock'!$S$2</c:f>
              <c:strCache>
                <c:ptCount val="1"/>
                <c:pt idx="0">
                  <c:v> Lightroom $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'Lightroom Net Adstock'!$S$3:$S$73</c:f>
              <c:numCache>
                <c:formatCode>_("$"* #,##0.00_);_("$"* \(#,##0.00\);_("$"* "-"??_);_(@_)</c:formatCode>
                <c:ptCount val="71"/>
                <c:pt idx="0">
                  <c:v>14.124797406807131</c:v>
                </c:pt>
                <c:pt idx="1">
                  <c:v>13.852512155591571</c:v>
                </c:pt>
                <c:pt idx="2">
                  <c:v>12.320907617504052</c:v>
                </c:pt>
                <c:pt idx="3">
                  <c:v>11.787682333873581</c:v>
                </c:pt>
                <c:pt idx="4">
                  <c:v>11.458670988654781</c:v>
                </c:pt>
                <c:pt idx="5">
                  <c:v>10.494327390599675</c:v>
                </c:pt>
                <c:pt idx="6">
                  <c:v>11.265802269043759</c:v>
                </c:pt>
                <c:pt idx="7">
                  <c:v>12.025931928687193</c:v>
                </c:pt>
                <c:pt idx="8">
                  <c:v>12.139384116693677</c:v>
                </c:pt>
                <c:pt idx="9">
                  <c:v>12.025931928687193</c:v>
                </c:pt>
                <c:pt idx="10">
                  <c:v>11.379254457050239</c:v>
                </c:pt>
                <c:pt idx="11">
                  <c:v>11.969205834683949</c:v>
                </c:pt>
                <c:pt idx="12">
                  <c:v>12.286871961102102</c:v>
                </c:pt>
                <c:pt idx="13">
                  <c:v>12.513776337115068</c:v>
                </c:pt>
                <c:pt idx="14">
                  <c:v>12.83144246353322</c:v>
                </c:pt>
                <c:pt idx="15">
                  <c:v>15.576985413290108</c:v>
                </c:pt>
                <c:pt idx="16">
                  <c:v>13.829821717990271</c:v>
                </c:pt>
                <c:pt idx="17">
                  <c:v>14.726094003241487</c:v>
                </c:pt>
                <c:pt idx="18">
                  <c:v>15.350081037277144</c:v>
                </c:pt>
                <c:pt idx="19">
                  <c:v>17.222042139384115</c:v>
                </c:pt>
                <c:pt idx="20">
                  <c:v>18.594813614262556</c:v>
                </c:pt>
                <c:pt idx="21">
                  <c:v>19.627228525121549</c:v>
                </c:pt>
                <c:pt idx="22">
                  <c:v>18.14100486223662</c:v>
                </c:pt>
                <c:pt idx="23">
                  <c:v>15.066450567260933</c:v>
                </c:pt>
                <c:pt idx="24">
                  <c:v>16.200972447325764</c:v>
                </c:pt>
                <c:pt idx="25">
                  <c:v>17.176661264181519</c:v>
                </c:pt>
                <c:pt idx="26">
                  <c:v>16.427876823338732</c:v>
                </c:pt>
                <c:pt idx="27">
                  <c:v>15.951377633711504</c:v>
                </c:pt>
                <c:pt idx="28">
                  <c:v>16.972447325769849</c:v>
                </c:pt>
                <c:pt idx="29">
                  <c:v>20.568881685575359</c:v>
                </c:pt>
                <c:pt idx="30">
                  <c:v>19.162074554294971</c:v>
                </c:pt>
                <c:pt idx="31">
                  <c:v>19.944894651539705</c:v>
                </c:pt>
                <c:pt idx="32">
                  <c:v>22.134521880064828</c:v>
                </c:pt>
                <c:pt idx="33">
                  <c:v>22.645056726094001</c:v>
                </c:pt>
                <c:pt idx="34">
                  <c:v>21.351701782820097</c:v>
                </c:pt>
                <c:pt idx="35">
                  <c:v>17.494327390599675</c:v>
                </c:pt>
                <c:pt idx="36">
                  <c:v>17.970826580226902</c:v>
                </c:pt>
                <c:pt idx="37">
                  <c:v>19.014586709886547</c:v>
                </c:pt>
                <c:pt idx="38">
                  <c:v>18.345218800648297</c:v>
                </c:pt>
                <c:pt idx="39">
                  <c:v>16.961102106969204</c:v>
                </c:pt>
                <c:pt idx="40">
                  <c:v>16.325769854132901</c:v>
                </c:pt>
                <c:pt idx="41">
                  <c:v>20.307941653160452</c:v>
                </c:pt>
                <c:pt idx="42">
                  <c:v>27.784440842787681</c:v>
                </c:pt>
                <c:pt idx="43">
                  <c:v>32.651539708265801</c:v>
                </c:pt>
                <c:pt idx="44">
                  <c:v>24.959481361426256</c:v>
                </c:pt>
                <c:pt idx="45">
                  <c:v>22.849270664505671</c:v>
                </c:pt>
                <c:pt idx="46">
                  <c:v>26.513776337115072</c:v>
                </c:pt>
                <c:pt idx="47">
                  <c:v>28.465153970826577</c:v>
                </c:pt>
                <c:pt idx="48">
                  <c:v>29.86061588330632</c:v>
                </c:pt>
                <c:pt idx="49">
                  <c:v>29.724473257698541</c:v>
                </c:pt>
                <c:pt idx="50">
                  <c:v>28.102106969205835</c:v>
                </c:pt>
                <c:pt idx="51">
                  <c:v>28.351701782820097</c:v>
                </c:pt>
                <c:pt idx="52">
                  <c:v>26.865478119935169</c:v>
                </c:pt>
                <c:pt idx="53">
                  <c:v>24.108589951377635</c:v>
                </c:pt>
                <c:pt idx="54">
                  <c:v>22.951377633711509</c:v>
                </c:pt>
                <c:pt idx="55">
                  <c:v>22.157212317666129</c:v>
                </c:pt>
                <c:pt idx="56">
                  <c:v>21.737439222042141</c:v>
                </c:pt>
                <c:pt idx="57">
                  <c:v>22.599675850891408</c:v>
                </c:pt>
                <c:pt idx="58">
                  <c:v>21.102106969205831</c:v>
                </c:pt>
                <c:pt idx="59">
                  <c:v>21.249594813614262</c:v>
                </c:pt>
                <c:pt idx="60">
                  <c:v>21.533225283630468</c:v>
                </c:pt>
                <c:pt idx="61">
                  <c:v>19.434359805510532</c:v>
                </c:pt>
                <c:pt idx="62">
                  <c:v>20.160453808752024</c:v>
                </c:pt>
                <c:pt idx="63">
                  <c:v>21.23824959481361</c:v>
                </c:pt>
                <c:pt idx="64">
                  <c:v>21.952998379254453</c:v>
                </c:pt>
                <c:pt idx="65">
                  <c:v>22.486223662884921</c:v>
                </c:pt>
                <c:pt idx="66">
                  <c:v>22.792544570502425</c:v>
                </c:pt>
                <c:pt idx="67">
                  <c:v>23.030794165316038</c:v>
                </c:pt>
                <c:pt idx="68">
                  <c:v>23.620745542949749</c:v>
                </c:pt>
                <c:pt idx="69">
                  <c:v>27.376012965964335</c:v>
                </c:pt>
                <c:pt idx="70">
                  <c:v>16.609400324149103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B5-46B9-BE7F-971081FFCB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2280512"/>
        <c:axId val="1112282152"/>
      </c:lineChart>
      <c:catAx>
        <c:axId val="1112303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2305440"/>
        <c:crosses val="autoZero"/>
        <c:auto val="1"/>
        <c:lblAlgn val="ctr"/>
        <c:lblOffset val="100"/>
        <c:noMultiLvlLbl val="0"/>
      </c:catAx>
      <c:valAx>
        <c:axId val="111230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2303800"/>
        <c:crosses val="autoZero"/>
        <c:crossBetween val="between"/>
      </c:valAx>
      <c:valAx>
        <c:axId val="1112282152"/>
        <c:scaling>
          <c:orientation val="minMax"/>
        </c:scaling>
        <c:delete val="0"/>
        <c:axPos val="r"/>
        <c:numFmt formatCode="_(&quot;$&quot;* #,##0.00_);_(&quot;$&quot;* \(#,##0.00\);_(&quot;$&quot;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2280512"/>
        <c:crosses val="max"/>
        <c:crossBetween val="between"/>
      </c:valAx>
      <c:catAx>
        <c:axId val="1112280512"/>
        <c:scaling>
          <c:orientation val="minMax"/>
        </c:scaling>
        <c:delete val="1"/>
        <c:axPos val="b"/>
        <c:majorTickMark val="out"/>
        <c:minorTickMark val="none"/>
        <c:tickLblPos val="nextTo"/>
        <c:crossAx val="11122821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'Acrobat Net Adstock'!$Q$2</c:f>
              <c:strCache>
                <c:ptCount val="1"/>
                <c:pt idx="0">
                  <c:v>Acrobat Positive Mentions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'Acrobat Net Adstock'!$Q$3:$Q$73</c:f>
              <c:numCache>
                <c:formatCode>General</c:formatCode>
                <c:ptCount val="71"/>
                <c:pt idx="1">
                  <c:v>3</c:v>
                </c:pt>
                <c:pt idx="2">
                  <c:v>8</c:v>
                </c:pt>
                <c:pt idx="3">
                  <c:v>1</c:v>
                </c:pt>
                <c:pt idx="4">
                  <c:v>3</c:v>
                </c:pt>
                <c:pt idx="6">
                  <c:v>8</c:v>
                </c:pt>
                <c:pt idx="7">
                  <c:v>1</c:v>
                </c:pt>
                <c:pt idx="8">
                  <c:v>5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1</c:v>
                </c:pt>
                <c:pt idx="13">
                  <c:v>3</c:v>
                </c:pt>
                <c:pt idx="14">
                  <c:v>14</c:v>
                </c:pt>
                <c:pt idx="15">
                  <c:v>1</c:v>
                </c:pt>
                <c:pt idx="16">
                  <c:v>2</c:v>
                </c:pt>
                <c:pt idx="17">
                  <c:v>31</c:v>
                </c:pt>
                <c:pt idx="18">
                  <c:v>138</c:v>
                </c:pt>
                <c:pt idx="19">
                  <c:v>152</c:v>
                </c:pt>
                <c:pt idx="20">
                  <c:v>97</c:v>
                </c:pt>
                <c:pt idx="21">
                  <c:v>71</c:v>
                </c:pt>
                <c:pt idx="22">
                  <c:v>120</c:v>
                </c:pt>
                <c:pt idx="23">
                  <c:v>98</c:v>
                </c:pt>
                <c:pt idx="24">
                  <c:v>88</c:v>
                </c:pt>
                <c:pt idx="25">
                  <c:v>101</c:v>
                </c:pt>
                <c:pt idx="26">
                  <c:v>164</c:v>
                </c:pt>
                <c:pt idx="27">
                  <c:v>103</c:v>
                </c:pt>
                <c:pt idx="28">
                  <c:v>89</c:v>
                </c:pt>
                <c:pt idx="29">
                  <c:v>98</c:v>
                </c:pt>
                <c:pt idx="30">
                  <c:v>73</c:v>
                </c:pt>
                <c:pt idx="31">
                  <c:v>129</c:v>
                </c:pt>
                <c:pt idx="32">
                  <c:v>200</c:v>
                </c:pt>
                <c:pt idx="33">
                  <c:v>112</c:v>
                </c:pt>
                <c:pt idx="34">
                  <c:v>105</c:v>
                </c:pt>
                <c:pt idx="35">
                  <c:v>112</c:v>
                </c:pt>
                <c:pt idx="36">
                  <c:v>130</c:v>
                </c:pt>
                <c:pt idx="37">
                  <c:v>165</c:v>
                </c:pt>
                <c:pt idx="38">
                  <c:v>124</c:v>
                </c:pt>
                <c:pt idx="39">
                  <c:v>142</c:v>
                </c:pt>
                <c:pt idx="40">
                  <c:v>140</c:v>
                </c:pt>
                <c:pt idx="41">
                  <c:v>136</c:v>
                </c:pt>
                <c:pt idx="42">
                  <c:v>79</c:v>
                </c:pt>
                <c:pt idx="43">
                  <c:v>114</c:v>
                </c:pt>
                <c:pt idx="44">
                  <c:v>72</c:v>
                </c:pt>
                <c:pt idx="45">
                  <c:v>84</c:v>
                </c:pt>
                <c:pt idx="46">
                  <c:v>63</c:v>
                </c:pt>
                <c:pt idx="47">
                  <c:v>75</c:v>
                </c:pt>
                <c:pt idx="48">
                  <c:v>88</c:v>
                </c:pt>
                <c:pt idx="49">
                  <c:v>87</c:v>
                </c:pt>
                <c:pt idx="50">
                  <c:v>68</c:v>
                </c:pt>
                <c:pt idx="51">
                  <c:v>55</c:v>
                </c:pt>
                <c:pt idx="52">
                  <c:v>53</c:v>
                </c:pt>
                <c:pt idx="53">
                  <c:v>71</c:v>
                </c:pt>
                <c:pt idx="54">
                  <c:v>65</c:v>
                </c:pt>
                <c:pt idx="55">
                  <c:v>726</c:v>
                </c:pt>
                <c:pt idx="56">
                  <c:v>801</c:v>
                </c:pt>
                <c:pt idx="57">
                  <c:v>1033</c:v>
                </c:pt>
                <c:pt idx="58">
                  <c:v>903</c:v>
                </c:pt>
                <c:pt idx="59">
                  <c:v>1012</c:v>
                </c:pt>
                <c:pt idx="60">
                  <c:v>1066</c:v>
                </c:pt>
                <c:pt idx="61">
                  <c:v>1124</c:v>
                </c:pt>
                <c:pt idx="62">
                  <c:v>2748</c:v>
                </c:pt>
                <c:pt idx="63">
                  <c:v>2908</c:v>
                </c:pt>
                <c:pt idx="64">
                  <c:v>2021</c:v>
                </c:pt>
                <c:pt idx="65">
                  <c:v>1597</c:v>
                </c:pt>
                <c:pt idx="66">
                  <c:v>1425</c:v>
                </c:pt>
                <c:pt idx="67">
                  <c:v>1255</c:v>
                </c:pt>
                <c:pt idx="68">
                  <c:v>1272</c:v>
                </c:pt>
                <c:pt idx="69">
                  <c:v>1226</c:v>
                </c:pt>
                <c:pt idx="70">
                  <c:v>1053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DB-4828-909D-F87D6D396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7326344"/>
        <c:axId val="747318144"/>
      </c:lineChart>
      <c:lineChart>
        <c:grouping val="standard"/>
        <c:varyColors val="0"/>
        <c:ser>
          <c:idx val="0"/>
          <c:order val="0"/>
          <c:tx>
            <c:strRef>
              <c:f>'Acrobat Net Adstock'!$N$2</c:f>
              <c:strCache>
                <c:ptCount val="1"/>
                <c:pt idx="0">
                  <c:v>Acrobat $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'Acrobat Net Adstock'!$N$3:$N$73</c:f>
              <c:numCache>
                <c:formatCode>_("$"* #,##0.00_);_("$"* \(#,##0.00\);_("$"* "-"??_);_(@_)</c:formatCode>
                <c:ptCount val="71"/>
                <c:pt idx="0">
                  <c:v>19.287554100334955</c:v>
                </c:pt>
                <c:pt idx="1">
                  <c:v>26.48276692634828</c:v>
                </c:pt>
                <c:pt idx="2">
                  <c:v>32.782687892815481</c:v>
                </c:pt>
                <c:pt idx="3">
                  <c:v>33.198298897294045</c:v>
                </c:pt>
                <c:pt idx="4">
                  <c:v>33.326438598472016</c:v>
                </c:pt>
                <c:pt idx="5">
                  <c:v>36.715396484889538</c:v>
                </c:pt>
                <c:pt idx="6">
                  <c:v>35.585743856083695</c:v>
                </c:pt>
                <c:pt idx="7">
                  <c:v>34.839667306461926</c:v>
                </c:pt>
                <c:pt idx="8">
                  <c:v>34.40719581498626</c:v>
                </c:pt>
                <c:pt idx="9">
                  <c:v>34.970336080689471</c:v>
                </c:pt>
                <c:pt idx="10">
                  <c:v>35.095103684468029</c:v>
                </c:pt>
                <c:pt idx="11">
                  <c:v>38.479846449136275</c:v>
                </c:pt>
                <c:pt idx="12">
                  <c:v>44.170260810658235</c:v>
                </c:pt>
                <c:pt idx="13">
                  <c:v>50.629513379248053</c:v>
                </c:pt>
                <c:pt idx="14">
                  <c:v>51.421956268111856</c:v>
                </c:pt>
                <c:pt idx="15">
                  <c:v>57.345888374543684</c:v>
                </c:pt>
                <c:pt idx="16">
                  <c:v>49.848029806932381</c:v>
                </c:pt>
                <c:pt idx="17">
                  <c:v>43.784155658424609</c:v>
                </c:pt>
                <c:pt idx="18">
                  <c:v>42.512031914493257</c:v>
                </c:pt>
                <c:pt idx="19">
                  <c:v>43.999969891987519</c:v>
                </c:pt>
                <c:pt idx="20">
                  <c:v>43.747062587030989</c:v>
                </c:pt>
                <c:pt idx="21">
                  <c:v>40.608482932520431</c:v>
                </c:pt>
                <c:pt idx="22">
                  <c:v>38.00943886191714</c:v>
                </c:pt>
                <c:pt idx="23">
                  <c:v>41.369733920439586</c:v>
                </c:pt>
                <c:pt idx="24">
                  <c:v>41.994414963682217</c:v>
                </c:pt>
                <c:pt idx="25">
                  <c:v>39.079236761883266</c:v>
                </c:pt>
                <c:pt idx="26">
                  <c:v>37.938624816529305</c:v>
                </c:pt>
                <c:pt idx="27">
                  <c:v>39.490632644612553</c:v>
                </c:pt>
                <c:pt idx="28">
                  <c:v>39.813510970607062</c:v>
                </c:pt>
                <c:pt idx="29">
                  <c:v>42.727003123706304</c:v>
                </c:pt>
                <c:pt idx="30">
                  <c:v>40.756012193745072</c:v>
                </c:pt>
                <c:pt idx="31">
                  <c:v>40.889210041022174</c:v>
                </c:pt>
                <c:pt idx="32">
                  <c:v>40.695314440555499</c:v>
                </c:pt>
                <c:pt idx="33">
                  <c:v>41.005547401302181</c:v>
                </c:pt>
                <c:pt idx="34">
                  <c:v>41.462466598923648</c:v>
                </c:pt>
                <c:pt idx="35">
                  <c:v>41.39165255353582</c:v>
                </c:pt>
                <c:pt idx="36">
                  <c:v>39.335516164239216</c:v>
                </c:pt>
                <c:pt idx="37">
                  <c:v>38.96795754770239</c:v>
                </c:pt>
                <c:pt idx="38">
                  <c:v>40.315110458770853</c:v>
                </c:pt>
                <c:pt idx="39">
                  <c:v>39.611185126641843</c:v>
                </c:pt>
                <c:pt idx="40">
                  <c:v>38.14263670919425</c:v>
                </c:pt>
                <c:pt idx="41">
                  <c:v>38.318828798313966</c:v>
                </c:pt>
                <c:pt idx="42">
                  <c:v>37.11414700237102</c:v>
                </c:pt>
                <c:pt idx="43">
                  <c:v>36.233186556772438</c:v>
                </c:pt>
                <c:pt idx="44">
                  <c:v>35.650656731022558</c:v>
                </c:pt>
                <c:pt idx="45">
                  <c:v>34.335538745248591</c:v>
                </c:pt>
                <c:pt idx="46">
                  <c:v>34.566527417108894</c:v>
                </c:pt>
                <c:pt idx="47">
                  <c:v>30.775446915810484</c:v>
                </c:pt>
                <c:pt idx="48">
                  <c:v>32.671408678634613</c:v>
                </c:pt>
                <c:pt idx="49">
                  <c:v>35.149900267208622</c:v>
                </c:pt>
                <c:pt idx="50">
                  <c:v>35.436528546159359</c:v>
                </c:pt>
                <c:pt idx="51">
                  <c:v>29.920620225057405</c:v>
                </c:pt>
                <c:pt idx="52">
                  <c:v>26.125324602009719</c:v>
                </c:pt>
                <c:pt idx="53">
                  <c:v>31.151435775845854</c:v>
                </c:pt>
                <c:pt idx="54">
                  <c:v>38.233683338978594</c:v>
                </c:pt>
                <c:pt idx="55">
                  <c:v>42.06775808211961</c:v>
                </c:pt>
                <c:pt idx="56">
                  <c:v>41.623484249745971</c:v>
                </c:pt>
                <c:pt idx="57">
                  <c:v>45.372413533551622</c:v>
                </c:pt>
                <c:pt idx="58">
                  <c:v>44.037062963381132</c:v>
                </c:pt>
                <c:pt idx="59">
                  <c:v>42.43868879605585</c:v>
                </c:pt>
                <c:pt idx="60">
                  <c:v>41.321681532497834</c:v>
                </c:pt>
                <c:pt idx="61">
                  <c:v>45.653140642053366</c:v>
                </c:pt>
                <c:pt idx="62">
                  <c:v>42.550811034586573</c:v>
                </c:pt>
                <c:pt idx="63">
                  <c:v>42.990026720861081</c:v>
                </c:pt>
                <c:pt idx="64">
                  <c:v>41.448135184976096</c:v>
                </c:pt>
                <c:pt idx="65">
                  <c:v>41.686711075985087</c:v>
                </c:pt>
                <c:pt idx="66">
                  <c:v>41.241594219261593</c:v>
                </c:pt>
                <c:pt idx="67">
                  <c:v>41.003018328252601</c:v>
                </c:pt>
                <c:pt idx="68">
                  <c:v>43.275811975461963</c:v>
                </c:pt>
                <c:pt idx="69">
                  <c:v>43.876045312558801</c:v>
                </c:pt>
                <c:pt idx="70">
                  <c:v>21.830958563847801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DB-4828-909D-F87D6D396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2283792"/>
        <c:axId val="1112279528"/>
      </c:lineChart>
      <c:catAx>
        <c:axId val="7473263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318144"/>
        <c:crosses val="autoZero"/>
        <c:auto val="1"/>
        <c:lblAlgn val="ctr"/>
        <c:lblOffset val="100"/>
        <c:noMultiLvlLbl val="0"/>
      </c:catAx>
      <c:valAx>
        <c:axId val="74731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326344"/>
        <c:crosses val="autoZero"/>
        <c:crossBetween val="between"/>
      </c:valAx>
      <c:valAx>
        <c:axId val="1112279528"/>
        <c:scaling>
          <c:orientation val="minMax"/>
        </c:scaling>
        <c:delete val="0"/>
        <c:axPos val="r"/>
        <c:numFmt formatCode="_(&quot;$&quot;* #,##0.00_);_(&quot;$&quot;* \(#,##0.00\);_(&quot;$&quot;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2283792"/>
        <c:crosses val="max"/>
        <c:crossBetween val="between"/>
      </c:valAx>
      <c:catAx>
        <c:axId val="1112283792"/>
        <c:scaling>
          <c:orientation val="minMax"/>
        </c:scaling>
        <c:delete val="1"/>
        <c:axPos val="b"/>
        <c:majorTickMark val="out"/>
        <c:minorTickMark val="none"/>
        <c:tickLblPos val="nextTo"/>
        <c:crossAx val="11122795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v>Wk-2 Lag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'Lightroom Adstock'!$Z$3:$Z$73</c:f>
              <c:numCache>
                <c:formatCode>_("$"* #,##0.00_);_("$"* \(#,##0.00\);_("$"* "-"??_);_(@_)</c:formatCode>
                <c:ptCount val="71"/>
                <c:pt idx="0">
                  <c:v>12.320907617504052</c:v>
                </c:pt>
                <c:pt idx="1">
                  <c:v>11.787682333873581</c:v>
                </c:pt>
                <c:pt idx="2">
                  <c:v>11.458670988654781</c:v>
                </c:pt>
                <c:pt idx="3">
                  <c:v>10.494327390599675</c:v>
                </c:pt>
                <c:pt idx="4">
                  <c:v>11.265802269043759</c:v>
                </c:pt>
                <c:pt idx="5">
                  <c:v>12.025931928687193</c:v>
                </c:pt>
                <c:pt idx="6">
                  <c:v>12.139384116693677</c:v>
                </c:pt>
                <c:pt idx="7">
                  <c:v>12.025931928687193</c:v>
                </c:pt>
                <c:pt idx="8">
                  <c:v>11.379254457050239</c:v>
                </c:pt>
                <c:pt idx="9">
                  <c:v>11.969205834683949</c:v>
                </c:pt>
                <c:pt idx="10">
                  <c:v>12.286871961102102</c:v>
                </c:pt>
                <c:pt idx="11">
                  <c:v>12.513776337115068</c:v>
                </c:pt>
                <c:pt idx="12">
                  <c:v>12.83144246353322</c:v>
                </c:pt>
                <c:pt idx="13">
                  <c:v>15.576985413290108</c:v>
                </c:pt>
                <c:pt idx="14">
                  <c:v>13.829821717990271</c:v>
                </c:pt>
                <c:pt idx="15">
                  <c:v>14.726094003241487</c:v>
                </c:pt>
                <c:pt idx="16">
                  <c:v>15.350081037277144</c:v>
                </c:pt>
                <c:pt idx="17">
                  <c:v>17.222042139384115</c:v>
                </c:pt>
                <c:pt idx="18">
                  <c:v>18.594813614262556</c:v>
                </c:pt>
                <c:pt idx="19">
                  <c:v>19.627228525121549</c:v>
                </c:pt>
                <c:pt idx="20">
                  <c:v>18.14100486223662</c:v>
                </c:pt>
                <c:pt idx="21">
                  <c:v>15.066450567260933</c:v>
                </c:pt>
                <c:pt idx="22">
                  <c:v>16.200972447325764</c:v>
                </c:pt>
                <c:pt idx="23">
                  <c:v>17.176661264181519</c:v>
                </c:pt>
                <c:pt idx="24">
                  <c:v>16.427876823338732</c:v>
                </c:pt>
                <c:pt idx="25">
                  <c:v>15.951377633711504</c:v>
                </c:pt>
                <c:pt idx="26">
                  <c:v>16.972447325769849</c:v>
                </c:pt>
                <c:pt idx="27">
                  <c:v>20.568881685575359</c:v>
                </c:pt>
                <c:pt idx="28">
                  <c:v>19.162074554294971</c:v>
                </c:pt>
                <c:pt idx="29">
                  <c:v>19.944894651539705</c:v>
                </c:pt>
                <c:pt idx="30">
                  <c:v>22.134521880064828</c:v>
                </c:pt>
                <c:pt idx="31">
                  <c:v>22.645056726094001</c:v>
                </c:pt>
                <c:pt idx="32">
                  <c:v>21.351701782820097</c:v>
                </c:pt>
                <c:pt idx="33">
                  <c:v>17.494327390599675</c:v>
                </c:pt>
                <c:pt idx="34">
                  <c:v>17.970826580226902</c:v>
                </c:pt>
                <c:pt idx="35">
                  <c:v>19.014586709886547</c:v>
                </c:pt>
                <c:pt idx="36">
                  <c:v>18.345218800648297</c:v>
                </c:pt>
                <c:pt idx="37">
                  <c:v>16.961102106969204</c:v>
                </c:pt>
                <c:pt idx="38">
                  <c:v>16.325769854132901</c:v>
                </c:pt>
                <c:pt idx="39">
                  <c:v>20.307941653160452</c:v>
                </c:pt>
                <c:pt idx="40">
                  <c:v>27.784440842787681</c:v>
                </c:pt>
                <c:pt idx="41">
                  <c:v>32.651539708265801</c:v>
                </c:pt>
                <c:pt idx="42">
                  <c:v>24.959481361426256</c:v>
                </c:pt>
                <c:pt idx="43">
                  <c:v>22.849270664505671</c:v>
                </c:pt>
                <c:pt idx="44">
                  <c:v>26.513776337115072</c:v>
                </c:pt>
                <c:pt idx="45">
                  <c:v>28.465153970826577</c:v>
                </c:pt>
                <c:pt idx="46">
                  <c:v>29.86061588330632</c:v>
                </c:pt>
                <c:pt idx="47">
                  <c:v>29.724473257698541</c:v>
                </c:pt>
                <c:pt idx="48">
                  <c:v>28.102106969205835</c:v>
                </c:pt>
                <c:pt idx="49">
                  <c:v>28.351701782820097</c:v>
                </c:pt>
                <c:pt idx="50">
                  <c:v>26.865478119935169</c:v>
                </c:pt>
                <c:pt idx="51">
                  <c:v>24.108589951377635</c:v>
                </c:pt>
                <c:pt idx="52">
                  <c:v>22.951377633711509</c:v>
                </c:pt>
                <c:pt idx="53">
                  <c:v>22.157212317666129</c:v>
                </c:pt>
                <c:pt idx="54">
                  <c:v>21.737439222042141</c:v>
                </c:pt>
                <c:pt idx="55">
                  <c:v>22.599675850891408</c:v>
                </c:pt>
                <c:pt idx="56">
                  <c:v>21.102106969205831</c:v>
                </c:pt>
                <c:pt idx="57">
                  <c:v>21.249594813614262</c:v>
                </c:pt>
                <c:pt idx="58">
                  <c:v>21.533225283630468</c:v>
                </c:pt>
                <c:pt idx="59">
                  <c:v>19.434359805510532</c:v>
                </c:pt>
                <c:pt idx="60">
                  <c:v>20.160453808752024</c:v>
                </c:pt>
                <c:pt idx="61">
                  <c:v>21.23824959481361</c:v>
                </c:pt>
                <c:pt idx="62">
                  <c:v>21.952998379254453</c:v>
                </c:pt>
                <c:pt idx="63">
                  <c:v>22.486223662884921</c:v>
                </c:pt>
                <c:pt idx="64">
                  <c:v>22.792544570502425</c:v>
                </c:pt>
                <c:pt idx="65">
                  <c:v>23.030794165316038</c:v>
                </c:pt>
                <c:pt idx="66">
                  <c:v>23.620745542949749</c:v>
                </c:pt>
                <c:pt idx="67">
                  <c:v>27.376012965964335</c:v>
                </c:pt>
                <c:pt idx="68">
                  <c:v>16.609400324149103</c:v>
                </c:pt>
                <c:pt idx="69">
                  <c:v>0</c:v>
                </c:pt>
                <c:pt idx="7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1D4-4AA7-B7C6-E91D69CE735E}"/>
            </c:ext>
          </c:extLst>
        </c:ser>
        <c:ser>
          <c:idx val="2"/>
          <c:order val="1"/>
          <c:tx>
            <c:v>Wk-3 Lag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'Lightroom Adstock'!$AA$3:$AA$73</c:f>
              <c:numCache>
                <c:formatCode>_("$"* #,##0.00_);_("$"* \(#,##0.00\);_("$"* "-"??_);_(@_)</c:formatCode>
                <c:ptCount val="71"/>
                <c:pt idx="0">
                  <c:v>11.787682333873581</c:v>
                </c:pt>
                <c:pt idx="1">
                  <c:v>11.458670988654781</c:v>
                </c:pt>
                <c:pt idx="2">
                  <c:v>10.494327390599675</c:v>
                </c:pt>
                <c:pt idx="3">
                  <c:v>11.265802269043759</c:v>
                </c:pt>
                <c:pt idx="4">
                  <c:v>12.025931928687193</c:v>
                </c:pt>
                <c:pt idx="5">
                  <c:v>12.139384116693677</c:v>
                </c:pt>
                <c:pt idx="6">
                  <c:v>12.025931928687193</c:v>
                </c:pt>
                <c:pt idx="7">
                  <c:v>11.379254457050239</c:v>
                </c:pt>
                <c:pt idx="8">
                  <c:v>11.969205834683949</c:v>
                </c:pt>
                <c:pt idx="9">
                  <c:v>12.286871961102102</c:v>
                </c:pt>
                <c:pt idx="10">
                  <c:v>12.513776337115068</c:v>
                </c:pt>
                <c:pt idx="11">
                  <c:v>12.83144246353322</c:v>
                </c:pt>
                <c:pt idx="12">
                  <c:v>15.576985413290108</c:v>
                </c:pt>
                <c:pt idx="13">
                  <c:v>13.829821717990271</c:v>
                </c:pt>
                <c:pt idx="14">
                  <c:v>14.726094003241487</c:v>
                </c:pt>
                <c:pt idx="15">
                  <c:v>15.350081037277144</c:v>
                </c:pt>
                <c:pt idx="16">
                  <c:v>17.222042139384115</c:v>
                </c:pt>
                <c:pt idx="17">
                  <c:v>18.594813614262556</c:v>
                </c:pt>
                <c:pt idx="18">
                  <c:v>19.627228525121549</c:v>
                </c:pt>
                <c:pt idx="19">
                  <c:v>18.14100486223662</c:v>
                </c:pt>
                <c:pt idx="20">
                  <c:v>15.066450567260933</c:v>
                </c:pt>
                <c:pt idx="21">
                  <c:v>16.200972447325764</c:v>
                </c:pt>
                <c:pt idx="22">
                  <c:v>17.176661264181519</c:v>
                </c:pt>
                <c:pt idx="23">
                  <c:v>16.427876823338732</c:v>
                </c:pt>
                <c:pt idx="24">
                  <c:v>15.951377633711504</c:v>
                </c:pt>
                <c:pt idx="25">
                  <c:v>16.972447325769849</c:v>
                </c:pt>
                <c:pt idx="26">
                  <c:v>20.568881685575359</c:v>
                </c:pt>
                <c:pt idx="27">
                  <c:v>19.162074554294971</c:v>
                </c:pt>
                <c:pt idx="28">
                  <c:v>19.944894651539705</c:v>
                </c:pt>
                <c:pt idx="29">
                  <c:v>22.134521880064828</c:v>
                </c:pt>
                <c:pt idx="30">
                  <c:v>22.645056726094001</c:v>
                </c:pt>
                <c:pt idx="31">
                  <c:v>21.351701782820097</c:v>
                </c:pt>
                <c:pt idx="32">
                  <c:v>17.494327390599675</c:v>
                </c:pt>
                <c:pt idx="33">
                  <c:v>17.970826580226902</c:v>
                </c:pt>
                <c:pt idx="34">
                  <c:v>19.014586709886547</c:v>
                </c:pt>
                <c:pt idx="35">
                  <c:v>18.345218800648297</c:v>
                </c:pt>
                <c:pt idx="36">
                  <c:v>16.961102106969204</c:v>
                </c:pt>
                <c:pt idx="37">
                  <c:v>16.325769854132901</c:v>
                </c:pt>
                <c:pt idx="38">
                  <c:v>20.307941653160452</c:v>
                </c:pt>
                <c:pt idx="39">
                  <c:v>27.784440842787681</c:v>
                </c:pt>
                <c:pt idx="40">
                  <c:v>32.651539708265801</c:v>
                </c:pt>
                <c:pt idx="41">
                  <c:v>24.959481361426256</c:v>
                </c:pt>
                <c:pt idx="42">
                  <c:v>22.849270664505671</c:v>
                </c:pt>
                <c:pt idx="43">
                  <c:v>26.513776337115072</c:v>
                </c:pt>
                <c:pt idx="44">
                  <c:v>28.465153970826577</c:v>
                </c:pt>
                <c:pt idx="45">
                  <c:v>29.86061588330632</c:v>
                </c:pt>
                <c:pt idx="46">
                  <c:v>29.724473257698541</c:v>
                </c:pt>
                <c:pt idx="47">
                  <c:v>28.102106969205835</c:v>
                </c:pt>
                <c:pt idx="48">
                  <c:v>28.351701782820097</c:v>
                </c:pt>
                <c:pt idx="49">
                  <c:v>26.865478119935169</c:v>
                </c:pt>
                <c:pt idx="50">
                  <c:v>24.108589951377635</c:v>
                </c:pt>
                <c:pt idx="51">
                  <c:v>22.951377633711509</c:v>
                </c:pt>
                <c:pt idx="52">
                  <c:v>22.157212317666129</c:v>
                </c:pt>
                <c:pt idx="53">
                  <c:v>21.737439222042141</c:v>
                </c:pt>
                <c:pt idx="54">
                  <c:v>22.599675850891408</c:v>
                </c:pt>
                <c:pt idx="55">
                  <c:v>21.102106969205831</c:v>
                </c:pt>
                <c:pt idx="56">
                  <c:v>21.249594813614262</c:v>
                </c:pt>
                <c:pt idx="57">
                  <c:v>21.533225283630468</c:v>
                </c:pt>
                <c:pt idx="58">
                  <c:v>19.434359805510532</c:v>
                </c:pt>
                <c:pt idx="59">
                  <c:v>20.160453808752024</c:v>
                </c:pt>
                <c:pt idx="60">
                  <c:v>21.23824959481361</c:v>
                </c:pt>
                <c:pt idx="61">
                  <c:v>21.952998379254453</c:v>
                </c:pt>
                <c:pt idx="62">
                  <c:v>22.486223662884921</c:v>
                </c:pt>
                <c:pt idx="63">
                  <c:v>22.792544570502425</c:v>
                </c:pt>
                <c:pt idx="64">
                  <c:v>23.030794165316038</c:v>
                </c:pt>
                <c:pt idx="65">
                  <c:v>23.620745542949749</c:v>
                </c:pt>
                <c:pt idx="66">
                  <c:v>27.376012965964335</c:v>
                </c:pt>
                <c:pt idx="67">
                  <c:v>16.609400324149103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1D4-4AA7-B7C6-E91D69CE73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8160799"/>
        <c:axId val="1448161215"/>
        <c:extLst>
          <c:ext xmlns:c15="http://schemas.microsoft.com/office/drawing/2012/chart" uri="{02D57815-91ED-43cb-92C2-25804820EDAC}">
            <c15:filteredScatterSeries>
              <c15:ser>
                <c:idx val="3"/>
                <c:order val="2"/>
                <c:tx>
                  <c:v>Wk-4 Lag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'Lightroom Adstock'!$AB$3:$AB$73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71"/>
                      <c:pt idx="0">
                        <c:v>11.458670988654781</c:v>
                      </c:pt>
                      <c:pt idx="1">
                        <c:v>10.494327390599675</c:v>
                      </c:pt>
                      <c:pt idx="2">
                        <c:v>11.265802269043759</c:v>
                      </c:pt>
                      <c:pt idx="3">
                        <c:v>12.025931928687193</c:v>
                      </c:pt>
                      <c:pt idx="4">
                        <c:v>12.139384116693677</c:v>
                      </c:pt>
                      <c:pt idx="5">
                        <c:v>12.025931928687193</c:v>
                      </c:pt>
                      <c:pt idx="6">
                        <c:v>11.379254457050239</c:v>
                      </c:pt>
                      <c:pt idx="7">
                        <c:v>11.969205834683949</c:v>
                      </c:pt>
                      <c:pt idx="8">
                        <c:v>12.286871961102102</c:v>
                      </c:pt>
                      <c:pt idx="9">
                        <c:v>12.513776337115068</c:v>
                      </c:pt>
                      <c:pt idx="10">
                        <c:v>12.83144246353322</c:v>
                      </c:pt>
                      <c:pt idx="11">
                        <c:v>15.576985413290108</c:v>
                      </c:pt>
                      <c:pt idx="12">
                        <c:v>13.829821717990271</c:v>
                      </c:pt>
                      <c:pt idx="13">
                        <c:v>14.726094003241487</c:v>
                      </c:pt>
                      <c:pt idx="14">
                        <c:v>15.350081037277144</c:v>
                      </c:pt>
                      <c:pt idx="15">
                        <c:v>17.222042139384115</c:v>
                      </c:pt>
                      <c:pt idx="16">
                        <c:v>18.594813614262556</c:v>
                      </c:pt>
                      <c:pt idx="17">
                        <c:v>19.627228525121549</c:v>
                      </c:pt>
                      <c:pt idx="18">
                        <c:v>18.14100486223662</c:v>
                      </c:pt>
                      <c:pt idx="19">
                        <c:v>15.066450567260933</c:v>
                      </c:pt>
                      <c:pt idx="20">
                        <c:v>16.200972447325764</c:v>
                      </c:pt>
                      <c:pt idx="21">
                        <c:v>17.176661264181519</c:v>
                      </c:pt>
                      <c:pt idx="22">
                        <c:v>16.427876823338732</c:v>
                      </c:pt>
                      <c:pt idx="23">
                        <c:v>15.951377633711504</c:v>
                      </c:pt>
                      <c:pt idx="24">
                        <c:v>16.972447325769849</c:v>
                      </c:pt>
                      <c:pt idx="25">
                        <c:v>20.568881685575359</c:v>
                      </c:pt>
                      <c:pt idx="26">
                        <c:v>19.162074554294971</c:v>
                      </c:pt>
                      <c:pt idx="27">
                        <c:v>19.944894651539705</c:v>
                      </c:pt>
                      <c:pt idx="28">
                        <c:v>22.134521880064828</c:v>
                      </c:pt>
                      <c:pt idx="29">
                        <c:v>22.645056726094001</c:v>
                      </c:pt>
                      <c:pt idx="30">
                        <c:v>21.351701782820097</c:v>
                      </c:pt>
                      <c:pt idx="31">
                        <c:v>17.494327390599675</c:v>
                      </c:pt>
                      <c:pt idx="32">
                        <c:v>17.970826580226902</c:v>
                      </c:pt>
                      <c:pt idx="33">
                        <c:v>19.014586709886547</c:v>
                      </c:pt>
                      <c:pt idx="34">
                        <c:v>18.345218800648297</c:v>
                      </c:pt>
                      <c:pt idx="35">
                        <c:v>16.961102106969204</c:v>
                      </c:pt>
                      <c:pt idx="36">
                        <c:v>16.325769854132901</c:v>
                      </c:pt>
                      <c:pt idx="37">
                        <c:v>20.307941653160452</c:v>
                      </c:pt>
                      <c:pt idx="38">
                        <c:v>27.784440842787681</c:v>
                      </c:pt>
                      <c:pt idx="39">
                        <c:v>32.651539708265801</c:v>
                      </c:pt>
                      <c:pt idx="40">
                        <c:v>24.959481361426256</c:v>
                      </c:pt>
                      <c:pt idx="41">
                        <c:v>22.849270664505671</c:v>
                      </c:pt>
                      <c:pt idx="42">
                        <c:v>26.513776337115072</c:v>
                      </c:pt>
                      <c:pt idx="43">
                        <c:v>28.465153970826577</c:v>
                      </c:pt>
                      <c:pt idx="44">
                        <c:v>29.86061588330632</c:v>
                      </c:pt>
                      <c:pt idx="45">
                        <c:v>29.724473257698541</c:v>
                      </c:pt>
                      <c:pt idx="46">
                        <c:v>28.102106969205835</c:v>
                      </c:pt>
                      <c:pt idx="47">
                        <c:v>28.351701782820097</c:v>
                      </c:pt>
                      <c:pt idx="48">
                        <c:v>26.865478119935169</c:v>
                      </c:pt>
                      <c:pt idx="49">
                        <c:v>24.108589951377635</c:v>
                      </c:pt>
                      <c:pt idx="50">
                        <c:v>22.951377633711509</c:v>
                      </c:pt>
                      <c:pt idx="51">
                        <c:v>22.157212317666129</c:v>
                      </c:pt>
                      <c:pt idx="52">
                        <c:v>21.737439222042141</c:v>
                      </c:pt>
                      <c:pt idx="53">
                        <c:v>22.599675850891408</c:v>
                      </c:pt>
                      <c:pt idx="54">
                        <c:v>21.102106969205831</c:v>
                      </c:pt>
                      <c:pt idx="55">
                        <c:v>21.249594813614262</c:v>
                      </c:pt>
                      <c:pt idx="56">
                        <c:v>21.533225283630468</c:v>
                      </c:pt>
                      <c:pt idx="57">
                        <c:v>19.434359805510532</c:v>
                      </c:pt>
                      <c:pt idx="58">
                        <c:v>20.160453808752024</c:v>
                      </c:pt>
                      <c:pt idx="59">
                        <c:v>21.23824959481361</c:v>
                      </c:pt>
                      <c:pt idx="60">
                        <c:v>21.952998379254453</c:v>
                      </c:pt>
                      <c:pt idx="61">
                        <c:v>22.486223662884921</c:v>
                      </c:pt>
                      <c:pt idx="62">
                        <c:v>22.792544570502425</c:v>
                      </c:pt>
                      <c:pt idx="63">
                        <c:v>23.030794165316038</c:v>
                      </c:pt>
                      <c:pt idx="64">
                        <c:v>23.620745542949749</c:v>
                      </c:pt>
                      <c:pt idx="65">
                        <c:v>27.376012965964335</c:v>
                      </c:pt>
                      <c:pt idx="66">
                        <c:v>16.609400324149103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C1D4-4AA7-B7C6-E91D69CE735E}"/>
                  </c:ext>
                </c:extLst>
              </c15:ser>
            </c15:filteredScatterSeries>
            <c15:filteredScatterSeries>
              <c15:ser>
                <c:idx val="4"/>
                <c:order val="3"/>
                <c:tx>
                  <c:v>Wk-5 Lag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'Lightroom Adstock'!$AC$3:$AC$73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71"/>
                      <c:pt idx="0">
                        <c:v>10.494327390599675</c:v>
                      </c:pt>
                      <c:pt idx="1">
                        <c:v>11.265802269043759</c:v>
                      </c:pt>
                      <c:pt idx="2">
                        <c:v>12.025931928687193</c:v>
                      </c:pt>
                      <c:pt idx="3">
                        <c:v>12.139384116693677</c:v>
                      </c:pt>
                      <c:pt idx="4">
                        <c:v>12.025931928687193</c:v>
                      </c:pt>
                      <c:pt idx="5">
                        <c:v>11.379254457050239</c:v>
                      </c:pt>
                      <c:pt idx="6">
                        <c:v>11.969205834683949</c:v>
                      </c:pt>
                      <c:pt idx="7">
                        <c:v>12.286871961102102</c:v>
                      </c:pt>
                      <c:pt idx="8">
                        <c:v>12.513776337115068</c:v>
                      </c:pt>
                      <c:pt idx="9">
                        <c:v>12.83144246353322</c:v>
                      </c:pt>
                      <c:pt idx="10">
                        <c:v>15.576985413290108</c:v>
                      </c:pt>
                      <c:pt idx="11">
                        <c:v>13.829821717990271</c:v>
                      </c:pt>
                      <c:pt idx="12">
                        <c:v>14.726094003241487</c:v>
                      </c:pt>
                      <c:pt idx="13">
                        <c:v>15.350081037277144</c:v>
                      </c:pt>
                      <c:pt idx="14">
                        <c:v>17.222042139384115</c:v>
                      </c:pt>
                      <c:pt idx="15">
                        <c:v>18.594813614262556</c:v>
                      </c:pt>
                      <c:pt idx="16">
                        <c:v>19.627228525121549</c:v>
                      </c:pt>
                      <c:pt idx="17">
                        <c:v>18.14100486223662</c:v>
                      </c:pt>
                      <c:pt idx="18">
                        <c:v>15.066450567260933</c:v>
                      </c:pt>
                      <c:pt idx="19">
                        <c:v>16.200972447325764</c:v>
                      </c:pt>
                      <c:pt idx="20">
                        <c:v>17.176661264181519</c:v>
                      </c:pt>
                      <c:pt idx="21">
                        <c:v>16.427876823338732</c:v>
                      </c:pt>
                      <c:pt idx="22">
                        <c:v>15.951377633711504</c:v>
                      </c:pt>
                      <c:pt idx="23">
                        <c:v>16.972447325769849</c:v>
                      </c:pt>
                      <c:pt idx="24">
                        <c:v>20.568881685575359</c:v>
                      </c:pt>
                      <c:pt idx="25">
                        <c:v>19.162074554294971</c:v>
                      </c:pt>
                      <c:pt idx="26">
                        <c:v>19.944894651539705</c:v>
                      </c:pt>
                      <c:pt idx="27">
                        <c:v>22.134521880064828</c:v>
                      </c:pt>
                      <c:pt idx="28">
                        <c:v>22.645056726094001</c:v>
                      </c:pt>
                      <c:pt idx="29">
                        <c:v>21.351701782820097</c:v>
                      </c:pt>
                      <c:pt idx="30">
                        <c:v>17.494327390599675</c:v>
                      </c:pt>
                      <c:pt idx="31">
                        <c:v>17.970826580226902</c:v>
                      </c:pt>
                      <c:pt idx="32">
                        <c:v>19.014586709886547</c:v>
                      </c:pt>
                      <c:pt idx="33">
                        <c:v>18.345218800648297</c:v>
                      </c:pt>
                      <c:pt idx="34">
                        <c:v>16.961102106969204</c:v>
                      </c:pt>
                      <c:pt idx="35">
                        <c:v>16.325769854132901</c:v>
                      </c:pt>
                      <c:pt idx="36">
                        <c:v>20.307941653160452</c:v>
                      </c:pt>
                      <c:pt idx="37">
                        <c:v>27.784440842787681</c:v>
                      </c:pt>
                      <c:pt idx="38">
                        <c:v>32.651539708265801</c:v>
                      </c:pt>
                      <c:pt idx="39">
                        <c:v>24.959481361426256</c:v>
                      </c:pt>
                      <c:pt idx="40">
                        <c:v>22.849270664505671</c:v>
                      </c:pt>
                      <c:pt idx="41">
                        <c:v>26.513776337115072</c:v>
                      </c:pt>
                      <c:pt idx="42">
                        <c:v>28.465153970826577</c:v>
                      </c:pt>
                      <c:pt idx="43">
                        <c:v>29.86061588330632</c:v>
                      </c:pt>
                      <c:pt idx="44">
                        <c:v>29.724473257698541</c:v>
                      </c:pt>
                      <c:pt idx="45">
                        <c:v>28.102106969205835</c:v>
                      </c:pt>
                      <c:pt idx="46">
                        <c:v>28.351701782820097</c:v>
                      </c:pt>
                      <c:pt idx="47">
                        <c:v>26.865478119935169</c:v>
                      </c:pt>
                      <c:pt idx="48">
                        <c:v>24.108589951377635</c:v>
                      </c:pt>
                      <c:pt idx="49">
                        <c:v>22.951377633711509</c:v>
                      </c:pt>
                      <c:pt idx="50">
                        <c:v>22.157212317666129</c:v>
                      </c:pt>
                      <c:pt idx="51">
                        <c:v>21.737439222042141</c:v>
                      </c:pt>
                      <c:pt idx="52">
                        <c:v>22.599675850891408</c:v>
                      </c:pt>
                      <c:pt idx="53">
                        <c:v>21.102106969205831</c:v>
                      </c:pt>
                      <c:pt idx="54">
                        <c:v>21.249594813614262</c:v>
                      </c:pt>
                      <c:pt idx="55">
                        <c:v>21.533225283630468</c:v>
                      </c:pt>
                      <c:pt idx="56">
                        <c:v>19.434359805510532</c:v>
                      </c:pt>
                      <c:pt idx="57">
                        <c:v>20.160453808752024</c:v>
                      </c:pt>
                      <c:pt idx="58">
                        <c:v>21.23824959481361</c:v>
                      </c:pt>
                      <c:pt idx="59">
                        <c:v>21.952998379254453</c:v>
                      </c:pt>
                      <c:pt idx="60">
                        <c:v>22.486223662884921</c:v>
                      </c:pt>
                      <c:pt idx="61">
                        <c:v>22.792544570502425</c:v>
                      </c:pt>
                      <c:pt idx="62">
                        <c:v>23.030794165316038</c:v>
                      </c:pt>
                      <c:pt idx="63">
                        <c:v>23.620745542949749</c:v>
                      </c:pt>
                      <c:pt idx="64">
                        <c:v>27.376012965964335</c:v>
                      </c:pt>
                      <c:pt idx="65">
                        <c:v>16.609400324149103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1D4-4AA7-B7C6-E91D69CE735E}"/>
                  </c:ext>
                </c:extLst>
              </c15:ser>
            </c15:filteredScatterSeries>
            <c15:filteredScatterSeries>
              <c15:ser>
                <c:idx val="5"/>
                <c:order val="4"/>
                <c:tx>
                  <c:v>Wk-6 Lag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'Lightroom Adstock'!$AD$3:$AD$73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71"/>
                      <c:pt idx="0">
                        <c:v>11.265802269043759</c:v>
                      </c:pt>
                      <c:pt idx="1">
                        <c:v>12.025931928687193</c:v>
                      </c:pt>
                      <c:pt idx="2">
                        <c:v>12.139384116693677</c:v>
                      </c:pt>
                      <c:pt idx="3">
                        <c:v>12.025931928687193</c:v>
                      </c:pt>
                      <c:pt idx="4">
                        <c:v>11.379254457050239</c:v>
                      </c:pt>
                      <c:pt idx="5">
                        <c:v>11.969205834683949</c:v>
                      </c:pt>
                      <c:pt idx="6">
                        <c:v>12.286871961102102</c:v>
                      </c:pt>
                      <c:pt idx="7">
                        <c:v>12.513776337115068</c:v>
                      </c:pt>
                      <c:pt idx="8">
                        <c:v>12.83144246353322</c:v>
                      </c:pt>
                      <c:pt idx="9">
                        <c:v>15.576985413290108</c:v>
                      </c:pt>
                      <c:pt idx="10">
                        <c:v>13.829821717990271</c:v>
                      </c:pt>
                      <c:pt idx="11">
                        <c:v>14.726094003241487</c:v>
                      </c:pt>
                      <c:pt idx="12">
                        <c:v>15.350081037277144</c:v>
                      </c:pt>
                      <c:pt idx="13">
                        <c:v>17.222042139384115</c:v>
                      </c:pt>
                      <c:pt idx="14">
                        <c:v>18.594813614262556</c:v>
                      </c:pt>
                      <c:pt idx="15">
                        <c:v>19.627228525121549</c:v>
                      </c:pt>
                      <c:pt idx="16">
                        <c:v>18.14100486223662</c:v>
                      </c:pt>
                      <c:pt idx="17">
                        <c:v>15.066450567260933</c:v>
                      </c:pt>
                      <c:pt idx="18">
                        <c:v>16.200972447325764</c:v>
                      </c:pt>
                      <c:pt idx="19">
                        <c:v>17.176661264181519</c:v>
                      </c:pt>
                      <c:pt idx="20">
                        <c:v>16.427876823338732</c:v>
                      </c:pt>
                      <c:pt idx="21">
                        <c:v>15.951377633711504</c:v>
                      </c:pt>
                      <c:pt idx="22">
                        <c:v>16.972447325769849</c:v>
                      </c:pt>
                      <c:pt idx="23">
                        <c:v>20.568881685575359</c:v>
                      </c:pt>
                      <c:pt idx="24">
                        <c:v>19.162074554294971</c:v>
                      </c:pt>
                      <c:pt idx="25">
                        <c:v>19.944894651539705</c:v>
                      </c:pt>
                      <c:pt idx="26">
                        <c:v>22.134521880064828</c:v>
                      </c:pt>
                      <c:pt idx="27">
                        <c:v>22.645056726094001</c:v>
                      </c:pt>
                      <c:pt idx="28">
                        <c:v>21.351701782820097</c:v>
                      </c:pt>
                      <c:pt idx="29">
                        <c:v>17.494327390599675</c:v>
                      </c:pt>
                      <c:pt idx="30">
                        <c:v>17.970826580226902</c:v>
                      </c:pt>
                      <c:pt idx="31">
                        <c:v>19.014586709886547</c:v>
                      </c:pt>
                      <c:pt idx="32">
                        <c:v>18.345218800648297</c:v>
                      </c:pt>
                      <c:pt idx="33">
                        <c:v>16.961102106969204</c:v>
                      </c:pt>
                      <c:pt idx="34">
                        <c:v>16.325769854132901</c:v>
                      </c:pt>
                      <c:pt idx="35">
                        <c:v>20.307941653160452</c:v>
                      </c:pt>
                      <c:pt idx="36">
                        <c:v>27.784440842787681</c:v>
                      </c:pt>
                      <c:pt idx="37">
                        <c:v>32.651539708265801</c:v>
                      </c:pt>
                      <c:pt idx="38">
                        <c:v>24.959481361426256</c:v>
                      </c:pt>
                      <c:pt idx="39">
                        <c:v>22.849270664505671</c:v>
                      </c:pt>
                      <c:pt idx="40">
                        <c:v>26.513776337115072</c:v>
                      </c:pt>
                      <c:pt idx="41">
                        <c:v>28.465153970826577</c:v>
                      </c:pt>
                      <c:pt idx="42">
                        <c:v>29.86061588330632</c:v>
                      </c:pt>
                      <c:pt idx="43">
                        <c:v>29.724473257698541</c:v>
                      </c:pt>
                      <c:pt idx="44">
                        <c:v>28.102106969205835</c:v>
                      </c:pt>
                      <c:pt idx="45">
                        <c:v>28.351701782820097</c:v>
                      </c:pt>
                      <c:pt idx="46">
                        <c:v>26.865478119935169</c:v>
                      </c:pt>
                      <c:pt idx="47">
                        <c:v>24.108589951377635</c:v>
                      </c:pt>
                      <c:pt idx="48">
                        <c:v>22.951377633711509</c:v>
                      </c:pt>
                      <c:pt idx="49">
                        <c:v>22.157212317666129</c:v>
                      </c:pt>
                      <c:pt idx="50">
                        <c:v>21.737439222042141</c:v>
                      </c:pt>
                      <c:pt idx="51">
                        <c:v>22.599675850891408</c:v>
                      </c:pt>
                      <c:pt idx="52">
                        <c:v>21.102106969205831</c:v>
                      </c:pt>
                      <c:pt idx="53">
                        <c:v>21.249594813614262</c:v>
                      </c:pt>
                      <c:pt idx="54">
                        <c:v>21.533225283630468</c:v>
                      </c:pt>
                      <c:pt idx="55">
                        <c:v>19.434359805510532</c:v>
                      </c:pt>
                      <c:pt idx="56">
                        <c:v>20.160453808752024</c:v>
                      </c:pt>
                      <c:pt idx="57">
                        <c:v>21.23824959481361</c:v>
                      </c:pt>
                      <c:pt idx="58">
                        <c:v>21.952998379254453</c:v>
                      </c:pt>
                      <c:pt idx="59">
                        <c:v>22.486223662884921</c:v>
                      </c:pt>
                      <c:pt idx="60">
                        <c:v>22.792544570502425</c:v>
                      </c:pt>
                      <c:pt idx="61">
                        <c:v>23.030794165316038</c:v>
                      </c:pt>
                      <c:pt idx="62">
                        <c:v>23.620745542949749</c:v>
                      </c:pt>
                      <c:pt idx="63">
                        <c:v>27.376012965964335</c:v>
                      </c:pt>
                      <c:pt idx="64">
                        <c:v>16.609400324149103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1D4-4AA7-B7C6-E91D69CE735E}"/>
                  </c:ext>
                </c:extLst>
              </c15:ser>
            </c15:filteredScatterSeries>
            <c15:filteredScatterSeries>
              <c15:ser>
                <c:idx val="6"/>
                <c:order val="5"/>
                <c:tx>
                  <c:v>Wk-7 Lag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'Lightroom Adstock'!$AE$3:$AE$73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71"/>
                      <c:pt idx="0">
                        <c:v>12.025931928687193</c:v>
                      </c:pt>
                      <c:pt idx="1">
                        <c:v>12.139384116693677</c:v>
                      </c:pt>
                      <c:pt idx="2">
                        <c:v>12.025931928687193</c:v>
                      </c:pt>
                      <c:pt idx="3">
                        <c:v>11.379254457050239</c:v>
                      </c:pt>
                      <c:pt idx="4">
                        <c:v>11.969205834683949</c:v>
                      </c:pt>
                      <c:pt idx="5">
                        <c:v>12.286871961102102</c:v>
                      </c:pt>
                      <c:pt idx="6">
                        <c:v>12.513776337115068</c:v>
                      </c:pt>
                      <c:pt idx="7">
                        <c:v>12.83144246353322</c:v>
                      </c:pt>
                      <c:pt idx="8">
                        <c:v>15.576985413290108</c:v>
                      </c:pt>
                      <c:pt idx="9">
                        <c:v>13.829821717990271</c:v>
                      </c:pt>
                      <c:pt idx="10">
                        <c:v>14.726094003241487</c:v>
                      </c:pt>
                      <c:pt idx="11">
                        <c:v>15.350081037277144</c:v>
                      </c:pt>
                      <c:pt idx="12">
                        <c:v>17.222042139384115</c:v>
                      </c:pt>
                      <c:pt idx="13">
                        <c:v>18.594813614262556</c:v>
                      </c:pt>
                      <c:pt idx="14">
                        <c:v>19.627228525121549</c:v>
                      </c:pt>
                      <c:pt idx="15">
                        <c:v>18.14100486223662</c:v>
                      </c:pt>
                      <c:pt idx="16">
                        <c:v>15.066450567260933</c:v>
                      </c:pt>
                      <c:pt idx="17">
                        <c:v>16.200972447325764</c:v>
                      </c:pt>
                      <c:pt idx="18">
                        <c:v>17.176661264181519</c:v>
                      </c:pt>
                      <c:pt idx="19">
                        <c:v>16.427876823338732</c:v>
                      </c:pt>
                      <c:pt idx="20">
                        <c:v>15.951377633711504</c:v>
                      </c:pt>
                      <c:pt idx="21">
                        <c:v>16.972447325769849</c:v>
                      </c:pt>
                      <c:pt idx="22">
                        <c:v>20.568881685575359</c:v>
                      </c:pt>
                      <c:pt idx="23">
                        <c:v>19.162074554294971</c:v>
                      </c:pt>
                      <c:pt idx="24">
                        <c:v>19.944894651539705</c:v>
                      </c:pt>
                      <c:pt idx="25">
                        <c:v>22.134521880064828</c:v>
                      </c:pt>
                      <c:pt idx="26">
                        <c:v>22.645056726094001</c:v>
                      </c:pt>
                      <c:pt idx="27">
                        <c:v>21.351701782820097</c:v>
                      </c:pt>
                      <c:pt idx="28">
                        <c:v>17.494327390599675</c:v>
                      </c:pt>
                      <c:pt idx="29">
                        <c:v>17.970826580226902</c:v>
                      </c:pt>
                      <c:pt idx="30">
                        <c:v>19.014586709886547</c:v>
                      </c:pt>
                      <c:pt idx="31">
                        <c:v>18.345218800648297</c:v>
                      </c:pt>
                      <c:pt idx="32">
                        <c:v>16.961102106969204</c:v>
                      </c:pt>
                      <c:pt idx="33">
                        <c:v>16.325769854132901</c:v>
                      </c:pt>
                      <c:pt idx="34">
                        <c:v>20.307941653160452</c:v>
                      </c:pt>
                      <c:pt idx="35">
                        <c:v>27.784440842787681</c:v>
                      </c:pt>
                      <c:pt idx="36">
                        <c:v>32.651539708265801</c:v>
                      </c:pt>
                      <c:pt idx="37">
                        <c:v>24.959481361426256</c:v>
                      </c:pt>
                      <c:pt idx="38">
                        <c:v>22.849270664505671</c:v>
                      </c:pt>
                      <c:pt idx="39">
                        <c:v>26.513776337115072</c:v>
                      </c:pt>
                      <c:pt idx="40">
                        <c:v>28.465153970826577</c:v>
                      </c:pt>
                      <c:pt idx="41">
                        <c:v>29.86061588330632</c:v>
                      </c:pt>
                      <c:pt idx="42">
                        <c:v>29.724473257698541</c:v>
                      </c:pt>
                      <c:pt idx="43">
                        <c:v>28.102106969205835</c:v>
                      </c:pt>
                      <c:pt idx="44">
                        <c:v>28.351701782820097</c:v>
                      </c:pt>
                      <c:pt idx="45">
                        <c:v>26.865478119935169</c:v>
                      </c:pt>
                      <c:pt idx="46">
                        <c:v>24.108589951377635</c:v>
                      </c:pt>
                      <c:pt idx="47">
                        <c:v>22.951377633711509</c:v>
                      </c:pt>
                      <c:pt idx="48">
                        <c:v>22.157212317666129</c:v>
                      </c:pt>
                      <c:pt idx="49">
                        <c:v>21.737439222042141</c:v>
                      </c:pt>
                      <c:pt idx="50">
                        <c:v>22.599675850891408</c:v>
                      </c:pt>
                      <c:pt idx="51">
                        <c:v>21.102106969205831</c:v>
                      </c:pt>
                      <c:pt idx="52">
                        <c:v>21.249594813614262</c:v>
                      </c:pt>
                      <c:pt idx="53">
                        <c:v>21.533225283630468</c:v>
                      </c:pt>
                      <c:pt idx="54">
                        <c:v>19.434359805510532</c:v>
                      </c:pt>
                      <c:pt idx="55">
                        <c:v>20.160453808752024</c:v>
                      </c:pt>
                      <c:pt idx="56">
                        <c:v>21.23824959481361</c:v>
                      </c:pt>
                      <c:pt idx="57">
                        <c:v>21.952998379254453</c:v>
                      </c:pt>
                      <c:pt idx="58">
                        <c:v>22.486223662884921</c:v>
                      </c:pt>
                      <c:pt idx="59">
                        <c:v>22.792544570502425</c:v>
                      </c:pt>
                      <c:pt idx="60">
                        <c:v>23.030794165316038</c:v>
                      </c:pt>
                      <c:pt idx="61">
                        <c:v>23.620745542949749</c:v>
                      </c:pt>
                      <c:pt idx="62">
                        <c:v>27.376012965964335</c:v>
                      </c:pt>
                      <c:pt idx="63">
                        <c:v>16.609400324149103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1D4-4AA7-B7C6-E91D69CE735E}"/>
                  </c:ext>
                </c:extLst>
              </c15:ser>
            </c15:filteredScatterSeries>
            <c15:filteredScatterSeries>
              <c15:ser>
                <c:idx val="7"/>
                <c:order val="6"/>
                <c:tx>
                  <c:v>Wk-8 Lag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'Lightroom Adstock'!$AF$3:$AF$73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71"/>
                      <c:pt idx="0">
                        <c:v>12.139384116693677</c:v>
                      </c:pt>
                      <c:pt idx="1">
                        <c:v>12.025931928687193</c:v>
                      </c:pt>
                      <c:pt idx="2">
                        <c:v>11.379254457050239</c:v>
                      </c:pt>
                      <c:pt idx="3">
                        <c:v>11.969205834683949</c:v>
                      </c:pt>
                      <c:pt idx="4">
                        <c:v>12.286871961102102</c:v>
                      </c:pt>
                      <c:pt idx="5">
                        <c:v>12.513776337115068</c:v>
                      </c:pt>
                      <c:pt idx="6">
                        <c:v>12.83144246353322</c:v>
                      </c:pt>
                      <c:pt idx="7">
                        <c:v>15.576985413290108</c:v>
                      </c:pt>
                      <c:pt idx="8">
                        <c:v>13.829821717990271</c:v>
                      </c:pt>
                      <c:pt idx="9">
                        <c:v>14.726094003241487</c:v>
                      </c:pt>
                      <c:pt idx="10">
                        <c:v>15.350081037277144</c:v>
                      </c:pt>
                      <c:pt idx="11">
                        <c:v>17.222042139384115</c:v>
                      </c:pt>
                      <c:pt idx="12">
                        <c:v>18.594813614262556</c:v>
                      </c:pt>
                      <c:pt idx="13">
                        <c:v>19.627228525121549</c:v>
                      </c:pt>
                      <c:pt idx="14">
                        <c:v>18.14100486223662</c:v>
                      </c:pt>
                      <c:pt idx="15">
                        <c:v>15.066450567260933</c:v>
                      </c:pt>
                      <c:pt idx="16">
                        <c:v>16.200972447325764</c:v>
                      </c:pt>
                      <c:pt idx="17">
                        <c:v>17.176661264181519</c:v>
                      </c:pt>
                      <c:pt idx="18">
                        <c:v>16.427876823338732</c:v>
                      </c:pt>
                      <c:pt idx="19">
                        <c:v>15.951377633711504</c:v>
                      </c:pt>
                      <c:pt idx="20">
                        <c:v>16.972447325769849</c:v>
                      </c:pt>
                      <c:pt idx="21">
                        <c:v>20.568881685575359</c:v>
                      </c:pt>
                      <c:pt idx="22">
                        <c:v>19.162074554294971</c:v>
                      </c:pt>
                      <c:pt idx="23">
                        <c:v>19.944894651539705</c:v>
                      </c:pt>
                      <c:pt idx="24">
                        <c:v>22.134521880064828</c:v>
                      </c:pt>
                      <c:pt idx="25">
                        <c:v>22.645056726094001</c:v>
                      </c:pt>
                      <c:pt idx="26">
                        <c:v>21.351701782820097</c:v>
                      </c:pt>
                      <c:pt idx="27">
                        <c:v>17.494327390599675</c:v>
                      </c:pt>
                      <c:pt idx="28">
                        <c:v>17.970826580226902</c:v>
                      </c:pt>
                      <c:pt idx="29">
                        <c:v>19.014586709886547</c:v>
                      </c:pt>
                      <c:pt idx="30">
                        <c:v>18.345218800648297</c:v>
                      </c:pt>
                      <c:pt idx="31">
                        <c:v>16.961102106969204</c:v>
                      </c:pt>
                      <c:pt idx="32">
                        <c:v>16.325769854132901</c:v>
                      </c:pt>
                      <c:pt idx="33">
                        <c:v>20.307941653160452</c:v>
                      </c:pt>
                      <c:pt idx="34">
                        <c:v>27.784440842787681</c:v>
                      </c:pt>
                      <c:pt idx="35">
                        <c:v>32.651539708265801</c:v>
                      </c:pt>
                      <c:pt idx="36">
                        <c:v>24.959481361426256</c:v>
                      </c:pt>
                      <c:pt idx="37">
                        <c:v>22.849270664505671</c:v>
                      </c:pt>
                      <c:pt idx="38">
                        <c:v>26.513776337115072</c:v>
                      </c:pt>
                      <c:pt idx="39">
                        <c:v>28.465153970826577</c:v>
                      </c:pt>
                      <c:pt idx="40">
                        <c:v>29.86061588330632</c:v>
                      </c:pt>
                      <c:pt idx="41">
                        <c:v>29.724473257698541</c:v>
                      </c:pt>
                      <c:pt idx="42">
                        <c:v>28.102106969205835</c:v>
                      </c:pt>
                      <c:pt idx="43">
                        <c:v>28.351701782820097</c:v>
                      </c:pt>
                      <c:pt idx="44">
                        <c:v>26.865478119935169</c:v>
                      </c:pt>
                      <c:pt idx="45">
                        <c:v>24.108589951377635</c:v>
                      </c:pt>
                      <c:pt idx="46">
                        <c:v>22.951377633711509</c:v>
                      </c:pt>
                      <c:pt idx="47">
                        <c:v>22.157212317666129</c:v>
                      </c:pt>
                      <c:pt idx="48">
                        <c:v>21.737439222042141</c:v>
                      </c:pt>
                      <c:pt idx="49">
                        <c:v>22.599675850891408</c:v>
                      </c:pt>
                      <c:pt idx="50">
                        <c:v>21.102106969205831</c:v>
                      </c:pt>
                      <c:pt idx="51">
                        <c:v>21.249594813614262</c:v>
                      </c:pt>
                      <c:pt idx="52">
                        <c:v>21.533225283630468</c:v>
                      </c:pt>
                      <c:pt idx="53">
                        <c:v>19.434359805510532</c:v>
                      </c:pt>
                      <c:pt idx="54">
                        <c:v>20.160453808752024</c:v>
                      </c:pt>
                      <c:pt idx="55">
                        <c:v>21.23824959481361</c:v>
                      </c:pt>
                      <c:pt idx="56">
                        <c:v>21.952998379254453</c:v>
                      </c:pt>
                      <c:pt idx="57">
                        <c:v>22.486223662884921</c:v>
                      </c:pt>
                      <c:pt idx="58">
                        <c:v>22.792544570502425</c:v>
                      </c:pt>
                      <c:pt idx="59">
                        <c:v>23.030794165316038</c:v>
                      </c:pt>
                      <c:pt idx="60">
                        <c:v>23.620745542949749</c:v>
                      </c:pt>
                      <c:pt idx="61">
                        <c:v>27.376012965964335</c:v>
                      </c:pt>
                      <c:pt idx="62">
                        <c:v>16.609400324149103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1D4-4AA7-B7C6-E91D69CE735E}"/>
                  </c:ext>
                </c:extLst>
              </c15:ser>
            </c15:filteredScatterSeries>
          </c:ext>
        </c:extLst>
      </c:scatterChart>
      <c:valAx>
        <c:axId val="1448160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161215"/>
        <c:crosses val="autoZero"/>
        <c:crossBetween val="midCat"/>
      </c:valAx>
      <c:valAx>
        <c:axId val="1448161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1607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'Lightroom Adstock'!$Y$2</c:f>
              <c:strCache>
                <c:ptCount val="1"/>
                <c:pt idx="0">
                  <c:v>Wk-1 Lag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'Lightroom Adstock'!$X$3:$X$73</c:f>
              <c:numCache>
                <c:formatCode>General</c:formatCode>
                <c:ptCount val="71"/>
                <c:pt idx="0">
                  <c:v>1</c:v>
                </c:pt>
                <c:pt idx="3">
                  <c:v>2</c:v>
                </c:pt>
                <c:pt idx="4">
                  <c:v>10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8</c:v>
                </c:pt>
                <c:pt idx="9">
                  <c:v>2</c:v>
                </c:pt>
                <c:pt idx="11">
                  <c:v>5</c:v>
                </c:pt>
                <c:pt idx="12">
                  <c:v>7</c:v>
                </c:pt>
                <c:pt idx="13">
                  <c:v>2</c:v>
                </c:pt>
                <c:pt idx="15">
                  <c:v>6</c:v>
                </c:pt>
                <c:pt idx="17">
                  <c:v>4</c:v>
                </c:pt>
                <c:pt idx="18">
                  <c:v>2</c:v>
                </c:pt>
                <c:pt idx="20">
                  <c:v>2</c:v>
                </c:pt>
                <c:pt idx="21">
                  <c:v>9</c:v>
                </c:pt>
                <c:pt idx="22">
                  <c:v>5</c:v>
                </c:pt>
                <c:pt idx="23">
                  <c:v>3</c:v>
                </c:pt>
                <c:pt idx="24">
                  <c:v>2</c:v>
                </c:pt>
                <c:pt idx="25">
                  <c:v>32</c:v>
                </c:pt>
                <c:pt idx="26">
                  <c:v>7</c:v>
                </c:pt>
                <c:pt idx="27">
                  <c:v>9</c:v>
                </c:pt>
                <c:pt idx="28">
                  <c:v>12</c:v>
                </c:pt>
                <c:pt idx="29">
                  <c:v>16</c:v>
                </c:pt>
                <c:pt idx="30">
                  <c:v>6</c:v>
                </c:pt>
                <c:pt idx="31">
                  <c:v>143</c:v>
                </c:pt>
                <c:pt idx="32">
                  <c:v>114</c:v>
                </c:pt>
                <c:pt idx="33">
                  <c:v>144</c:v>
                </c:pt>
                <c:pt idx="34">
                  <c:v>144</c:v>
                </c:pt>
                <c:pt idx="35">
                  <c:v>74</c:v>
                </c:pt>
                <c:pt idx="36">
                  <c:v>101</c:v>
                </c:pt>
                <c:pt idx="37">
                  <c:v>108</c:v>
                </c:pt>
                <c:pt idx="38">
                  <c:v>57</c:v>
                </c:pt>
                <c:pt idx="39">
                  <c:v>277</c:v>
                </c:pt>
                <c:pt idx="40">
                  <c:v>108</c:v>
                </c:pt>
                <c:pt idx="41">
                  <c:v>72</c:v>
                </c:pt>
                <c:pt idx="42">
                  <c:v>172</c:v>
                </c:pt>
                <c:pt idx="43">
                  <c:v>110</c:v>
                </c:pt>
                <c:pt idx="44">
                  <c:v>68</c:v>
                </c:pt>
                <c:pt idx="45">
                  <c:v>67</c:v>
                </c:pt>
                <c:pt idx="46">
                  <c:v>108</c:v>
                </c:pt>
                <c:pt idx="47">
                  <c:v>85</c:v>
                </c:pt>
                <c:pt idx="48">
                  <c:v>92</c:v>
                </c:pt>
                <c:pt idx="49">
                  <c:v>91</c:v>
                </c:pt>
                <c:pt idx="50">
                  <c:v>81</c:v>
                </c:pt>
                <c:pt idx="51">
                  <c:v>94</c:v>
                </c:pt>
                <c:pt idx="52">
                  <c:v>110</c:v>
                </c:pt>
                <c:pt idx="53">
                  <c:v>82</c:v>
                </c:pt>
                <c:pt idx="54">
                  <c:v>104</c:v>
                </c:pt>
                <c:pt idx="55">
                  <c:v>773</c:v>
                </c:pt>
                <c:pt idx="56">
                  <c:v>1843</c:v>
                </c:pt>
                <c:pt idx="57">
                  <c:v>1159</c:v>
                </c:pt>
                <c:pt idx="58">
                  <c:v>1020</c:v>
                </c:pt>
                <c:pt idx="59">
                  <c:v>1099</c:v>
                </c:pt>
                <c:pt idx="60">
                  <c:v>933</c:v>
                </c:pt>
                <c:pt idx="61">
                  <c:v>1011</c:v>
                </c:pt>
                <c:pt idx="62">
                  <c:v>984</c:v>
                </c:pt>
                <c:pt idx="63">
                  <c:v>936</c:v>
                </c:pt>
                <c:pt idx="64">
                  <c:v>930</c:v>
                </c:pt>
                <c:pt idx="65">
                  <c:v>990</c:v>
                </c:pt>
                <c:pt idx="66">
                  <c:v>943</c:v>
                </c:pt>
                <c:pt idx="67">
                  <c:v>880</c:v>
                </c:pt>
                <c:pt idx="68">
                  <c:v>917</c:v>
                </c:pt>
                <c:pt idx="69">
                  <c:v>669</c:v>
                </c:pt>
                <c:pt idx="70">
                  <c:v>918</c:v>
                </c:pt>
              </c:numCache>
            </c:numRef>
          </c:xVal>
          <c:yVal>
            <c:numRef>
              <c:f>'Lightroom Adstock'!$Y$3:$Y$73</c:f>
              <c:numCache>
                <c:formatCode>_("$"* #,##0.00_);_("$"* \(#,##0.00\);_("$"* "-"??_);_(@_)</c:formatCode>
                <c:ptCount val="71"/>
                <c:pt idx="0">
                  <c:v>13.852512155591571</c:v>
                </c:pt>
                <c:pt idx="1">
                  <c:v>12.320907617504052</c:v>
                </c:pt>
                <c:pt idx="2">
                  <c:v>11.787682333873581</c:v>
                </c:pt>
                <c:pt idx="3">
                  <c:v>11.458670988654781</c:v>
                </c:pt>
                <c:pt idx="4">
                  <c:v>10.494327390599675</c:v>
                </c:pt>
                <c:pt idx="5">
                  <c:v>11.265802269043759</c:v>
                </c:pt>
                <c:pt idx="6">
                  <c:v>12.025931928687193</c:v>
                </c:pt>
                <c:pt idx="7">
                  <c:v>12.139384116693677</c:v>
                </c:pt>
                <c:pt idx="8">
                  <c:v>12.025931928687193</c:v>
                </c:pt>
                <c:pt idx="9">
                  <c:v>11.379254457050239</c:v>
                </c:pt>
                <c:pt idx="10">
                  <c:v>11.969205834683949</c:v>
                </c:pt>
                <c:pt idx="11">
                  <c:v>12.286871961102102</c:v>
                </c:pt>
                <c:pt idx="12">
                  <c:v>12.513776337115068</c:v>
                </c:pt>
                <c:pt idx="13">
                  <c:v>12.83144246353322</c:v>
                </c:pt>
                <c:pt idx="14">
                  <c:v>15.576985413290108</c:v>
                </c:pt>
                <c:pt idx="15">
                  <c:v>13.829821717990271</c:v>
                </c:pt>
                <c:pt idx="16">
                  <c:v>14.726094003241487</c:v>
                </c:pt>
                <c:pt idx="17">
                  <c:v>15.350081037277144</c:v>
                </c:pt>
                <c:pt idx="18">
                  <c:v>17.222042139384115</c:v>
                </c:pt>
                <c:pt idx="19">
                  <c:v>18.594813614262556</c:v>
                </c:pt>
                <c:pt idx="20">
                  <c:v>19.627228525121549</c:v>
                </c:pt>
                <c:pt idx="21">
                  <c:v>18.14100486223662</c:v>
                </c:pt>
                <c:pt idx="22">
                  <c:v>15.066450567260933</c:v>
                </c:pt>
                <c:pt idx="23">
                  <c:v>16.200972447325764</c:v>
                </c:pt>
                <c:pt idx="24">
                  <c:v>17.176661264181519</c:v>
                </c:pt>
                <c:pt idx="25">
                  <c:v>16.427876823338732</c:v>
                </c:pt>
                <c:pt idx="26">
                  <c:v>15.951377633711504</c:v>
                </c:pt>
                <c:pt idx="27">
                  <c:v>16.972447325769849</c:v>
                </c:pt>
                <c:pt idx="28">
                  <c:v>20.568881685575359</c:v>
                </c:pt>
                <c:pt idx="29">
                  <c:v>19.162074554294971</c:v>
                </c:pt>
                <c:pt idx="30">
                  <c:v>19.944894651539705</c:v>
                </c:pt>
                <c:pt idx="31">
                  <c:v>22.134521880064828</c:v>
                </c:pt>
                <c:pt idx="32">
                  <c:v>22.645056726094001</c:v>
                </c:pt>
                <c:pt idx="33">
                  <c:v>21.351701782820097</c:v>
                </c:pt>
                <c:pt idx="34">
                  <c:v>17.494327390599675</c:v>
                </c:pt>
                <c:pt idx="35">
                  <c:v>17.970826580226902</c:v>
                </c:pt>
                <c:pt idx="36">
                  <c:v>19.014586709886547</c:v>
                </c:pt>
                <c:pt idx="37">
                  <c:v>18.345218800648297</c:v>
                </c:pt>
                <c:pt idx="38">
                  <c:v>16.961102106969204</c:v>
                </c:pt>
                <c:pt idx="39">
                  <c:v>16.325769854132901</c:v>
                </c:pt>
                <c:pt idx="40">
                  <c:v>20.307941653160452</c:v>
                </c:pt>
                <c:pt idx="41">
                  <c:v>27.784440842787681</c:v>
                </c:pt>
                <c:pt idx="42">
                  <c:v>32.651539708265801</c:v>
                </c:pt>
                <c:pt idx="43">
                  <c:v>24.959481361426256</c:v>
                </c:pt>
                <c:pt idx="44">
                  <c:v>22.849270664505671</c:v>
                </c:pt>
                <c:pt idx="45">
                  <c:v>26.513776337115072</c:v>
                </c:pt>
                <c:pt idx="46">
                  <c:v>28.465153970826577</c:v>
                </c:pt>
                <c:pt idx="47">
                  <c:v>29.86061588330632</c:v>
                </c:pt>
                <c:pt idx="48">
                  <c:v>29.724473257698541</c:v>
                </c:pt>
                <c:pt idx="49">
                  <c:v>28.102106969205835</c:v>
                </c:pt>
                <c:pt idx="50">
                  <c:v>28.351701782820097</c:v>
                </c:pt>
                <c:pt idx="51">
                  <c:v>26.865478119935169</c:v>
                </c:pt>
                <c:pt idx="52">
                  <c:v>24.108589951377635</c:v>
                </c:pt>
                <c:pt idx="53">
                  <c:v>22.951377633711509</c:v>
                </c:pt>
                <c:pt idx="54">
                  <c:v>22.157212317666129</c:v>
                </c:pt>
                <c:pt idx="55">
                  <c:v>21.737439222042141</c:v>
                </c:pt>
                <c:pt idx="56">
                  <c:v>22.599675850891408</c:v>
                </c:pt>
                <c:pt idx="57">
                  <c:v>21.102106969205831</c:v>
                </c:pt>
                <c:pt idx="58">
                  <c:v>21.249594813614262</c:v>
                </c:pt>
                <c:pt idx="59">
                  <c:v>21.533225283630468</c:v>
                </c:pt>
                <c:pt idx="60">
                  <c:v>19.434359805510532</c:v>
                </c:pt>
                <c:pt idx="61">
                  <c:v>20.160453808752024</c:v>
                </c:pt>
                <c:pt idx="62">
                  <c:v>21.23824959481361</c:v>
                </c:pt>
                <c:pt idx="63">
                  <c:v>21.952998379254453</c:v>
                </c:pt>
                <c:pt idx="64">
                  <c:v>22.486223662884921</c:v>
                </c:pt>
                <c:pt idx="65">
                  <c:v>22.792544570502425</c:v>
                </c:pt>
                <c:pt idx="66">
                  <c:v>23.030794165316038</c:v>
                </c:pt>
                <c:pt idx="67">
                  <c:v>23.620745542949749</c:v>
                </c:pt>
                <c:pt idx="68">
                  <c:v>27.376012965964335</c:v>
                </c:pt>
                <c:pt idx="69">
                  <c:v>16.609400324149103</c:v>
                </c:pt>
                <c:pt idx="7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12-4BCA-A90C-5FC1FC8E173B}"/>
            </c:ext>
          </c:extLst>
        </c:ser>
        <c:ser>
          <c:idx val="1"/>
          <c:order val="1"/>
          <c:tx>
            <c:v>Wk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'Lightroom Adstock'!$X$3:$X$73</c:f>
              <c:numCache>
                <c:formatCode>General</c:formatCode>
                <c:ptCount val="71"/>
                <c:pt idx="0">
                  <c:v>1</c:v>
                </c:pt>
                <c:pt idx="3">
                  <c:v>2</c:v>
                </c:pt>
                <c:pt idx="4">
                  <c:v>10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8</c:v>
                </c:pt>
                <c:pt idx="9">
                  <c:v>2</c:v>
                </c:pt>
                <c:pt idx="11">
                  <c:v>5</c:v>
                </c:pt>
                <c:pt idx="12">
                  <c:v>7</c:v>
                </c:pt>
                <c:pt idx="13">
                  <c:v>2</c:v>
                </c:pt>
                <c:pt idx="15">
                  <c:v>6</c:v>
                </c:pt>
                <c:pt idx="17">
                  <c:v>4</c:v>
                </c:pt>
                <c:pt idx="18">
                  <c:v>2</c:v>
                </c:pt>
                <c:pt idx="20">
                  <c:v>2</c:v>
                </c:pt>
                <c:pt idx="21">
                  <c:v>9</c:v>
                </c:pt>
                <c:pt idx="22">
                  <c:v>5</c:v>
                </c:pt>
                <c:pt idx="23">
                  <c:v>3</c:v>
                </c:pt>
                <c:pt idx="24">
                  <c:v>2</c:v>
                </c:pt>
                <c:pt idx="25">
                  <c:v>32</c:v>
                </c:pt>
                <c:pt idx="26">
                  <c:v>7</c:v>
                </c:pt>
                <c:pt idx="27">
                  <c:v>9</c:v>
                </c:pt>
                <c:pt idx="28">
                  <c:v>12</c:v>
                </c:pt>
                <c:pt idx="29">
                  <c:v>16</c:v>
                </c:pt>
                <c:pt idx="30">
                  <c:v>6</c:v>
                </c:pt>
                <c:pt idx="31">
                  <c:v>143</c:v>
                </c:pt>
                <c:pt idx="32">
                  <c:v>114</c:v>
                </c:pt>
                <c:pt idx="33">
                  <c:v>144</c:v>
                </c:pt>
                <c:pt idx="34">
                  <c:v>144</c:v>
                </c:pt>
                <c:pt idx="35">
                  <c:v>74</c:v>
                </c:pt>
                <c:pt idx="36">
                  <c:v>101</c:v>
                </c:pt>
                <c:pt idx="37">
                  <c:v>108</c:v>
                </c:pt>
                <c:pt idx="38">
                  <c:v>57</c:v>
                </c:pt>
                <c:pt idx="39">
                  <c:v>277</c:v>
                </c:pt>
                <c:pt idx="40">
                  <c:v>108</c:v>
                </c:pt>
                <c:pt idx="41">
                  <c:v>72</c:v>
                </c:pt>
                <c:pt idx="42">
                  <c:v>172</c:v>
                </c:pt>
                <c:pt idx="43">
                  <c:v>110</c:v>
                </c:pt>
                <c:pt idx="44">
                  <c:v>68</c:v>
                </c:pt>
                <c:pt idx="45">
                  <c:v>67</c:v>
                </c:pt>
                <c:pt idx="46">
                  <c:v>108</c:v>
                </c:pt>
                <c:pt idx="47">
                  <c:v>85</c:v>
                </c:pt>
                <c:pt idx="48">
                  <c:v>92</c:v>
                </c:pt>
                <c:pt idx="49">
                  <c:v>91</c:v>
                </c:pt>
                <c:pt idx="50">
                  <c:v>81</c:v>
                </c:pt>
                <c:pt idx="51">
                  <c:v>94</c:v>
                </c:pt>
                <c:pt idx="52">
                  <c:v>110</c:v>
                </c:pt>
                <c:pt idx="53">
                  <c:v>82</c:v>
                </c:pt>
                <c:pt idx="54">
                  <c:v>104</c:v>
                </c:pt>
                <c:pt idx="55">
                  <c:v>773</c:v>
                </c:pt>
                <c:pt idx="56">
                  <c:v>1843</c:v>
                </c:pt>
                <c:pt idx="57">
                  <c:v>1159</c:v>
                </c:pt>
                <c:pt idx="58">
                  <c:v>1020</c:v>
                </c:pt>
                <c:pt idx="59">
                  <c:v>1099</c:v>
                </c:pt>
                <c:pt idx="60">
                  <c:v>933</c:v>
                </c:pt>
                <c:pt idx="61">
                  <c:v>1011</c:v>
                </c:pt>
                <c:pt idx="62">
                  <c:v>984</c:v>
                </c:pt>
                <c:pt idx="63">
                  <c:v>936</c:v>
                </c:pt>
                <c:pt idx="64">
                  <c:v>930</c:v>
                </c:pt>
                <c:pt idx="65">
                  <c:v>990</c:v>
                </c:pt>
                <c:pt idx="66">
                  <c:v>943</c:v>
                </c:pt>
                <c:pt idx="67">
                  <c:v>880</c:v>
                </c:pt>
                <c:pt idx="68">
                  <c:v>917</c:v>
                </c:pt>
                <c:pt idx="69">
                  <c:v>669</c:v>
                </c:pt>
                <c:pt idx="70">
                  <c:v>918</c:v>
                </c:pt>
              </c:numCache>
            </c:numRef>
          </c:xVal>
          <c:yVal>
            <c:numRef>
              <c:f>'Lightroom Adstock'!$Z$3:$Z$71</c:f>
              <c:numCache>
                <c:formatCode>_("$"* #,##0.00_);_("$"* \(#,##0.00\);_("$"* "-"??_);_(@_)</c:formatCode>
                <c:ptCount val="69"/>
                <c:pt idx="0">
                  <c:v>12.320907617504052</c:v>
                </c:pt>
                <c:pt idx="1">
                  <c:v>11.787682333873581</c:v>
                </c:pt>
                <c:pt idx="2">
                  <c:v>11.458670988654781</c:v>
                </c:pt>
                <c:pt idx="3">
                  <c:v>10.494327390599675</c:v>
                </c:pt>
                <c:pt idx="4">
                  <c:v>11.265802269043759</c:v>
                </c:pt>
                <c:pt idx="5">
                  <c:v>12.025931928687193</c:v>
                </c:pt>
                <c:pt idx="6">
                  <c:v>12.139384116693677</c:v>
                </c:pt>
                <c:pt idx="7">
                  <c:v>12.025931928687193</c:v>
                </c:pt>
                <c:pt idx="8">
                  <c:v>11.379254457050239</c:v>
                </c:pt>
                <c:pt idx="9">
                  <c:v>11.969205834683949</c:v>
                </c:pt>
                <c:pt idx="10">
                  <c:v>12.286871961102102</c:v>
                </c:pt>
                <c:pt idx="11">
                  <c:v>12.513776337115068</c:v>
                </c:pt>
                <c:pt idx="12">
                  <c:v>12.83144246353322</c:v>
                </c:pt>
                <c:pt idx="13">
                  <c:v>15.576985413290108</c:v>
                </c:pt>
                <c:pt idx="14">
                  <c:v>13.829821717990271</c:v>
                </c:pt>
                <c:pt idx="15">
                  <c:v>14.726094003241487</c:v>
                </c:pt>
                <c:pt idx="16">
                  <c:v>15.350081037277144</c:v>
                </c:pt>
                <c:pt idx="17">
                  <c:v>17.222042139384115</c:v>
                </c:pt>
                <c:pt idx="18">
                  <c:v>18.594813614262556</c:v>
                </c:pt>
                <c:pt idx="19">
                  <c:v>19.627228525121549</c:v>
                </c:pt>
                <c:pt idx="20">
                  <c:v>18.14100486223662</c:v>
                </c:pt>
                <c:pt idx="21">
                  <c:v>15.066450567260933</c:v>
                </c:pt>
                <c:pt idx="22">
                  <c:v>16.200972447325764</c:v>
                </c:pt>
                <c:pt idx="23">
                  <c:v>17.176661264181519</c:v>
                </c:pt>
                <c:pt idx="24">
                  <c:v>16.427876823338732</c:v>
                </c:pt>
                <c:pt idx="25">
                  <c:v>15.951377633711504</c:v>
                </c:pt>
                <c:pt idx="26">
                  <c:v>16.972447325769849</c:v>
                </c:pt>
                <c:pt idx="27">
                  <c:v>20.568881685575359</c:v>
                </c:pt>
                <c:pt idx="28">
                  <c:v>19.162074554294971</c:v>
                </c:pt>
                <c:pt idx="29">
                  <c:v>19.944894651539705</c:v>
                </c:pt>
                <c:pt idx="30">
                  <c:v>22.134521880064828</c:v>
                </c:pt>
                <c:pt idx="31">
                  <c:v>22.645056726094001</c:v>
                </c:pt>
                <c:pt idx="32">
                  <c:v>21.351701782820097</c:v>
                </c:pt>
                <c:pt idx="33">
                  <c:v>17.494327390599675</c:v>
                </c:pt>
                <c:pt idx="34">
                  <c:v>17.970826580226902</c:v>
                </c:pt>
                <c:pt idx="35">
                  <c:v>19.014586709886547</c:v>
                </c:pt>
                <c:pt idx="36">
                  <c:v>18.345218800648297</c:v>
                </c:pt>
                <c:pt idx="37">
                  <c:v>16.961102106969204</c:v>
                </c:pt>
                <c:pt idx="38">
                  <c:v>16.325769854132901</c:v>
                </c:pt>
                <c:pt idx="39">
                  <c:v>20.307941653160452</c:v>
                </c:pt>
                <c:pt idx="40">
                  <c:v>27.784440842787681</c:v>
                </c:pt>
                <c:pt idx="41">
                  <c:v>32.651539708265801</c:v>
                </c:pt>
                <c:pt idx="42">
                  <c:v>24.959481361426256</c:v>
                </c:pt>
                <c:pt idx="43">
                  <c:v>22.849270664505671</c:v>
                </c:pt>
                <c:pt idx="44">
                  <c:v>26.513776337115072</c:v>
                </c:pt>
                <c:pt idx="45">
                  <c:v>28.465153970826577</c:v>
                </c:pt>
                <c:pt idx="46">
                  <c:v>29.86061588330632</c:v>
                </c:pt>
                <c:pt idx="47">
                  <c:v>29.724473257698541</c:v>
                </c:pt>
                <c:pt idx="48">
                  <c:v>28.102106969205835</c:v>
                </c:pt>
                <c:pt idx="49">
                  <c:v>28.351701782820097</c:v>
                </c:pt>
                <c:pt idx="50">
                  <c:v>26.865478119935169</c:v>
                </c:pt>
                <c:pt idx="51">
                  <c:v>24.108589951377635</c:v>
                </c:pt>
                <c:pt idx="52">
                  <c:v>22.951377633711509</c:v>
                </c:pt>
                <c:pt idx="53">
                  <c:v>22.157212317666129</c:v>
                </c:pt>
                <c:pt idx="54">
                  <c:v>21.737439222042141</c:v>
                </c:pt>
                <c:pt idx="55">
                  <c:v>22.599675850891408</c:v>
                </c:pt>
                <c:pt idx="56">
                  <c:v>21.102106969205831</c:v>
                </c:pt>
                <c:pt idx="57">
                  <c:v>21.249594813614262</c:v>
                </c:pt>
                <c:pt idx="58">
                  <c:v>21.533225283630468</c:v>
                </c:pt>
                <c:pt idx="59">
                  <c:v>19.434359805510532</c:v>
                </c:pt>
                <c:pt idx="60">
                  <c:v>20.160453808752024</c:v>
                </c:pt>
                <c:pt idx="61">
                  <c:v>21.23824959481361</c:v>
                </c:pt>
                <c:pt idx="62">
                  <c:v>21.952998379254453</c:v>
                </c:pt>
                <c:pt idx="63">
                  <c:v>22.486223662884921</c:v>
                </c:pt>
                <c:pt idx="64">
                  <c:v>22.792544570502425</c:v>
                </c:pt>
                <c:pt idx="65">
                  <c:v>23.030794165316038</c:v>
                </c:pt>
                <c:pt idx="66">
                  <c:v>23.620745542949749</c:v>
                </c:pt>
                <c:pt idx="67">
                  <c:v>27.376012965964335</c:v>
                </c:pt>
                <c:pt idx="68">
                  <c:v>16.609400324149103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A12-4BCA-A90C-5FC1FC8E17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8972416"/>
        <c:axId val="748972744"/>
      </c:scatterChart>
      <c:valAx>
        <c:axId val="748972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972744"/>
        <c:crosses val="autoZero"/>
        <c:crossBetween val="midCat"/>
      </c:valAx>
      <c:valAx>
        <c:axId val="748972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8972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'Lightroom Adstock'!$X$2</c:f>
              <c:strCache>
                <c:ptCount val="1"/>
                <c:pt idx="0">
                  <c:v>LR Positive Mentions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'Lightroom Adstock'!$X$3:$X$73</c:f>
              <c:numCache>
                <c:formatCode>General</c:formatCode>
                <c:ptCount val="71"/>
                <c:pt idx="0">
                  <c:v>1</c:v>
                </c:pt>
                <c:pt idx="3">
                  <c:v>2</c:v>
                </c:pt>
                <c:pt idx="4">
                  <c:v>10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8</c:v>
                </c:pt>
                <c:pt idx="9">
                  <c:v>2</c:v>
                </c:pt>
                <c:pt idx="11">
                  <c:v>5</c:v>
                </c:pt>
                <c:pt idx="12">
                  <c:v>7</c:v>
                </c:pt>
                <c:pt idx="13">
                  <c:v>2</c:v>
                </c:pt>
                <c:pt idx="15">
                  <c:v>6</c:v>
                </c:pt>
                <c:pt idx="17">
                  <c:v>4</c:v>
                </c:pt>
                <c:pt idx="18">
                  <c:v>2</c:v>
                </c:pt>
                <c:pt idx="20">
                  <c:v>2</c:v>
                </c:pt>
                <c:pt idx="21">
                  <c:v>9</c:v>
                </c:pt>
                <c:pt idx="22">
                  <c:v>5</c:v>
                </c:pt>
                <c:pt idx="23">
                  <c:v>3</c:v>
                </c:pt>
                <c:pt idx="24">
                  <c:v>2</c:v>
                </c:pt>
                <c:pt idx="25">
                  <c:v>32</c:v>
                </c:pt>
                <c:pt idx="26">
                  <c:v>7</c:v>
                </c:pt>
                <c:pt idx="27">
                  <c:v>9</c:v>
                </c:pt>
                <c:pt idx="28">
                  <c:v>12</c:v>
                </c:pt>
                <c:pt idx="29">
                  <c:v>16</c:v>
                </c:pt>
                <c:pt idx="30">
                  <c:v>6</c:v>
                </c:pt>
                <c:pt idx="31">
                  <c:v>143</c:v>
                </c:pt>
                <c:pt idx="32">
                  <c:v>114</c:v>
                </c:pt>
                <c:pt idx="33">
                  <c:v>144</c:v>
                </c:pt>
                <c:pt idx="34">
                  <c:v>144</c:v>
                </c:pt>
                <c:pt idx="35">
                  <c:v>74</c:v>
                </c:pt>
                <c:pt idx="36">
                  <c:v>101</c:v>
                </c:pt>
                <c:pt idx="37">
                  <c:v>108</c:v>
                </c:pt>
                <c:pt idx="38">
                  <c:v>57</c:v>
                </c:pt>
                <c:pt idx="39">
                  <c:v>277</c:v>
                </c:pt>
                <c:pt idx="40">
                  <c:v>108</c:v>
                </c:pt>
                <c:pt idx="41">
                  <c:v>72</c:v>
                </c:pt>
                <c:pt idx="42">
                  <c:v>172</c:v>
                </c:pt>
                <c:pt idx="43">
                  <c:v>110</c:v>
                </c:pt>
                <c:pt idx="44">
                  <c:v>68</c:v>
                </c:pt>
                <c:pt idx="45">
                  <c:v>67</c:v>
                </c:pt>
                <c:pt idx="46">
                  <c:v>108</c:v>
                </c:pt>
                <c:pt idx="47">
                  <c:v>85</c:v>
                </c:pt>
                <c:pt idx="48">
                  <c:v>92</c:v>
                </c:pt>
                <c:pt idx="49">
                  <c:v>91</c:v>
                </c:pt>
                <c:pt idx="50">
                  <c:v>81</c:v>
                </c:pt>
                <c:pt idx="51">
                  <c:v>94</c:v>
                </c:pt>
                <c:pt idx="52">
                  <c:v>110</c:v>
                </c:pt>
                <c:pt idx="53">
                  <c:v>82</c:v>
                </c:pt>
                <c:pt idx="54">
                  <c:v>104</c:v>
                </c:pt>
                <c:pt idx="55">
                  <c:v>773</c:v>
                </c:pt>
                <c:pt idx="56">
                  <c:v>1843</c:v>
                </c:pt>
                <c:pt idx="57">
                  <c:v>1159</c:v>
                </c:pt>
                <c:pt idx="58">
                  <c:v>1020</c:v>
                </c:pt>
                <c:pt idx="59">
                  <c:v>1099</c:v>
                </c:pt>
                <c:pt idx="60">
                  <c:v>933</c:v>
                </c:pt>
                <c:pt idx="61">
                  <c:v>1011</c:v>
                </c:pt>
                <c:pt idx="62">
                  <c:v>984</c:v>
                </c:pt>
                <c:pt idx="63">
                  <c:v>936</c:v>
                </c:pt>
                <c:pt idx="64">
                  <c:v>930</c:v>
                </c:pt>
                <c:pt idx="65">
                  <c:v>990</c:v>
                </c:pt>
                <c:pt idx="66">
                  <c:v>943</c:v>
                </c:pt>
                <c:pt idx="67">
                  <c:v>880</c:v>
                </c:pt>
                <c:pt idx="68">
                  <c:v>917</c:v>
                </c:pt>
                <c:pt idx="69">
                  <c:v>669</c:v>
                </c:pt>
                <c:pt idx="70">
                  <c:v>918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7F-47E6-8BF9-2FB238A01C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2303800"/>
        <c:axId val="1112305440"/>
      </c:lineChart>
      <c:lineChart>
        <c:grouping val="standard"/>
        <c:varyColors val="0"/>
        <c:ser>
          <c:idx val="0"/>
          <c:order val="0"/>
          <c:tx>
            <c:strRef>
              <c:f>'Lightroom Adstock'!$W$2</c:f>
              <c:strCache>
                <c:ptCount val="1"/>
                <c:pt idx="0">
                  <c:v> Lightroom $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'Lightroom Adstock'!$W$3:$W$73</c:f>
              <c:numCache>
                <c:formatCode>_("$"* #,##0.00_);_("$"* \(#,##0.00\);_("$"* "-"??_);_(@_)</c:formatCode>
                <c:ptCount val="71"/>
                <c:pt idx="0">
                  <c:v>14.124797406807131</c:v>
                </c:pt>
                <c:pt idx="1">
                  <c:v>13.852512155591571</c:v>
                </c:pt>
                <c:pt idx="2">
                  <c:v>12.320907617504052</c:v>
                </c:pt>
                <c:pt idx="3">
                  <c:v>11.787682333873581</c:v>
                </c:pt>
                <c:pt idx="4">
                  <c:v>11.458670988654781</c:v>
                </c:pt>
                <c:pt idx="5">
                  <c:v>10.494327390599675</c:v>
                </c:pt>
                <c:pt idx="6">
                  <c:v>11.265802269043759</c:v>
                </c:pt>
                <c:pt idx="7">
                  <c:v>12.025931928687193</c:v>
                </c:pt>
                <c:pt idx="8">
                  <c:v>12.139384116693677</c:v>
                </c:pt>
                <c:pt idx="9">
                  <c:v>12.025931928687193</c:v>
                </c:pt>
                <c:pt idx="10">
                  <c:v>11.379254457050239</c:v>
                </c:pt>
                <c:pt idx="11">
                  <c:v>11.969205834683949</c:v>
                </c:pt>
                <c:pt idx="12">
                  <c:v>12.286871961102102</c:v>
                </c:pt>
                <c:pt idx="13">
                  <c:v>12.513776337115068</c:v>
                </c:pt>
                <c:pt idx="14">
                  <c:v>12.83144246353322</c:v>
                </c:pt>
                <c:pt idx="15">
                  <c:v>15.576985413290108</c:v>
                </c:pt>
                <c:pt idx="16">
                  <c:v>13.829821717990271</c:v>
                </c:pt>
                <c:pt idx="17">
                  <c:v>14.726094003241487</c:v>
                </c:pt>
                <c:pt idx="18">
                  <c:v>15.350081037277144</c:v>
                </c:pt>
                <c:pt idx="19">
                  <c:v>17.222042139384115</c:v>
                </c:pt>
                <c:pt idx="20">
                  <c:v>18.594813614262556</c:v>
                </c:pt>
                <c:pt idx="21">
                  <c:v>19.627228525121549</c:v>
                </c:pt>
                <c:pt idx="22">
                  <c:v>18.14100486223662</c:v>
                </c:pt>
                <c:pt idx="23">
                  <c:v>15.066450567260933</c:v>
                </c:pt>
                <c:pt idx="24">
                  <c:v>16.200972447325764</c:v>
                </c:pt>
                <c:pt idx="25">
                  <c:v>17.176661264181519</c:v>
                </c:pt>
                <c:pt idx="26">
                  <c:v>16.427876823338732</c:v>
                </c:pt>
                <c:pt idx="27">
                  <c:v>15.951377633711504</c:v>
                </c:pt>
                <c:pt idx="28">
                  <c:v>16.972447325769849</c:v>
                </c:pt>
                <c:pt idx="29">
                  <c:v>20.568881685575359</c:v>
                </c:pt>
                <c:pt idx="30">
                  <c:v>19.162074554294971</c:v>
                </c:pt>
                <c:pt idx="31">
                  <c:v>19.944894651539705</c:v>
                </c:pt>
                <c:pt idx="32">
                  <c:v>22.134521880064828</c:v>
                </c:pt>
                <c:pt idx="33">
                  <c:v>22.645056726094001</c:v>
                </c:pt>
                <c:pt idx="34">
                  <c:v>21.351701782820097</c:v>
                </c:pt>
                <c:pt idx="35">
                  <c:v>17.494327390599675</c:v>
                </c:pt>
                <c:pt idx="36">
                  <c:v>17.970826580226902</c:v>
                </c:pt>
                <c:pt idx="37">
                  <c:v>19.014586709886547</c:v>
                </c:pt>
                <c:pt idx="38">
                  <c:v>18.345218800648297</c:v>
                </c:pt>
                <c:pt idx="39">
                  <c:v>16.961102106969204</c:v>
                </c:pt>
                <c:pt idx="40">
                  <c:v>16.325769854132901</c:v>
                </c:pt>
                <c:pt idx="41">
                  <c:v>20.307941653160452</c:v>
                </c:pt>
                <c:pt idx="42">
                  <c:v>27.784440842787681</c:v>
                </c:pt>
                <c:pt idx="43">
                  <c:v>32.651539708265801</c:v>
                </c:pt>
                <c:pt idx="44">
                  <c:v>24.959481361426256</c:v>
                </c:pt>
                <c:pt idx="45">
                  <c:v>22.849270664505671</c:v>
                </c:pt>
                <c:pt idx="46">
                  <c:v>26.513776337115072</c:v>
                </c:pt>
                <c:pt idx="47">
                  <c:v>28.465153970826577</c:v>
                </c:pt>
                <c:pt idx="48">
                  <c:v>29.86061588330632</c:v>
                </c:pt>
                <c:pt idx="49">
                  <c:v>29.724473257698541</c:v>
                </c:pt>
                <c:pt idx="50">
                  <c:v>28.102106969205835</c:v>
                </c:pt>
                <c:pt idx="51">
                  <c:v>28.351701782820097</c:v>
                </c:pt>
                <c:pt idx="52">
                  <c:v>26.865478119935169</c:v>
                </c:pt>
                <c:pt idx="53">
                  <c:v>24.108589951377635</c:v>
                </c:pt>
                <c:pt idx="54">
                  <c:v>22.951377633711509</c:v>
                </c:pt>
                <c:pt idx="55">
                  <c:v>22.157212317666129</c:v>
                </c:pt>
                <c:pt idx="56">
                  <c:v>21.737439222042141</c:v>
                </c:pt>
                <c:pt idx="57">
                  <c:v>22.599675850891408</c:v>
                </c:pt>
                <c:pt idx="58">
                  <c:v>21.102106969205831</c:v>
                </c:pt>
                <c:pt idx="59">
                  <c:v>21.249594813614262</c:v>
                </c:pt>
                <c:pt idx="60">
                  <c:v>21.533225283630468</c:v>
                </c:pt>
                <c:pt idx="61">
                  <c:v>19.434359805510532</c:v>
                </c:pt>
                <c:pt idx="62">
                  <c:v>20.160453808752024</c:v>
                </c:pt>
                <c:pt idx="63">
                  <c:v>21.23824959481361</c:v>
                </c:pt>
                <c:pt idx="64">
                  <c:v>21.952998379254453</c:v>
                </c:pt>
                <c:pt idx="65">
                  <c:v>22.486223662884921</c:v>
                </c:pt>
                <c:pt idx="66">
                  <c:v>22.792544570502425</c:v>
                </c:pt>
                <c:pt idx="67">
                  <c:v>23.030794165316038</c:v>
                </c:pt>
                <c:pt idx="68">
                  <c:v>23.620745542949749</c:v>
                </c:pt>
                <c:pt idx="69">
                  <c:v>27.376012965964335</c:v>
                </c:pt>
                <c:pt idx="70">
                  <c:v>16.609400324149103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7F-47E6-8BF9-2FB238A01C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2280512"/>
        <c:axId val="1112282152"/>
      </c:lineChart>
      <c:catAx>
        <c:axId val="1112303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2305440"/>
        <c:crosses val="autoZero"/>
        <c:auto val="1"/>
        <c:lblAlgn val="ctr"/>
        <c:lblOffset val="100"/>
        <c:noMultiLvlLbl val="0"/>
      </c:catAx>
      <c:valAx>
        <c:axId val="111230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2303800"/>
        <c:crosses val="autoZero"/>
        <c:crossBetween val="between"/>
      </c:valAx>
      <c:valAx>
        <c:axId val="1112282152"/>
        <c:scaling>
          <c:orientation val="minMax"/>
        </c:scaling>
        <c:delete val="0"/>
        <c:axPos val="r"/>
        <c:numFmt formatCode="_(&quot;$&quot;* #,##0.00_);_(&quot;$&quot;* \(#,##0.00\);_(&quot;$&quot;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2280512"/>
        <c:crosses val="max"/>
        <c:crossBetween val="between"/>
      </c:valAx>
      <c:catAx>
        <c:axId val="1112280512"/>
        <c:scaling>
          <c:orientation val="minMax"/>
        </c:scaling>
        <c:delete val="1"/>
        <c:axPos val="b"/>
        <c:majorTickMark val="out"/>
        <c:minorTickMark val="none"/>
        <c:tickLblPos val="nextTo"/>
        <c:crossAx val="111228215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Wk1-Lag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'Acrobat Adstock'!$X$3:$X$73</c:f>
              <c:numCache>
                <c:formatCode>General</c:formatCode>
                <c:ptCount val="71"/>
                <c:pt idx="1">
                  <c:v>3</c:v>
                </c:pt>
                <c:pt idx="2">
                  <c:v>8</c:v>
                </c:pt>
                <c:pt idx="3">
                  <c:v>1</c:v>
                </c:pt>
                <c:pt idx="4">
                  <c:v>3</c:v>
                </c:pt>
                <c:pt idx="6">
                  <c:v>8</c:v>
                </c:pt>
                <c:pt idx="7">
                  <c:v>1</c:v>
                </c:pt>
                <c:pt idx="8">
                  <c:v>5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1</c:v>
                </c:pt>
                <c:pt idx="13">
                  <c:v>3</c:v>
                </c:pt>
                <c:pt idx="14">
                  <c:v>14</c:v>
                </c:pt>
                <c:pt idx="15">
                  <c:v>1</c:v>
                </c:pt>
                <c:pt idx="16">
                  <c:v>2</c:v>
                </c:pt>
                <c:pt idx="17">
                  <c:v>31</c:v>
                </c:pt>
                <c:pt idx="18">
                  <c:v>138</c:v>
                </c:pt>
                <c:pt idx="19">
                  <c:v>152</c:v>
                </c:pt>
                <c:pt idx="20">
                  <c:v>97</c:v>
                </c:pt>
                <c:pt idx="21">
                  <c:v>71</c:v>
                </c:pt>
                <c:pt idx="22">
                  <c:v>120</c:v>
                </c:pt>
                <c:pt idx="23">
                  <c:v>98</c:v>
                </c:pt>
                <c:pt idx="24">
                  <c:v>88</c:v>
                </c:pt>
                <c:pt idx="25">
                  <c:v>101</c:v>
                </c:pt>
                <c:pt idx="26">
                  <c:v>164</c:v>
                </c:pt>
                <c:pt idx="27">
                  <c:v>103</c:v>
                </c:pt>
                <c:pt idx="28">
                  <c:v>89</c:v>
                </c:pt>
                <c:pt idx="29">
                  <c:v>98</c:v>
                </c:pt>
                <c:pt idx="30">
                  <c:v>73</c:v>
                </c:pt>
                <c:pt idx="31">
                  <c:v>129</c:v>
                </c:pt>
                <c:pt idx="32">
                  <c:v>200</c:v>
                </c:pt>
                <c:pt idx="33">
                  <c:v>112</c:v>
                </c:pt>
                <c:pt idx="34">
                  <c:v>105</c:v>
                </c:pt>
                <c:pt idx="35">
                  <c:v>112</c:v>
                </c:pt>
                <c:pt idx="36">
                  <c:v>130</c:v>
                </c:pt>
                <c:pt idx="37">
                  <c:v>165</c:v>
                </c:pt>
                <c:pt idx="38">
                  <c:v>124</c:v>
                </c:pt>
                <c:pt idx="39">
                  <c:v>142</c:v>
                </c:pt>
                <c:pt idx="40">
                  <c:v>140</c:v>
                </c:pt>
                <c:pt idx="41">
                  <c:v>136</c:v>
                </c:pt>
                <c:pt idx="42">
                  <c:v>79</c:v>
                </c:pt>
                <c:pt idx="43">
                  <c:v>114</c:v>
                </c:pt>
                <c:pt idx="44">
                  <c:v>72</c:v>
                </c:pt>
                <c:pt idx="45">
                  <c:v>84</c:v>
                </c:pt>
                <c:pt idx="46">
                  <c:v>63</c:v>
                </c:pt>
                <c:pt idx="47">
                  <c:v>75</c:v>
                </c:pt>
                <c:pt idx="48">
                  <c:v>88</c:v>
                </c:pt>
                <c:pt idx="49">
                  <c:v>87</c:v>
                </c:pt>
                <c:pt idx="50">
                  <c:v>68</c:v>
                </c:pt>
                <c:pt idx="51">
                  <c:v>55</c:v>
                </c:pt>
                <c:pt idx="52">
                  <c:v>53</c:v>
                </c:pt>
                <c:pt idx="53">
                  <c:v>71</c:v>
                </c:pt>
                <c:pt idx="54">
                  <c:v>65</c:v>
                </c:pt>
                <c:pt idx="55">
                  <c:v>726</c:v>
                </c:pt>
                <c:pt idx="56">
                  <c:v>801</c:v>
                </c:pt>
                <c:pt idx="57">
                  <c:v>1033</c:v>
                </c:pt>
                <c:pt idx="58">
                  <c:v>903</c:v>
                </c:pt>
                <c:pt idx="59">
                  <c:v>1012</c:v>
                </c:pt>
                <c:pt idx="60">
                  <c:v>1066</c:v>
                </c:pt>
                <c:pt idx="61">
                  <c:v>1124</c:v>
                </c:pt>
                <c:pt idx="62">
                  <c:v>2748</c:v>
                </c:pt>
                <c:pt idx="63">
                  <c:v>2908</c:v>
                </c:pt>
                <c:pt idx="64">
                  <c:v>2021</c:v>
                </c:pt>
                <c:pt idx="65">
                  <c:v>1597</c:v>
                </c:pt>
                <c:pt idx="66">
                  <c:v>1425</c:v>
                </c:pt>
                <c:pt idx="67">
                  <c:v>1255</c:v>
                </c:pt>
                <c:pt idx="68">
                  <c:v>1272</c:v>
                </c:pt>
                <c:pt idx="69">
                  <c:v>1226</c:v>
                </c:pt>
                <c:pt idx="70">
                  <c:v>1053</c:v>
                </c:pt>
              </c:numCache>
            </c:numRef>
          </c:xVal>
          <c:yVal>
            <c:numRef>
              <c:f>'Acrobat Adstock'!$Y$3:$Y$73</c:f>
              <c:numCache>
                <c:formatCode>_("$"* #,##0.00_);_("$"* \(#,##0.00\);_("$"* "-"??_);_(@_)</c:formatCode>
                <c:ptCount val="71"/>
                <c:pt idx="0">
                  <c:v>26.48276692634828</c:v>
                </c:pt>
                <c:pt idx="1">
                  <c:v>32.782687892815481</c:v>
                </c:pt>
                <c:pt idx="2">
                  <c:v>33.198298897294045</c:v>
                </c:pt>
                <c:pt idx="3">
                  <c:v>33.326438598472016</c:v>
                </c:pt>
                <c:pt idx="4">
                  <c:v>36.715396484889538</c:v>
                </c:pt>
                <c:pt idx="5">
                  <c:v>35.585743856083695</c:v>
                </c:pt>
                <c:pt idx="6">
                  <c:v>34.839667306461926</c:v>
                </c:pt>
                <c:pt idx="7">
                  <c:v>34.40719581498626</c:v>
                </c:pt>
                <c:pt idx="8">
                  <c:v>34.970336080689471</c:v>
                </c:pt>
                <c:pt idx="9">
                  <c:v>35.095103684468029</c:v>
                </c:pt>
                <c:pt idx="10">
                  <c:v>38.479846449136275</c:v>
                </c:pt>
                <c:pt idx="11">
                  <c:v>44.170260810658235</c:v>
                </c:pt>
                <c:pt idx="12">
                  <c:v>50.629513379248053</c:v>
                </c:pt>
                <c:pt idx="13">
                  <c:v>51.421956268111856</c:v>
                </c:pt>
                <c:pt idx="14">
                  <c:v>57.345888374543684</c:v>
                </c:pt>
                <c:pt idx="15">
                  <c:v>49.848029806932381</c:v>
                </c:pt>
                <c:pt idx="16">
                  <c:v>43.784155658424609</c:v>
                </c:pt>
                <c:pt idx="17">
                  <c:v>42.512031914493257</c:v>
                </c:pt>
                <c:pt idx="18">
                  <c:v>43.999969891987519</c:v>
                </c:pt>
                <c:pt idx="19">
                  <c:v>43.747062587030989</c:v>
                </c:pt>
                <c:pt idx="20">
                  <c:v>40.608482932520431</c:v>
                </c:pt>
                <c:pt idx="21">
                  <c:v>38.00943886191714</c:v>
                </c:pt>
                <c:pt idx="22">
                  <c:v>41.369733920439586</c:v>
                </c:pt>
                <c:pt idx="23">
                  <c:v>41.994414963682217</c:v>
                </c:pt>
                <c:pt idx="24">
                  <c:v>39.079236761883266</c:v>
                </c:pt>
                <c:pt idx="25">
                  <c:v>37.938624816529305</c:v>
                </c:pt>
                <c:pt idx="26">
                  <c:v>39.490632644612553</c:v>
                </c:pt>
                <c:pt idx="27">
                  <c:v>39.813510970607062</c:v>
                </c:pt>
                <c:pt idx="28">
                  <c:v>42.727003123706304</c:v>
                </c:pt>
                <c:pt idx="29">
                  <c:v>40.756012193745072</c:v>
                </c:pt>
                <c:pt idx="30">
                  <c:v>40.889210041022174</c:v>
                </c:pt>
                <c:pt idx="31">
                  <c:v>40.695314440555499</c:v>
                </c:pt>
                <c:pt idx="32">
                  <c:v>41.005547401302181</c:v>
                </c:pt>
                <c:pt idx="33">
                  <c:v>41.462466598923648</c:v>
                </c:pt>
                <c:pt idx="34">
                  <c:v>41.39165255353582</c:v>
                </c:pt>
                <c:pt idx="35">
                  <c:v>39.335516164239216</c:v>
                </c:pt>
                <c:pt idx="36">
                  <c:v>38.96795754770239</c:v>
                </c:pt>
                <c:pt idx="37">
                  <c:v>40.315110458770853</c:v>
                </c:pt>
                <c:pt idx="38">
                  <c:v>39.611185126641843</c:v>
                </c:pt>
                <c:pt idx="39">
                  <c:v>38.14263670919425</c:v>
                </c:pt>
                <c:pt idx="40">
                  <c:v>38.318828798313966</c:v>
                </c:pt>
                <c:pt idx="41">
                  <c:v>37.11414700237102</c:v>
                </c:pt>
                <c:pt idx="42">
                  <c:v>36.233186556772438</c:v>
                </c:pt>
                <c:pt idx="43">
                  <c:v>35.650656731022558</c:v>
                </c:pt>
                <c:pt idx="44">
                  <c:v>34.335538745248591</c:v>
                </c:pt>
                <c:pt idx="45">
                  <c:v>34.566527417108894</c:v>
                </c:pt>
                <c:pt idx="46">
                  <c:v>30.775446915810484</c:v>
                </c:pt>
                <c:pt idx="47">
                  <c:v>32.671408678634613</c:v>
                </c:pt>
                <c:pt idx="48">
                  <c:v>35.149900267208622</c:v>
                </c:pt>
                <c:pt idx="49">
                  <c:v>35.436528546159359</c:v>
                </c:pt>
                <c:pt idx="50">
                  <c:v>29.920620225057405</c:v>
                </c:pt>
                <c:pt idx="51">
                  <c:v>26.125324602009719</c:v>
                </c:pt>
                <c:pt idx="52">
                  <c:v>31.151435775845854</c:v>
                </c:pt>
                <c:pt idx="53">
                  <c:v>38.233683338978594</c:v>
                </c:pt>
                <c:pt idx="54">
                  <c:v>42.06775808211961</c:v>
                </c:pt>
                <c:pt idx="55">
                  <c:v>41.623484249745971</c:v>
                </c:pt>
                <c:pt idx="56">
                  <c:v>45.372413533551622</c:v>
                </c:pt>
                <c:pt idx="57">
                  <c:v>44.037062963381132</c:v>
                </c:pt>
                <c:pt idx="58">
                  <c:v>42.43868879605585</c:v>
                </c:pt>
                <c:pt idx="59">
                  <c:v>41.321681532497834</c:v>
                </c:pt>
                <c:pt idx="60">
                  <c:v>45.653140642053366</c:v>
                </c:pt>
                <c:pt idx="61">
                  <c:v>42.550811034586573</c:v>
                </c:pt>
                <c:pt idx="62">
                  <c:v>42.990026720861081</c:v>
                </c:pt>
                <c:pt idx="63">
                  <c:v>41.448135184976096</c:v>
                </c:pt>
                <c:pt idx="64">
                  <c:v>41.686711075985087</c:v>
                </c:pt>
                <c:pt idx="65">
                  <c:v>41.241594219261593</c:v>
                </c:pt>
                <c:pt idx="66">
                  <c:v>41.003018328252601</c:v>
                </c:pt>
                <c:pt idx="67">
                  <c:v>43.275811975461963</c:v>
                </c:pt>
                <c:pt idx="68">
                  <c:v>43.876045312558801</c:v>
                </c:pt>
                <c:pt idx="69">
                  <c:v>21.830958563847801</c:v>
                </c:pt>
                <c:pt idx="7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9E5-427D-8FC4-CEFD199815A2}"/>
            </c:ext>
          </c:extLst>
        </c:ser>
        <c:ser>
          <c:idx val="1"/>
          <c:order val="1"/>
          <c:tx>
            <c:v>Wk2-Lag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'Acrobat Adstock'!$Z$3:$Z$73</c:f>
              <c:numCache>
                <c:formatCode>_("$"* #,##0.00_);_("$"* \(#,##0.00\);_("$"* "-"??_);_(@_)</c:formatCode>
                <c:ptCount val="71"/>
                <c:pt idx="0">
                  <c:v>32.782687892815481</c:v>
                </c:pt>
                <c:pt idx="1">
                  <c:v>33.198298897294045</c:v>
                </c:pt>
                <c:pt idx="2">
                  <c:v>33.326438598472016</c:v>
                </c:pt>
                <c:pt idx="3">
                  <c:v>36.715396484889538</c:v>
                </c:pt>
                <c:pt idx="4">
                  <c:v>35.585743856083695</c:v>
                </c:pt>
                <c:pt idx="5">
                  <c:v>34.839667306461926</c:v>
                </c:pt>
                <c:pt idx="6">
                  <c:v>34.40719581498626</c:v>
                </c:pt>
                <c:pt idx="7">
                  <c:v>34.970336080689471</c:v>
                </c:pt>
                <c:pt idx="8">
                  <c:v>35.095103684468029</c:v>
                </c:pt>
                <c:pt idx="9">
                  <c:v>38.479846449136275</c:v>
                </c:pt>
                <c:pt idx="10">
                  <c:v>44.170260810658235</c:v>
                </c:pt>
                <c:pt idx="11">
                  <c:v>50.629513379248053</c:v>
                </c:pt>
                <c:pt idx="12">
                  <c:v>51.421956268111856</c:v>
                </c:pt>
                <c:pt idx="13">
                  <c:v>57.345888374543684</c:v>
                </c:pt>
                <c:pt idx="14">
                  <c:v>49.848029806932381</c:v>
                </c:pt>
                <c:pt idx="15">
                  <c:v>43.784155658424609</c:v>
                </c:pt>
                <c:pt idx="16">
                  <c:v>42.512031914493257</c:v>
                </c:pt>
                <c:pt idx="17">
                  <c:v>43.999969891987519</c:v>
                </c:pt>
                <c:pt idx="18">
                  <c:v>43.747062587030989</c:v>
                </c:pt>
                <c:pt idx="19">
                  <c:v>40.608482932520431</c:v>
                </c:pt>
                <c:pt idx="20">
                  <c:v>38.00943886191714</c:v>
                </c:pt>
                <c:pt idx="21">
                  <c:v>41.369733920439586</c:v>
                </c:pt>
                <c:pt idx="22">
                  <c:v>41.994414963682217</c:v>
                </c:pt>
                <c:pt idx="23">
                  <c:v>39.079236761883266</c:v>
                </c:pt>
                <c:pt idx="24">
                  <c:v>37.938624816529305</c:v>
                </c:pt>
                <c:pt idx="25">
                  <c:v>39.490632644612553</c:v>
                </c:pt>
                <c:pt idx="26">
                  <c:v>39.813510970607062</c:v>
                </c:pt>
                <c:pt idx="27">
                  <c:v>42.727003123706304</c:v>
                </c:pt>
                <c:pt idx="28">
                  <c:v>40.756012193745072</c:v>
                </c:pt>
                <c:pt idx="29">
                  <c:v>40.889210041022174</c:v>
                </c:pt>
                <c:pt idx="30">
                  <c:v>40.695314440555499</c:v>
                </c:pt>
                <c:pt idx="31">
                  <c:v>41.005547401302181</c:v>
                </c:pt>
                <c:pt idx="32">
                  <c:v>41.462466598923648</c:v>
                </c:pt>
                <c:pt idx="33">
                  <c:v>41.39165255353582</c:v>
                </c:pt>
                <c:pt idx="34">
                  <c:v>39.335516164239216</c:v>
                </c:pt>
                <c:pt idx="35">
                  <c:v>38.96795754770239</c:v>
                </c:pt>
                <c:pt idx="36">
                  <c:v>40.315110458770853</c:v>
                </c:pt>
                <c:pt idx="37">
                  <c:v>39.611185126641843</c:v>
                </c:pt>
                <c:pt idx="38">
                  <c:v>38.14263670919425</c:v>
                </c:pt>
                <c:pt idx="39">
                  <c:v>38.318828798313966</c:v>
                </c:pt>
                <c:pt idx="40">
                  <c:v>37.11414700237102</c:v>
                </c:pt>
                <c:pt idx="41">
                  <c:v>36.233186556772438</c:v>
                </c:pt>
                <c:pt idx="42">
                  <c:v>35.650656731022558</c:v>
                </c:pt>
                <c:pt idx="43">
                  <c:v>34.335538745248591</c:v>
                </c:pt>
                <c:pt idx="44">
                  <c:v>34.566527417108894</c:v>
                </c:pt>
                <c:pt idx="45">
                  <c:v>30.775446915810484</c:v>
                </c:pt>
                <c:pt idx="46">
                  <c:v>32.671408678634613</c:v>
                </c:pt>
                <c:pt idx="47">
                  <c:v>35.149900267208622</c:v>
                </c:pt>
                <c:pt idx="48">
                  <c:v>35.436528546159359</c:v>
                </c:pt>
                <c:pt idx="49">
                  <c:v>29.920620225057405</c:v>
                </c:pt>
                <c:pt idx="50">
                  <c:v>26.125324602009719</c:v>
                </c:pt>
                <c:pt idx="51">
                  <c:v>31.151435775845854</c:v>
                </c:pt>
                <c:pt idx="52">
                  <c:v>38.233683338978594</c:v>
                </c:pt>
                <c:pt idx="53">
                  <c:v>42.06775808211961</c:v>
                </c:pt>
                <c:pt idx="54">
                  <c:v>41.623484249745971</c:v>
                </c:pt>
                <c:pt idx="55">
                  <c:v>45.372413533551622</c:v>
                </c:pt>
                <c:pt idx="56">
                  <c:v>44.037062963381132</c:v>
                </c:pt>
                <c:pt idx="57">
                  <c:v>42.43868879605585</c:v>
                </c:pt>
                <c:pt idx="58">
                  <c:v>41.321681532497834</c:v>
                </c:pt>
                <c:pt idx="59">
                  <c:v>45.653140642053366</c:v>
                </c:pt>
                <c:pt idx="60">
                  <c:v>42.550811034586573</c:v>
                </c:pt>
                <c:pt idx="61">
                  <c:v>42.990026720861081</c:v>
                </c:pt>
                <c:pt idx="62">
                  <c:v>41.448135184976096</c:v>
                </c:pt>
                <c:pt idx="63">
                  <c:v>41.686711075985087</c:v>
                </c:pt>
                <c:pt idx="64">
                  <c:v>41.241594219261593</c:v>
                </c:pt>
                <c:pt idx="65">
                  <c:v>41.003018328252601</c:v>
                </c:pt>
                <c:pt idx="66">
                  <c:v>43.275811975461963</c:v>
                </c:pt>
                <c:pt idx="67">
                  <c:v>43.876045312558801</c:v>
                </c:pt>
                <c:pt idx="68">
                  <c:v>21.830958563847801</c:v>
                </c:pt>
                <c:pt idx="69">
                  <c:v>0</c:v>
                </c:pt>
                <c:pt idx="7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9E5-427D-8FC4-CEFD199815A2}"/>
            </c:ext>
          </c:extLst>
        </c:ser>
        <c:ser>
          <c:idx val="2"/>
          <c:order val="2"/>
          <c:tx>
            <c:v>Wk3-Lag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'Acrobat Adstock'!$AA$3:$AA$73</c:f>
              <c:numCache>
                <c:formatCode>_("$"* #,##0.00_);_("$"* \(#,##0.00\);_("$"* "-"??_);_(@_)</c:formatCode>
                <c:ptCount val="71"/>
                <c:pt idx="0">
                  <c:v>33.198298897294045</c:v>
                </c:pt>
                <c:pt idx="1">
                  <c:v>33.326438598472016</c:v>
                </c:pt>
                <c:pt idx="2">
                  <c:v>36.715396484889538</c:v>
                </c:pt>
                <c:pt idx="3">
                  <c:v>35.585743856083695</c:v>
                </c:pt>
                <c:pt idx="4">
                  <c:v>34.839667306461926</c:v>
                </c:pt>
                <c:pt idx="5">
                  <c:v>34.40719581498626</c:v>
                </c:pt>
                <c:pt idx="6">
                  <c:v>34.970336080689471</c:v>
                </c:pt>
                <c:pt idx="7">
                  <c:v>35.095103684468029</c:v>
                </c:pt>
                <c:pt idx="8">
                  <c:v>38.479846449136275</c:v>
                </c:pt>
                <c:pt idx="9">
                  <c:v>44.170260810658235</c:v>
                </c:pt>
                <c:pt idx="10">
                  <c:v>50.629513379248053</c:v>
                </c:pt>
                <c:pt idx="11">
                  <c:v>51.421956268111856</c:v>
                </c:pt>
                <c:pt idx="12">
                  <c:v>57.345888374543684</c:v>
                </c:pt>
                <c:pt idx="13">
                  <c:v>49.848029806932381</c:v>
                </c:pt>
                <c:pt idx="14">
                  <c:v>43.784155658424609</c:v>
                </c:pt>
                <c:pt idx="15">
                  <c:v>42.512031914493257</c:v>
                </c:pt>
                <c:pt idx="16">
                  <c:v>43.999969891987519</c:v>
                </c:pt>
                <c:pt idx="17">
                  <c:v>43.747062587030989</c:v>
                </c:pt>
                <c:pt idx="18">
                  <c:v>40.608482932520431</c:v>
                </c:pt>
                <c:pt idx="19">
                  <c:v>38.00943886191714</c:v>
                </c:pt>
                <c:pt idx="20">
                  <c:v>41.369733920439586</c:v>
                </c:pt>
                <c:pt idx="21">
                  <c:v>41.994414963682217</c:v>
                </c:pt>
                <c:pt idx="22">
                  <c:v>39.079236761883266</c:v>
                </c:pt>
                <c:pt idx="23">
                  <c:v>37.938624816529305</c:v>
                </c:pt>
                <c:pt idx="24">
                  <c:v>39.490632644612553</c:v>
                </c:pt>
                <c:pt idx="25">
                  <c:v>39.813510970607062</c:v>
                </c:pt>
                <c:pt idx="26">
                  <c:v>42.727003123706304</c:v>
                </c:pt>
                <c:pt idx="27">
                  <c:v>40.756012193745072</c:v>
                </c:pt>
                <c:pt idx="28">
                  <c:v>40.889210041022174</c:v>
                </c:pt>
                <c:pt idx="29">
                  <c:v>40.695314440555499</c:v>
                </c:pt>
                <c:pt idx="30">
                  <c:v>41.005547401302181</c:v>
                </c:pt>
                <c:pt idx="31">
                  <c:v>41.462466598923648</c:v>
                </c:pt>
                <c:pt idx="32">
                  <c:v>41.39165255353582</c:v>
                </c:pt>
                <c:pt idx="33">
                  <c:v>39.335516164239216</c:v>
                </c:pt>
                <c:pt idx="34">
                  <c:v>38.96795754770239</c:v>
                </c:pt>
                <c:pt idx="35">
                  <c:v>40.315110458770853</c:v>
                </c:pt>
                <c:pt idx="36">
                  <c:v>39.611185126641843</c:v>
                </c:pt>
                <c:pt idx="37">
                  <c:v>38.14263670919425</c:v>
                </c:pt>
                <c:pt idx="38">
                  <c:v>38.318828798313966</c:v>
                </c:pt>
                <c:pt idx="39">
                  <c:v>37.11414700237102</c:v>
                </c:pt>
                <c:pt idx="40">
                  <c:v>36.233186556772438</c:v>
                </c:pt>
                <c:pt idx="41">
                  <c:v>35.650656731022558</c:v>
                </c:pt>
                <c:pt idx="42">
                  <c:v>34.335538745248591</c:v>
                </c:pt>
                <c:pt idx="43">
                  <c:v>34.566527417108894</c:v>
                </c:pt>
                <c:pt idx="44">
                  <c:v>30.775446915810484</c:v>
                </c:pt>
                <c:pt idx="45">
                  <c:v>32.671408678634613</c:v>
                </c:pt>
                <c:pt idx="46">
                  <c:v>35.149900267208622</c:v>
                </c:pt>
                <c:pt idx="47">
                  <c:v>35.436528546159359</c:v>
                </c:pt>
                <c:pt idx="48">
                  <c:v>29.920620225057405</c:v>
                </c:pt>
                <c:pt idx="49">
                  <c:v>26.125324602009719</c:v>
                </c:pt>
                <c:pt idx="50">
                  <c:v>31.151435775845854</c:v>
                </c:pt>
                <c:pt idx="51">
                  <c:v>38.233683338978594</c:v>
                </c:pt>
                <c:pt idx="52">
                  <c:v>42.06775808211961</c:v>
                </c:pt>
                <c:pt idx="53">
                  <c:v>41.623484249745971</c:v>
                </c:pt>
                <c:pt idx="54">
                  <c:v>45.372413533551622</c:v>
                </c:pt>
                <c:pt idx="55">
                  <c:v>44.037062963381132</c:v>
                </c:pt>
                <c:pt idx="56">
                  <c:v>42.43868879605585</c:v>
                </c:pt>
                <c:pt idx="57">
                  <c:v>41.321681532497834</c:v>
                </c:pt>
                <c:pt idx="58">
                  <c:v>45.653140642053366</c:v>
                </c:pt>
                <c:pt idx="59">
                  <c:v>42.550811034586573</c:v>
                </c:pt>
                <c:pt idx="60">
                  <c:v>42.990026720861081</c:v>
                </c:pt>
                <c:pt idx="61">
                  <c:v>41.448135184976096</c:v>
                </c:pt>
                <c:pt idx="62">
                  <c:v>41.686711075985087</c:v>
                </c:pt>
                <c:pt idx="63">
                  <c:v>41.241594219261593</c:v>
                </c:pt>
                <c:pt idx="64">
                  <c:v>41.003018328252601</c:v>
                </c:pt>
                <c:pt idx="65">
                  <c:v>43.275811975461963</c:v>
                </c:pt>
                <c:pt idx="66">
                  <c:v>43.876045312558801</c:v>
                </c:pt>
                <c:pt idx="67">
                  <c:v>21.830958563847801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B9E5-427D-8FC4-CEFD199815A2}"/>
            </c:ext>
          </c:extLst>
        </c:ser>
        <c:ser>
          <c:idx val="3"/>
          <c:order val="3"/>
          <c:tx>
            <c:v>Wk4-Lag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'Acrobat Adstock'!$AB$3:$AB$73</c:f>
              <c:numCache>
                <c:formatCode>_("$"* #,##0.00_);_("$"* \(#,##0.00\);_("$"* "-"??_);_(@_)</c:formatCode>
                <c:ptCount val="71"/>
                <c:pt idx="0">
                  <c:v>33.326438598472016</c:v>
                </c:pt>
                <c:pt idx="1">
                  <c:v>36.715396484889538</c:v>
                </c:pt>
                <c:pt idx="2">
                  <c:v>35.585743856083695</c:v>
                </c:pt>
                <c:pt idx="3">
                  <c:v>34.839667306461926</c:v>
                </c:pt>
                <c:pt idx="4">
                  <c:v>34.40719581498626</c:v>
                </c:pt>
                <c:pt idx="5">
                  <c:v>34.970336080689471</c:v>
                </c:pt>
                <c:pt idx="6">
                  <c:v>35.095103684468029</c:v>
                </c:pt>
                <c:pt idx="7">
                  <c:v>38.479846449136275</c:v>
                </c:pt>
                <c:pt idx="8">
                  <c:v>44.170260810658235</c:v>
                </c:pt>
                <c:pt idx="9">
                  <c:v>50.629513379248053</c:v>
                </c:pt>
                <c:pt idx="10">
                  <c:v>51.421956268111856</c:v>
                </c:pt>
                <c:pt idx="11">
                  <c:v>57.345888374543684</c:v>
                </c:pt>
                <c:pt idx="12">
                  <c:v>49.848029806932381</c:v>
                </c:pt>
                <c:pt idx="13">
                  <c:v>43.784155658424609</c:v>
                </c:pt>
                <c:pt idx="14">
                  <c:v>42.512031914493257</c:v>
                </c:pt>
                <c:pt idx="15">
                  <c:v>43.999969891987519</c:v>
                </c:pt>
                <c:pt idx="16">
                  <c:v>43.747062587030989</c:v>
                </c:pt>
                <c:pt idx="17">
                  <c:v>40.608482932520431</c:v>
                </c:pt>
                <c:pt idx="18">
                  <c:v>38.00943886191714</c:v>
                </c:pt>
                <c:pt idx="19">
                  <c:v>41.369733920439586</c:v>
                </c:pt>
                <c:pt idx="20">
                  <c:v>41.994414963682217</c:v>
                </c:pt>
                <c:pt idx="21">
                  <c:v>39.079236761883266</c:v>
                </c:pt>
                <c:pt idx="22">
                  <c:v>37.938624816529305</c:v>
                </c:pt>
                <c:pt idx="23">
                  <c:v>39.490632644612553</c:v>
                </c:pt>
                <c:pt idx="24">
                  <c:v>39.813510970607062</c:v>
                </c:pt>
                <c:pt idx="25">
                  <c:v>42.727003123706304</c:v>
                </c:pt>
                <c:pt idx="26">
                  <c:v>40.756012193745072</c:v>
                </c:pt>
                <c:pt idx="27">
                  <c:v>40.889210041022174</c:v>
                </c:pt>
                <c:pt idx="28">
                  <c:v>40.695314440555499</c:v>
                </c:pt>
                <c:pt idx="29">
                  <c:v>41.005547401302181</c:v>
                </c:pt>
                <c:pt idx="30">
                  <c:v>41.462466598923648</c:v>
                </c:pt>
                <c:pt idx="31">
                  <c:v>41.39165255353582</c:v>
                </c:pt>
                <c:pt idx="32">
                  <c:v>39.335516164239216</c:v>
                </c:pt>
                <c:pt idx="33">
                  <c:v>38.96795754770239</c:v>
                </c:pt>
                <c:pt idx="34">
                  <c:v>40.315110458770853</c:v>
                </c:pt>
                <c:pt idx="35">
                  <c:v>39.611185126641843</c:v>
                </c:pt>
                <c:pt idx="36">
                  <c:v>38.14263670919425</c:v>
                </c:pt>
                <c:pt idx="37">
                  <c:v>38.318828798313966</c:v>
                </c:pt>
                <c:pt idx="38">
                  <c:v>37.11414700237102</c:v>
                </c:pt>
                <c:pt idx="39">
                  <c:v>36.233186556772438</c:v>
                </c:pt>
                <c:pt idx="40">
                  <c:v>35.650656731022558</c:v>
                </c:pt>
                <c:pt idx="41">
                  <c:v>34.335538745248591</c:v>
                </c:pt>
                <c:pt idx="42">
                  <c:v>34.566527417108894</c:v>
                </c:pt>
                <c:pt idx="43">
                  <c:v>30.775446915810484</c:v>
                </c:pt>
                <c:pt idx="44">
                  <c:v>32.671408678634613</c:v>
                </c:pt>
                <c:pt idx="45">
                  <c:v>35.149900267208622</c:v>
                </c:pt>
                <c:pt idx="46">
                  <c:v>35.436528546159359</c:v>
                </c:pt>
                <c:pt idx="47">
                  <c:v>29.920620225057405</c:v>
                </c:pt>
                <c:pt idx="48">
                  <c:v>26.125324602009719</c:v>
                </c:pt>
                <c:pt idx="49">
                  <c:v>31.151435775845854</c:v>
                </c:pt>
                <c:pt idx="50">
                  <c:v>38.233683338978594</c:v>
                </c:pt>
                <c:pt idx="51">
                  <c:v>42.06775808211961</c:v>
                </c:pt>
                <c:pt idx="52">
                  <c:v>41.623484249745971</c:v>
                </c:pt>
                <c:pt idx="53">
                  <c:v>45.372413533551622</c:v>
                </c:pt>
                <c:pt idx="54">
                  <c:v>44.037062963381132</c:v>
                </c:pt>
                <c:pt idx="55">
                  <c:v>42.43868879605585</c:v>
                </c:pt>
                <c:pt idx="56">
                  <c:v>41.321681532497834</c:v>
                </c:pt>
                <c:pt idx="57">
                  <c:v>45.653140642053366</c:v>
                </c:pt>
                <c:pt idx="58">
                  <c:v>42.550811034586573</c:v>
                </c:pt>
                <c:pt idx="59">
                  <c:v>42.990026720861081</c:v>
                </c:pt>
                <c:pt idx="60">
                  <c:v>41.448135184976096</c:v>
                </c:pt>
                <c:pt idx="61">
                  <c:v>41.686711075985087</c:v>
                </c:pt>
                <c:pt idx="62">
                  <c:v>41.241594219261593</c:v>
                </c:pt>
                <c:pt idx="63">
                  <c:v>41.003018328252601</c:v>
                </c:pt>
                <c:pt idx="64">
                  <c:v>43.275811975461963</c:v>
                </c:pt>
                <c:pt idx="65">
                  <c:v>43.876045312558801</c:v>
                </c:pt>
                <c:pt idx="66">
                  <c:v>21.830958563847801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9E5-427D-8FC4-CEFD199815A2}"/>
            </c:ext>
          </c:extLst>
        </c:ser>
        <c:ser>
          <c:idx val="4"/>
          <c:order val="4"/>
          <c:tx>
            <c:v>Wk5-Lag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'Acrobat Adstock'!$AC$3:$AC$73</c:f>
              <c:numCache>
                <c:formatCode>_("$"* #,##0.00_);_("$"* \(#,##0.00\);_("$"* "-"??_);_(@_)</c:formatCode>
                <c:ptCount val="71"/>
                <c:pt idx="0">
                  <c:v>36.715396484889538</c:v>
                </c:pt>
                <c:pt idx="1">
                  <c:v>35.585743856083695</c:v>
                </c:pt>
                <c:pt idx="2">
                  <c:v>34.839667306461926</c:v>
                </c:pt>
                <c:pt idx="3">
                  <c:v>34.40719581498626</c:v>
                </c:pt>
                <c:pt idx="4">
                  <c:v>34.970336080689471</c:v>
                </c:pt>
                <c:pt idx="5">
                  <c:v>35.095103684468029</c:v>
                </c:pt>
                <c:pt idx="6">
                  <c:v>38.479846449136275</c:v>
                </c:pt>
                <c:pt idx="7">
                  <c:v>44.170260810658235</c:v>
                </c:pt>
                <c:pt idx="8">
                  <c:v>50.629513379248053</c:v>
                </c:pt>
                <c:pt idx="9">
                  <c:v>51.421956268111856</c:v>
                </c:pt>
                <c:pt idx="10">
                  <c:v>57.345888374543684</c:v>
                </c:pt>
                <c:pt idx="11">
                  <c:v>49.848029806932381</c:v>
                </c:pt>
                <c:pt idx="12">
                  <c:v>43.784155658424609</c:v>
                </c:pt>
                <c:pt idx="13">
                  <c:v>42.512031914493257</c:v>
                </c:pt>
                <c:pt idx="14">
                  <c:v>43.999969891987519</c:v>
                </c:pt>
                <c:pt idx="15">
                  <c:v>43.747062587030989</c:v>
                </c:pt>
                <c:pt idx="16">
                  <c:v>40.608482932520431</c:v>
                </c:pt>
                <c:pt idx="17">
                  <c:v>38.00943886191714</c:v>
                </c:pt>
                <c:pt idx="18">
                  <c:v>41.369733920439586</c:v>
                </c:pt>
                <c:pt idx="19">
                  <c:v>41.994414963682217</c:v>
                </c:pt>
                <c:pt idx="20">
                  <c:v>39.079236761883266</c:v>
                </c:pt>
                <c:pt idx="21">
                  <c:v>37.938624816529305</c:v>
                </c:pt>
                <c:pt idx="22">
                  <c:v>39.490632644612553</c:v>
                </c:pt>
                <c:pt idx="23">
                  <c:v>39.813510970607062</c:v>
                </c:pt>
                <c:pt idx="24">
                  <c:v>42.727003123706304</c:v>
                </c:pt>
                <c:pt idx="25">
                  <c:v>40.756012193745072</c:v>
                </c:pt>
                <c:pt idx="26">
                  <c:v>40.889210041022174</c:v>
                </c:pt>
                <c:pt idx="27">
                  <c:v>40.695314440555499</c:v>
                </c:pt>
                <c:pt idx="28">
                  <c:v>41.005547401302181</c:v>
                </c:pt>
                <c:pt idx="29">
                  <c:v>41.462466598923648</c:v>
                </c:pt>
                <c:pt idx="30">
                  <c:v>41.39165255353582</c:v>
                </c:pt>
                <c:pt idx="31">
                  <c:v>39.335516164239216</c:v>
                </c:pt>
                <c:pt idx="32">
                  <c:v>38.96795754770239</c:v>
                </c:pt>
                <c:pt idx="33">
                  <c:v>40.315110458770853</c:v>
                </c:pt>
                <c:pt idx="34">
                  <c:v>39.611185126641843</c:v>
                </c:pt>
                <c:pt idx="35">
                  <c:v>38.14263670919425</c:v>
                </c:pt>
                <c:pt idx="36">
                  <c:v>38.318828798313966</c:v>
                </c:pt>
                <c:pt idx="37">
                  <c:v>37.11414700237102</c:v>
                </c:pt>
                <c:pt idx="38">
                  <c:v>36.233186556772438</c:v>
                </c:pt>
                <c:pt idx="39">
                  <c:v>35.650656731022558</c:v>
                </c:pt>
                <c:pt idx="40">
                  <c:v>34.335538745248591</c:v>
                </c:pt>
                <c:pt idx="41">
                  <c:v>34.566527417108894</c:v>
                </c:pt>
                <c:pt idx="42">
                  <c:v>30.775446915810484</c:v>
                </c:pt>
                <c:pt idx="43">
                  <c:v>32.671408678634613</c:v>
                </c:pt>
                <c:pt idx="44">
                  <c:v>35.149900267208622</c:v>
                </c:pt>
                <c:pt idx="45">
                  <c:v>35.436528546159359</c:v>
                </c:pt>
                <c:pt idx="46">
                  <c:v>29.920620225057405</c:v>
                </c:pt>
                <c:pt idx="47">
                  <c:v>26.125324602009719</c:v>
                </c:pt>
                <c:pt idx="48">
                  <c:v>31.151435775845854</c:v>
                </c:pt>
                <c:pt idx="49">
                  <c:v>38.233683338978594</c:v>
                </c:pt>
                <c:pt idx="50">
                  <c:v>42.06775808211961</c:v>
                </c:pt>
                <c:pt idx="51">
                  <c:v>41.623484249745971</c:v>
                </c:pt>
                <c:pt idx="52">
                  <c:v>45.372413533551622</c:v>
                </c:pt>
                <c:pt idx="53">
                  <c:v>44.037062963381132</c:v>
                </c:pt>
                <c:pt idx="54">
                  <c:v>42.43868879605585</c:v>
                </c:pt>
                <c:pt idx="55">
                  <c:v>41.321681532497834</c:v>
                </c:pt>
                <c:pt idx="56">
                  <c:v>45.653140642053366</c:v>
                </c:pt>
                <c:pt idx="57">
                  <c:v>42.550811034586573</c:v>
                </c:pt>
                <c:pt idx="58">
                  <c:v>42.990026720861081</c:v>
                </c:pt>
                <c:pt idx="59">
                  <c:v>41.448135184976096</c:v>
                </c:pt>
                <c:pt idx="60">
                  <c:v>41.686711075985087</c:v>
                </c:pt>
                <c:pt idx="61">
                  <c:v>41.241594219261593</c:v>
                </c:pt>
                <c:pt idx="62">
                  <c:v>41.003018328252601</c:v>
                </c:pt>
                <c:pt idx="63">
                  <c:v>43.275811975461963</c:v>
                </c:pt>
                <c:pt idx="64">
                  <c:v>43.876045312558801</c:v>
                </c:pt>
                <c:pt idx="65">
                  <c:v>21.830958563847801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B9E5-427D-8FC4-CEFD199815A2}"/>
            </c:ext>
          </c:extLst>
        </c:ser>
        <c:ser>
          <c:idx val="5"/>
          <c:order val="5"/>
          <c:tx>
            <c:v>Wk6-Lag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yVal>
            <c:numRef>
              <c:f>'Acrobat Adstock'!$AD$3:$AD$73</c:f>
              <c:numCache>
                <c:formatCode>_("$"* #,##0.00_);_("$"* \(#,##0.00\);_("$"* "-"??_);_(@_)</c:formatCode>
                <c:ptCount val="71"/>
                <c:pt idx="0">
                  <c:v>35.585743856083695</c:v>
                </c:pt>
                <c:pt idx="1">
                  <c:v>34.839667306461926</c:v>
                </c:pt>
                <c:pt idx="2">
                  <c:v>34.40719581498626</c:v>
                </c:pt>
                <c:pt idx="3">
                  <c:v>34.970336080689471</c:v>
                </c:pt>
                <c:pt idx="4">
                  <c:v>35.095103684468029</c:v>
                </c:pt>
                <c:pt idx="5">
                  <c:v>38.479846449136275</c:v>
                </c:pt>
                <c:pt idx="6">
                  <c:v>44.170260810658235</c:v>
                </c:pt>
                <c:pt idx="7">
                  <c:v>50.629513379248053</c:v>
                </c:pt>
                <c:pt idx="8">
                  <c:v>51.421956268111856</c:v>
                </c:pt>
                <c:pt idx="9">
                  <c:v>57.345888374543684</c:v>
                </c:pt>
                <c:pt idx="10">
                  <c:v>49.848029806932381</c:v>
                </c:pt>
                <c:pt idx="11">
                  <c:v>43.784155658424609</c:v>
                </c:pt>
                <c:pt idx="12">
                  <c:v>42.512031914493257</c:v>
                </c:pt>
                <c:pt idx="13">
                  <c:v>43.999969891987519</c:v>
                </c:pt>
                <c:pt idx="14">
                  <c:v>43.747062587030989</c:v>
                </c:pt>
                <c:pt idx="15">
                  <c:v>40.608482932520431</c:v>
                </c:pt>
                <c:pt idx="16">
                  <c:v>38.00943886191714</c:v>
                </c:pt>
                <c:pt idx="17">
                  <c:v>41.369733920439586</c:v>
                </c:pt>
                <c:pt idx="18">
                  <c:v>41.994414963682217</c:v>
                </c:pt>
                <c:pt idx="19">
                  <c:v>39.079236761883266</c:v>
                </c:pt>
                <c:pt idx="20">
                  <c:v>37.938624816529305</c:v>
                </c:pt>
                <c:pt idx="21">
                  <c:v>39.490632644612553</c:v>
                </c:pt>
                <c:pt idx="22">
                  <c:v>39.813510970607062</c:v>
                </c:pt>
                <c:pt idx="23">
                  <c:v>42.727003123706304</c:v>
                </c:pt>
                <c:pt idx="24">
                  <c:v>40.756012193745072</c:v>
                </c:pt>
                <c:pt idx="25">
                  <c:v>40.889210041022174</c:v>
                </c:pt>
                <c:pt idx="26">
                  <c:v>40.695314440555499</c:v>
                </c:pt>
                <c:pt idx="27">
                  <c:v>41.005547401302181</c:v>
                </c:pt>
                <c:pt idx="28">
                  <c:v>41.462466598923648</c:v>
                </c:pt>
                <c:pt idx="29">
                  <c:v>41.39165255353582</c:v>
                </c:pt>
                <c:pt idx="30">
                  <c:v>39.335516164239216</c:v>
                </c:pt>
                <c:pt idx="31">
                  <c:v>38.96795754770239</c:v>
                </c:pt>
                <c:pt idx="32">
                  <c:v>40.315110458770853</c:v>
                </c:pt>
                <c:pt idx="33">
                  <c:v>39.611185126641843</c:v>
                </c:pt>
                <c:pt idx="34">
                  <c:v>38.14263670919425</c:v>
                </c:pt>
                <c:pt idx="35">
                  <c:v>38.318828798313966</c:v>
                </c:pt>
                <c:pt idx="36">
                  <c:v>37.11414700237102</c:v>
                </c:pt>
                <c:pt idx="37">
                  <c:v>36.233186556772438</c:v>
                </c:pt>
                <c:pt idx="38">
                  <c:v>35.650656731022558</c:v>
                </c:pt>
                <c:pt idx="39">
                  <c:v>34.335538745248591</c:v>
                </c:pt>
                <c:pt idx="40">
                  <c:v>34.566527417108894</c:v>
                </c:pt>
                <c:pt idx="41">
                  <c:v>30.775446915810484</c:v>
                </c:pt>
                <c:pt idx="42">
                  <c:v>32.671408678634613</c:v>
                </c:pt>
                <c:pt idx="43">
                  <c:v>35.149900267208622</c:v>
                </c:pt>
                <c:pt idx="44">
                  <c:v>35.436528546159359</c:v>
                </c:pt>
                <c:pt idx="45">
                  <c:v>29.920620225057405</c:v>
                </c:pt>
                <c:pt idx="46">
                  <c:v>26.125324602009719</c:v>
                </c:pt>
                <c:pt idx="47">
                  <c:v>31.151435775845854</c:v>
                </c:pt>
                <c:pt idx="48">
                  <c:v>38.233683338978594</c:v>
                </c:pt>
                <c:pt idx="49">
                  <c:v>42.06775808211961</c:v>
                </c:pt>
                <c:pt idx="50">
                  <c:v>41.623484249745971</c:v>
                </c:pt>
                <c:pt idx="51">
                  <c:v>45.372413533551622</c:v>
                </c:pt>
                <c:pt idx="52">
                  <c:v>44.037062963381132</c:v>
                </c:pt>
                <c:pt idx="53">
                  <c:v>42.43868879605585</c:v>
                </c:pt>
                <c:pt idx="54">
                  <c:v>41.321681532497834</c:v>
                </c:pt>
                <c:pt idx="55">
                  <c:v>45.653140642053366</c:v>
                </c:pt>
                <c:pt idx="56">
                  <c:v>42.550811034586573</c:v>
                </c:pt>
                <c:pt idx="57">
                  <c:v>42.990026720861081</c:v>
                </c:pt>
                <c:pt idx="58">
                  <c:v>41.448135184976096</c:v>
                </c:pt>
                <c:pt idx="59">
                  <c:v>41.686711075985087</c:v>
                </c:pt>
                <c:pt idx="60">
                  <c:v>41.241594219261593</c:v>
                </c:pt>
                <c:pt idx="61">
                  <c:v>41.003018328252601</c:v>
                </c:pt>
                <c:pt idx="62">
                  <c:v>43.275811975461963</c:v>
                </c:pt>
                <c:pt idx="63">
                  <c:v>43.876045312558801</c:v>
                </c:pt>
                <c:pt idx="64">
                  <c:v>21.830958563847801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B9E5-427D-8FC4-CEFD199815A2}"/>
            </c:ext>
          </c:extLst>
        </c:ser>
        <c:ser>
          <c:idx val="6"/>
          <c:order val="6"/>
          <c:tx>
            <c:v>Wk7-Lag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yVal>
            <c:numRef>
              <c:f>'Acrobat Adstock'!$AE$3:$AE$73</c:f>
              <c:numCache>
                <c:formatCode>_("$"* #,##0.00_);_("$"* \(#,##0.00\);_("$"* "-"??_);_(@_)</c:formatCode>
                <c:ptCount val="71"/>
                <c:pt idx="0">
                  <c:v>34.839667306461926</c:v>
                </c:pt>
                <c:pt idx="1">
                  <c:v>34.40719581498626</c:v>
                </c:pt>
                <c:pt idx="2">
                  <c:v>34.970336080689471</c:v>
                </c:pt>
                <c:pt idx="3">
                  <c:v>35.095103684468029</c:v>
                </c:pt>
                <c:pt idx="4">
                  <c:v>38.479846449136275</c:v>
                </c:pt>
                <c:pt idx="5">
                  <c:v>44.170260810658235</c:v>
                </c:pt>
                <c:pt idx="6">
                  <c:v>50.629513379248053</c:v>
                </c:pt>
                <c:pt idx="7">
                  <c:v>51.421956268111856</c:v>
                </c:pt>
                <c:pt idx="8">
                  <c:v>57.345888374543684</c:v>
                </c:pt>
                <c:pt idx="9">
                  <c:v>49.848029806932381</c:v>
                </c:pt>
                <c:pt idx="10">
                  <c:v>43.784155658424609</c:v>
                </c:pt>
                <c:pt idx="11">
                  <c:v>42.512031914493257</c:v>
                </c:pt>
                <c:pt idx="12">
                  <c:v>43.999969891987519</c:v>
                </c:pt>
                <c:pt idx="13">
                  <c:v>43.747062587030989</c:v>
                </c:pt>
                <c:pt idx="14">
                  <c:v>40.608482932520431</c:v>
                </c:pt>
                <c:pt idx="15">
                  <c:v>38.00943886191714</c:v>
                </c:pt>
                <c:pt idx="16">
                  <c:v>41.369733920439586</c:v>
                </c:pt>
                <c:pt idx="17">
                  <c:v>41.994414963682217</c:v>
                </c:pt>
                <c:pt idx="18">
                  <c:v>39.079236761883266</c:v>
                </c:pt>
                <c:pt idx="19">
                  <c:v>37.938624816529305</c:v>
                </c:pt>
                <c:pt idx="20">
                  <c:v>39.490632644612553</c:v>
                </c:pt>
                <c:pt idx="21">
                  <c:v>39.813510970607062</c:v>
                </c:pt>
                <c:pt idx="22">
                  <c:v>42.727003123706304</c:v>
                </c:pt>
                <c:pt idx="23">
                  <c:v>40.756012193745072</c:v>
                </c:pt>
                <c:pt idx="24">
                  <c:v>40.889210041022174</c:v>
                </c:pt>
                <c:pt idx="25">
                  <c:v>40.695314440555499</c:v>
                </c:pt>
                <c:pt idx="26">
                  <c:v>41.005547401302181</c:v>
                </c:pt>
                <c:pt idx="27">
                  <c:v>41.462466598923648</c:v>
                </c:pt>
                <c:pt idx="28">
                  <c:v>41.39165255353582</c:v>
                </c:pt>
                <c:pt idx="29">
                  <c:v>39.335516164239216</c:v>
                </c:pt>
                <c:pt idx="30">
                  <c:v>38.96795754770239</c:v>
                </c:pt>
                <c:pt idx="31">
                  <c:v>40.315110458770853</c:v>
                </c:pt>
                <c:pt idx="32">
                  <c:v>39.611185126641843</c:v>
                </c:pt>
                <c:pt idx="33">
                  <c:v>38.14263670919425</c:v>
                </c:pt>
                <c:pt idx="34">
                  <c:v>38.318828798313966</c:v>
                </c:pt>
                <c:pt idx="35">
                  <c:v>37.11414700237102</c:v>
                </c:pt>
                <c:pt idx="36">
                  <c:v>36.233186556772438</c:v>
                </c:pt>
                <c:pt idx="37">
                  <c:v>35.650656731022558</c:v>
                </c:pt>
                <c:pt idx="38">
                  <c:v>34.335538745248591</c:v>
                </c:pt>
                <c:pt idx="39">
                  <c:v>34.566527417108894</c:v>
                </c:pt>
                <c:pt idx="40">
                  <c:v>30.775446915810484</c:v>
                </c:pt>
                <c:pt idx="41">
                  <c:v>32.671408678634613</c:v>
                </c:pt>
                <c:pt idx="42">
                  <c:v>35.149900267208622</c:v>
                </c:pt>
                <c:pt idx="43">
                  <c:v>35.436528546159359</c:v>
                </c:pt>
                <c:pt idx="44">
                  <c:v>29.920620225057405</c:v>
                </c:pt>
                <c:pt idx="45">
                  <c:v>26.125324602009719</c:v>
                </c:pt>
                <c:pt idx="46">
                  <c:v>31.151435775845854</c:v>
                </c:pt>
                <c:pt idx="47">
                  <c:v>38.233683338978594</c:v>
                </c:pt>
                <c:pt idx="48">
                  <c:v>42.06775808211961</c:v>
                </c:pt>
                <c:pt idx="49">
                  <c:v>41.623484249745971</c:v>
                </c:pt>
                <c:pt idx="50">
                  <c:v>45.372413533551622</c:v>
                </c:pt>
                <c:pt idx="51">
                  <c:v>44.037062963381132</c:v>
                </c:pt>
                <c:pt idx="52">
                  <c:v>42.43868879605585</c:v>
                </c:pt>
                <c:pt idx="53">
                  <c:v>41.321681532497834</c:v>
                </c:pt>
                <c:pt idx="54">
                  <c:v>45.653140642053366</c:v>
                </c:pt>
                <c:pt idx="55">
                  <c:v>42.550811034586573</c:v>
                </c:pt>
                <c:pt idx="56">
                  <c:v>42.990026720861081</c:v>
                </c:pt>
                <c:pt idx="57">
                  <c:v>41.448135184976096</c:v>
                </c:pt>
                <c:pt idx="58">
                  <c:v>41.686711075985087</c:v>
                </c:pt>
                <c:pt idx="59">
                  <c:v>41.241594219261593</c:v>
                </c:pt>
                <c:pt idx="60">
                  <c:v>41.003018328252601</c:v>
                </c:pt>
                <c:pt idx="61">
                  <c:v>43.275811975461963</c:v>
                </c:pt>
                <c:pt idx="62">
                  <c:v>43.876045312558801</c:v>
                </c:pt>
                <c:pt idx="63">
                  <c:v>21.830958563847801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B9E5-427D-8FC4-CEFD199815A2}"/>
            </c:ext>
          </c:extLst>
        </c:ser>
        <c:ser>
          <c:idx val="7"/>
          <c:order val="7"/>
          <c:tx>
            <c:v>Wk8-Lag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yVal>
            <c:numRef>
              <c:f>'Acrobat Adstock'!$AF$3:$AF$73</c:f>
              <c:numCache>
                <c:formatCode>_("$"* #,##0.00_);_("$"* \(#,##0.00\);_("$"* "-"??_);_(@_)</c:formatCode>
                <c:ptCount val="71"/>
                <c:pt idx="0">
                  <c:v>34.40719581498626</c:v>
                </c:pt>
                <c:pt idx="1">
                  <c:v>34.970336080689471</c:v>
                </c:pt>
                <c:pt idx="2">
                  <c:v>35.095103684468029</c:v>
                </c:pt>
                <c:pt idx="3">
                  <c:v>38.479846449136275</c:v>
                </c:pt>
                <c:pt idx="4">
                  <c:v>44.170260810658235</c:v>
                </c:pt>
                <c:pt idx="5">
                  <c:v>50.629513379248053</c:v>
                </c:pt>
                <c:pt idx="6">
                  <c:v>51.421956268111856</c:v>
                </c:pt>
                <c:pt idx="7">
                  <c:v>57.345888374543684</c:v>
                </c:pt>
                <c:pt idx="8">
                  <c:v>49.848029806932381</c:v>
                </c:pt>
                <c:pt idx="9">
                  <c:v>43.784155658424609</c:v>
                </c:pt>
                <c:pt idx="10">
                  <c:v>42.512031914493257</c:v>
                </c:pt>
                <c:pt idx="11">
                  <c:v>43.999969891987519</c:v>
                </c:pt>
                <c:pt idx="12">
                  <c:v>43.747062587030989</c:v>
                </c:pt>
                <c:pt idx="13">
                  <c:v>40.608482932520431</c:v>
                </c:pt>
                <c:pt idx="14">
                  <c:v>38.00943886191714</c:v>
                </c:pt>
                <c:pt idx="15">
                  <c:v>41.369733920439586</c:v>
                </c:pt>
                <c:pt idx="16">
                  <c:v>41.994414963682217</c:v>
                </c:pt>
                <c:pt idx="17">
                  <c:v>39.079236761883266</c:v>
                </c:pt>
                <c:pt idx="18">
                  <c:v>37.938624816529305</c:v>
                </c:pt>
                <c:pt idx="19">
                  <c:v>39.490632644612553</c:v>
                </c:pt>
                <c:pt idx="20">
                  <c:v>39.813510970607062</c:v>
                </c:pt>
                <c:pt idx="21">
                  <c:v>42.727003123706304</c:v>
                </c:pt>
                <c:pt idx="22">
                  <c:v>40.756012193745072</c:v>
                </c:pt>
                <c:pt idx="23">
                  <c:v>40.889210041022174</c:v>
                </c:pt>
                <c:pt idx="24">
                  <c:v>40.695314440555499</c:v>
                </c:pt>
                <c:pt idx="25">
                  <c:v>41.005547401302181</c:v>
                </c:pt>
                <c:pt idx="26">
                  <c:v>41.462466598923648</c:v>
                </c:pt>
                <c:pt idx="27">
                  <c:v>41.39165255353582</c:v>
                </c:pt>
                <c:pt idx="28">
                  <c:v>39.335516164239216</c:v>
                </c:pt>
                <c:pt idx="29">
                  <c:v>38.96795754770239</c:v>
                </c:pt>
                <c:pt idx="30">
                  <c:v>40.315110458770853</c:v>
                </c:pt>
                <c:pt idx="31">
                  <c:v>39.611185126641843</c:v>
                </c:pt>
                <c:pt idx="32">
                  <c:v>38.14263670919425</c:v>
                </c:pt>
                <c:pt idx="33">
                  <c:v>38.318828798313966</c:v>
                </c:pt>
                <c:pt idx="34">
                  <c:v>37.11414700237102</c:v>
                </c:pt>
                <c:pt idx="35">
                  <c:v>36.233186556772438</c:v>
                </c:pt>
                <c:pt idx="36">
                  <c:v>35.650656731022558</c:v>
                </c:pt>
                <c:pt idx="37">
                  <c:v>34.335538745248591</c:v>
                </c:pt>
                <c:pt idx="38">
                  <c:v>34.566527417108894</c:v>
                </c:pt>
                <c:pt idx="39">
                  <c:v>30.775446915810484</c:v>
                </c:pt>
                <c:pt idx="40">
                  <c:v>32.671408678634613</c:v>
                </c:pt>
                <c:pt idx="41">
                  <c:v>35.149900267208622</c:v>
                </c:pt>
                <c:pt idx="42">
                  <c:v>35.436528546159359</c:v>
                </c:pt>
                <c:pt idx="43">
                  <c:v>29.920620225057405</c:v>
                </c:pt>
                <c:pt idx="44">
                  <c:v>26.125324602009719</c:v>
                </c:pt>
                <c:pt idx="45">
                  <c:v>31.151435775845854</c:v>
                </c:pt>
                <c:pt idx="46">
                  <c:v>38.233683338978594</c:v>
                </c:pt>
                <c:pt idx="47">
                  <c:v>42.06775808211961</c:v>
                </c:pt>
                <c:pt idx="48">
                  <c:v>41.623484249745971</c:v>
                </c:pt>
                <c:pt idx="49">
                  <c:v>45.372413533551622</c:v>
                </c:pt>
                <c:pt idx="50">
                  <c:v>44.037062963381132</c:v>
                </c:pt>
                <c:pt idx="51">
                  <c:v>42.43868879605585</c:v>
                </c:pt>
                <c:pt idx="52">
                  <c:v>41.321681532497834</c:v>
                </c:pt>
                <c:pt idx="53">
                  <c:v>45.653140642053366</c:v>
                </c:pt>
                <c:pt idx="54">
                  <c:v>42.550811034586573</c:v>
                </c:pt>
                <c:pt idx="55">
                  <c:v>42.990026720861081</c:v>
                </c:pt>
                <c:pt idx="56">
                  <c:v>41.448135184976096</c:v>
                </c:pt>
                <c:pt idx="57">
                  <c:v>41.686711075985087</c:v>
                </c:pt>
                <c:pt idx="58">
                  <c:v>41.241594219261593</c:v>
                </c:pt>
                <c:pt idx="59">
                  <c:v>41.003018328252601</c:v>
                </c:pt>
                <c:pt idx="60">
                  <c:v>43.275811975461963</c:v>
                </c:pt>
                <c:pt idx="61">
                  <c:v>43.876045312558801</c:v>
                </c:pt>
                <c:pt idx="62">
                  <c:v>21.830958563847801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B9E5-427D-8FC4-CEFD199815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5667359"/>
        <c:axId val="1842926175"/>
      </c:scatterChart>
      <c:valAx>
        <c:axId val="805667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2926175"/>
        <c:crosses val="autoZero"/>
        <c:crossBetween val="midCat"/>
      </c:valAx>
      <c:valAx>
        <c:axId val="1842926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6673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'Acrobat Adstock'!$X$2</c:f>
              <c:strCache>
                <c:ptCount val="1"/>
                <c:pt idx="0">
                  <c:v>Acrobat Positive Mentions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'Acrobat Adstock'!$X$3:$X$73</c:f>
              <c:numCache>
                <c:formatCode>General</c:formatCode>
                <c:ptCount val="71"/>
                <c:pt idx="1">
                  <c:v>3</c:v>
                </c:pt>
                <c:pt idx="2">
                  <c:v>8</c:v>
                </c:pt>
                <c:pt idx="3">
                  <c:v>1</c:v>
                </c:pt>
                <c:pt idx="4">
                  <c:v>3</c:v>
                </c:pt>
                <c:pt idx="6">
                  <c:v>8</c:v>
                </c:pt>
                <c:pt idx="7">
                  <c:v>1</c:v>
                </c:pt>
                <c:pt idx="8">
                  <c:v>5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1</c:v>
                </c:pt>
                <c:pt idx="13">
                  <c:v>3</c:v>
                </c:pt>
                <c:pt idx="14">
                  <c:v>14</c:v>
                </c:pt>
                <c:pt idx="15">
                  <c:v>1</c:v>
                </c:pt>
                <c:pt idx="16">
                  <c:v>2</c:v>
                </c:pt>
                <c:pt idx="17">
                  <c:v>31</c:v>
                </c:pt>
                <c:pt idx="18">
                  <c:v>138</c:v>
                </c:pt>
                <c:pt idx="19">
                  <c:v>152</c:v>
                </c:pt>
                <c:pt idx="20">
                  <c:v>97</c:v>
                </c:pt>
                <c:pt idx="21">
                  <c:v>71</c:v>
                </c:pt>
                <c:pt idx="22">
                  <c:v>120</c:v>
                </c:pt>
                <c:pt idx="23">
                  <c:v>98</c:v>
                </c:pt>
                <c:pt idx="24">
                  <c:v>88</c:v>
                </c:pt>
                <c:pt idx="25">
                  <c:v>101</c:v>
                </c:pt>
                <c:pt idx="26">
                  <c:v>164</c:v>
                </c:pt>
                <c:pt idx="27">
                  <c:v>103</c:v>
                </c:pt>
                <c:pt idx="28">
                  <c:v>89</c:v>
                </c:pt>
                <c:pt idx="29">
                  <c:v>98</c:v>
                </c:pt>
                <c:pt idx="30">
                  <c:v>73</c:v>
                </c:pt>
                <c:pt idx="31">
                  <c:v>129</c:v>
                </c:pt>
                <c:pt idx="32">
                  <c:v>200</c:v>
                </c:pt>
                <c:pt idx="33">
                  <c:v>112</c:v>
                </c:pt>
                <c:pt idx="34">
                  <c:v>105</c:v>
                </c:pt>
                <c:pt idx="35">
                  <c:v>112</c:v>
                </c:pt>
                <c:pt idx="36">
                  <c:v>130</c:v>
                </c:pt>
                <c:pt idx="37">
                  <c:v>165</c:v>
                </c:pt>
                <c:pt idx="38">
                  <c:v>124</c:v>
                </c:pt>
                <c:pt idx="39">
                  <c:v>142</c:v>
                </c:pt>
                <c:pt idx="40">
                  <c:v>140</c:v>
                </c:pt>
                <c:pt idx="41">
                  <c:v>136</c:v>
                </c:pt>
                <c:pt idx="42">
                  <c:v>79</c:v>
                </c:pt>
                <c:pt idx="43">
                  <c:v>114</c:v>
                </c:pt>
                <c:pt idx="44">
                  <c:v>72</c:v>
                </c:pt>
                <c:pt idx="45">
                  <c:v>84</c:v>
                </c:pt>
                <c:pt idx="46">
                  <c:v>63</c:v>
                </c:pt>
                <c:pt idx="47">
                  <c:v>75</c:v>
                </c:pt>
                <c:pt idx="48">
                  <c:v>88</c:v>
                </c:pt>
                <c:pt idx="49">
                  <c:v>87</c:v>
                </c:pt>
                <c:pt idx="50">
                  <c:v>68</c:v>
                </c:pt>
                <c:pt idx="51">
                  <c:v>55</c:v>
                </c:pt>
                <c:pt idx="52">
                  <c:v>53</c:v>
                </c:pt>
                <c:pt idx="53">
                  <c:v>71</c:v>
                </c:pt>
                <c:pt idx="54">
                  <c:v>65</c:v>
                </c:pt>
                <c:pt idx="55">
                  <c:v>726</c:v>
                </c:pt>
                <c:pt idx="56">
                  <c:v>801</c:v>
                </c:pt>
                <c:pt idx="57">
                  <c:v>1033</c:v>
                </c:pt>
                <c:pt idx="58">
                  <c:v>903</c:v>
                </c:pt>
                <c:pt idx="59">
                  <c:v>1012</c:v>
                </c:pt>
                <c:pt idx="60">
                  <c:v>1066</c:v>
                </c:pt>
                <c:pt idx="61">
                  <c:v>1124</c:v>
                </c:pt>
                <c:pt idx="62">
                  <c:v>2748</c:v>
                </c:pt>
                <c:pt idx="63">
                  <c:v>2908</c:v>
                </c:pt>
                <c:pt idx="64">
                  <c:v>2021</c:v>
                </c:pt>
                <c:pt idx="65">
                  <c:v>1597</c:v>
                </c:pt>
                <c:pt idx="66">
                  <c:v>1425</c:v>
                </c:pt>
                <c:pt idx="67">
                  <c:v>1255</c:v>
                </c:pt>
                <c:pt idx="68">
                  <c:v>1272</c:v>
                </c:pt>
                <c:pt idx="69">
                  <c:v>1226</c:v>
                </c:pt>
                <c:pt idx="70">
                  <c:v>1053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E0-4A37-8F9F-6262976E35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7326344"/>
        <c:axId val="747318144"/>
      </c:lineChart>
      <c:lineChart>
        <c:grouping val="standard"/>
        <c:varyColors val="0"/>
        <c:ser>
          <c:idx val="0"/>
          <c:order val="0"/>
          <c:tx>
            <c:strRef>
              <c:f>'Acrobat Adstock'!$W$2</c:f>
              <c:strCache>
                <c:ptCount val="1"/>
                <c:pt idx="0">
                  <c:v>Acrobat $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'Acrobat Adstock'!$W$3:$W$73</c:f>
              <c:numCache>
                <c:formatCode>_("$"* #,##0.00_);_("$"* \(#,##0.00\);_("$"* "-"??_);_(@_)</c:formatCode>
                <c:ptCount val="71"/>
                <c:pt idx="0">
                  <c:v>19.287554100334955</c:v>
                </c:pt>
                <c:pt idx="1">
                  <c:v>26.48276692634828</c:v>
                </c:pt>
                <c:pt idx="2">
                  <c:v>32.782687892815481</c:v>
                </c:pt>
                <c:pt idx="3">
                  <c:v>33.198298897294045</c:v>
                </c:pt>
                <c:pt idx="4">
                  <c:v>33.326438598472016</c:v>
                </c:pt>
                <c:pt idx="5">
                  <c:v>36.715396484889538</c:v>
                </c:pt>
                <c:pt idx="6">
                  <c:v>35.585743856083695</c:v>
                </c:pt>
                <c:pt idx="7">
                  <c:v>34.839667306461926</c:v>
                </c:pt>
                <c:pt idx="8">
                  <c:v>34.40719581498626</c:v>
                </c:pt>
                <c:pt idx="9">
                  <c:v>34.970336080689471</c:v>
                </c:pt>
                <c:pt idx="10">
                  <c:v>35.095103684468029</c:v>
                </c:pt>
                <c:pt idx="11">
                  <c:v>38.479846449136275</c:v>
                </c:pt>
                <c:pt idx="12">
                  <c:v>44.170260810658235</c:v>
                </c:pt>
                <c:pt idx="13">
                  <c:v>50.629513379248053</c:v>
                </c:pt>
                <c:pt idx="14">
                  <c:v>51.421956268111856</c:v>
                </c:pt>
                <c:pt idx="15">
                  <c:v>57.345888374543684</c:v>
                </c:pt>
                <c:pt idx="16">
                  <c:v>49.848029806932381</c:v>
                </c:pt>
                <c:pt idx="17">
                  <c:v>43.784155658424609</c:v>
                </c:pt>
                <c:pt idx="18">
                  <c:v>42.512031914493257</c:v>
                </c:pt>
                <c:pt idx="19">
                  <c:v>43.999969891987519</c:v>
                </c:pt>
                <c:pt idx="20">
                  <c:v>43.747062587030989</c:v>
                </c:pt>
                <c:pt idx="21">
                  <c:v>40.608482932520431</c:v>
                </c:pt>
                <c:pt idx="22">
                  <c:v>38.00943886191714</c:v>
                </c:pt>
                <c:pt idx="23">
                  <c:v>41.369733920439586</c:v>
                </c:pt>
                <c:pt idx="24">
                  <c:v>41.994414963682217</c:v>
                </c:pt>
                <c:pt idx="25">
                  <c:v>39.079236761883266</c:v>
                </c:pt>
                <c:pt idx="26">
                  <c:v>37.938624816529305</c:v>
                </c:pt>
                <c:pt idx="27">
                  <c:v>39.490632644612553</c:v>
                </c:pt>
                <c:pt idx="28">
                  <c:v>39.813510970607062</c:v>
                </c:pt>
                <c:pt idx="29">
                  <c:v>42.727003123706304</c:v>
                </c:pt>
                <c:pt idx="30">
                  <c:v>40.756012193745072</c:v>
                </c:pt>
                <c:pt idx="31">
                  <c:v>40.889210041022174</c:v>
                </c:pt>
                <c:pt idx="32">
                  <c:v>40.695314440555499</c:v>
                </c:pt>
                <c:pt idx="33">
                  <c:v>41.005547401302181</c:v>
                </c:pt>
                <c:pt idx="34">
                  <c:v>41.462466598923648</c:v>
                </c:pt>
                <c:pt idx="35">
                  <c:v>41.39165255353582</c:v>
                </c:pt>
                <c:pt idx="36">
                  <c:v>39.335516164239216</c:v>
                </c:pt>
                <c:pt idx="37">
                  <c:v>38.96795754770239</c:v>
                </c:pt>
                <c:pt idx="38">
                  <c:v>40.315110458770853</c:v>
                </c:pt>
                <c:pt idx="39">
                  <c:v>39.611185126641843</c:v>
                </c:pt>
                <c:pt idx="40">
                  <c:v>38.14263670919425</c:v>
                </c:pt>
                <c:pt idx="41">
                  <c:v>38.318828798313966</c:v>
                </c:pt>
                <c:pt idx="42">
                  <c:v>37.11414700237102</c:v>
                </c:pt>
                <c:pt idx="43">
                  <c:v>36.233186556772438</c:v>
                </c:pt>
                <c:pt idx="44">
                  <c:v>35.650656731022558</c:v>
                </c:pt>
                <c:pt idx="45">
                  <c:v>34.335538745248591</c:v>
                </c:pt>
                <c:pt idx="46">
                  <c:v>34.566527417108894</c:v>
                </c:pt>
                <c:pt idx="47">
                  <c:v>30.775446915810484</c:v>
                </c:pt>
                <c:pt idx="48">
                  <c:v>32.671408678634613</c:v>
                </c:pt>
                <c:pt idx="49">
                  <c:v>35.149900267208622</c:v>
                </c:pt>
                <c:pt idx="50">
                  <c:v>35.436528546159359</c:v>
                </c:pt>
                <c:pt idx="51">
                  <c:v>29.920620225057405</c:v>
                </c:pt>
                <c:pt idx="52">
                  <c:v>26.125324602009719</c:v>
                </c:pt>
                <c:pt idx="53">
                  <c:v>31.151435775845854</c:v>
                </c:pt>
                <c:pt idx="54">
                  <c:v>38.233683338978594</c:v>
                </c:pt>
                <c:pt idx="55">
                  <c:v>42.06775808211961</c:v>
                </c:pt>
                <c:pt idx="56">
                  <c:v>41.623484249745971</c:v>
                </c:pt>
                <c:pt idx="57">
                  <c:v>45.372413533551622</c:v>
                </c:pt>
                <c:pt idx="58">
                  <c:v>44.037062963381132</c:v>
                </c:pt>
                <c:pt idx="59">
                  <c:v>42.43868879605585</c:v>
                </c:pt>
                <c:pt idx="60">
                  <c:v>41.321681532497834</c:v>
                </c:pt>
                <c:pt idx="61">
                  <c:v>45.653140642053366</c:v>
                </c:pt>
                <c:pt idx="62">
                  <c:v>42.550811034586573</c:v>
                </c:pt>
                <c:pt idx="63">
                  <c:v>42.990026720861081</c:v>
                </c:pt>
                <c:pt idx="64">
                  <c:v>41.448135184976096</c:v>
                </c:pt>
                <c:pt idx="65">
                  <c:v>41.686711075985087</c:v>
                </c:pt>
                <c:pt idx="66">
                  <c:v>41.241594219261593</c:v>
                </c:pt>
                <c:pt idx="67">
                  <c:v>41.003018328252601</c:v>
                </c:pt>
                <c:pt idx="68">
                  <c:v>43.275811975461963</c:v>
                </c:pt>
                <c:pt idx="69">
                  <c:v>43.876045312558801</c:v>
                </c:pt>
                <c:pt idx="70">
                  <c:v>21.830958563847801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E0-4A37-8F9F-6262976E35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2283792"/>
        <c:axId val="1112279528"/>
      </c:lineChart>
      <c:catAx>
        <c:axId val="7473263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318144"/>
        <c:crosses val="autoZero"/>
        <c:auto val="1"/>
        <c:lblAlgn val="ctr"/>
        <c:lblOffset val="100"/>
        <c:noMultiLvlLbl val="0"/>
      </c:catAx>
      <c:valAx>
        <c:axId val="74731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326344"/>
        <c:crosses val="autoZero"/>
        <c:crossBetween val="between"/>
      </c:valAx>
      <c:valAx>
        <c:axId val="1112279528"/>
        <c:scaling>
          <c:orientation val="minMax"/>
        </c:scaling>
        <c:delete val="0"/>
        <c:axPos val="r"/>
        <c:numFmt formatCode="_(&quot;$&quot;* #,##0.00_);_(&quot;$&quot;* \(#,##0.00\);_(&quot;$&quot;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2283792"/>
        <c:crosses val="max"/>
        <c:crossBetween val="between"/>
      </c:valAx>
      <c:catAx>
        <c:axId val="1112283792"/>
        <c:scaling>
          <c:orientation val="minMax"/>
        </c:scaling>
        <c:delete val="1"/>
        <c:axPos val="b"/>
        <c:majorTickMark val="out"/>
        <c:minorTickMark val="none"/>
        <c:tickLblPos val="nextTo"/>
        <c:crossAx val="11122795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Wk1-Lag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'Photoshop Adstock'!$Z$3:$Z$73</c:f>
              <c:numCache>
                <c:formatCode>General</c:formatCode>
                <c:ptCount val="71"/>
                <c:pt idx="0">
                  <c:v>43</c:v>
                </c:pt>
                <c:pt idx="1">
                  <c:v>86</c:v>
                </c:pt>
                <c:pt idx="2">
                  <c:v>88</c:v>
                </c:pt>
                <c:pt idx="3">
                  <c:v>111</c:v>
                </c:pt>
                <c:pt idx="4">
                  <c:v>92</c:v>
                </c:pt>
                <c:pt idx="5">
                  <c:v>118</c:v>
                </c:pt>
                <c:pt idx="6">
                  <c:v>145</c:v>
                </c:pt>
                <c:pt idx="7">
                  <c:v>286</c:v>
                </c:pt>
                <c:pt idx="8">
                  <c:v>134</c:v>
                </c:pt>
                <c:pt idx="9">
                  <c:v>103</c:v>
                </c:pt>
                <c:pt idx="10">
                  <c:v>137</c:v>
                </c:pt>
                <c:pt idx="11">
                  <c:v>119</c:v>
                </c:pt>
                <c:pt idx="12">
                  <c:v>246</c:v>
                </c:pt>
                <c:pt idx="13">
                  <c:v>185</c:v>
                </c:pt>
                <c:pt idx="14">
                  <c:v>242</c:v>
                </c:pt>
                <c:pt idx="15">
                  <c:v>435</c:v>
                </c:pt>
                <c:pt idx="16">
                  <c:v>430</c:v>
                </c:pt>
                <c:pt idx="17">
                  <c:v>303</c:v>
                </c:pt>
                <c:pt idx="18">
                  <c:v>350</c:v>
                </c:pt>
                <c:pt idx="19">
                  <c:v>141</c:v>
                </c:pt>
                <c:pt idx="20">
                  <c:v>162</c:v>
                </c:pt>
                <c:pt idx="21">
                  <c:v>129</c:v>
                </c:pt>
                <c:pt idx="22">
                  <c:v>147</c:v>
                </c:pt>
                <c:pt idx="23">
                  <c:v>413</c:v>
                </c:pt>
                <c:pt idx="24">
                  <c:v>404</c:v>
                </c:pt>
                <c:pt idx="25">
                  <c:v>261</c:v>
                </c:pt>
                <c:pt idx="26">
                  <c:v>184</c:v>
                </c:pt>
                <c:pt idx="27">
                  <c:v>236</c:v>
                </c:pt>
                <c:pt idx="28">
                  <c:v>177</c:v>
                </c:pt>
                <c:pt idx="29">
                  <c:v>191</c:v>
                </c:pt>
                <c:pt idx="30">
                  <c:v>202</c:v>
                </c:pt>
                <c:pt idx="31">
                  <c:v>336</c:v>
                </c:pt>
                <c:pt idx="32">
                  <c:v>305</c:v>
                </c:pt>
                <c:pt idx="33">
                  <c:v>364</c:v>
                </c:pt>
                <c:pt idx="34">
                  <c:v>516</c:v>
                </c:pt>
                <c:pt idx="35">
                  <c:v>261</c:v>
                </c:pt>
                <c:pt idx="36">
                  <c:v>331</c:v>
                </c:pt>
                <c:pt idx="37">
                  <c:v>284</c:v>
                </c:pt>
                <c:pt idx="38">
                  <c:v>297</c:v>
                </c:pt>
                <c:pt idx="39">
                  <c:v>554</c:v>
                </c:pt>
                <c:pt idx="40">
                  <c:v>580</c:v>
                </c:pt>
                <c:pt idx="41">
                  <c:v>629</c:v>
                </c:pt>
                <c:pt idx="42">
                  <c:v>1756</c:v>
                </c:pt>
                <c:pt idx="43">
                  <c:v>944</c:v>
                </c:pt>
                <c:pt idx="44">
                  <c:v>766</c:v>
                </c:pt>
                <c:pt idx="45">
                  <c:v>835</c:v>
                </c:pt>
                <c:pt idx="46">
                  <c:v>1139</c:v>
                </c:pt>
                <c:pt idx="47">
                  <c:v>864</c:v>
                </c:pt>
                <c:pt idx="48">
                  <c:v>1905</c:v>
                </c:pt>
                <c:pt idx="49">
                  <c:v>1955</c:v>
                </c:pt>
                <c:pt idx="50">
                  <c:v>2012</c:v>
                </c:pt>
                <c:pt idx="51">
                  <c:v>2294</c:v>
                </c:pt>
                <c:pt idx="52">
                  <c:v>4866</c:v>
                </c:pt>
                <c:pt idx="53">
                  <c:v>2708</c:v>
                </c:pt>
                <c:pt idx="54">
                  <c:v>2717</c:v>
                </c:pt>
                <c:pt idx="55">
                  <c:v>5370</c:v>
                </c:pt>
                <c:pt idx="56">
                  <c:v>7056</c:v>
                </c:pt>
                <c:pt idx="57">
                  <c:v>5705</c:v>
                </c:pt>
                <c:pt idx="58">
                  <c:v>6243</c:v>
                </c:pt>
                <c:pt idx="59">
                  <c:v>10610</c:v>
                </c:pt>
                <c:pt idx="60">
                  <c:v>20111</c:v>
                </c:pt>
                <c:pt idx="61">
                  <c:v>13057</c:v>
                </c:pt>
                <c:pt idx="62">
                  <c:v>6239</c:v>
                </c:pt>
                <c:pt idx="63">
                  <c:v>5608</c:v>
                </c:pt>
                <c:pt idx="64">
                  <c:v>7341</c:v>
                </c:pt>
                <c:pt idx="65">
                  <c:v>5750</c:v>
                </c:pt>
                <c:pt idx="66">
                  <c:v>5532</c:v>
                </c:pt>
                <c:pt idx="67">
                  <c:v>5865</c:v>
                </c:pt>
                <c:pt idx="68">
                  <c:v>5787</c:v>
                </c:pt>
                <c:pt idx="69">
                  <c:v>5151</c:v>
                </c:pt>
                <c:pt idx="70">
                  <c:v>5720</c:v>
                </c:pt>
              </c:numCache>
            </c:numRef>
          </c:xVal>
          <c:yVal>
            <c:numRef>
              <c:f>'Photoshop Adstock'!$AA$3:$AA$73</c:f>
              <c:numCache>
                <c:formatCode>_("$"* #,##0.00_);_("$"* \(#,##0.00\);_("$"* "-"??_);_(@_)</c:formatCode>
                <c:ptCount val="71"/>
                <c:pt idx="0">
                  <c:v>10.389384116693678</c:v>
                </c:pt>
                <c:pt idx="1">
                  <c:v>9.2406807131280395</c:v>
                </c:pt>
                <c:pt idx="2">
                  <c:v>8.8407617504051874</c:v>
                </c:pt>
                <c:pt idx="3">
                  <c:v>8.5940032414910874</c:v>
                </c:pt>
                <c:pt idx="4">
                  <c:v>7.8707455429497584</c:v>
                </c:pt>
                <c:pt idx="5">
                  <c:v>8.4493517017828204</c:v>
                </c:pt>
                <c:pt idx="6">
                  <c:v>9.0194489465153964</c:v>
                </c:pt>
                <c:pt idx="7">
                  <c:v>9.1045380875202593</c:v>
                </c:pt>
                <c:pt idx="8">
                  <c:v>9.0194489465153964</c:v>
                </c:pt>
                <c:pt idx="9">
                  <c:v>8.5344408427876814</c:v>
                </c:pt>
                <c:pt idx="10">
                  <c:v>8.9769043760129641</c:v>
                </c:pt>
                <c:pt idx="11">
                  <c:v>9.2151539708265791</c:v>
                </c:pt>
                <c:pt idx="12">
                  <c:v>9.3853322528363048</c:v>
                </c:pt>
                <c:pt idx="13">
                  <c:v>9.623581847649918</c:v>
                </c:pt>
                <c:pt idx="14">
                  <c:v>11.682739059967584</c:v>
                </c:pt>
                <c:pt idx="15">
                  <c:v>10.372366288492707</c:v>
                </c:pt>
                <c:pt idx="16">
                  <c:v>11.044570502431119</c:v>
                </c:pt>
                <c:pt idx="17">
                  <c:v>11.512560777957862</c:v>
                </c:pt>
                <c:pt idx="18">
                  <c:v>12.91653160453809</c:v>
                </c:pt>
                <c:pt idx="19">
                  <c:v>13.946110210696922</c:v>
                </c:pt>
                <c:pt idx="20">
                  <c:v>14.720421393841168</c:v>
                </c:pt>
                <c:pt idx="21">
                  <c:v>13.605753646677472</c:v>
                </c:pt>
                <c:pt idx="22">
                  <c:v>11.299837925445706</c:v>
                </c:pt>
                <c:pt idx="23">
                  <c:v>12.150729335494329</c:v>
                </c:pt>
                <c:pt idx="24">
                  <c:v>12.882495948136144</c:v>
                </c:pt>
                <c:pt idx="25">
                  <c:v>12.320907617504053</c:v>
                </c:pt>
                <c:pt idx="26">
                  <c:v>11.963533225283632</c:v>
                </c:pt>
                <c:pt idx="27">
                  <c:v>12.729335494327392</c:v>
                </c:pt>
                <c:pt idx="28">
                  <c:v>15.426661264181526</c:v>
                </c:pt>
                <c:pt idx="29">
                  <c:v>14.371555915721233</c:v>
                </c:pt>
                <c:pt idx="30">
                  <c:v>14.958670988654783</c:v>
                </c:pt>
                <c:pt idx="31">
                  <c:v>16.600891410048625</c:v>
                </c:pt>
                <c:pt idx="32">
                  <c:v>16.983792544570505</c:v>
                </c:pt>
                <c:pt idx="33">
                  <c:v>16.013776337115075</c:v>
                </c:pt>
                <c:pt idx="34">
                  <c:v>13.120745542949759</c:v>
                </c:pt>
                <c:pt idx="35">
                  <c:v>13.478119935170179</c:v>
                </c:pt>
                <c:pt idx="36">
                  <c:v>14.260940032414913</c:v>
                </c:pt>
                <c:pt idx="37">
                  <c:v>13.758914100486226</c:v>
                </c:pt>
                <c:pt idx="38">
                  <c:v>12.720826580226907</c:v>
                </c:pt>
                <c:pt idx="39">
                  <c:v>12.244327390599679</c:v>
                </c:pt>
                <c:pt idx="40">
                  <c:v>15.230956239870345</c:v>
                </c:pt>
                <c:pt idx="41">
                  <c:v>20.83833063209077</c:v>
                </c:pt>
                <c:pt idx="42">
                  <c:v>24.488654781199362</c:v>
                </c:pt>
                <c:pt idx="43">
                  <c:v>18.719611021069699</c:v>
                </c:pt>
                <c:pt idx="44">
                  <c:v>17.136952998379261</c:v>
                </c:pt>
                <c:pt idx="45">
                  <c:v>19.885332252836314</c:v>
                </c:pt>
                <c:pt idx="46">
                  <c:v>21.348865478119944</c:v>
                </c:pt>
                <c:pt idx="47">
                  <c:v>22.39546191247975</c:v>
                </c:pt>
                <c:pt idx="48">
                  <c:v>22.293354943273915</c:v>
                </c:pt>
                <c:pt idx="49">
                  <c:v>21.076580226904383</c:v>
                </c:pt>
                <c:pt idx="50">
                  <c:v>21.263776337115083</c:v>
                </c:pt>
                <c:pt idx="51">
                  <c:v>20.149108589951386</c:v>
                </c:pt>
                <c:pt idx="52">
                  <c:v>18.081442463533232</c:v>
                </c:pt>
                <c:pt idx="53">
                  <c:v>17.213533225283637</c:v>
                </c:pt>
                <c:pt idx="54">
                  <c:v>16.617909238249602</c:v>
                </c:pt>
                <c:pt idx="55">
                  <c:v>16.303079416531613</c:v>
                </c:pt>
                <c:pt idx="56">
                  <c:v>16.949756888168565</c:v>
                </c:pt>
                <c:pt idx="57">
                  <c:v>15.826580226904383</c:v>
                </c:pt>
                <c:pt idx="58">
                  <c:v>15.937196110210705</c:v>
                </c:pt>
                <c:pt idx="59">
                  <c:v>16.149918962722861</c:v>
                </c:pt>
                <c:pt idx="60">
                  <c:v>14.575769854132908</c:v>
                </c:pt>
                <c:pt idx="61">
                  <c:v>15.120340356564027</c:v>
                </c:pt>
                <c:pt idx="62">
                  <c:v>15.928687196110218</c:v>
                </c:pt>
                <c:pt idx="63">
                  <c:v>16.46474878444085</c:v>
                </c:pt>
                <c:pt idx="64">
                  <c:v>16.864667747163701</c:v>
                </c:pt>
                <c:pt idx="65">
                  <c:v>17.094408427876829</c:v>
                </c:pt>
                <c:pt idx="66">
                  <c:v>17.273095623987039</c:v>
                </c:pt>
                <c:pt idx="67">
                  <c:v>17.715559157212322</c:v>
                </c:pt>
                <c:pt idx="68">
                  <c:v>20.532009724473266</c:v>
                </c:pt>
                <c:pt idx="69">
                  <c:v>12.457050243111837</c:v>
                </c:pt>
                <c:pt idx="7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C6B-4192-9240-DDCD017444E6}"/>
            </c:ext>
          </c:extLst>
        </c:ser>
        <c:ser>
          <c:idx val="1"/>
          <c:order val="1"/>
          <c:tx>
            <c:v>Wk2-Lag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'Photoshop Adstock'!$AB$3:$AB$73</c:f>
              <c:numCache>
                <c:formatCode>_("$"* #,##0.00_);_("$"* \(#,##0.00\);_("$"* "-"??_);_(@_)</c:formatCode>
                <c:ptCount val="71"/>
                <c:pt idx="0">
                  <c:v>9.2406807131280395</c:v>
                </c:pt>
                <c:pt idx="1">
                  <c:v>8.8407617504051874</c:v>
                </c:pt>
                <c:pt idx="2">
                  <c:v>8.5940032414910874</c:v>
                </c:pt>
                <c:pt idx="3">
                  <c:v>7.8707455429497584</c:v>
                </c:pt>
                <c:pt idx="4">
                  <c:v>8.4493517017828204</c:v>
                </c:pt>
                <c:pt idx="5">
                  <c:v>9.0194489465153964</c:v>
                </c:pt>
                <c:pt idx="6">
                  <c:v>9.1045380875202593</c:v>
                </c:pt>
                <c:pt idx="7">
                  <c:v>9.0194489465153964</c:v>
                </c:pt>
                <c:pt idx="8">
                  <c:v>8.5344408427876814</c:v>
                </c:pt>
                <c:pt idx="9">
                  <c:v>8.9769043760129641</c:v>
                </c:pt>
                <c:pt idx="10">
                  <c:v>9.2151539708265791</c:v>
                </c:pt>
                <c:pt idx="11">
                  <c:v>9.3853322528363048</c:v>
                </c:pt>
                <c:pt idx="12">
                  <c:v>9.623581847649918</c:v>
                </c:pt>
                <c:pt idx="13">
                  <c:v>11.682739059967584</c:v>
                </c:pt>
                <c:pt idx="14">
                  <c:v>10.372366288492707</c:v>
                </c:pt>
                <c:pt idx="15">
                  <c:v>11.044570502431119</c:v>
                </c:pt>
                <c:pt idx="16">
                  <c:v>11.512560777957862</c:v>
                </c:pt>
                <c:pt idx="17">
                  <c:v>12.91653160453809</c:v>
                </c:pt>
                <c:pt idx="18">
                  <c:v>13.946110210696922</c:v>
                </c:pt>
                <c:pt idx="19">
                  <c:v>14.720421393841168</c:v>
                </c:pt>
                <c:pt idx="20">
                  <c:v>13.605753646677472</c:v>
                </c:pt>
                <c:pt idx="21">
                  <c:v>11.299837925445706</c:v>
                </c:pt>
                <c:pt idx="22">
                  <c:v>12.150729335494329</c:v>
                </c:pt>
                <c:pt idx="23">
                  <c:v>12.882495948136144</c:v>
                </c:pt>
                <c:pt idx="24">
                  <c:v>12.320907617504053</c:v>
                </c:pt>
                <c:pt idx="25">
                  <c:v>11.963533225283632</c:v>
                </c:pt>
                <c:pt idx="26">
                  <c:v>12.729335494327392</c:v>
                </c:pt>
                <c:pt idx="27">
                  <c:v>15.426661264181526</c:v>
                </c:pt>
                <c:pt idx="28">
                  <c:v>14.371555915721233</c:v>
                </c:pt>
                <c:pt idx="29">
                  <c:v>14.958670988654783</c:v>
                </c:pt>
                <c:pt idx="30">
                  <c:v>16.600891410048625</c:v>
                </c:pt>
                <c:pt idx="31">
                  <c:v>16.983792544570505</c:v>
                </c:pt>
                <c:pt idx="32">
                  <c:v>16.013776337115075</c:v>
                </c:pt>
                <c:pt idx="33">
                  <c:v>13.120745542949759</c:v>
                </c:pt>
                <c:pt idx="34">
                  <c:v>13.478119935170179</c:v>
                </c:pt>
                <c:pt idx="35">
                  <c:v>14.260940032414913</c:v>
                </c:pt>
                <c:pt idx="36">
                  <c:v>13.758914100486226</c:v>
                </c:pt>
                <c:pt idx="37">
                  <c:v>12.720826580226907</c:v>
                </c:pt>
                <c:pt idx="38">
                  <c:v>12.244327390599679</c:v>
                </c:pt>
                <c:pt idx="39">
                  <c:v>15.230956239870345</c:v>
                </c:pt>
                <c:pt idx="40">
                  <c:v>20.83833063209077</c:v>
                </c:pt>
                <c:pt idx="41">
                  <c:v>24.488654781199362</c:v>
                </c:pt>
                <c:pt idx="42">
                  <c:v>18.719611021069699</c:v>
                </c:pt>
                <c:pt idx="43">
                  <c:v>17.136952998379261</c:v>
                </c:pt>
                <c:pt idx="44">
                  <c:v>19.885332252836314</c:v>
                </c:pt>
                <c:pt idx="45">
                  <c:v>21.348865478119944</c:v>
                </c:pt>
                <c:pt idx="46">
                  <c:v>22.39546191247975</c:v>
                </c:pt>
                <c:pt idx="47">
                  <c:v>22.293354943273915</c:v>
                </c:pt>
                <c:pt idx="48">
                  <c:v>21.076580226904383</c:v>
                </c:pt>
                <c:pt idx="49">
                  <c:v>21.263776337115083</c:v>
                </c:pt>
                <c:pt idx="50">
                  <c:v>20.149108589951386</c:v>
                </c:pt>
                <c:pt idx="51">
                  <c:v>18.081442463533232</c:v>
                </c:pt>
                <c:pt idx="52">
                  <c:v>17.213533225283637</c:v>
                </c:pt>
                <c:pt idx="53">
                  <c:v>16.617909238249602</c:v>
                </c:pt>
                <c:pt idx="54">
                  <c:v>16.303079416531613</c:v>
                </c:pt>
                <c:pt idx="55">
                  <c:v>16.949756888168565</c:v>
                </c:pt>
                <c:pt idx="56">
                  <c:v>15.826580226904383</c:v>
                </c:pt>
                <c:pt idx="57">
                  <c:v>15.937196110210705</c:v>
                </c:pt>
                <c:pt idx="58">
                  <c:v>16.149918962722861</c:v>
                </c:pt>
                <c:pt idx="59">
                  <c:v>14.575769854132908</c:v>
                </c:pt>
                <c:pt idx="60">
                  <c:v>15.120340356564027</c:v>
                </c:pt>
                <c:pt idx="61">
                  <c:v>15.928687196110218</c:v>
                </c:pt>
                <c:pt idx="62">
                  <c:v>16.46474878444085</c:v>
                </c:pt>
                <c:pt idx="63">
                  <c:v>16.864667747163701</c:v>
                </c:pt>
                <c:pt idx="64">
                  <c:v>17.094408427876829</c:v>
                </c:pt>
                <c:pt idx="65">
                  <c:v>17.273095623987039</c:v>
                </c:pt>
                <c:pt idx="66">
                  <c:v>17.715559157212322</c:v>
                </c:pt>
                <c:pt idx="67">
                  <c:v>20.532009724473266</c:v>
                </c:pt>
                <c:pt idx="68">
                  <c:v>12.457050243111837</c:v>
                </c:pt>
                <c:pt idx="69">
                  <c:v>0</c:v>
                </c:pt>
                <c:pt idx="7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C6B-4192-9240-DDCD017444E6}"/>
            </c:ext>
          </c:extLst>
        </c:ser>
        <c:ser>
          <c:idx val="2"/>
          <c:order val="2"/>
          <c:tx>
            <c:v>Wk3-Lag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'Photoshop Adstock'!$AC$3:$AC$73</c:f>
              <c:numCache>
                <c:formatCode>_("$"* #,##0.00_);_("$"* \(#,##0.00\);_("$"* "-"??_);_(@_)</c:formatCode>
                <c:ptCount val="71"/>
                <c:pt idx="0">
                  <c:v>8.8407617504051874</c:v>
                </c:pt>
                <c:pt idx="1">
                  <c:v>8.5940032414910874</c:v>
                </c:pt>
                <c:pt idx="2">
                  <c:v>7.8707455429497584</c:v>
                </c:pt>
                <c:pt idx="3">
                  <c:v>8.4493517017828204</c:v>
                </c:pt>
                <c:pt idx="4">
                  <c:v>9.0194489465153964</c:v>
                </c:pt>
                <c:pt idx="5">
                  <c:v>9.1045380875202593</c:v>
                </c:pt>
                <c:pt idx="6">
                  <c:v>9.0194489465153964</c:v>
                </c:pt>
                <c:pt idx="7">
                  <c:v>8.5344408427876814</c:v>
                </c:pt>
                <c:pt idx="8">
                  <c:v>8.9769043760129641</c:v>
                </c:pt>
                <c:pt idx="9">
                  <c:v>9.2151539708265791</c:v>
                </c:pt>
                <c:pt idx="10">
                  <c:v>9.3853322528363048</c:v>
                </c:pt>
                <c:pt idx="11">
                  <c:v>9.623581847649918</c:v>
                </c:pt>
                <c:pt idx="12">
                  <c:v>11.682739059967584</c:v>
                </c:pt>
                <c:pt idx="13">
                  <c:v>10.372366288492707</c:v>
                </c:pt>
                <c:pt idx="14">
                  <c:v>11.044570502431119</c:v>
                </c:pt>
                <c:pt idx="15">
                  <c:v>11.512560777957862</c:v>
                </c:pt>
                <c:pt idx="16">
                  <c:v>12.91653160453809</c:v>
                </c:pt>
                <c:pt idx="17">
                  <c:v>13.946110210696922</c:v>
                </c:pt>
                <c:pt idx="18">
                  <c:v>14.720421393841168</c:v>
                </c:pt>
                <c:pt idx="19">
                  <c:v>13.605753646677472</c:v>
                </c:pt>
                <c:pt idx="20">
                  <c:v>11.299837925445706</c:v>
                </c:pt>
                <c:pt idx="21">
                  <c:v>12.150729335494329</c:v>
                </c:pt>
                <c:pt idx="22">
                  <c:v>12.882495948136144</c:v>
                </c:pt>
                <c:pt idx="23">
                  <c:v>12.320907617504053</c:v>
                </c:pt>
                <c:pt idx="24">
                  <c:v>11.963533225283632</c:v>
                </c:pt>
                <c:pt idx="25">
                  <c:v>12.729335494327392</c:v>
                </c:pt>
                <c:pt idx="26">
                  <c:v>15.426661264181526</c:v>
                </c:pt>
                <c:pt idx="27">
                  <c:v>14.371555915721233</c:v>
                </c:pt>
                <c:pt idx="28">
                  <c:v>14.958670988654783</c:v>
                </c:pt>
                <c:pt idx="29">
                  <c:v>16.600891410048625</c:v>
                </c:pt>
                <c:pt idx="30">
                  <c:v>16.983792544570505</c:v>
                </c:pt>
                <c:pt idx="31">
                  <c:v>16.013776337115075</c:v>
                </c:pt>
                <c:pt idx="32">
                  <c:v>13.120745542949759</c:v>
                </c:pt>
                <c:pt idx="33">
                  <c:v>13.478119935170179</c:v>
                </c:pt>
                <c:pt idx="34">
                  <c:v>14.260940032414913</c:v>
                </c:pt>
                <c:pt idx="35">
                  <c:v>13.758914100486226</c:v>
                </c:pt>
                <c:pt idx="36">
                  <c:v>12.720826580226907</c:v>
                </c:pt>
                <c:pt idx="37">
                  <c:v>12.244327390599679</c:v>
                </c:pt>
                <c:pt idx="38">
                  <c:v>15.230956239870345</c:v>
                </c:pt>
                <c:pt idx="39">
                  <c:v>20.83833063209077</c:v>
                </c:pt>
                <c:pt idx="40">
                  <c:v>24.488654781199362</c:v>
                </c:pt>
                <c:pt idx="41">
                  <c:v>18.719611021069699</c:v>
                </c:pt>
                <c:pt idx="42">
                  <c:v>17.136952998379261</c:v>
                </c:pt>
                <c:pt idx="43">
                  <c:v>19.885332252836314</c:v>
                </c:pt>
                <c:pt idx="44">
                  <c:v>21.348865478119944</c:v>
                </c:pt>
                <c:pt idx="45">
                  <c:v>22.39546191247975</c:v>
                </c:pt>
                <c:pt idx="46">
                  <c:v>22.293354943273915</c:v>
                </c:pt>
                <c:pt idx="47">
                  <c:v>21.076580226904383</c:v>
                </c:pt>
                <c:pt idx="48">
                  <c:v>21.263776337115083</c:v>
                </c:pt>
                <c:pt idx="49">
                  <c:v>20.149108589951386</c:v>
                </c:pt>
                <c:pt idx="50">
                  <c:v>18.081442463533232</c:v>
                </c:pt>
                <c:pt idx="51">
                  <c:v>17.213533225283637</c:v>
                </c:pt>
                <c:pt idx="52">
                  <c:v>16.617909238249602</c:v>
                </c:pt>
                <c:pt idx="53">
                  <c:v>16.303079416531613</c:v>
                </c:pt>
                <c:pt idx="54">
                  <c:v>16.949756888168565</c:v>
                </c:pt>
                <c:pt idx="55">
                  <c:v>15.826580226904383</c:v>
                </c:pt>
                <c:pt idx="56">
                  <c:v>15.937196110210705</c:v>
                </c:pt>
                <c:pt idx="57">
                  <c:v>16.149918962722861</c:v>
                </c:pt>
                <c:pt idx="58">
                  <c:v>14.575769854132908</c:v>
                </c:pt>
                <c:pt idx="59">
                  <c:v>15.120340356564027</c:v>
                </c:pt>
                <c:pt idx="60">
                  <c:v>15.928687196110218</c:v>
                </c:pt>
                <c:pt idx="61">
                  <c:v>16.46474878444085</c:v>
                </c:pt>
                <c:pt idx="62">
                  <c:v>16.864667747163701</c:v>
                </c:pt>
                <c:pt idx="63">
                  <c:v>17.094408427876829</c:v>
                </c:pt>
                <c:pt idx="64">
                  <c:v>17.273095623987039</c:v>
                </c:pt>
                <c:pt idx="65">
                  <c:v>17.715559157212322</c:v>
                </c:pt>
                <c:pt idx="66">
                  <c:v>20.532009724473266</c:v>
                </c:pt>
                <c:pt idx="67">
                  <c:v>12.457050243111837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C6B-4192-9240-DDCD017444E6}"/>
            </c:ext>
          </c:extLst>
        </c:ser>
        <c:ser>
          <c:idx val="3"/>
          <c:order val="3"/>
          <c:tx>
            <c:v>Wk4-Lag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'Photoshop Adstock'!$AD$3:$AD$73</c:f>
              <c:numCache>
                <c:formatCode>_("$"* #,##0.00_);_("$"* \(#,##0.00\);_("$"* "-"??_);_(@_)</c:formatCode>
                <c:ptCount val="71"/>
                <c:pt idx="0">
                  <c:v>8.5940032414910874</c:v>
                </c:pt>
                <c:pt idx="1">
                  <c:v>7.8707455429497584</c:v>
                </c:pt>
                <c:pt idx="2">
                  <c:v>8.4493517017828204</c:v>
                </c:pt>
                <c:pt idx="3">
                  <c:v>9.0194489465153964</c:v>
                </c:pt>
                <c:pt idx="4">
                  <c:v>9.1045380875202593</c:v>
                </c:pt>
                <c:pt idx="5">
                  <c:v>9.0194489465153964</c:v>
                </c:pt>
                <c:pt idx="6">
                  <c:v>8.5344408427876814</c:v>
                </c:pt>
                <c:pt idx="7">
                  <c:v>8.9769043760129641</c:v>
                </c:pt>
                <c:pt idx="8">
                  <c:v>9.2151539708265791</c:v>
                </c:pt>
                <c:pt idx="9">
                  <c:v>9.3853322528363048</c:v>
                </c:pt>
                <c:pt idx="10">
                  <c:v>9.623581847649918</c:v>
                </c:pt>
                <c:pt idx="11">
                  <c:v>11.682739059967584</c:v>
                </c:pt>
                <c:pt idx="12">
                  <c:v>10.372366288492707</c:v>
                </c:pt>
                <c:pt idx="13">
                  <c:v>11.044570502431119</c:v>
                </c:pt>
                <c:pt idx="14">
                  <c:v>11.512560777957862</c:v>
                </c:pt>
                <c:pt idx="15">
                  <c:v>12.91653160453809</c:v>
                </c:pt>
                <c:pt idx="16">
                  <c:v>13.946110210696922</c:v>
                </c:pt>
                <c:pt idx="17">
                  <c:v>14.720421393841168</c:v>
                </c:pt>
                <c:pt idx="18">
                  <c:v>13.605753646677472</c:v>
                </c:pt>
                <c:pt idx="19">
                  <c:v>11.299837925445706</c:v>
                </c:pt>
                <c:pt idx="20">
                  <c:v>12.150729335494329</c:v>
                </c:pt>
                <c:pt idx="21">
                  <c:v>12.882495948136144</c:v>
                </c:pt>
                <c:pt idx="22">
                  <c:v>12.320907617504053</c:v>
                </c:pt>
                <c:pt idx="23">
                  <c:v>11.963533225283632</c:v>
                </c:pt>
                <c:pt idx="24">
                  <c:v>12.729335494327392</c:v>
                </c:pt>
                <c:pt idx="25">
                  <c:v>15.426661264181526</c:v>
                </c:pt>
                <c:pt idx="26">
                  <c:v>14.371555915721233</c:v>
                </c:pt>
                <c:pt idx="27">
                  <c:v>14.958670988654783</c:v>
                </c:pt>
                <c:pt idx="28">
                  <c:v>16.600891410048625</c:v>
                </c:pt>
                <c:pt idx="29">
                  <c:v>16.983792544570505</c:v>
                </c:pt>
                <c:pt idx="30">
                  <c:v>16.013776337115075</c:v>
                </c:pt>
                <c:pt idx="31">
                  <c:v>13.120745542949759</c:v>
                </c:pt>
                <c:pt idx="32">
                  <c:v>13.478119935170179</c:v>
                </c:pt>
                <c:pt idx="33">
                  <c:v>14.260940032414913</c:v>
                </c:pt>
                <c:pt idx="34">
                  <c:v>13.758914100486226</c:v>
                </c:pt>
                <c:pt idx="35">
                  <c:v>12.720826580226907</c:v>
                </c:pt>
                <c:pt idx="36">
                  <c:v>12.244327390599679</c:v>
                </c:pt>
                <c:pt idx="37">
                  <c:v>15.230956239870345</c:v>
                </c:pt>
                <c:pt idx="38">
                  <c:v>20.83833063209077</c:v>
                </c:pt>
                <c:pt idx="39">
                  <c:v>24.488654781199362</c:v>
                </c:pt>
                <c:pt idx="40">
                  <c:v>18.719611021069699</c:v>
                </c:pt>
                <c:pt idx="41">
                  <c:v>17.136952998379261</c:v>
                </c:pt>
                <c:pt idx="42">
                  <c:v>19.885332252836314</c:v>
                </c:pt>
                <c:pt idx="43">
                  <c:v>21.348865478119944</c:v>
                </c:pt>
                <c:pt idx="44">
                  <c:v>22.39546191247975</c:v>
                </c:pt>
                <c:pt idx="45">
                  <c:v>22.293354943273915</c:v>
                </c:pt>
                <c:pt idx="46">
                  <c:v>21.076580226904383</c:v>
                </c:pt>
                <c:pt idx="47">
                  <c:v>21.263776337115083</c:v>
                </c:pt>
                <c:pt idx="48">
                  <c:v>20.149108589951386</c:v>
                </c:pt>
                <c:pt idx="49">
                  <c:v>18.081442463533232</c:v>
                </c:pt>
                <c:pt idx="50">
                  <c:v>17.213533225283637</c:v>
                </c:pt>
                <c:pt idx="51">
                  <c:v>16.617909238249602</c:v>
                </c:pt>
                <c:pt idx="52">
                  <c:v>16.303079416531613</c:v>
                </c:pt>
                <c:pt idx="53">
                  <c:v>16.949756888168565</c:v>
                </c:pt>
                <c:pt idx="54">
                  <c:v>15.826580226904383</c:v>
                </c:pt>
                <c:pt idx="55">
                  <c:v>15.937196110210705</c:v>
                </c:pt>
                <c:pt idx="56">
                  <c:v>16.149918962722861</c:v>
                </c:pt>
                <c:pt idx="57">
                  <c:v>14.575769854132908</c:v>
                </c:pt>
                <c:pt idx="58">
                  <c:v>15.120340356564027</c:v>
                </c:pt>
                <c:pt idx="59">
                  <c:v>15.928687196110218</c:v>
                </c:pt>
                <c:pt idx="60">
                  <c:v>16.46474878444085</c:v>
                </c:pt>
                <c:pt idx="61">
                  <c:v>16.864667747163701</c:v>
                </c:pt>
                <c:pt idx="62">
                  <c:v>17.094408427876829</c:v>
                </c:pt>
                <c:pt idx="63">
                  <c:v>17.273095623987039</c:v>
                </c:pt>
                <c:pt idx="64">
                  <c:v>17.715559157212322</c:v>
                </c:pt>
                <c:pt idx="65">
                  <c:v>20.532009724473266</c:v>
                </c:pt>
                <c:pt idx="66">
                  <c:v>12.457050243111837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C6B-4192-9240-DDCD017444E6}"/>
            </c:ext>
          </c:extLst>
        </c:ser>
        <c:ser>
          <c:idx val="4"/>
          <c:order val="4"/>
          <c:tx>
            <c:v>Wk5-Lag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'Photoshop Adstock'!$AE$3:$AE$73</c:f>
              <c:numCache>
                <c:formatCode>_("$"* #,##0.00_);_("$"* \(#,##0.00\);_("$"* "-"??_);_(@_)</c:formatCode>
                <c:ptCount val="71"/>
                <c:pt idx="0">
                  <c:v>7.8707455429497584</c:v>
                </c:pt>
                <c:pt idx="1">
                  <c:v>8.4493517017828204</c:v>
                </c:pt>
                <c:pt idx="2">
                  <c:v>9.0194489465153964</c:v>
                </c:pt>
                <c:pt idx="3">
                  <c:v>9.1045380875202593</c:v>
                </c:pt>
                <c:pt idx="4">
                  <c:v>9.0194489465153964</c:v>
                </c:pt>
                <c:pt idx="5">
                  <c:v>8.5344408427876814</c:v>
                </c:pt>
                <c:pt idx="6">
                  <c:v>8.9769043760129641</c:v>
                </c:pt>
                <c:pt idx="7">
                  <c:v>9.2151539708265791</c:v>
                </c:pt>
                <c:pt idx="8">
                  <c:v>9.3853322528363048</c:v>
                </c:pt>
                <c:pt idx="9">
                  <c:v>9.623581847649918</c:v>
                </c:pt>
                <c:pt idx="10">
                  <c:v>11.682739059967584</c:v>
                </c:pt>
                <c:pt idx="11">
                  <c:v>10.372366288492707</c:v>
                </c:pt>
                <c:pt idx="12">
                  <c:v>11.044570502431119</c:v>
                </c:pt>
                <c:pt idx="13">
                  <c:v>11.512560777957862</c:v>
                </c:pt>
                <c:pt idx="14">
                  <c:v>12.91653160453809</c:v>
                </c:pt>
                <c:pt idx="15">
                  <c:v>13.946110210696922</c:v>
                </c:pt>
                <c:pt idx="16">
                  <c:v>14.720421393841168</c:v>
                </c:pt>
                <c:pt idx="17">
                  <c:v>13.605753646677472</c:v>
                </c:pt>
                <c:pt idx="18">
                  <c:v>11.299837925445706</c:v>
                </c:pt>
                <c:pt idx="19">
                  <c:v>12.150729335494329</c:v>
                </c:pt>
                <c:pt idx="20">
                  <c:v>12.882495948136144</c:v>
                </c:pt>
                <c:pt idx="21">
                  <c:v>12.320907617504053</c:v>
                </c:pt>
                <c:pt idx="22">
                  <c:v>11.963533225283632</c:v>
                </c:pt>
                <c:pt idx="23">
                  <c:v>12.729335494327392</c:v>
                </c:pt>
                <c:pt idx="24">
                  <c:v>15.426661264181526</c:v>
                </c:pt>
                <c:pt idx="25">
                  <c:v>14.371555915721233</c:v>
                </c:pt>
                <c:pt idx="26">
                  <c:v>14.958670988654783</c:v>
                </c:pt>
                <c:pt idx="27">
                  <c:v>16.600891410048625</c:v>
                </c:pt>
                <c:pt idx="28">
                  <c:v>16.983792544570505</c:v>
                </c:pt>
                <c:pt idx="29">
                  <c:v>16.013776337115075</c:v>
                </c:pt>
                <c:pt idx="30">
                  <c:v>13.120745542949759</c:v>
                </c:pt>
                <c:pt idx="31">
                  <c:v>13.478119935170179</c:v>
                </c:pt>
                <c:pt idx="32">
                  <c:v>14.260940032414913</c:v>
                </c:pt>
                <c:pt idx="33">
                  <c:v>13.758914100486226</c:v>
                </c:pt>
                <c:pt idx="34">
                  <c:v>12.720826580226907</c:v>
                </c:pt>
                <c:pt idx="35">
                  <c:v>12.244327390599679</c:v>
                </c:pt>
                <c:pt idx="36">
                  <c:v>15.230956239870345</c:v>
                </c:pt>
                <c:pt idx="37">
                  <c:v>20.83833063209077</c:v>
                </c:pt>
                <c:pt idx="38">
                  <c:v>24.488654781199362</c:v>
                </c:pt>
                <c:pt idx="39">
                  <c:v>18.719611021069699</c:v>
                </c:pt>
                <c:pt idx="40">
                  <c:v>17.136952998379261</c:v>
                </c:pt>
                <c:pt idx="41">
                  <c:v>19.885332252836314</c:v>
                </c:pt>
                <c:pt idx="42">
                  <c:v>21.348865478119944</c:v>
                </c:pt>
                <c:pt idx="43">
                  <c:v>22.39546191247975</c:v>
                </c:pt>
                <c:pt idx="44">
                  <c:v>22.293354943273915</c:v>
                </c:pt>
                <c:pt idx="45">
                  <c:v>21.076580226904383</c:v>
                </c:pt>
                <c:pt idx="46">
                  <c:v>21.263776337115083</c:v>
                </c:pt>
                <c:pt idx="47">
                  <c:v>20.149108589951386</c:v>
                </c:pt>
                <c:pt idx="48">
                  <c:v>18.081442463533232</c:v>
                </c:pt>
                <c:pt idx="49">
                  <c:v>17.213533225283637</c:v>
                </c:pt>
                <c:pt idx="50">
                  <c:v>16.617909238249602</c:v>
                </c:pt>
                <c:pt idx="51">
                  <c:v>16.303079416531613</c:v>
                </c:pt>
                <c:pt idx="52">
                  <c:v>16.949756888168565</c:v>
                </c:pt>
                <c:pt idx="53">
                  <c:v>15.826580226904383</c:v>
                </c:pt>
                <c:pt idx="54">
                  <c:v>15.937196110210705</c:v>
                </c:pt>
                <c:pt idx="55">
                  <c:v>16.149918962722861</c:v>
                </c:pt>
                <c:pt idx="56">
                  <c:v>14.575769854132908</c:v>
                </c:pt>
                <c:pt idx="57">
                  <c:v>15.120340356564027</c:v>
                </c:pt>
                <c:pt idx="58">
                  <c:v>15.928687196110218</c:v>
                </c:pt>
                <c:pt idx="59">
                  <c:v>16.46474878444085</c:v>
                </c:pt>
                <c:pt idx="60">
                  <c:v>16.864667747163701</c:v>
                </c:pt>
                <c:pt idx="61">
                  <c:v>17.094408427876829</c:v>
                </c:pt>
                <c:pt idx="62">
                  <c:v>17.273095623987039</c:v>
                </c:pt>
                <c:pt idx="63">
                  <c:v>17.715559157212322</c:v>
                </c:pt>
                <c:pt idx="64">
                  <c:v>20.532009724473266</c:v>
                </c:pt>
                <c:pt idx="65">
                  <c:v>12.457050243111837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C6B-4192-9240-DDCD017444E6}"/>
            </c:ext>
          </c:extLst>
        </c:ser>
        <c:ser>
          <c:idx val="5"/>
          <c:order val="5"/>
          <c:tx>
            <c:v>Wk6-Lag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yVal>
            <c:numRef>
              <c:f>'Photoshop Adstock'!$AF$3:$AF$73</c:f>
              <c:numCache>
                <c:formatCode>_("$"* #,##0.00_);_("$"* \(#,##0.00\);_("$"* "-"??_);_(@_)</c:formatCode>
                <c:ptCount val="71"/>
                <c:pt idx="0">
                  <c:v>8.4493517017828204</c:v>
                </c:pt>
                <c:pt idx="1">
                  <c:v>9.0194489465153964</c:v>
                </c:pt>
                <c:pt idx="2">
                  <c:v>9.1045380875202593</c:v>
                </c:pt>
                <c:pt idx="3">
                  <c:v>9.0194489465153964</c:v>
                </c:pt>
                <c:pt idx="4">
                  <c:v>8.5344408427876814</c:v>
                </c:pt>
                <c:pt idx="5">
                  <c:v>8.9769043760129641</c:v>
                </c:pt>
                <c:pt idx="6">
                  <c:v>9.2151539708265791</c:v>
                </c:pt>
                <c:pt idx="7">
                  <c:v>9.3853322528363048</c:v>
                </c:pt>
                <c:pt idx="8">
                  <c:v>9.623581847649918</c:v>
                </c:pt>
                <c:pt idx="9">
                  <c:v>11.682739059967584</c:v>
                </c:pt>
                <c:pt idx="10">
                  <c:v>10.372366288492707</c:v>
                </c:pt>
                <c:pt idx="11">
                  <c:v>11.044570502431119</c:v>
                </c:pt>
                <c:pt idx="12">
                  <c:v>11.512560777957862</c:v>
                </c:pt>
                <c:pt idx="13">
                  <c:v>12.91653160453809</c:v>
                </c:pt>
                <c:pt idx="14">
                  <c:v>13.946110210696922</c:v>
                </c:pt>
                <c:pt idx="15">
                  <c:v>14.720421393841168</c:v>
                </c:pt>
                <c:pt idx="16">
                  <c:v>13.605753646677472</c:v>
                </c:pt>
                <c:pt idx="17">
                  <c:v>11.299837925445706</c:v>
                </c:pt>
                <c:pt idx="18">
                  <c:v>12.150729335494329</c:v>
                </c:pt>
                <c:pt idx="19">
                  <c:v>12.882495948136144</c:v>
                </c:pt>
                <c:pt idx="20">
                  <c:v>12.320907617504053</c:v>
                </c:pt>
                <c:pt idx="21">
                  <c:v>11.963533225283632</c:v>
                </c:pt>
                <c:pt idx="22">
                  <c:v>12.729335494327392</c:v>
                </c:pt>
                <c:pt idx="23">
                  <c:v>15.426661264181526</c:v>
                </c:pt>
                <c:pt idx="24">
                  <c:v>14.371555915721233</c:v>
                </c:pt>
                <c:pt idx="25">
                  <c:v>14.958670988654783</c:v>
                </c:pt>
                <c:pt idx="26">
                  <c:v>16.600891410048625</c:v>
                </c:pt>
                <c:pt idx="27">
                  <c:v>16.983792544570505</c:v>
                </c:pt>
                <c:pt idx="28">
                  <c:v>16.013776337115075</c:v>
                </c:pt>
                <c:pt idx="29">
                  <c:v>13.120745542949759</c:v>
                </c:pt>
                <c:pt idx="30">
                  <c:v>13.478119935170179</c:v>
                </c:pt>
                <c:pt idx="31">
                  <c:v>14.260940032414913</c:v>
                </c:pt>
                <c:pt idx="32">
                  <c:v>13.758914100486226</c:v>
                </c:pt>
                <c:pt idx="33">
                  <c:v>12.720826580226907</c:v>
                </c:pt>
                <c:pt idx="34">
                  <c:v>12.244327390599679</c:v>
                </c:pt>
                <c:pt idx="35">
                  <c:v>15.230956239870345</c:v>
                </c:pt>
                <c:pt idx="36">
                  <c:v>20.83833063209077</c:v>
                </c:pt>
                <c:pt idx="37">
                  <c:v>24.488654781199362</c:v>
                </c:pt>
                <c:pt idx="38">
                  <c:v>18.719611021069699</c:v>
                </c:pt>
                <c:pt idx="39">
                  <c:v>17.136952998379261</c:v>
                </c:pt>
                <c:pt idx="40">
                  <c:v>19.885332252836314</c:v>
                </c:pt>
                <c:pt idx="41">
                  <c:v>21.348865478119944</c:v>
                </c:pt>
                <c:pt idx="42">
                  <c:v>22.39546191247975</c:v>
                </c:pt>
                <c:pt idx="43">
                  <c:v>22.293354943273915</c:v>
                </c:pt>
                <c:pt idx="44">
                  <c:v>21.076580226904383</c:v>
                </c:pt>
                <c:pt idx="45">
                  <c:v>21.263776337115083</c:v>
                </c:pt>
                <c:pt idx="46">
                  <c:v>20.149108589951386</c:v>
                </c:pt>
                <c:pt idx="47">
                  <c:v>18.081442463533232</c:v>
                </c:pt>
                <c:pt idx="48">
                  <c:v>17.213533225283637</c:v>
                </c:pt>
                <c:pt idx="49">
                  <c:v>16.617909238249602</c:v>
                </c:pt>
                <c:pt idx="50">
                  <c:v>16.303079416531613</c:v>
                </c:pt>
                <c:pt idx="51">
                  <c:v>16.949756888168565</c:v>
                </c:pt>
                <c:pt idx="52">
                  <c:v>15.826580226904383</c:v>
                </c:pt>
                <c:pt idx="53">
                  <c:v>15.937196110210705</c:v>
                </c:pt>
                <c:pt idx="54">
                  <c:v>16.149918962722861</c:v>
                </c:pt>
                <c:pt idx="55">
                  <c:v>14.575769854132908</c:v>
                </c:pt>
                <c:pt idx="56">
                  <c:v>15.120340356564027</c:v>
                </c:pt>
                <c:pt idx="57">
                  <c:v>15.928687196110218</c:v>
                </c:pt>
                <c:pt idx="58">
                  <c:v>16.46474878444085</c:v>
                </c:pt>
                <c:pt idx="59">
                  <c:v>16.864667747163701</c:v>
                </c:pt>
                <c:pt idx="60">
                  <c:v>17.094408427876829</c:v>
                </c:pt>
                <c:pt idx="61">
                  <c:v>17.273095623987039</c:v>
                </c:pt>
                <c:pt idx="62">
                  <c:v>17.715559157212322</c:v>
                </c:pt>
                <c:pt idx="63">
                  <c:v>20.532009724473266</c:v>
                </c:pt>
                <c:pt idx="64">
                  <c:v>12.457050243111837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C6B-4192-9240-DDCD017444E6}"/>
            </c:ext>
          </c:extLst>
        </c:ser>
        <c:ser>
          <c:idx val="6"/>
          <c:order val="6"/>
          <c:tx>
            <c:v>Wk7-Lag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yVal>
            <c:numRef>
              <c:f>'Photoshop Adstock'!$AG$3:$AG$73</c:f>
              <c:numCache>
                <c:formatCode>_("$"* #,##0.00_);_("$"* \(#,##0.00\);_("$"* "-"??_);_(@_)</c:formatCode>
                <c:ptCount val="71"/>
                <c:pt idx="0">
                  <c:v>9.0194489465153964</c:v>
                </c:pt>
                <c:pt idx="1">
                  <c:v>9.1045380875202593</c:v>
                </c:pt>
                <c:pt idx="2">
                  <c:v>9.0194489465153964</c:v>
                </c:pt>
                <c:pt idx="3">
                  <c:v>8.5344408427876814</c:v>
                </c:pt>
                <c:pt idx="4">
                  <c:v>8.9769043760129641</c:v>
                </c:pt>
                <c:pt idx="5">
                  <c:v>9.2151539708265791</c:v>
                </c:pt>
                <c:pt idx="6">
                  <c:v>9.3853322528363048</c:v>
                </c:pt>
                <c:pt idx="7">
                  <c:v>9.623581847649918</c:v>
                </c:pt>
                <c:pt idx="8">
                  <c:v>11.682739059967584</c:v>
                </c:pt>
                <c:pt idx="9">
                  <c:v>10.372366288492707</c:v>
                </c:pt>
                <c:pt idx="10">
                  <c:v>11.044570502431119</c:v>
                </c:pt>
                <c:pt idx="11">
                  <c:v>11.512560777957862</c:v>
                </c:pt>
                <c:pt idx="12">
                  <c:v>12.91653160453809</c:v>
                </c:pt>
                <c:pt idx="13">
                  <c:v>13.946110210696922</c:v>
                </c:pt>
                <c:pt idx="14">
                  <c:v>14.720421393841168</c:v>
                </c:pt>
                <c:pt idx="15">
                  <c:v>13.605753646677472</c:v>
                </c:pt>
                <c:pt idx="16">
                  <c:v>11.299837925445706</c:v>
                </c:pt>
                <c:pt idx="17">
                  <c:v>12.150729335494329</c:v>
                </c:pt>
                <c:pt idx="18">
                  <c:v>12.882495948136144</c:v>
                </c:pt>
                <c:pt idx="19">
                  <c:v>12.320907617504053</c:v>
                </c:pt>
                <c:pt idx="20">
                  <c:v>11.963533225283632</c:v>
                </c:pt>
                <c:pt idx="21">
                  <c:v>12.729335494327392</c:v>
                </c:pt>
                <c:pt idx="22">
                  <c:v>15.426661264181526</c:v>
                </c:pt>
                <c:pt idx="23">
                  <c:v>14.371555915721233</c:v>
                </c:pt>
                <c:pt idx="24">
                  <c:v>14.958670988654783</c:v>
                </c:pt>
                <c:pt idx="25">
                  <c:v>16.600891410048625</c:v>
                </c:pt>
                <c:pt idx="26">
                  <c:v>16.983792544570505</c:v>
                </c:pt>
                <c:pt idx="27">
                  <c:v>16.013776337115075</c:v>
                </c:pt>
                <c:pt idx="28">
                  <c:v>13.120745542949759</c:v>
                </c:pt>
                <c:pt idx="29">
                  <c:v>13.478119935170179</c:v>
                </c:pt>
                <c:pt idx="30">
                  <c:v>14.260940032414913</c:v>
                </c:pt>
                <c:pt idx="31">
                  <c:v>13.758914100486226</c:v>
                </c:pt>
                <c:pt idx="32">
                  <c:v>12.720826580226907</c:v>
                </c:pt>
                <c:pt idx="33">
                  <c:v>12.244327390599679</c:v>
                </c:pt>
                <c:pt idx="34">
                  <c:v>15.230956239870345</c:v>
                </c:pt>
                <c:pt idx="35">
                  <c:v>20.83833063209077</c:v>
                </c:pt>
                <c:pt idx="36">
                  <c:v>24.488654781199362</c:v>
                </c:pt>
                <c:pt idx="37">
                  <c:v>18.719611021069699</c:v>
                </c:pt>
                <c:pt idx="38">
                  <c:v>17.136952998379261</c:v>
                </c:pt>
                <c:pt idx="39">
                  <c:v>19.885332252836314</c:v>
                </c:pt>
                <c:pt idx="40">
                  <c:v>21.348865478119944</c:v>
                </c:pt>
                <c:pt idx="41">
                  <c:v>22.39546191247975</c:v>
                </c:pt>
                <c:pt idx="42">
                  <c:v>22.293354943273915</c:v>
                </c:pt>
                <c:pt idx="43">
                  <c:v>21.076580226904383</c:v>
                </c:pt>
                <c:pt idx="44">
                  <c:v>21.263776337115083</c:v>
                </c:pt>
                <c:pt idx="45">
                  <c:v>20.149108589951386</c:v>
                </c:pt>
                <c:pt idx="46">
                  <c:v>18.081442463533232</c:v>
                </c:pt>
                <c:pt idx="47">
                  <c:v>17.213533225283637</c:v>
                </c:pt>
                <c:pt idx="48">
                  <c:v>16.617909238249602</c:v>
                </c:pt>
                <c:pt idx="49">
                  <c:v>16.303079416531613</c:v>
                </c:pt>
                <c:pt idx="50">
                  <c:v>16.949756888168565</c:v>
                </c:pt>
                <c:pt idx="51">
                  <c:v>15.826580226904383</c:v>
                </c:pt>
                <c:pt idx="52">
                  <c:v>15.937196110210705</c:v>
                </c:pt>
                <c:pt idx="53">
                  <c:v>16.149918962722861</c:v>
                </c:pt>
                <c:pt idx="54">
                  <c:v>14.575769854132908</c:v>
                </c:pt>
                <c:pt idx="55">
                  <c:v>15.120340356564027</c:v>
                </c:pt>
                <c:pt idx="56">
                  <c:v>15.928687196110218</c:v>
                </c:pt>
                <c:pt idx="57">
                  <c:v>16.46474878444085</c:v>
                </c:pt>
                <c:pt idx="58">
                  <c:v>16.864667747163701</c:v>
                </c:pt>
                <c:pt idx="59">
                  <c:v>17.094408427876829</c:v>
                </c:pt>
                <c:pt idx="60">
                  <c:v>17.273095623987039</c:v>
                </c:pt>
                <c:pt idx="61">
                  <c:v>17.715559157212322</c:v>
                </c:pt>
                <c:pt idx="62">
                  <c:v>20.532009724473266</c:v>
                </c:pt>
                <c:pt idx="63">
                  <c:v>12.457050243111837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C6B-4192-9240-DDCD017444E6}"/>
            </c:ext>
          </c:extLst>
        </c:ser>
        <c:ser>
          <c:idx val="7"/>
          <c:order val="7"/>
          <c:tx>
            <c:v>Wk8-Lag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yVal>
            <c:numRef>
              <c:f>'Photoshop Adstock'!$AH$3:$AH$73</c:f>
              <c:numCache>
                <c:formatCode>_("$"* #,##0.00_);_("$"* \(#,##0.00\);_("$"* "-"??_);_(@_)</c:formatCode>
                <c:ptCount val="71"/>
                <c:pt idx="0">
                  <c:v>9.1045380875202593</c:v>
                </c:pt>
                <c:pt idx="1">
                  <c:v>9.0194489465153964</c:v>
                </c:pt>
                <c:pt idx="2">
                  <c:v>8.5344408427876814</c:v>
                </c:pt>
                <c:pt idx="3">
                  <c:v>8.9769043760129641</c:v>
                </c:pt>
                <c:pt idx="4">
                  <c:v>9.2151539708265791</c:v>
                </c:pt>
                <c:pt idx="5">
                  <c:v>9.3853322528363048</c:v>
                </c:pt>
                <c:pt idx="6">
                  <c:v>9.623581847649918</c:v>
                </c:pt>
                <c:pt idx="7">
                  <c:v>11.682739059967584</c:v>
                </c:pt>
                <c:pt idx="8">
                  <c:v>10.372366288492707</c:v>
                </c:pt>
                <c:pt idx="9">
                  <c:v>11.044570502431119</c:v>
                </c:pt>
                <c:pt idx="10">
                  <c:v>11.512560777957862</c:v>
                </c:pt>
                <c:pt idx="11">
                  <c:v>12.91653160453809</c:v>
                </c:pt>
                <c:pt idx="12">
                  <c:v>13.946110210696922</c:v>
                </c:pt>
                <c:pt idx="13">
                  <c:v>14.720421393841168</c:v>
                </c:pt>
                <c:pt idx="14">
                  <c:v>13.605753646677472</c:v>
                </c:pt>
                <c:pt idx="15">
                  <c:v>11.299837925445706</c:v>
                </c:pt>
                <c:pt idx="16">
                  <c:v>12.150729335494329</c:v>
                </c:pt>
                <c:pt idx="17">
                  <c:v>12.882495948136144</c:v>
                </c:pt>
                <c:pt idx="18">
                  <c:v>12.320907617504053</c:v>
                </c:pt>
                <c:pt idx="19">
                  <c:v>11.963533225283632</c:v>
                </c:pt>
                <c:pt idx="20">
                  <c:v>12.729335494327392</c:v>
                </c:pt>
                <c:pt idx="21">
                  <c:v>15.426661264181526</c:v>
                </c:pt>
                <c:pt idx="22">
                  <c:v>14.371555915721233</c:v>
                </c:pt>
                <c:pt idx="23">
                  <c:v>14.958670988654783</c:v>
                </c:pt>
                <c:pt idx="24">
                  <c:v>16.600891410048625</c:v>
                </c:pt>
                <c:pt idx="25">
                  <c:v>16.983792544570505</c:v>
                </c:pt>
                <c:pt idx="26">
                  <c:v>16.013776337115075</c:v>
                </c:pt>
                <c:pt idx="27">
                  <c:v>13.120745542949759</c:v>
                </c:pt>
                <c:pt idx="28">
                  <c:v>13.478119935170179</c:v>
                </c:pt>
                <c:pt idx="29">
                  <c:v>14.260940032414913</c:v>
                </c:pt>
                <c:pt idx="30">
                  <c:v>13.758914100486226</c:v>
                </c:pt>
                <c:pt idx="31">
                  <c:v>12.720826580226907</c:v>
                </c:pt>
                <c:pt idx="32">
                  <c:v>12.244327390599679</c:v>
                </c:pt>
                <c:pt idx="33">
                  <c:v>15.230956239870345</c:v>
                </c:pt>
                <c:pt idx="34">
                  <c:v>20.83833063209077</c:v>
                </c:pt>
                <c:pt idx="35">
                  <c:v>24.488654781199362</c:v>
                </c:pt>
                <c:pt idx="36">
                  <c:v>18.719611021069699</c:v>
                </c:pt>
                <c:pt idx="37">
                  <c:v>17.136952998379261</c:v>
                </c:pt>
                <c:pt idx="38">
                  <c:v>19.885332252836314</c:v>
                </c:pt>
                <c:pt idx="39">
                  <c:v>21.348865478119944</c:v>
                </c:pt>
                <c:pt idx="40">
                  <c:v>22.39546191247975</c:v>
                </c:pt>
                <c:pt idx="41">
                  <c:v>22.293354943273915</c:v>
                </c:pt>
                <c:pt idx="42">
                  <c:v>21.076580226904383</c:v>
                </c:pt>
                <c:pt idx="43">
                  <c:v>21.263776337115083</c:v>
                </c:pt>
                <c:pt idx="44">
                  <c:v>20.149108589951386</c:v>
                </c:pt>
                <c:pt idx="45">
                  <c:v>18.081442463533232</c:v>
                </c:pt>
                <c:pt idx="46">
                  <c:v>17.213533225283637</c:v>
                </c:pt>
                <c:pt idx="47">
                  <c:v>16.617909238249602</c:v>
                </c:pt>
                <c:pt idx="48">
                  <c:v>16.303079416531613</c:v>
                </c:pt>
                <c:pt idx="49">
                  <c:v>16.949756888168565</c:v>
                </c:pt>
                <c:pt idx="50">
                  <c:v>15.826580226904383</c:v>
                </c:pt>
                <c:pt idx="51">
                  <c:v>15.937196110210705</c:v>
                </c:pt>
                <c:pt idx="52">
                  <c:v>16.149918962722861</c:v>
                </c:pt>
                <c:pt idx="53">
                  <c:v>14.575769854132908</c:v>
                </c:pt>
                <c:pt idx="54">
                  <c:v>15.120340356564027</c:v>
                </c:pt>
                <c:pt idx="55">
                  <c:v>15.928687196110218</c:v>
                </c:pt>
                <c:pt idx="56">
                  <c:v>16.46474878444085</c:v>
                </c:pt>
                <c:pt idx="57">
                  <c:v>16.864667747163701</c:v>
                </c:pt>
                <c:pt idx="58">
                  <c:v>17.094408427876829</c:v>
                </c:pt>
                <c:pt idx="59">
                  <c:v>17.273095623987039</c:v>
                </c:pt>
                <c:pt idx="60">
                  <c:v>17.715559157212322</c:v>
                </c:pt>
                <c:pt idx="61">
                  <c:v>20.532009724473266</c:v>
                </c:pt>
                <c:pt idx="62">
                  <c:v>12.457050243111837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C6B-4192-9240-DDCD017444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1712191"/>
        <c:axId val="741712607"/>
      </c:scatterChart>
      <c:valAx>
        <c:axId val="741712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712607"/>
        <c:crosses val="autoZero"/>
        <c:crossBetween val="midCat"/>
      </c:valAx>
      <c:valAx>
        <c:axId val="741712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7121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30336832895888"/>
          <c:y val="0.19486111111111112"/>
          <c:w val="0.84230139982502183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'Photoshop Adstock'!$AH$2</c:f>
              <c:strCache>
                <c:ptCount val="1"/>
                <c:pt idx="0">
                  <c:v>Wk-8 Lag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'Photoshop Adstock'!$AH$3:$AH$65</c:f>
              <c:numCache>
                <c:formatCode>_("$"* #,##0.00_);_("$"* \(#,##0.00\);_("$"* "-"??_);_(@_)</c:formatCode>
                <c:ptCount val="63"/>
                <c:pt idx="0">
                  <c:v>9.1045380875202593</c:v>
                </c:pt>
                <c:pt idx="1">
                  <c:v>9.0194489465153964</c:v>
                </c:pt>
                <c:pt idx="2">
                  <c:v>8.5344408427876814</c:v>
                </c:pt>
                <c:pt idx="3">
                  <c:v>8.9769043760129641</c:v>
                </c:pt>
                <c:pt idx="4">
                  <c:v>9.2151539708265791</c:v>
                </c:pt>
                <c:pt idx="5">
                  <c:v>9.3853322528363048</c:v>
                </c:pt>
                <c:pt idx="6">
                  <c:v>9.623581847649918</c:v>
                </c:pt>
                <c:pt idx="7">
                  <c:v>11.682739059967584</c:v>
                </c:pt>
                <c:pt idx="8">
                  <c:v>10.372366288492707</c:v>
                </c:pt>
                <c:pt idx="9">
                  <c:v>11.044570502431119</c:v>
                </c:pt>
                <c:pt idx="10">
                  <c:v>11.512560777957862</c:v>
                </c:pt>
                <c:pt idx="11">
                  <c:v>12.91653160453809</c:v>
                </c:pt>
                <c:pt idx="12">
                  <c:v>13.946110210696922</c:v>
                </c:pt>
                <c:pt idx="13">
                  <c:v>14.720421393841168</c:v>
                </c:pt>
                <c:pt idx="14">
                  <c:v>13.605753646677472</c:v>
                </c:pt>
                <c:pt idx="15">
                  <c:v>11.299837925445706</c:v>
                </c:pt>
                <c:pt idx="16">
                  <c:v>12.150729335494329</c:v>
                </c:pt>
                <c:pt idx="17">
                  <c:v>12.882495948136144</c:v>
                </c:pt>
                <c:pt idx="18">
                  <c:v>12.320907617504053</c:v>
                </c:pt>
                <c:pt idx="19">
                  <c:v>11.963533225283632</c:v>
                </c:pt>
                <c:pt idx="20">
                  <c:v>12.729335494327392</c:v>
                </c:pt>
                <c:pt idx="21">
                  <c:v>15.426661264181526</c:v>
                </c:pt>
                <c:pt idx="22">
                  <c:v>14.371555915721233</c:v>
                </c:pt>
                <c:pt idx="23">
                  <c:v>14.958670988654783</c:v>
                </c:pt>
                <c:pt idx="24">
                  <c:v>16.600891410048625</c:v>
                </c:pt>
                <c:pt idx="25">
                  <c:v>16.983792544570505</c:v>
                </c:pt>
                <c:pt idx="26">
                  <c:v>16.013776337115075</c:v>
                </c:pt>
                <c:pt idx="27">
                  <c:v>13.120745542949759</c:v>
                </c:pt>
                <c:pt idx="28">
                  <c:v>13.478119935170179</c:v>
                </c:pt>
                <c:pt idx="29">
                  <c:v>14.260940032414913</c:v>
                </c:pt>
                <c:pt idx="30">
                  <c:v>13.758914100486226</c:v>
                </c:pt>
                <c:pt idx="31">
                  <c:v>12.720826580226907</c:v>
                </c:pt>
                <c:pt idx="32">
                  <c:v>12.244327390599679</c:v>
                </c:pt>
                <c:pt idx="33">
                  <c:v>15.230956239870345</c:v>
                </c:pt>
                <c:pt idx="34">
                  <c:v>20.83833063209077</c:v>
                </c:pt>
                <c:pt idx="35">
                  <c:v>24.488654781199362</c:v>
                </c:pt>
                <c:pt idx="36">
                  <c:v>18.719611021069699</c:v>
                </c:pt>
                <c:pt idx="37">
                  <c:v>17.136952998379261</c:v>
                </c:pt>
                <c:pt idx="38">
                  <c:v>19.885332252836314</c:v>
                </c:pt>
                <c:pt idx="39">
                  <c:v>21.348865478119944</c:v>
                </c:pt>
                <c:pt idx="40">
                  <c:v>22.39546191247975</c:v>
                </c:pt>
                <c:pt idx="41">
                  <c:v>22.293354943273915</c:v>
                </c:pt>
                <c:pt idx="42">
                  <c:v>21.076580226904383</c:v>
                </c:pt>
                <c:pt idx="43">
                  <c:v>21.263776337115083</c:v>
                </c:pt>
                <c:pt idx="44">
                  <c:v>20.149108589951386</c:v>
                </c:pt>
                <c:pt idx="45">
                  <c:v>18.081442463533232</c:v>
                </c:pt>
                <c:pt idx="46">
                  <c:v>17.213533225283637</c:v>
                </c:pt>
                <c:pt idx="47">
                  <c:v>16.617909238249602</c:v>
                </c:pt>
                <c:pt idx="48">
                  <c:v>16.303079416531613</c:v>
                </c:pt>
                <c:pt idx="49">
                  <c:v>16.949756888168565</c:v>
                </c:pt>
                <c:pt idx="50">
                  <c:v>15.826580226904383</c:v>
                </c:pt>
                <c:pt idx="51">
                  <c:v>15.937196110210705</c:v>
                </c:pt>
                <c:pt idx="52">
                  <c:v>16.149918962722861</c:v>
                </c:pt>
                <c:pt idx="53">
                  <c:v>14.575769854132908</c:v>
                </c:pt>
                <c:pt idx="54">
                  <c:v>15.120340356564027</c:v>
                </c:pt>
                <c:pt idx="55">
                  <c:v>15.928687196110218</c:v>
                </c:pt>
                <c:pt idx="56">
                  <c:v>16.46474878444085</c:v>
                </c:pt>
                <c:pt idx="57">
                  <c:v>16.864667747163701</c:v>
                </c:pt>
                <c:pt idx="58">
                  <c:v>17.094408427876829</c:v>
                </c:pt>
                <c:pt idx="59">
                  <c:v>17.273095623987039</c:v>
                </c:pt>
                <c:pt idx="60">
                  <c:v>17.715559157212322</c:v>
                </c:pt>
                <c:pt idx="61">
                  <c:v>20.532009724473266</c:v>
                </c:pt>
                <c:pt idx="62">
                  <c:v>12.457050243111837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15-4E5E-851E-AFB1071909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9417472"/>
        <c:axId val="749418456"/>
      </c:lineChart>
      <c:catAx>
        <c:axId val="7494174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418456"/>
        <c:crosses val="autoZero"/>
        <c:auto val="1"/>
        <c:lblAlgn val="ctr"/>
        <c:lblOffset val="100"/>
        <c:noMultiLvlLbl val="0"/>
      </c:catAx>
      <c:valAx>
        <c:axId val="749418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417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'Photoshop Adstock'!$Z$2</c:f>
              <c:strCache>
                <c:ptCount val="1"/>
                <c:pt idx="0">
                  <c:v>PS Positive Mentions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'Photoshop Adstock'!$Z$3:$Z$73</c:f>
              <c:numCache>
                <c:formatCode>General</c:formatCode>
                <c:ptCount val="71"/>
                <c:pt idx="0">
                  <c:v>43</c:v>
                </c:pt>
                <c:pt idx="1">
                  <c:v>86</c:v>
                </c:pt>
                <c:pt idx="2">
                  <c:v>88</c:v>
                </c:pt>
                <c:pt idx="3">
                  <c:v>111</c:v>
                </c:pt>
                <c:pt idx="4">
                  <c:v>92</c:v>
                </c:pt>
                <c:pt idx="5">
                  <c:v>118</c:v>
                </c:pt>
                <c:pt idx="6">
                  <c:v>145</c:v>
                </c:pt>
                <c:pt idx="7">
                  <c:v>286</c:v>
                </c:pt>
                <c:pt idx="8">
                  <c:v>134</c:v>
                </c:pt>
                <c:pt idx="9">
                  <c:v>103</c:v>
                </c:pt>
                <c:pt idx="10">
                  <c:v>137</c:v>
                </c:pt>
                <c:pt idx="11">
                  <c:v>119</c:v>
                </c:pt>
                <c:pt idx="12">
                  <c:v>246</c:v>
                </c:pt>
                <c:pt idx="13">
                  <c:v>185</c:v>
                </c:pt>
                <c:pt idx="14">
                  <c:v>242</c:v>
                </c:pt>
                <c:pt idx="15">
                  <c:v>435</c:v>
                </c:pt>
                <c:pt idx="16">
                  <c:v>430</c:v>
                </c:pt>
                <c:pt idx="17">
                  <c:v>303</c:v>
                </c:pt>
                <c:pt idx="18">
                  <c:v>350</c:v>
                </c:pt>
                <c:pt idx="19">
                  <c:v>141</c:v>
                </c:pt>
                <c:pt idx="20">
                  <c:v>162</c:v>
                </c:pt>
                <c:pt idx="21">
                  <c:v>129</c:v>
                </c:pt>
                <c:pt idx="22">
                  <c:v>147</c:v>
                </c:pt>
                <c:pt idx="23">
                  <c:v>413</c:v>
                </c:pt>
                <c:pt idx="24">
                  <c:v>404</c:v>
                </c:pt>
                <c:pt idx="25">
                  <c:v>261</c:v>
                </c:pt>
                <c:pt idx="26">
                  <c:v>184</c:v>
                </c:pt>
                <c:pt idx="27">
                  <c:v>236</c:v>
                </c:pt>
                <c:pt idx="28">
                  <c:v>177</c:v>
                </c:pt>
                <c:pt idx="29">
                  <c:v>191</c:v>
                </c:pt>
                <c:pt idx="30">
                  <c:v>202</c:v>
                </c:pt>
                <c:pt idx="31">
                  <c:v>336</c:v>
                </c:pt>
                <c:pt idx="32">
                  <c:v>305</c:v>
                </c:pt>
                <c:pt idx="33">
                  <c:v>364</c:v>
                </c:pt>
                <c:pt idx="34">
                  <c:v>516</c:v>
                </c:pt>
                <c:pt idx="35">
                  <c:v>261</c:v>
                </c:pt>
                <c:pt idx="36">
                  <c:v>331</c:v>
                </c:pt>
                <c:pt idx="37">
                  <c:v>284</c:v>
                </c:pt>
                <c:pt idx="38">
                  <c:v>297</c:v>
                </c:pt>
                <c:pt idx="39">
                  <c:v>554</c:v>
                </c:pt>
                <c:pt idx="40">
                  <c:v>580</c:v>
                </c:pt>
                <c:pt idx="41">
                  <c:v>629</c:v>
                </c:pt>
                <c:pt idx="42">
                  <c:v>1756</c:v>
                </c:pt>
                <c:pt idx="43">
                  <c:v>944</c:v>
                </c:pt>
                <c:pt idx="44">
                  <c:v>766</c:v>
                </c:pt>
                <c:pt idx="45">
                  <c:v>835</c:v>
                </c:pt>
                <c:pt idx="46">
                  <c:v>1139</c:v>
                </c:pt>
                <c:pt idx="47">
                  <c:v>864</c:v>
                </c:pt>
                <c:pt idx="48">
                  <c:v>1905</c:v>
                </c:pt>
                <c:pt idx="49">
                  <c:v>1955</c:v>
                </c:pt>
                <c:pt idx="50">
                  <c:v>2012</c:v>
                </c:pt>
                <c:pt idx="51">
                  <c:v>2294</c:v>
                </c:pt>
                <c:pt idx="52">
                  <c:v>4866</c:v>
                </c:pt>
                <c:pt idx="53">
                  <c:v>2708</c:v>
                </c:pt>
                <c:pt idx="54">
                  <c:v>2717</c:v>
                </c:pt>
                <c:pt idx="55">
                  <c:v>5370</c:v>
                </c:pt>
                <c:pt idx="56">
                  <c:v>7056</c:v>
                </c:pt>
                <c:pt idx="57">
                  <c:v>5705</c:v>
                </c:pt>
                <c:pt idx="58">
                  <c:v>6243</c:v>
                </c:pt>
                <c:pt idx="59">
                  <c:v>10610</c:v>
                </c:pt>
                <c:pt idx="60">
                  <c:v>20111</c:v>
                </c:pt>
                <c:pt idx="61">
                  <c:v>13057</c:v>
                </c:pt>
                <c:pt idx="62">
                  <c:v>6239</c:v>
                </c:pt>
                <c:pt idx="63">
                  <c:v>5608</c:v>
                </c:pt>
                <c:pt idx="64">
                  <c:v>7341</c:v>
                </c:pt>
                <c:pt idx="65">
                  <c:v>5750</c:v>
                </c:pt>
                <c:pt idx="66">
                  <c:v>5532</c:v>
                </c:pt>
                <c:pt idx="67">
                  <c:v>5865</c:v>
                </c:pt>
                <c:pt idx="68">
                  <c:v>5787</c:v>
                </c:pt>
                <c:pt idx="69">
                  <c:v>5151</c:v>
                </c:pt>
                <c:pt idx="70">
                  <c:v>5720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F4-46ED-B47F-7A76635A8C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2275920"/>
        <c:axId val="1112275264"/>
      </c:lineChart>
      <c:lineChart>
        <c:grouping val="standard"/>
        <c:varyColors val="0"/>
        <c:ser>
          <c:idx val="0"/>
          <c:order val="0"/>
          <c:tx>
            <c:strRef>
              <c:f>'Photoshop Adstock'!$Y$2</c:f>
              <c:strCache>
                <c:ptCount val="1"/>
                <c:pt idx="0">
                  <c:v>Photoshop $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'Photoshop Adstock'!$Y$3:$Y$73</c:f>
              <c:numCache>
                <c:formatCode>_("$"* #,##0.00_);_("$"* \(#,##0.00\);_("$"* "-"??_);_(@_)</c:formatCode>
                <c:ptCount val="71"/>
                <c:pt idx="0">
                  <c:v>10.593598055105348</c:v>
                </c:pt>
                <c:pt idx="1">
                  <c:v>10.389384116693678</c:v>
                </c:pt>
                <c:pt idx="2">
                  <c:v>9.2406807131280395</c:v>
                </c:pt>
                <c:pt idx="3">
                  <c:v>8.8407617504051874</c:v>
                </c:pt>
                <c:pt idx="4">
                  <c:v>8.5940032414910874</c:v>
                </c:pt>
                <c:pt idx="5">
                  <c:v>7.8707455429497584</c:v>
                </c:pt>
                <c:pt idx="6">
                  <c:v>8.4493517017828204</c:v>
                </c:pt>
                <c:pt idx="7">
                  <c:v>9.0194489465153964</c:v>
                </c:pt>
                <c:pt idx="8">
                  <c:v>9.1045380875202593</c:v>
                </c:pt>
                <c:pt idx="9">
                  <c:v>9.0194489465153964</c:v>
                </c:pt>
                <c:pt idx="10">
                  <c:v>8.5344408427876814</c:v>
                </c:pt>
                <c:pt idx="11">
                  <c:v>8.9769043760129641</c:v>
                </c:pt>
                <c:pt idx="12">
                  <c:v>9.2151539708265791</c:v>
                </c:pt>
                <c:pt idx="13">
                  <c:v>9.3853322528363048</c:v>
                </c:pt>
                <c:pt idx="14">
                  <c:v>9.623581847649918</c:v>
                </c:pt>
                <c:pt idx="15">
                  <c:v>11.682739059967584</c:v>
                </c:pt>
                <c:pt idx="16">
                  <c:v>10.372366288492707</c:v>
                </c:pt>
                <c:pt idx="17">
                  <c:v>11.044570502431119</c:v>
                </c:pt>
                <c:pt idx="18">
                  <c:v>11.512560777957862</c:v>
                </c:pt>
                <c:pt idx="19">
                  <c:v>12.91653160453809</c:v>
                </c:pt>
                <c:pt idx="20">
                  <c:v>13.946110210696922</c:v>
                </c:pt>
                <c:pt idx="21">
                  <c:v>14.720421393841168</c:v>
                </c:pt>
                <c:pt idx="22">
                  <c:v>13.605753646677472</c:v>
                </c:pt>
                <c:pt idx="23">
                  <c:v>11.299837925445706</c:v>
                </c:pt>
                <c:pt idx="24">
                  <c:v>12.150729335494329</c:v>
                </c:pt>
                <c:pt idx="25">
                  <c:v>12.882495948136144</c:v>
                </c:pt>
                <c:pt idx="26">
                  <c:v>12.320907617504053</c:v>
                </c:pt>
                <c:pt idx="27">
                  <c:v>11.963533225283632</c:v>
                </c:pt>
                <c:pt idx="28">
                  <c:v>12.729335494327392</c:v>
                </c:pt>
                <c:pt idx="29">
                  <c:v>15.426661264181526</c:v>
                </c:pt>
                <c:pt idx="30">
                  <c:v>14.371555915721233</c:v>
                </c:pt>
                <c:pt idx="31">
                  <c:v>14.958670988654783</c:v>
                </c:pt>
                <c:pt idx="32">
                  <c:v>16.600891410048625</c:v>
                </c:pt>
                <c:pt idx="33">
                  <c:v>16.983792544570505</c:v>
                </c:pt>
                <c:pt idx="34">
                  <c:v>16.013776337115075</c:v>
                </c:pt>
                <c:pt idx="35">
                  <c:v>13.120745542949759</c:v>
                </c:pt>
                <c:pt idx="36">
                  <c:v>13.478119935170179</c:v>
                </c:pt>
                <c:pt idx="37">
                  <c:v>14.260940032414913</c:v>
                </c:pt>
                <c:pt idx="38">
                  <c:v>13.758914100486226</c:v>
                </c:pt>
                <c:pt idx="39">
                  <c:v>12.720826580226907</c:v>
                </c:pt>
                <c:pt idx="40">
                  <c:v>12.244327390599679</c:v>
                </c:pt>
                <c:pt idx="41">
                  <c:v>15.230956239870345</c:v>
                </c:pt>
                <c:pt idx="42">
                  <c:v>20.83833063209077</c:v>
                </c:pt>
                <c:pt idx="43">
                  <c:v>24.488654781199362</c:v>
                </c:pt>
                <c:pt idx="44">
                  <c:v>18.719611021069699</c:v>
                </c:pt>
                <c:pt idx="45">
                  <c:v>17.136952998379261</c:v>
                </c:pt>
                <c:pt idx="46">
                  <c:v>19.885332252836314</c:v>
                </c:pt>
                <c:pt idx="47">
                  <c:v>21.348865478119944</c:v>
                </c:pt>
                <c:pt idx="48">
                  <c:v>22.39546191247975</c:v>
                </c:pt>
                <c:pt idx="49">
                  <c:v>22.293354943273915</c:v>
                </c:pt>
                <c:pt idx="50">
                  <c:v>21.076580226904383</c:v>
                </c:pt>
                <c:pt idx="51">
                  <c:v>21.263776337115083</c:v>
                </c:pt>
                <c:pt idx="52">
                  <c:v>20.149108589951386</c:v>
                </c:pt>
                <c:pt idx="53">
                  <c:v>18.081442463533232</c:v>
                </c:pt>
                <c:pt idx="54">
                  <c:v>17.213533225283637</c:v>
                </c:pt>
                <c:pt idx="55">
                  <c:v>16.617909238249602</c:v>
                </c:pt>
                <c:pt idx="56">
                  <c:v>16.303079416531613</c:v>
                </c:pt>
                <c:pt idx="57">
                  <c:v>16.949756888168565</c:v>
                </c:pt>
                <c:pt idx="58">
                  <c:v>15.826580226904383</c:v>
                </c:pt>
                <c:pt idx="59">
                  <c:v>15.937196110210705</c:v>
                </c:pt>
                <c:pt idx="60">
                  <c:v>16.149918962722861</c:v>
                </c:pt>
                <c:pt idx="61">
                  <c:v>14.575769854132908</c:v>
                </c:pt>
                <c:pt idx="62">
                  <c:v>15.120340356564027</c:v>
                </c:pt>
                <c:pt idx="63">
                  <c:v>15.928687196110218</c:v>
                </c:pt>
                <c:pt idx="64">
                  <c:v>16.46474878444085</c:v>
                </c:pt>
                <c:pt idx="65">
                  <c:v>16.864667747163701</c:v>
                </c:pt>
                <c:pt idx="66">
                  <c:v>17.094408427876829</c:v>
                </c:pt>
                <c:pt idx="67">
                  <c:v>17.273095623987039</c:v>
                </c:pt>
                <c:pt idx="68">
                  <c:v>17.715559157212322</c:v>
                </c:pt>
                <c:pt idx="69">
                  <c:v>20.532009724473266</c:v>
                </c:pt>
                <c:pt idx="70">
                  <c:v>12.457050243111837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F4-46ED-B47F-7A76635A8C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2315936"/>
        <c:axId val="1112307736"/>
      </c:lineChart>
      <c:catAx>
        <c:axId val="11122759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2275264"/>
        <c:crosses val="autoZero"/>
        <c:auto val="1"/>
        <c:lblAlgn val="ctr"/>
        <c:lblOffset val="100"/>
        <c:noMultiLvlLbl val="0"/>
      </c:catAx>
      <c:valAx>
        <c:axId val="111227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2275920"/>
        <c:crosses val="autoZero"/>
        <c:crossBetween val="between"/>
      </c:valAx>
      <c:valAx>
        <c:axId val="1112307736"/>
        <c:scaling>
          <c:orientation val="minMax"/>
        </c:scaling>
        <c:delete val="0"/>
        <c:axPos val="r"/>
        <c:numFmt formatCode="_(&quot;$&quot;* #,##0.00_);_(&quot;$&quot;* \(#,##0.00\);_(&quot;$&quot;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2315936"/>
        <c:crosses val="max"/>
        <c:crossBetween val="between"/>
      </c:valAx>
      <c:catAx>
        <c:axId val="1112315936"/>
        <c:scaling>
          <c:orientation val="minMax"/>
        </c:scaling>
        <c:delete val="1"/>
        <c:axPos val="b"/>
        <c:majorTickMark val="out"/>
        <c:minorTickMark val="none"/>
        <c:tickLblPos val="nextTo"/>
        <c:crossAx val="11123077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'LR VS PE Combo Data'!$E$2:$E$72</c:f>
              <c:numCache>
                <c:formatCode>General</c:formatCode>
                <c:ptCount val="71"/>
                <c:pt idx="0">
                  <c:v>1</c:v>
                </c:pt>
                <c:pt idx="3">
                  <c:v>2</c:v>
                </c:pt>
                <c:pt idx="4">
                  <c:v>10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8</c:v>
                </c:pt>
                <c:pt idx="9">
                  <c:v>2</c:v>
                </c:pt>
                <c:pt idx="11">
                  <c:v>5</c:v>
                </c:pt>
                <c:pt idx="12">
                  <c:v>7</c:v>
                </c:pt>
                <c:pt idx="13">
                  <c:v>2</c:v>
                </c:pt>
                <c:pt idx="15">
                  <c:v>6</c:v>
                </c:pt>
                <c:pt idx="17">
                  <c:v>4</c:v>
                </c:pt>
                <c:pt idx="18">
                  <c:v>2</c:v>
                </c:pt>
                <c:pt idx="20">
                  <c:v>2</c:v>
                </c:pt>
                <c:pt idx="21">
                  <c:v>9</c:v>
                </c:pt>
                <c:pt idx="22">
                  <c:v>5</c:v>
                </c:pt>
                <c:pt idx="23">
                  <c:v>3</c:v>
                </c:pt>
                <c:pt idx="24">
                  <c:v>2</c:v>
                </c:pt>
                <c:pt idx="25">
                  <c:v>32</c:v>
                </c:pt>
                <c:pt idx="26">
                  <c:v>7</c:v>
                </c:pt>
                <c:pt idx="27">
                  <c:v>9</c:v>
                </c:pt>
                <c:pt idx="28">
                  <c:v>12</c:v>
                </c:pt>
                <c:pt idx="29">
                  <c:v>16</c:v>
                </c:pt>
                <c:pt idx="30">
                  <c:v>6</c:v>
                </c:pt>
                <c:pt idx="31">
                  <c:v>143</c:v>
                </c:pt>
                <c:pt idx="32">
                  <c:v>114</c:v>
                </c:pt>
                <c:pt idx="33">
                  <c:v>144</c:v>
                </c:pt>
                <c:pt idx="34">
                  <c:v>144</c:v>
                </c:pt>
                <c:pt idx="35">
                  <c:v>74</c:v>
                </c:pt>
                <c:pt idx="36">
                  <c:v>101</c:v>
                </c:pt>
                <c:pt idx="37">
                  <c:v>108</c:v>
                </c:pt>
                <c:pt idx="38">
                  <c:v>57</c:v>
                </c:pt>
                <c:pt idx="39">
                  <c:v>277</c:v>
                </c:pt>
                <c:pt idx="40">
                  <c:v>108</c:v>
                </c:pt>
                <c:pt idx="41">
                  <c:v>72</c:v>
                </c:pt>
                <c:pt idx="42">
                  <c:v>172</c:v>
                </c:pt>
                <c:pt idx="43">
                  <c:v>110</c:v>
                </c:pt>
                <c:pt idx="44">
                  <c:v>68</c:v>
                </c:pt>
                <c:pt idx="45">
                  <c:v>67</c:v>
                </c:pt>
                <c:pt idx="46">
                  <c:v>108</c:v>
                </c:pt>
                <c:pt idx="47">
                  <c:v>85</c:v>
                </c:pt>
                <c:pt idx="48">
                  <c:v>92</c:v>
                </c:pt>
                <c:pt idx="49">
                  <c:v>91</c:v>
                </c:pt>
                <c:pt idx="50">
                  <c:v>81</c:v>
                </c:pt>
                <c:pt idx="51">
                  <c:v>94</c:v>
                </c:pt>
                <c:pt idx="52">
                  <c:v>110</c:v>
                </c:pt>
                <c:pt idx="53">
                  <c:v>82</c:v>
                </c:pt>
                <c:pt idx="54">
                  <c:v>104</c:v>
                </c:pt>
                <c:pt idx="55">
                  <c:v>773</c:v>
                </c:pt>
                <c:pt idx="56">
                  <c:v>1843</c:v>
                </c:pt>
                <c:pt idx="57">
                  <c:v>1159</c:v>
                </c:pt>
                <c:pt idx="58">
                  <c:v>1020</c:v>
                </c:pt>
                <c:pt idx="59">
                  <c:v>1099</c:v>
                </c:pt>
                <c:pt idx="60">
                  <c:v>933</c:v>
                </c:pt>
                <c:pt idx="61">
                  <c:v>1011</c:v>
                </c:pt>
                <c:pt idx="62">
                  <c:v>984</c:v>
                </c:pt>
                <c:pt idx="63">
                  <c:v>936</c:v>
                </c:pt>
                <c:pt idx="64">
                  <c:v>930</c:v>
                </c:pt>
                <c:pt idx="65">
                  <c:v>990</c:v>
                </c:pt>
                <c:pt idx="66">
                  <c:v>943</c:v>
                </c:pt>
                <c:pt idx="67">
                  <c:v>880</c:v>
                </c:pt>
                <c:pt idx="68">
                  <c:v>917</c:v>
                </c:pt>
                <c:pt idx="69">
                  <c:v>669</c:v>
                </c:pt>
                <c:pt idx="70">
                  <c:v>918</c:v>
                </c:pt>
              </c:numCache>
            </c:numRef>
          </c:xVal>
          <c:yVal>
            <c:numRef>
              <c:f>'LR VS PE Combo Data'!$L$2:$L$72</c:f>
              <c:numCache>
                <c:formatCode>0%</c:formatCode>
                <c:ptCount val="71"/>
                <c:pt idx="0">
                  <c:v>-4.3278084714548755E-2</c:v>
                </c:pt>
                <c:pt idx="1">
                  <c:v>-2.791145332050049E-2</c:v>
                </c:pt>
                <c:pt idx="2">
                  <c:v>-8.4158415841584122E-2</c:v>
                </c:pt>
                <c:pt idx="3">
                  <c:v>7.3513513513513429E-2</c:v>
                </c:pt>
                <c:pt idx="4">
                  <c:v>6.7472306143000926E-2</c:v>
                </c:pt>
                <c:pt idx="5">
                  <c:v>9.4339622641510523E-3</c:v>
                </c:pt>
                <c:pt idx="6">
                  <c:v>-9.3457943925233655E-3</c:v>
                </c:pt>
                <c:pt idx="7">
                  <c:v>-5.3773584905660421E-2</c:v>
                </c:pt>
                <c:pt idx="8">
                  <c:v>5.1844466600199368E-2</c:v>
                </c:pt>
                <c:pt idx="9">
                  <c:v>2.6540284360189625E-2</c:v>
                </c:pt>
                <c:pt idx="10">
                  <c:v>1.8467220683287211E-2</c:v>
                </c:pt>
                <c:pt idx="11">
                  <c:v>2.5385312783318129E-2</c:v>
                </c:pt>
                <c:pt idx="12">
                  <c:v>0.21396993810786924</c:v>
                </c:pt>
                <c:pt idx="13">
                  <c:v>-0.112163146394756</c:v>
                </c:pt>
                <c:pt idx="14">
                  <c:v>6.480721903199349E-2</c:v>
                </c:pt>
                <c:pt idx="15">
                  <c:v>4.2372881355932313E-2</c:v>
                </c:pt>
                <c:pt idx="16">
                  <c:v>0.12195121951219524</c:v>
                </c:pt>
                <c:pt idx="17">
                  <c:v>7.9710144927536142E-2</c:v>
                </c:pt>
                <c:pt idx="18">
                  <c:v>5.5521659548505069E-2</c:v>
                </c:pt>
                <c:pt idx="19">
                  <c:v>-7.5722543352601202E-2</c:v>
                </c:pt>
                <c:pt idx="20">
                  <c:v>-0.1694809255784866</c:v>
                </c:pt>
                <c:pt idx="21">
                  <c:v>7.5301204819277157E-2</c:v>
                </c:pt>
                <c:pt idx="22">
                  <c:v>6.022408963585435E-2</c:v>
                </c:pt>
                <c:pt idx="23">
                  <c:v>-4.3593130779392301E-2</c:v>
                </c:pt>
                <c:pt idx="24">
                  <c:v>-2.9005524861878466E-2</c:v>
                </c:pt>
                <c:pt idx="25">
                  <c:v>6.4011379800853474E-2</c:v>
                </c:pt>
                <c:pt idx="26">
                  <c:v>0.21189839572192515</c:v>
                </c:pt>
                <c:pt idx="27">
                  <c:v>-6.8394925537782703E-2</c:v>
                </c:pt>
                <c:pt idx="28">
                  <c:v>4.0852575488454779E-2</c:v>
                </c:pt>
                <c:pt idx="29">
                  <c:v>0.10978384527872588</c:v>
                </c:pt>
                <c:pt idx="30">
                  <c:v>2.3065094823167653E-2</c:v>
                </c:pt>
                <c:pt idx="31">
                  <c:v>-5.7114228456913829E-2</c:v>
                </c:pt>
                <c:pt idx="32">
                  <c:v>-0.18065887353878851</c:v>
                </c:pt>
                <c:pt idx="33">
                  <c:v>2.7237354085603016E-2</c:v>
                </c:pt>
                <c:pt idx="34">
                  <c:v>5.8080808080808177E-2</c:v>
                </c:pt>
                <c:pt idx="35">
                  <c:v>-3.5202863961813824E-2</c:v>
                </c:pt>
                <c:pt idx="36">
                  <c:v>-7.544836116264686E-2</c:v>
                </c:pt>
                <c:pt idx="37">
                  <c:v>-3.7458193979933101E-2</c:v>
                </c:pt>
                <c:pt idx="38">
                  <c:v>0.24391938846421124</c:v>
                </c:pt>
                <c:pt idx="39">
                  <c:v>0.36815642458100561</c:v>
                </c:pt>
                <c:pt idx="40">
                  <c:v>0.17517354022049814</c:v>
                </c:pt>
                <c:pt idx="41">
                  <c:v>-0.23558026407227239</c:v>
                </c:pt>
                <c:pt idx="42">
                  <c:v>-8.454545454545459E-2</c:v>
                </c:pt>
                <c:pt idx="43">
                  <c:v>0.16037735849056611</c:v>
                </c:pt>
                <c:pt idx="44">
                  <c:v>7.3598630723149316E-2</c:v>
                </c:pt>
                <c:pt idx="45">
                  <c:v>4.9023515344758906E-2</c:v>
                </c:pt>
                <c:pt idx="46">
                  <c:v>-4.5592705167173397E-3</c:v>
                </c:pt>
                <c:pt idx="47">
                  <c:v>-5.4580152671755755E-2</c:v>
                </c:pt>
                <c:pt idx="48">
                  <c:v>8.8817117480823882E-3</c:v>
                </c:pt>
                <c:pt idx="49">
                  <c:v>-5.2420968387354994E-2</c:v>
                </c:pt>
                <c:pt idx="50">
                  <c:v>-0.1026182432432432</c:v>
                </c:pt>
                <c:pt idx="51">
                  <c:v>-4.8000000000000043E-2</c:v>
                </c:pt>
                <c:pt idx="52">
                  <c:v>-3.4602076124567449E-2</c:v>
                </c:pt>
                <c:pt idx="53">
                  <c:v>-1.8945212493599595E-2</c:v>
                </c:pt>
                <c:pt idx="54">
                  <c:v>3.9665970772442494E-2</c:v>
                </c:pt>
                <c:pt idx="55">
                  <c:v>-6.6265060240963902E-2</c:v>
                </c:pt>
                <c:pt idx="56">
                  <c:v>6.9892473118280396E-3</c:v>
                </c:pt>
                <c:pt idx="57">
                  <c:v>1.3347570742124892E-2</c:v>
                </c:pt>
                <c:pt idx="58">
                  <c:v>-9.7471022128556406E-2</c:v>
                </c:pt>
                <c:pt idx="59">
                  <c:v>3.7361354349095155E-2</c:v>
                </c:pt>
                <c:pt idx="60">
                  <c:v>5.3460889138998269E-2</c:v>
                </c:pt>
                <c:pt idx="61">
                  <c:v>3.3653846153846256E-2</c:v>
                </c:pt>
                <c:pt idx="62">
                  <c:v>2.4289405684754461E-2</c:v>
                </c:pt>
                <c:pt idx="63">
                  <c:v>1.3622603430877955E-2</c:v>
                </c:pt>
                <c:pt idx="64">
                  <c:v>1.0452961672473782E-2</c:v>
                </c:pt>
                <c:pt idx="65">
                  <c:v>2.561576354679795E-2</c:v>
                </c:pt>
                <c:pt idx="66">
                  <c:v>0.1589817483189242</c:v>
                </c:pt>
                <c:pt idx="67">
                  <c:v>-0.39328636552009943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1DF-411D-928E-9F6C26F637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9573327"/>
        <c:axId val="1769571663"/>
      </c:scatterChart>
      <c:valAx>
        <c:axId val="176957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9571663"/>
        <c:crosses val="autoZero"/>
        <c:crossBetween val="midCat"/>
      </c:valAx>
      <c:valAx>
        <c:axId val="1769571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95733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297180</xdr:colOff>
      <xdr:row>7</xdr:row>
      <xdr:rowOff>102870</xdr:rowOff>
    </xdr:from>
    <xdr:to>
      <xdr:col>15</xdr:col>
      <xdr:colOff>335280</xdr:colOff>
      <xdr:row>22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697859-7528-4E92-B657-193E742541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236220</xdr:colOff>
      <xdr:row>23</xdr:row>
      <xdr:rowOff>26670</xdr:rowOff>
    </xdr:from>
    <xdr:to>
      <xdr:col>15</xdr:col>
      <xdr:colOff>274320</xdr:colOff>
      <xdr:row>38</xdr:row>
      <xdr:rowOff>26670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69662A2-8912-4B43-AB17-BF9498A264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205740</xdr:colOff>
      <xdr:row>6</xdr:row>
      <xdr:rowOff>171450</xdr:rowOff>
    </xdr:from>
    <xdr:to>
      <xdr:col>16</xdr:col>
      <xdr:colOff>274320</xdr:colOff>
      <xdr:row>21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6F60E23-F9D3-4A66-8503-5F8D11D817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198120</xdr:colOff>
      <xdr:row>23</xdr:row>
      <xdr:rowOff>80010</xdr:rowOff>
    </xdr:from>
    <xdr:to>
      <xdr:col>16</xdr:col>
      <xdr:colOff>266700</xdr:colOff>
      <xdr:row>38</xdr:row>
      <xdr:rowOff>80010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731538D-FC7C-413F-9396-137B915A6E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85725</xdr:colOff>
      <xdr:row>7</xdr:row>
      <xdr:rowOff>115570</xdr:rowOff>
    </xdr:from>
    <xdr:to>
      <xdr:col>16</xdr:col>
      <xdr:colOff>608965</xdr:colOff>
      <xdr:row>22</xdr:row>
      <xdr:rowOff>115570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64A70D-BCA0-4BB4-8B54-78D3A2E26C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114300</xdr:colOff>
      <xdr:row>22</xdr:row>
      <xdr:rowOff>95250</xdr:rowOff>
    </xdr:from>
    <xdr:to>
      <xdr:col>17</xdr:col>
      <xdr:colOff>15240</xdr:colOff>
      <xdr:row>37</xdr:row>
      <xdr:rowOff>95250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ADB6192-F037-463F-949A-45B1918C5C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10</xdr:row>
      <xdr:rowOff>57150</xdr:rowOff>
    </xdr:from>
    <xdr:to>
      <xdr:col>23</xdr:col>
      <xdr:colOff>47625</xdr:colOff>
      <xdr:row>27</xdr:row>
      <xdr:rowOff>181927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B36B4D-07FE-44A2-B38B-E5B6ECD840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800100</xdr:colOff>
      <xdr:row>71</xdr:row>
      <xdr:rowOff>80010</xdr:rowOff>
    </xdr:from>
    <xdr:to>
      <xdr:col>24</xdr:col>
      <xdr:colOff>723900</xdr:colOff>
      <xdr:row>86</xdr:row>
      <xdr:rowOff>80010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9723B3-D613-4C40-AB56-66C7116E81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45</xdr:row>
      <xdr:rowOff>95250</xdr:rowOff>
    </xdr:from>
    <xdr:to>
      <xdr:col>19</xdr:col>
      <xdr:colOff>91440</xdr:colOff>
      <xdr:row>60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3A7E003-EDD2-4D2A-B92F-CF6DB90060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838200</xdr:colOff>
      <xdr:row>11</xdr:row>
      <xdr:rowOff>142875</xdr:rowOff>
    </xdr:from>
    <xdr:to>
      <xdr:col>26</xdr:col>
      <xdr:colOff>0</xdr:colOff>
      <xdr:row>33</xdr:row>
      <xdr:rowOff>123190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212787-09CF-42D2-A823-872424C058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575309</xdr:colOff>
      <xdr:row>11</xdr:row>
      <xdr:rowOff>51435</xdr:rowOff>
    </xdr:from>
    <xdr:to>
      <xdr:col>23</xdr:col>
      <xdr:colOff>1183004</xdr:colOff>
      <xdr:row>27</xdr:row>
      <xdr:rowOff>178752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A29D218-CE80-4AC3-9208-5A545258EF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800100</xdr:colOff>
      <xdr:row>71</xdr:row>
      <xdr:rowOff>80010</xdr:rowOff>
    </xdr:from>
    <xdr:to>
      <xdr:col>28</xdr:col>
      <xdr:colOff>723900</xdr:colOff>
      <xdr:row>86</xdr:row>
      <xdr:rowOff>80010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9E7579-8795-400B-84FE-C0162B72BF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495300</xdr:colOff>
      <xdr:row>45</xdr:row>
      <xdr:rowOff>95250</xdr:rowOff>
    </xdr:from>
    <xdr:to>
      <xdr:col>23</xdr:col>
      <xdr:colOff>91440</xdr:colOff>
      <xdr:row>60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5AA65A-5501-4710-9496-CD5371F90D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310515</xdr:colOff>
      <xdr:row>8</xdr:row>
      <xdr:rowOff>89217</xdr:rowOff>
    </xdr:from>
    <xdr:to>
      <xdr:col>21</xdr:col>
      <xdr:colOff>438150</xdr:colOff>
      <xdr:row>22</xdr:row>
      <xdr:rowOff>165417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F962ED-3DDB-4B1D-963B-105C2922CB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381000</xdr:colOff>
      <xdr:row>49</xdr:row>
      <xdr:rowOff>34290</xdr:rowOff>
    </xdr:from>
    <xdr:to>
      <xdr:col>22</xdr:col>
      <xdr:colOff>769620</xdr:colOff>
      <xdr:row>64</xdr:row>
      <xdr:rowOff>34290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1A7B78-E94F-49DA-84E1-37ABD8487D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310515</xdr:colOff>
      <xdr:row>10</xdr:row>
      <xdr:rowOff>151447</xdr:rowOff>
    </xdr:from>
    <xdr:to>
      <xdr:col>22</xdr:col>
      <xdr:colOff>45720</xdr:colOff>
      <xdr:row>25</xdr:row>
      <xdr:rowOff>37147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83E7D1-62A0-4FA6-B90A-AABD0856D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800100</xdr:colOff>
      <xdr:row>59</xdr:row>
      <xdr:rowOff>34290</xdr:rowOff>
    </xdr:from>
    <xdr:to>
      <xdr:col>22</xdr:col>
      <xdr:colOff>579120</xdr:colOff>
      <xdr:row>74</xdr:row>
      <xdr:rowOff>34290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766C60-4A8E-4BDB-8CF4-2BF82AF082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365760</xdr:colOff>
      <xdr:row>48</xdr:row>
      <xdr:rowOff>11430</xdr:rowOff>
    </xdr:from>
    <xdr:to>
      <xdr:col>23</xdr:col>
      <xdr:colOff>510540</xdr:colOff>
      <xdr:row>63</xdr:row>
      <xdr:rowOff>11430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BBB20C8-A6CD-40C3-940D-0DBBC57063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485775</xdr:colOff>
      <xdr:row>11</xdr:row>
      <xdr:rowOff>163512</xdr:rowOff>
    </xdr:from>
    <xdr:to>
      <xdr:col>10</xdr:col>
      <xdr:colOff>142875</xdr:colOff>
      <xdr:row>26</xdr:row>
      <xdr:rowOff>49212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2862A52-326A-489E-8C68-817AB20787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ctoria Capobianco" refreshedDate="44368.558669212965" createdVersion="7" refreshedVersion="7" minRefreshableVersion="3" recordCount="184" xr:uid="{382BB8C5-21C4-49F6-B22D-CEC9105AF7E4}">
  <cacheSource type="worksheet">
    <worksheetSource ref="A1:F1048576" sheet="Premiere Rush Data"/>
  </cacheSource>
  <cacheFields count="6">
    <cacheField name="Created Time" numFmtId="0">
      <sharedItems containsBlank="1"/>
    </cacheField>
    <cacheField name="Key" numFmtId="0">
      <sharedItems containsBlank="1" count="73">
        <s v="2019-12-28--2020-01-03"/>
        <s v="2020-01-04--2020-01-10"/>
        <s v="2020-01-11--2020-01-17"/>
        <s v="2020-01-18--2020-01-24"/>
        <s v="2020-01-25--2020-01-31"/>
        <s v="2020-02-01--2020-02-07"/>
        <s v="2020-02-08--2020-02-14"/>
        <s v="2020-02-15--2020-02-21"/>
        <s v="2020-02-22--2020-02-28"/>
        <s v="2020-02-29--2020-03-06"/>
        <s v="2020-03-07--2020-03-13"/>
        <s v="2020-03-14--2020-03-20"/>
        <s v="2020-03-21--2020-03-27"/>
        <s v="2020-03-28--2020-04-03"/>
        <s v="2020-04-04--2020-04-10"/>
        <s v="2020-04-11--2020-04-17"/>
        <s v="2020-04-18--2020-04-24"/>
        <s v="2020-04-25--2020-05-01"/>
        <s v="2020-05-02--2020-05-08"/>
        <s v="2020-05-09--2020-05-15"/>
        <s v="2020-05-16--2020-05-22"/>
        <s v="2020-05-23--2020-05-29"/>
        <s v="2020-05-30--2020-06-05"/>
        <s v="2020-06-06--2020-06-12"/>
        <s v="2020-06-13--2020-06-19"/>
        <s v="2020-06-20--2020-06-26"/>
        <s v="2020-06-27--2020-07-03"/>
        <s v="2020-07-04--2020-07-10"/>
        <s v="2020-07-11--2020-07-17"/>
        <s v="2020-07-18--2020-07-24"/>
        <s v="2020-07-25--2020-07-31"/>
        <s v="2020-08-01--2020-08-07"/>
        <s v="2020-08-08--2020-08-14"/>
        <s v="2020-08-15--2020-08-21"/>
        <s v="2020-08-22--2020-08-28"/>
        <s v="2020-08-29--2020-09-04"/>
        <s v="2020-09-05--2020-09-11"/>
        <s v="2020-09-12--2020-09-18"/>
        <s v="2020-09-19--2020-09-25"/>
        <s v="2020-09-26--2020-10-02"/>
        <s v="2020-10-03--2020-10-09"/>
        <s v="2020-10-10--2020-10-16"/>
        <s v="2020-10-17--2020-10-23"/>
        <s v="2020-10-24--2020-10-30"/>
        <s v="2020-10-31--2020-11-06"/>
        <s v="2020-11-07--2020-11-13"/>
        <s v="2020-11-14--2020-11-20"/>
        <s v="2020-11-21--2020-11-27"/>
        <s v="2020-11-28--2020-12-04"/>
        <s v="2020-12-05--2020-12-11"/>
        <s v="2020-12-12--2020-12-18"/>
        <s v="2020-12-19--2020-12-25"/>
        <s v="2020-12-26--2021-01-01"/>
        <s v="2021-01-02--2021-01-08"/>
        <s v="2021-01-09--2021-01-15"/>
        <s v="2021-01-16--2021-01-22"/>
        <s v="2021-01-23--2021-01-29"/>
        <s v="2021-01-30--2021-02-05"/>
        <s v="2021-02-06--2021-02-12"/>
        <s v="2021-02-13--2021-02-19"/>
        <s v="2021-02-20--2021-02-26"/>
        <s v="2021-02-27--2021-03-05"/>
        <s v="2021-03-06--2021-03-12"/>
        <s v="2021-03-13--2021-03-19"/>
        <s v="2021-03-20--2021-03-26"/>
        <s v="2021-03-27--2021-04-02"/>
        <s v="2021-04-03--2021-04-09"/>
        <s v="2021-04-10--2021-04-16"/>
        <s v="2021-04-17--2021-04-23"/>
        <s v="2021-04-24--2021-04-30"/>
        <s v="2021-05-01--2021-05-07"/>
        <m/>
        <s v="2021-03-12--2021-03-18" u="1"/>
      </sharedItems>
    </cacheField>
    <cacheField name="Start Date" numFmtId="0">
      <sharedItems containsNonDate="0" containsDate="1" containsString="0" containsBlank="1" minDate="2019-12-28T00:00:00" maxDate="2021-05-02T00:00:00"/>
    </cacheField>
    <cacheField name="End Date" numFmtId="0">
      <sharedItems containsNonDate="0" containsDate="1" containsString="0" containsBlank="1" minDate="2020-01-03T00:00:00" maxDate="2021-05-08T00:00:00"/>
    </cacheField>
    <cacheField name="Sentiment" numFmtId="0">
      <sharedItems containsBlank="1" count="4">
        <s v="Neutral"/>
        <m/>
        <s v="Positive"/>
        <s v="Negative"/>
      </sharedItems>
    </cacheField>
    <cacheField name="Premiere Rush" numFmtId="0">
      <sharedItems containsString="0" containsBlank="1" containsNumber="1" containsInteger="1" minValue="1" maxValue="1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ctoria Capobianco" refreshedDate="44368.558669675927" createdVersion="7" refreshedVersion="7" minRefreshableVersion="3" recordCount="213" xr:uid="{F8774FC2-67DD-4560-B94B-CC45C5A87463}">
  <cacheSource type="worksheet">
    <worksheetSource ref="A1:F214" sheet="Premiere Pro Data"/>
  </cacheSource>
  <cacheFields count="6">
    <cacheField name="Created Time" numFmtId="0">
      <sharedItems/>
    </cacheField>
    <cacheField name="Key" numFmtId="0">
      <sharedItems count="146">
        <s v="2019-12-28--2020-01-03"/>
        <s v="2020-01-04--2020-01-10"/>
        <s v="2020-01-11--2020-01-17"/>
        <s v="2020-01-18--2020-01-24"/>
        <s v="2020-01-25--2020-01-31"/>
        <s v="2020-02-01--2020-02-07"/>
        <s v="2020-02-08--2020-02-14"/>
        <s v="2020-02-15--2020-02-21"/>
        <s v="2020-02-22--2020-02-28"/>
        <s v="2020-02-29--2020-03-06"/>
        <s v="2020-03-07--2020-03-13"/>
        <s v="2020-03-14--2020-03-20"/>
        <s v="2020-03-21--2020-03-27"/>
        <s v="2020-03-28--2020-04-03"/>
        <s v="2020-04-04--2020-04-10"/>
        <s v="2020-04-11--2020-04-17"/>
        <s v="2020-04-18--2020-04-24"/>
        <s v="2020-04-25--2020-05-01"/>
        <s v="2020-05-02--2020-05-08"/>
        <s v="2020-05-09--2020-05-15"/>
        <s v="2020-05-16--2020-05-22"/>
        <s v="2020-05-23--2020-05-29"/>
        <s v="2020-05-30--2020-06-05"/>
        <s v="2020-06-06--2020-06-12"/>
        <s v="2020-06-13--2020-06-19"/>
        <s v="2020-06-20--2020-06-26"/>
        <s v="2020-06-27--2020-07-03"/>
        <s v="2020-07-04--2020-07-10"/>
        <s v="2020-07-11--2020-07-17"/>
        <s v="2020-07-18--2020-07-24"/>
        <s v="2020-07-25--2020-07-31"/>
        <s v="2020-08-01--2020-08-07"/>
        <s v="2020-08-08--2020-08-14"/>
        <s v="2020-08-15--2020-08-21"/>
        <s v="2020-08-22--2020-08-28"/>
        <s v="2020-08-29--2020-09-04"/>
        <s v="2020-09-05--2020-09-11"/>
        <s v="2020-09-12--2020-09-18"/>
        <s v="2020-09-19--2020-09-25"/>
        <s v="2020-09-26--2020-10-02"/>
        <s v="2020-10-03--2020-10-09"/>
        <s v="2020-10-10--2020-10-16"/>
        <s v="2020-10-17--2020-10-23"/>
        <s v="2020-10-24--2020-10-30"/>
        <s v="2020-10-31--2020-11-06"/>
        <s v="2020-11-07--2020-11-13"/>
        <s v="2020-11-14--2020-11-20"/>
        <s v="2020-11-21--2020-11-27"/>
        <s v="2020-11-28--2020-12-04"/>
        <s v="2020-12-05--2020-12-11"/>
        <s v="2020-12-12--2020-12-18"/>
        <s v="2020-12-19--2020-12-25"/>
        <s v="2020-12-26--2021-01-01"/>
        <s v="2021-01-02--2021-01-08"/>
        <s v="2021-01-09--2021-01-15"/>
        <s v="2021-01-16--2021-01-22"/>
        <s v="2021-01-23--2021-01-29"/>
        <s v="2021-01-30--2021-02-05"/>
        <s v="2021-02-06--2021-02-12"/>
        <s v="2021-02-13--2021-02-19"/>
        <s v="2021-02-20--2021-02-26"/>
        <s v="2021-02-27--2021-03-05"/>
        <s v="2021-03-06--2021-03-12"/>
        <s v="2021-03-13--2021-03-19"/>
        <s v="2021-03-20--2021-03-26"/>
        <s v="2021-03-27--2021-04-02"/>
        <s v="2021-04-03--2021-04-09"/>
        <s v="2021-04-10--2021-04-16"/>
        <s v="2021-04-17--2021-04-23"/>
        <s v="2021-04-24--2021-04-30"/>
        <s v="2021-05-01--2021-05-07"/>
        <s v="03/21/2020-03/27/2020" u="1"/>
        <s v="06/13/2020-06/19/2020" u="1"/>
        <s v="01/11/2020-01/17/2020" u="1"/>
        <s v="05/01/2021-05/07/2021" u="1"/>
        <s v="07/18/2020-07/24/2020" u="1"/>
        <s v="03/28/2020-04/03/2020" u="1"/>
        <s v="04/10/2021-04/16/2021" u="1"/>
        <s v="09/19/2020-09/25/2020" u="1"/>
        <s v="07/04/2020-07/10/2020" u="1"/>
        <s v="09/05/2020-09/11/2020" u="1"/>
        <s v="01/30/2021-02/05/2021" u="1"/>
        <s v="02/27/2021-03/05/2021" u="1"/>
        <s v="01/23/2021-01/29/2021" u="1"/>
        <s v="01/25/2020-01/31/2020" u="1"/>
        <s v="04/24/2021-04/30/2021" u="1"/>
        <s v="12/19/2020-12/25/2020" u="1"/>
        <s v="05/30/2020-06/05/2020" u="1"/>
        <s v="05/23/2020-05/29/2020" u="1"/>
        <s v="12/05/2020-12/11/2020" u="1"/>
        <s v="11/14/2020-11/20/2020" u="1"/>
        <s v="08/01/2020-08/07/2020" u="1"/>
        <s v="01/09/2021-01/15/2021" u="1"/>
        <s v="02/22/2020-02/28/2020" u="1"/>
        <s v="03/20/2021-03/26/2021" u="1"/>
        <s v="08/15/2020-08/21/2020" u="1"/>
        <s v="10/31/2020-11/06/2020" u="1"/>
        <s v="05/09/2020-05/15/2020" u="1"/>
        <s v="04/18/2020-04/24/2020" u="1"/>
        <s v="10/10/2020-10/16/2020" u="1"/>
        <s v="03/27/2021-04/02/2021" u="1"/>
        <s v="04/04/2020-04/10/2020" u="1"/>
        <s v="02/20/2021-02/26/2021" u="1"/>
        <s v="02/08/2020-02/14/2020" u="1"/>
        <s v="03/06/2021-03/12/2021" u="1"/>
        <s v="10/24/2020-10/30/2020" u="1"/>
        <s v="07/11/2020-07/17/2020" u="1"/>
        <s v="09/26/2020-10/02/2020" u="1"/>
        <s v="06/20/2020-06/26/2020" u="1"/>
        <s v="09/12/2020-09/18/2020" u="1"/>
        <s v="2020-03-06--2020-03-12" u="1"/>
        <s v="02/06/2021-02/12/2021" u="1"/>
        <s v="2020-03-08--2020-03-14" u="1"/>
        <s v="04/25/2020-05/01/2020" u="1"/>
        <s v="07/25/2020-07/31/2020" u="1"/>
        <s v="2020-03-09--2020-03-15" u="1"/>
        <s v="04/03/2021-04/09/2021" u="1"/>
        <s v="03/12/2021-03/18/2021" u="1"/>
        <s v="12/12/2020-12/18/2020" u="1"/>
        <s v="03/14/2020-03/20/2020" u="1"/>
        <s v="06/06/2020-06/12/2020" u="1"/>
        <s v="11/21/2020-11/27/2020" u="1"/>
        <s v="01/18/2020-01/24/2020" u="1"/>
        <s v="01/02/2021-01/08/2021" u="1"/>
        <s v="04/17/2021-04/23/2021" u="1"/>
        <s v="01/04/2020-01/10/2020" u="1"/>
        <s v="08/22/2020-08/28/2020" u="1"/>
        <s v="11/07/2020-11/13/2020" u="1"/>
        <s v="01/16/2021-01/22/2021" u="1"/>
        <s v="05/02/2020-05/08/2020" u="1"/>
        <s v="04/11/2020-04/17/2020" u="1"/>
        <s v="2021-03-12--2021-03-18" u="1"/>
        <s v="06/27/2020-07/03/2020" u="1"/>
        <s v="08/29/2020-09/04/2020" u="1"/>
        <s v="02/29/2020-03/06/2020" u="1"/>
        <s v="02/01/2020-02/07/2020" u="1"/>
        <s v="05/16/2020-05/22/2020" u="1"/>
        <s v="08/08/2020-08/14/2020" u="1"/>
        <s v="12/28/2019-01/03/2020" u="1"/>
        <s v="10/03/2020-10/09/2020" u="1"/>
        <s v="02/13/2021-02/19/2021" u="1"/>
        <s v="03/06/2020-03/12/2020" u="1"/>
        <s v="11/28/2020-12/04/2020" u="1"/>
        <s v="02/15/2020-02/21/2020" u="1"/>
        <s v="12/26/2020-01/01/2021" u="1"/>
        <s v="10/17/2020-10/23/2020" u="1"/>
      </sharedItems>
    </cacheField>
    <cacheField name="Created Time2" numFmtId="15">
      <sharedItems containsSemiMixedTypes="0" containsNonDate="0" containsDate="1" containsString="0" minDate="2019-12-28T00:00:00" maxDate="2021-05-02T00:00:00"/>
    </cacheField>
    <cacheField name="End Date" numFmtId="15">
      <sharedItems containsSemiMixedTypes="0" containsNonDate="0" containsDate="1" containsString="0" minDate="2020-01-03T00:00:00" maxDate="2021-05-08T00:00:00"/>
    </cacheField>
    <cacheField name="Sentiment" numFmtId="0">
      <sharedItems count="3">
        <s v="Neutral"/>
        <s v="Positive"/>
        <s v="Negative"/>
      </sharedItems>
    </cacheField>
    <cacheField name="Premiere Pro " numFmtId="0">
      <sharedItems containsSemiMixedTypes="0" containsString="0" containsNumber="1" containsInteger="1" minValue="2" maxValue="76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ctoria Capobianco" refreshedDate="44368.558670023151" createdVersion="7" refreshedVersion="7" minRefreshableVersion="3" recordCount="199" xr:uid="{F3510A8E-01E3-40A4-B177-C7BF0A61B709}">
  <cacheSource type="worksheet">
    <worksheetSource ref="A1:F1048576" sheet="Photo Editing Data"/>
  </cacheSource>
  <cacheFields count="6">
    <cacheField name="Created Time" numFmtId="0">
      <sharedItems containsBlank="1"/>
    </cacheField>
    <cacheField name="Key" numFmtId="0">
      <sharedItems containsBlank="1" count="72">
        <s v="2019-12-28--2020-01-03"/>
        <s v="2020-01-04--2020-01-10"/>
        <s v="2020-01-11--2020-01-17"/>
        <s v="2020-01-18--2020-01-24"/>
        <s v="2020-01-25--2020-01-31"/>
        <s v="2020-02-01--2020-02-07"/>
        <s v="2020-02-08--2020-02-14"/>
        <s v="2020-02-15--2020-02-21"/>
        <s v="2020-02-22--2020-02-28"/>
        <s v="2020-02-29--2020-03-06"/>
        <s v="2020-03-07--2020-03-13"/>
        <s v="2020-03-14--2020-03-20"/>
        <s v="2020-03-21--2020-03-27"/>
        <s v="2020-03-28--2020-04-03"/>
        <s v="2020-04-04--2020-04-10"/>
        <s v="2020-04-11--2020-04-17"/>
        <s v="2020-04-18--2020-04-24"/>
        <s v="2020-04-25--2020-05-01"/>
        <s v="2020-05-02--2020-05-08"/>
        <s v="2020-05-09--2020-05-15"/>
        <s v="2020-05-16--2020-05-22"/>
        <s v="2020-05-23--2020-05-29"/>
        <s v="2020-05-30--2020-06-05"/>
        <s v="2020-06-06--2020-06-12"/>
        <s v="2020-06-13--2020-06-19"/>
        <s v="2020-06-20--2020-06-26"/>
        <s v="2020-06-27--2020-07-03"/>
        <s v="2020-07-04--2020-07-10"/>
        <s v="2020-07-11--2020-07-17"/>
        <s v="2020-07-18--2020-07-24"/>
        <s v="2020-07-25--2020-07-31"/>
        <s v="2020-08-01--2020-08-07"/>
        <s v="2020-08-08--2020-08-14"/>
        <s v="2020-08-15--2020-08-21"/>
        <s v="2020-08-22--2020-08-28"/>
        <s v="2020-08-29--2020-09-04"/>
        <s v="2020-09-05--2020-09-11"/>
        <s v="2020-09-12--2020-09-18"/>
        <s v="2020-09-19--2020-09-25"/>
        <s v="2020-09-26--2020-10-02"/>
        <s v="2020-10-03--2020-10-09"/>
        <s v="2020-10-10--2020-10-16"/>
        <s v="2020-10-17--2020-10-23"/>
        <s v="2020-10-24--2020-10-30"/>
        <s v="2020-10-31--2020-11-06"/>
        <s v="2020-11-07--2020-11-13"/>
        <s v="2020-11-14--2020-11-20"/>
        <s v="2020-11-21--2020-11-27"/>
        <s v="2020-11-28--2020-12-04"/>
        <s v="2020-12-05--2020-12-11"/>
        <s v="2020-12-12--2020-12-18"/>
        <s v="2020-12-19--2020-12-25"/>
        <s v="2020-12-26--2021-01-01"/>
        <s v="2021-01-02--2021-01-08"/>
        <s v="2021-01-09--2021-01-15"/>
        <s v="2021-01-16--2021-01-22"/>
        <s v="2021-01-23--2021-01-29"/>
        <s v="2021-01-30--2021-02-05"/>
        <s v="2021-02-06--2021-02-12"/>
        <s v="2021-02-13--2021-02-19"/>
        <s v="2021-02-20--2021-02-26"/>
        <s v="2021-02-27--2021-03-05"/>
        <s v="2021-03-06--2021-03-12"/>
        <s v="2021-03-12--2021-03-18"/>
        <s v="2021-03-20--2021-03-26"/>
        <s v="2021-03-27--2021-04-02"/>
        <s v="2021-04-03--2021-04-09"/>
        <s v="2021-04-10--2021-04-16"/>
        <s v="2021-04-17--2021-04-23"/>
        <s v="2021-04-24--2021-04-30"/>
        <s v="2021-05-01--2021-05-07"/>
        <m/>
      </sharedItems>
    </cacheField>
    <cacheField name="Start Date" numFmtId="0">
      <sharedItems containsNonDate="0" containsDate="1" containsString="0" containsBlank="1" minDate="2019-12-28T00:00:00" maxDate="2021-05-02T00:00:00"/>
    </cacheField>
    <cacheField name="End Date" numFmtId="165">
      <sharedItems containsNonDate="0" containsDate="1" containsString="0" containsBlank="1" minDate="2020-01-03T00:00:00" maxDate="2021-05-08T00:00:00"/>
    </cacheField>
    <cacheField name="Sentiment" numFmtId="0">
      <sharedItems containsBlank="1" count="4">
        <s v="Neutral"/>
        <s v="Positive"/>
        <s v="Negative"/>
        <m/>
      </sharedItems>
    </cacheField>
    <cacheField name="Photo Editing" numFmtId="0">
      <sharedItems containsString="0" containsBlank="1" containsNumber="1" containsInteger="1" minValue="1" maxValue="286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ctoria Capobianco" refreshedDate="44368.558670601851" createdVersion="7" refreshedVersion="7" minRefreshableVersion="3" recordCount="214" xr:uid="{B2CDFA92-E895-4BB8-BF7F-EEB62ACAFF93}">
  <cacheSource type="worksheet">
    <worksheetSource ref="A1:F1048576" sheet="Video Editing Data-Updated"/>
  </cacheSource>
  <cacheFields count="6">
    <cacheField name="Created Time" numFmtId="0">
      <sharedItems containsBlank="1"/>
    </cacheField>
    <cacheField name="Key" numFmtId="0">
      <sharedItems containsBlank="1" count="72">
        <s v="2019-12-28--2020-01-03"/>
        <s v="2020-01-04--2020-01-10"/>
        <s v="2020-01-11--2020-01-17"/>
        <s v="2020-01-18--2020-01-24"/>
        <s v="2020-01-25--2020-01-31"/>
        <s v="2020-02-01--2020-02-07"/>
        <s v="2020-02-08--2020-02-14"/>
        <s v="2020-02-15--2020-02-21"/>
        <s v="2020-02-22--2020-02-28"/>
        <s v="2020-02-29--2020-03-06"/>
        <s v="2020-03-07--2020-03-13"/>
        <s v="2020-03-14--2020-03-20"/>
        <s v="2020-03-21--2020-03-27"/>
        <s v="2020-03-28--2020-04-03"/>
        <s v="2020-04-04--2020-04-10"/>
        <s v="2020-04-11--2020-04-17"/>
        <s v="2020-04-18--2020-04-24"/>
        <s v="2020-04-25--2020-05-01"/>
        <s v="2020-05-02--2020-05-08"/>
        <s v="2020-05-09--2020-05-15"/>
        <s v="2020-05-16--2020-05-22"/>
        <s v="2020-05-23--2020-05-29"/>
        <s v="2020-05-30--2020-06-05"/>
        <s v="2020-06-06--2020-06-12"/>
        <s v="2020-06-13--2020-06-19"/>
        <s v="2020-06-20--2020-06-26"/>
        <s v="2020-06-27--2020-07-03"/>
        <s v="2020-07-04--2020-07-10"/>
        <s v="2020-07-11--2020-07-17"/>
        <s v="2020-07-18--2020-07-24"/>
        <s v="2020-07-25--2020-07-31"/>
        <s v="2020-08-01--2020-08-07"/>
        <s v="2020-08-08--2020-08-14"/>
        <s v="2020-08-15--2020-08-21"/>
        <s v="2020-08-22--2020-08-28"/>
        <s v="2020-08-29--2020-09-04"/>
        <s v="2020-09-05--2020-09-11"/>
        <s v="2020-09-12--2020-09-18"/>
        <s v="2020-09-19--2020-09-25"/>
        <s v="2020-09-26--2020-10-02"/>
        <s v="2020-10-03--2020-10-09"/>
        <s v="2020-10-10--2020-10-16"/>
        <s v="2020-10-17--2020-10-23"/>
        <s v="2020-10-24--2020-10-30"/>
        <s v="2020-10-31--2020-11-06"/>
        <s v="2020-11-07--2020-11-13"/>
        <s v="2020-11-14--2020-11-20"/>
        <s v="2020-11-21--2020-11-27"/>
        <s v="2020-11-28--2020-12-04"/>
        <s v="2020-12-05--2020-12-11"/>
        <s v="2020-12-12--2020-12-18"/>
        <s v="2020-12-19--2020-12-25"/>
        <s v="2020-12-26--2021-01-01"/>
        <s v="2021-01-02--2021-01-08"/>
        <s v="2021-01-09--2021-01-15"/>
        <s v="2021-01-16--2021-01-22"/>
        <s v="2021-01-23--2021-01-29"/>
        <s v="2021-01-30--2021-02-05"/>
        <s v="2021-02-06--2021-02-12"/>
        <s v="2021-02-13--2021-02-19"/>
        <s v="2021-02-20--2021-02-26"/>
        <s v="2021-02-27--2021-03-05"/>
        <s v="2021-03-06--2021-03-12"/>
        <s v="2021-03-12--2021-03-18"/>
        <s v="2021-03-20--2021-03-26"/>
        <s v="2021-03-27--2021-04-02"/>
        <s v="2021-04-03--2021-04-09"/>
        <s v="2021-04-10--2021-04-16"/>
        <s v="2021-04-17--2021-04-23"/>
        <s v="2021-04-24--2021-04-30"/>
        <s v="2021-05-01--2021-05-07"/>
        <m/>
      </sharedItems>
    </cacheField>
    <cacheField name="Start Date" numFmtId="0">
      <sharedItems containsNonDate="0" containsDate="1" containsString="0" containsBlank="1" minDate="2019-12-28T00:00:00" maxDate="2021-05-02T00:00:00"/>
    </cacheField>
    <cacheField name="End Date" numFmtId="0">
      <sharedItems containsNonDate="0" containsDate="1" containsString="0" containsBlank="1" minDate="2020-01-03T00:00:00" maxDate="2021-05-08T00:00:00"/>
    </cacheField>
    <cacheField name="Sentiment" numFmtId="0">
      <sharedItems containsBlank="1" count="4">
        <s v="Neutral"/>
        <s v="Positive"/>
        <s v="Negative"/>
        <m/>
      </sharedItems>
    </cacheField>
    <cacheField name="Video Editing" numFmtId="0">
      <sharedItems containsString="0" containsBlank="1" containsNumber="1" containsInteger="1" minValue="2" maxValue="436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崔子尧" refreshedDate="44370.394410532404" createdVersion="7" refreshedVersion="7" minRefreshableVersion="3" recordCount="201" xr:uid="{06591613-C4AC-4032-AB18-8637D7973E7F}">
  <cacheSource type="worksheet">
    <worksheetSource ref="A1:F1048576" sheet="Lightroom CC Data"/>
  </cacheSource>
  <cacheFields count="6">
    <cacheField name="Created Time" numFmtId="0">
      <sharedItems containsBlank="1"/>
    </cacheField>
    <cacheField name="Key" numFmtId="0">
      <sharedItems containsBlank="1" count="72">
        <s v="2019-12-28--2020-01-03"/>
        <s v="2020-01-04--2020-01-10"/>
        <s v="2020-01-11--2020-01-17"/>
        <s v="2020-01-18--2020-01-24"/>
        <s v="2020-01-25--2020-01-31"/>
        <s v="2020-02-01--2020-02-07"/>
        <s v="2020-02-08--2020-02-14"/>
        <s v="2020-02-15--2020-02-21"/>
        <s v="2020-02-22--2020-02-28"/>
        <s v="2020-02-29--2020-03-06"/>
        <s v="2020-03-07--2020-03-13"/>
        <s v="2020-03-14--2020-03-20"/>
        <s v="2020-03-21--2020-03-27"/>
        <s v="2020-03-28--2020-04-03"/>
        <s v="2020-04-04--2020-04-10"/>
        <s v="2020-04-11--2020-04-17"/>
        <s v="2020-04-18--2020-04-24"/>
        <s v="2020-04-25--2020-05-01"/>
        <s v="2020-05-02--2020-05-08"/>
        <s v="2020-05-09--2020-05-15"/>
        <s v="2020-05-16--2020-05-22"/>
        <s v="2020-05-23--2020-05-29"/>
        <s v="2020-05-30--2020-06-05"/>
        <s v="2020-06-06--2020-06-12"/>
        <s v="2020-06-13--2020-06-19"/>
        <s v="2020-06-20--2020-06-26"/>
        <s v="2020-06-27--2020-07-03"/>
        <s v="2020-07-04--2020-07-10"/>
        <s v="2020-07-11--2020-07-17"/>
        <s v="2020-07-18--2020-07-24"/>
        <s v="2020-07-25--2020-07-31"/>
        <s v="2020-08-01--2020-08-07"/>
        <s v="2020-08-08--2020-08-14"/>
        <s v="2020-08-15--2020-08-21"/>
        <s v="2020-08-22--2020-08-28"/>
        <s v="2020-08-29--2020-09-04"/>
        <s v="2020-09-05--2020-09-11"/>
        <s v="2020-09-12--2020-09-18"/>
        <s v="2020-09-19--2020-09-25"/>
        <s v="2020-09-26--2020-10-02"/>
        <s v="2020-10-03--2020-10-09"/>
        <s v="2020-10-10--2020-10-16"/>
        <s v="2020-10-17--2020-10-23"/>
        <s v="2020-10-24--2020-10-30"/>
        <s v="2020-10-31--2020-11-06"/>
        <s v="2020-11-07--2020-11-13"/>
        <s v="2020-11-14--2020-11-20"/>
        <s v="2020-11-21--2020-11-27"/>
        <s v="2020-11-28--2020-12-04"/>
        <s v="2020-12-05--2020-12-11"/>
        <s v="2020-12-12--2020-12-18"/>
        <s v="2020-12-19--2020-12-25"/>
        <s v="2020-12-26--2021-01-01"/>
        <s v="2021-01-02--2021-01-08"/>
        <s v="2021-01-09--2021-01-15"/>
        <s v="2021-01-16--2021-01-22"/>
        <s v="2021-01-23--2021-01-29"/>
        <s v="2021-01-30--2021-02-05"/>
        <s v="2021-02-06--2021-02-12"/>
        <s v="2021-02-13--2021-02-19"/>
        <s v="2021-02-20--2021-02-26"/>
        <s v="2021-02-27--2021-03-05"/>
        <s v="2021-03-06--2021-03-12"/>
        <s v="2021-03-13--2021-03-19"/>
        <s v="2021-03-20--2021-03-26"/>
        <s v="2021-03-27--2021-04-02"/>
        <s v="2021-04-03--2021-04-09"/>
        <s v="2021-04-10--2021-04-16"/>
        <s v="2021-04-17--2021-04-23"/>
        <s v="2021-04-24--2021-04-30"/>
        <s v="2021-05-01--2021-05-07"/>
        <m/>
      </sharedItems>
    </cacheField>
    <cacheField name="Created Time2" numFmtId="0">
      <sharedItems containsNonDate="0" containsDate="1" containsString="0" containsBlank="1" minDate="2019-12-28T00:00:00" maxDate="2021-05-02T00:00:00"/>
    </cacheField>
    <cacheField name="End Date" numFmtId="0">
      <sharedItems containsNonDate="0" containsDate="1" containsString="0" containsBlank="1" minDate="2020-01-03T00:00:00" maxDate="2021-05-08T00:00:00"/>
    </cacheField>
    <cacheField name="Sentiment" numFmtId="0">
      <sharedItems containsBlank="1" count="4">
        <s v="Neutral"/>
        <s v="Positive"/>
        <s v="Negative"/>
        <m/>
      </sharedItems>
    </cacheField>
    <cacheField name="Lightroom" numFmtId="0">
      <sharedItems containsString="0" containsBlank="1" containsNumber="1" containsInteger="1" minValue="1" maxValue="469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崔子尧" refreshedDate="44370.397663888885" createdVersion="7" refreshedVersion="7" minRefreshableVersion="3" recordCount="213" xr:uid="{D1755C8C-31A6-45EF-81A5-8572A1E1399E}">
  <cacheSource type="worksheet">
    <worksheetSource ref="A1:F214" sheet="Photoshop Data"/>
  </cacheSource>
  <cacheFields count="6">
    <cacheField name="Created Time" numFmtId="0">
      <sharedItems/>
    </cacheField>
    <cacheField name="Key" numFmtId="0">
      <sharedItems count="71">
        <s v="2019-12-28--2020-01-03"/>
        <s v="2020-01-04--2020-01-10"/>
        <s v="2020-01-11--2020-01-17"/>
        <s v="2020-01-18--2020-01-24"/>
        <s v="2020-01-25--2020-01-31"/>
        <s v="2020-02-01--2020-02-07"/>
        <s v="2020-02-08--2020-02-14"/>
        <s v="2020-02-15--2020-02-21"/>
        <s v="2020-02-22--2020-02-28"/>
        <s v="2020-02-29--2020-03-06"/>
        <s v="2020-03-07--2020-03-13"/>
        <s v="2020-03-14--2020-03-20"/>
        <s v="2020-03-21--2020-03-27"/>
        <s v="2020-03-28--2020-04-03"/>
        <s v="2020-04-04--2020-04-10"/>
        <s v="2020-04-11--2020-04-17"/>
        <s v="2020-04-18--2020-04-24"/>
        <s v="2020-04-25--2020-05-01"/>
        <s v="2020-05-02--2020-05-08"/>
        <s v="2020-05-09--2020-05-15"/>
        <s v="2020-05-16--2020-05-22"/>
        <s v="2020-05-23--2020-05-29"/>
        <s v="2020-05-30--2020-06-05"/>
        <s v="2020-06-06--2020-06-12"/>
        <s v="2020-06-13--2020-06-19"/>
        <s v="2020-06-20--2020-06-26"/>
        <s v="2020-06-27--2020-07-03"/>
        <s v="2020-07-04--2020-07-10"/>
        <s v="2020-07-11--2020-07-17"/>
        <s v="2020-07-18--2020-07-24"/>
        <s v="2020-07-25--2020-07-31"/>
        <s v="2020-08-01--2020-08-07"/>
        <s v="2020-08-08--2020-08-14"/>
        <s v="2020-08-15--2020-08-21"/>
        <s v="2020-08-22--2020-08-28"/>
        <s v="2020-08-29--2020-09-04"/>
        <s v="2020-09-05--2020-09-11"/>
        <s v="2020-09-12--2020-09-18"/>
        <s v="2020-09-19--2020-09-25"/>
        <s v="2020-09-26--2020-10-02"/>
        <s v="2020-10-03--2020-10-09"/>
        <s v="2020-10-10--2020-10-16"/>
        <s v="2020-10-17--2020-10-23"/>
        <s v="2020-10-24--2020-10-30"/>
        <s v="2020-10-31--2020-11-06"/>
        <s v="2020-11-07--2020-11-13"/>
        <s v="2020-11-14--2020-11-20"/>
        <s v="2020-11-21--2020-11-27"/>
        <s v="2020-11-28--2020-12-04"/>
        <s v="2020-12-05--2020-12-11"/>
        <s v="2020-12-12--2020-12-18"/>
        <s v="2020-12-19--2020-12-25"/>
        <s v="2020-12-26--2021-01-01"/>
        <s v="2021-01-02--2021-01-08"/>
        <s v="2021-01-09--2021-01-15"/>
        <s v="2021-01-16--2021-01-22"/>
        <s v="2021-01-23--2021-01-29"/>
        <s v="2021-01-30--2021-02-05"/>
        <s v="2021-02-06--2021-02-12"/>
        <s v="2021-02-13--2021-02-19"/>
        <s v="2021-02-20--2021-02-26"/>
        <s v="2021-02-27--2021-03-05"/>
        <s v="2021-03-06--2021-03-12"/>
        <s v="2021-03-13--2021-03-19"/>
        <s v="2021-03-20--2021-03-26"/>
        <s v="2021-03-27--2021-04-02"/>
        <s v="2021-04-03--2021-04-09"/>
        <s v="2021-04-10--2021-04-16"/>
        <s v="2021-04-17--2021-04-23"/>
        <s v="2021-04-24--2021-04-30"/>
        <s v="2021-05-01--2021-05-07"/>
      </sharedItems>
    </cacheField>
    <cacheField name="Created Time2" numFmtId="15">
      <sharedItems containsSemiMixedTypes="0" containsNonDate="0" containsDate="1" containsString="0" minDate="2019-12-28T00:00:00" maxDate="2021-05-02T00:00:00"/>
    </cacheField>
    <cacheField name="End Date" numFmtId="15">
      <sharedItems containsSemiMixedTypes="0" containsNonDate="0" containsDate="1" containsString="0" minDate="2020-01-03T00:00:00" maxDate="2021-05-08T00:00:00"/>
    </cacheField>
    <cacheField name="Sentiment" numFmtId="0">
      <sharedItems count="3">
        <s v="Neutral"/>
        <s v="Positive"/>
        <s v="Negative"/>
      </sharedItems>
    </cacheField>
    <cacheField name="Photoshop" numFmtId="0">
      <sharedItems containsSemiMixedTypes="0" containsString="0" containsNumber="1" containsInteger="1" minValue="16" maxValue="481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崔子尧" refreshedDate="44370.401235763886" createdVersion="7" refreshedVersion="7" minRefreshableVersion="3" recordCount="207" xr:uid="{D9EA1A60-B350-44E4-94ED-C745388A2EFC}">
  <cacheSource type="worksheet">
    <worksheetSource ref="A1:F208" sheet="Acrobat Pro Subs CC Data"/>
  </cacheSource>
  <cacheFields count="6">
    <cacheField name="Created Time" numFmtId="0">
      <sharedItems/>
    </cacheField>
    <cacheField name="Key" numFmtId="0">
      <sharedItems count="71">
        <s v="2019-12-28--2020-01-03"/>
        <s v="2020-01-04--2020-01-10"/>
        <s v="2020-01-11--2020-01-17"/>
        <s v="2020-01-18--2020-01-24"/>
        <s v="2020-01-25--2020-01-31"/>
        <s v="2020-02-01--2020-02-07"/>
        <s v="2020-02-08--2020-02-14"/>
        <s v="2020-02-15--2020-02-21"/>
        <s v="2020-02-22--2020-02-28"/>
        <s v="2020-02-29--2020-03-06"/>
        <s v="2020-03-07--2020-03-13"/>
        <s v="2020-03-14--2020-03-20"/>
        <s v="2020-03-21--2020-03-27"/>
        <s v="2020-03-28--2020-04-03"/>
        <s v="2020-04-04--2020-04-10"/>
        <s v="2020-04-11--2020-04-17"/>
        <s v="2020-04-18--2020-04-24"/>
        <s v="2020-04-25--2020-05-01"/>
        <s v="2020-05-02--2020-05-08"/>
        <s v="2020-05-09--2020-05-15"/>
        <s v="2020-05-16--2020-05-22"/>
        <s v="2020-05-23--2020-05-29"/>
        <s v="2020-05-30--2020-06-05"/>
        <s v="2020-06-06--2020-06-12"/>
        <s v="2020-06-13--2020-06-19"/>
        <s v="2020-06-20--2020-06-26"/>
        <s v="2020-06-27--2020-07-03"/>
        <s v="2020-07-04--2020-07-10"/>
        <s v="2020-07-11--2020-07-17"/>
        <s v="2020-07-18--2020-07-24"/>
        <s v="2020-07-25--2020-07-31"/>
        <s v="2020-08-01--2020-08-07"/>
        <s v="2020-08-08--2020-08-14"/>
        <s v="2020-08-15--2020-08-21"/>
        <s v="2020-08-22--2020-08-28"/>
        <s v="2020-08-29--2020-09-04"/>
        <s v="2020-09-05--2020-09-11"/>
        <s v="2020-09-12--2020-09-18"/>
        <s v="2020-09-19--2020-09-25"/>
        <s v="2020-09-26--2020-10-02"/>
        <s v="2020-10-03--2020-10-09"/>
        <s v="2020-10-10--2020-10-16"/>
        <s v="2020-10-17--2020-10-23"/>
        <s v="2020-10-24--2020-10-30"/>
        <s v="2020-10-31--2020-11-06"/>
        <s v="2020-11-07--2020-11-13"/>
        <s v="2020-11-14--2020-11-20"/>
        <s v="2020-11-21--2020-11-27"/>
        <s v="2020-11-28--2020-12-04"/>
        <s v="2020-12-05--2020-12-11"/>
        <s v="2020-12-12--2020-12-18"/>
        <s v="2020-12-19--2020-12-25"/>
        <s v="2020-12-26--2021-01-01"/>
        <s v="2021-01-02--2021-01-08"/>
        <s v="2021-01-09--2021-01-15"/>
        <s v="2021-01-16--2021-01-22"/>
        <s v="2021-01-23--2021-01-29"/>
        <s v="2021-01-30--2021-02-05"/>
        <s v="2021-02-06--2021-02-12"/>
        <s v="2021-02-13--2021-02-19"/>
        <s v="2021-02-20--2021-02-26"/>
        <s v="2021-02-27--2021-03-05"/>
        <s v="2021-03-06--2021-03-12"/>
        <s v="2021-03-13--2021-03-19"/>
        <s v="2021-03-20--2021-03-26"/>
        <s v="2021-03-27--2021-04-02"/>
        <s v="2021-04-03--2021-04-09"/>
        <s v="2021-04-10--2021-04-16"/>
        <s v="2021-04-17--2021-04-23"/>
        <s v="2021-04-24--2021-04-30"/>
        <s v="2021-05-01--2021-05-07"/>
      </sharedItems>
    </cacheField>
    <cacheField name="Created Time2" numFmtId="15">
      <sharedItems containsSemiMixedTypes="0" containsNonDate="0" containsDate="1" containsString="0" minDate="2019-12-28T00:00:00" maxDate="2021-05-02T00:00:00"/>
    </cacheField>
    <cacheField name="End Date" numFmtId="15">
      <sharedItems containsSemiMixedTypes="0" containsNonDate="0" containsDate="1" containsString="0" minDate="2020-01-03T00:00:00" maxDate="2021-05-08T00:00:00"/>
    </cacheField>
    <cacheField name="Sentiment" numFmtId="0">
      <sharedItems count="3">
        <s v="Neutral"/>
        <s v="Negative"/>
        <s v="Positive"/>
      </sharedItems>
    </cacheField>
    <cacheField name="Acrobat" numFmtId="0">
      <sharedItems containsSemiMixedTypes="0" containsString="0" containsNumber="1" containsInteger="1" minValue="1" maxValue="332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4">
  <r>
    <s v="December 28 , 2019 - January 3 , 2020"/>
    <x v="0"/>
    <d v="2019-12-28T00:00:00"/>
    <d v="2020-01-03T00:00:00"/>
    <x v="0"/>
    <n v="1"/>
  </r>
  <r>
    <s v="January 4 , 2020 - January 10 , 2020 "/>
    <x v="1"/>
    <d v="2020-01-04T00:00:00"/>
    <d v="2020-01-10T00:00:00"/>
    <x v="1"/>
    <m/>
  </r>
  <r>
    <s v="January 11 , 2020 - January 17 , 2020"/>
    <x v="2"/>
    <d v="2020-01-11T00:00:00"/>
    <d v="2020-01-17T00:00:00"/>
    <x v="0"/>
    <n v="1"/>
  </r>
  <r>
    <s v="January 18 , 2020 - January 24 , 2020"/>
    <x v="3"/>
    <d v="2020-01-18T00:00:00"/>
    <d v="2020-01-24T00:00:00"/>
    <x v="0"/>
    <n v="1"/>
  </r>
  <r>
    <s v="January 18 , 2020 - January 24 , 2020"/>
    <x v="3"/>
    <d v="2020-01-18T00:00:00"/>
    <d v="2020-01-24T00:00:00"/>
    <x v="2"/>
    <n v="1"/>
  </r>
  <r>
    <s v="January 25 , 2020 - January 31 , 2020"/>
    <x v="4"/>
    <d v="2020-01-25T00:00:00"/>
    <d v="2020-01-31T00:00:00"/>
    <x v="0"/>
    <n v="4"/>
  </r>
  <r>
    <s v="January 25 , 2020 - January 31 , 2020"/>
    <x v="4"/>
    <d v="2020-01-25T00:00:00"/>
    <d v="2020-01-31T00:00:00"/>
    <x v="3"/>
    <n v="1"/>
  </r>
  <r>
    <s v="January 25 , 2020 - January 31 , 2020"/>
    <x v="4"/>
    <d v="2020-01-25T00:00:00"/>
    <d v="2020-01-31T00:00:00"/>
    <x v="2"/>
    <n v="1"/>
  </r>
  <r>
    <s v="February 1 , 2020 - February 7 , 2020"/>
    <x v="5"/>
    <d v="2020-02-01T00:00:00"/>
    <d v="2020-02-07T00:00:00"/>
    <x v="0"/>
    <n v="2"/>
  </r>
  <r>
    <s v="February 8 , 2020 - February 14 , 2020"/>
    <x v="6"/>
    <d v="2020-02-08T00:00:00"/>
    <d v="2020-02-14T00:00:00"/>
    <x v="3"/>
    <n v="1"/>
  </r>
  <r>
    <s v="February 8 , 2020 - February 14 , 2020"/>
    <x v="6"/>
    <d v="2020-02-08T00:00:00"/>
    <d v="2020-02-14T00:00:00"/>
    <x v="0"/>
    <n v="1"/>
  </r>
  <r>
    <s v="February 15 , 2020 - February 21 , 2020"/>
    <x v="7"/>
    <d v="2020-02-15T00:00:00"/>
    <d v="2020-02-21T00:00:00"/>
    <x v="0"/>
    <n v="8"/>
  </r>
  <r>
    <s v="February 15 , 2020 - February 21 , 2020"/>
    <x v="7"/>
    <d v="2020-02-15T00:00:00"/>
    <d v="2020-02-21T00:00:00"/>
    <x v="3"/>
    <n v="1"/>
  </r>
  <r>
    <s v="February 15 , 2020 - February 21 , 2020"/>
    <x v="7"/>
    <d v="2020-02-15T00:00:00"/>
    <d v="2020-02-21T00:00:00"/>
    <x v="2"/>
    <n v="1"/>
  </r>
  <r>
    <s v="February 22 , 2020 - February 28 , 2020"/>
    <x v="8"/>
    <d v="2020-02-22T00:00:00"/>
    <d v="2020-02-28T00:00:00"/>
    <x v="0"/>
    <n v="5"/>
  </r>
  <r>
    <s v="February 22 , 2020 - February 28 , 2020"/>
    <x v="8"/>
    <d v="2020-02-22T00:00:00"/>
    <d v="2020-02-28T00:00:00"/>
    <x v="2"/>
    <n v="1"/>
  </r>
  <r>
    <s v="February 29 , 2020 - March 6 , 2020"/>
    <x v="9"/>
    <d v="2020-02-29T00:00:00"/>
    <d v="2020-03-06T00:00:00"/>
    <x v="0"/>
    <n v="4"/>
  </r>
  <r>
    <s v="February 29 , 2020 - March 6 , 2020"/>
    <x v="9"/>
    <d v="2020-02-29T00:00:00"/>
    <d v="2020-03-06T00:00:00"/>
    <x v="2"/>
    <n v="1"/>
  </r>
  <r>
    <s v="March 7 , 2020 - March 13 , 2020"/>
    <x v="10"/>
    <d v="2020-03-07T00:00:00"/>
    <d v="2020-03-13T00:00:00"/>
    <x v="0"/>
    <n v="2"/>
  </r>
  <r>
    <s v="March 14 , 2020 - March 20 , 2020"/>
    <x v="11"/>
    <d v="2020-03-14T00:00:00"/>
    <d v="2020-03-20T00:00:00"/>
    <x v="0"/>
    <n v="2"/>
  </r>
  <r>
    <s v="March 14 , 2020 - March 20 , 2020"/>
    <x v="11"/>
    <d v="2020-03-14T00:00:00"/>
    <d v="2020-03-20T00:00:00"/>
    <x v="3"/>
    <n v="1"/>
  </r>
  <r>
    <s v="March 14 , 2020 - March 20 , 2020"/>
    <x v="11"/>
    <d v="2020-03-14T00:00:00"/>
    <d v="2020-03-20T00:00:00"/>
    <x v="2"/>
    <n v="1"/>
  </r>
  <r>
    <s v="March 21 , 2020 - March 27 , 2020"/>
    <x v="12"/>
    <d v="2020-03-21T00:00:00"/>
    <d v="2020-03-27T00:00:00"/>
    <x v="2"/>
    <n v="3"/>
  </r>
  <r>
    <s v="March 21 , 2020 - March 27 , 2020"/>
    <x v="12"/>
    <d v="2020-03-21T00:00:00"/>
    <d v="2020-03-27T00:00:00"/>
    <x v="0"/>
    <n v="1"/>
  </r>
  <r>
    <s v="March 28 , 2020 - April 3 , 2020"/>
    <x v="13"/>
    <d v="2020-03-28T00:00:00"/>
    <d v="2020-04-03T00:00:00"/>
    <x v="0"/>
    <n v="5"/>
  </r>
  <r>
    <s v="March 28 , 2020 - April 3 , 2020"/>
    <x v="13"/>
    <d v="2020-03-28T00:00:00"/>
    <d v="2020-04-03T00:00:00"/>
    <x v="2"/>
    <n v="3"/>
  </r>
  <r>
    <s v="March 28 , 2020 - April 3 , 2020"/>
    <x v="13"/>
    <d v="2020-03-28T00:00:00"/>
    <d v="2020-04-03T00:00:00"/>
    <x v="3"/>
    <n v="1"/>
  </r>
  <r>
    <s v="April 4 , 2020 - April 10 , 2020"/>
    <x v="14"/>
    <d v="2020-04-04T00:00:00"/>
    <d v="2020-04-10T00:00:00"/>
    <x v="0"/>
    <n v="4"/>
  </r>
  <r>
    <s v="April 4 , 2020 - April 10 , 2020"/>
    <x v="14"/>
    <d v="2020-04-04T00:00:00"/>
    <d v="2020-04-10T00:00:00"/>
    <x v="2"/>
    <n v="1"/>
  </r>
  <r>
    <s v="April 11 , 2020 - April 17 , 2020"/>
    <x v="15"/>
    <d v="2020-04-11T00:00:00"/>
    <d v="2020-04-17T00:00:00"/>
    <x v="0"/>
    <n v="4"/>
  </r>
  <r>
    <s v="April 11 , 2020 - April 17 , 2020"/>
    <x v="15"/>
    <d v="2020-04-11T00:00:00"/>
    <d v="2020-04-17T00:00:00"/>
    <x v="2"/>
    <n v="1"/>
  </r>
  <r>
    <s v="April 18 , 2020 - April 24 , 2020"/>
    <x v="16"/>
    <d v="2020-04-18T00:00:00"/>
    <d v="2020-04-24T00:00:00"/>
    <x v="0"/>
    <n v="3"/>
  </r>
  <r>
    <s v="April 25 , 2020 - May 1 , 2020"/>
    <x v="17"/>
    <d v="2020-04-25T00:00:00"/>
    <d v="2020-05-01T00:00:00"/>
    <x v="0"/>
    <n v="4"/>
  </r>
  <r>
    <s v="April 25 , 2020 - May 1 , 2020"/>
    <x v="17"/>
    <d v="2020-04-25T00:00:00"/>
    <d v="2020-05-01T00:00:00"/>
    <x v="3"/>
    <n v="1"/>
  </r>
  <r>
    <s v="April 25 , 2020 - May 1 , 2020"/>
    <x v="17"/>
    <d v="2020-04-25T00:00:00"/>
    <d v="2020-05-01T00:00:00"/>
    <x v="2"/>
    <n v="1"/>
  </r>
  <r>
    <s v="May 2 , 2020 - May 8 , 2020"/>
    <x v="18"/>
    <d v="2020-05-02T00:00:00"/>
    <d v="2020-05-08T00:00:00"/>
    <x v="0"/>
    <n v="7"/>
  </r>
  <r>
    <s v="May 2 , 2020 - May 8 , 2020"/>
    <x v="18"/>
    <d v="2020-05-02T00:00:00"/>
    <d v="2020-05-08T00:00:00"/>
    <x v="2"/>
    <n v="7"/>
  </r>
  <r>
    <s v="May 2 , 2020 - May 8 , 2020"/>
    <x v="18"/>
    <d v="2020-05-02T00:00:00"/>
    <d v="2020-05-08T00:00:00"/>
    <x v="3"/>
    <n v="1"/>
  </r>
  <r>
    <s v="May 9 , 2020 - May 15 , 2020"/>
    <x v="19"/>
    <d v="2020-05-09T00:00:00"/>
    <d v="2020-05-15T00:00:00"/>
    <x v="3"/>
    <n v="2"/>
  </r>
  <r>
    <s v="May 9 , 2020 - May 15 , 2020"/>
    <x v="19"/>
    <d v="2020-05-09T00:00:00"/>
    <d v="2020-05-15T00:00:00"/>
    <x v="0"/>
    <n v="2"/>
  </r>
  <r>
    <s v="May 9 , 2020 - May 15 , 2020"/>
    <x v="19"/>
    <d v="2020-05-09T00:00:00"/>
    <d v="2020-05-15T00:00:00"/>
    <x v="2"/>
    <n v="2"/>
  </r>
  <r>
    <s v="May 16 , 2020 - May 22 , 2020"/>
    <x v="20"/>
    <d v="2020-05-16T00:00:00"/>
    <d v="2020-05-22T00:00:00"/>
    <x v="0"/>
    <n v="22"/>
  </r>
  <r>
    <s v="May 16 , 2020 - May 22 , 2020"/>
    <x v="20"/>
    <d v="2020-05-16T00:00:00"/>
    <d v="2020-05-22T00:00:00"/>
    <x v="3"/>
    <n v="2"/>
  </r>
  <r>
    <s v="May 16 , 2020 - May 22 , 2020"/>
    <x v="20"/>
    <d v="2020-05-16T00:00:00"/>
    <d v="2020-05-22T00:00:00"/>
    <x v="2"/>
    <n v="1"/>
  </r>
  <r>
    <s v="May 23 , 2020 - May 29 , 2020 "/>
    <x v="21"/>
    <d v="2020-05-23T00:00:00"/>
    <d v="2020-05-29T00:00:00"/>
    <x v="1"/>
    <m/>
  </r>
  <r>
    <s v="May 30 , 2020 - June 5 , 2020"/>
    <x v="22"/>
    <d v="2020-05-30T00:00:00"/>
    <d v="2020-06-05T00:00:00"/>
    <x v="2"/>
    <n v="2"/>
  </r>
  <r>
    <s v="May 30 , 2020 - June 5 , 2020"/>
    <x v="22"/>
    <d v="2020-05-30T00:00:00"/>
    <d v="2020-06-05T00:00:00"/>
    <x v="0"/>
    <n v="1"/>
  </r>
  <r>
    <s v="June 6 , 2020 - June 12 , 2020"/>
    <x v="23"/>
    <d v="2020-06-06T00:00:00"/>
    <d v="2020-06-12T00:00:00"/>
    <x v="0"/>
    <n v="3"/>
  </r>
  <r>
    <s v="June 6 , 2020 - June 12 , 2020"/>
    <x v="23"/>
    <d v="2020-06-06T00:00:00"/>
    <d v="2020-06-12T00:00:00"/>
    <x v="2"/>
    <n v="2"/>
  </r>
  <r>
    <s v="June 13 , 2020 - June 19 , 2020"/>
    <x v="24"/>
    <d v="2020-06-13T00:00:00"/>
    <d v="2020-06-19T00:00:00"/>
    <x v="0"/>
    <n v="27"/>
  </r>
  <r>
    <s v="June 13 , 2020 - June 19 , 2020"/>
    <x v="24"/>
    <d v="2020-06-13T00:00:00"/>
    <d v="2020-06-19T00:00:00"/>
    <x v="3"/>
    <n v="6"/>
  </r>
  <r>
    <s v="June 13 , 2020 - June 19 , 2020"/>
    <x v="24"/>
    <d v="2020-06-13T00:00:00"/>
    <d v="2020-06-19T00:00:00"/>
    <x v="2"/>
    <n v="2"/>
  </r>
  <r>
    <s v="June 20 , 2020 - June 26 , 2020"/>
    <x v="25"/>
    <d v="2020-06-20T00:00:00"/>
    <d v="2020-06-26T00:00:00"/>
    <x v="0"/>
    <n v="3"/>
  </r>
  <r>
    <s v="June 27 , 2020 - July 3 , 2020"/>
    <x v="26"/>
    <d v="2020-06-27T00:00:00"/>
    <d v="2020-07-03T00:00:00"/>
    <x v="0"/>
    <n v="6"/>
  </r>
  <r>
    <s v="June 27 , 2020 - July 3 , 2020"/>
    <x v="26"/>
    <d v="2020-06-27T00:00:00"/>
    <d v="2020-07-03T00:00:00"/>
    <x v="2"/>
    <n v="3"/>
  </r>
  <r>
    <s v="June 27 , 2020 - July 3 , 2020"/>
    <x v="26"/>
    <d v="2020-06-27T00:00:00"/>
    <d v="2020-07-03T00:00:00"/>
    <x v="3"/>
    <n v="1"/>
  </r>
  <r>
    <s v="July 4 , 2020 - July 10 , 2020"/>
    <x v="27"/>
    <d v="2020-07-04T00:00:00"/>
    <d v="2020-07-10T00:00:00"/>
    <x v="0"/>
    <n v="2"/>
  </r>
  <r>
    <s v="July 4 , 2020 - July 10 , 2020"/>
    <x v="27"/>
    <d v="2020-07-04T00:00:00"/>
    <d v="2020-07-10T00:00:00"/>
    <x v="2"/>
    <n v="1"/>
  </r>
  <r>
    <s v="July 11 , 2020 - July 17 , 2020"/>
    <x v="28"/>
    <d v="2020-07-11T00:00:00"/>
    <d v="2020-07-17T00:00:00"/>
    <x v="0"/>
    <n v="6"/>
  </r>
  <r>
    <s v="July 18 , 2020 - July 24 , 2020"/>
    <x v="29"/>
    <d v="2020-07-18T00:00:00"/>
    <d v="2020-07-24T00:00:00"/>
    <x v="0"/>
    <n v="4"/>
  </r>
  <r>
    <s v="July 18 , 2020 - July 24 , 2020"/>
    <x v="29"/>
    <d v="2020-07-18T00:00:00"/>
    <d v="2020-07-24T00:00:00"/>
    <x v="2"/>
    <n v="2"/>
  </r>
  <r>
    <s v="July 18 , 2020 - July 24 , 2020"/>
    <x v="29"/>
    <d v="2020-07-18T00:00:00"/>
    <d v="2020-07-24T00:00:00"/>
    <x v="3"/>
    <n v="1"/>
  </r>
  <r>
    <s v="July 25 , 2020 - July 31 , 2020"/>
    <x v="30"/>
    <d v="2020-07-25T00:00:00"/>
    <d v="2020-07-31T00:00:00"/>
    <x v="0"/>
    <n v="3"/>
  </r>
  <r>
    <s v="August 1 , 2020 - August 7 , 2020"/>
    <x v="31"/>
    <d v="2020-08-01T00:00:00"/>
    <d v="2020-08-07T00:00:00"/>
    <x v="0"/>
    <n v="47"/>
  </r>
  <r>
    <s v="August 1 , 2020 - August 7 , 2020"/>
    <x v="31"/>
    <d v="2020-08-01T00:00:00"/>
    <d v="2020-08-07T00:00:00"/>
    <x v="3"/>
    <n v="7"/>
  </r>
  <r>
    <s v="August 1 , 2020 - August 7 , 2020"/>
    <x v="31"/>
    <d v="2020-08-01T00:00:00"/>
    <d v="2020-08-07T00:00:00"/>
    <x v="2"/>
    <n v="7"/>
  </r>
  <r>
    <s v="August 8 , 2020 - August 14 , 2020"/>
    <x v="32"/>
    <d v="2020-08-08T00:00:00"/>
    <d v="2020-08-14T00:00:00"/>
    <x v="0"/>
    <n v="44"/>
  </r>
  <r>
    <s v="August 8 , 2020 - August 14 , 2020"/>
    <x v="32"/>
    <d v="2020-08-08T00:00:00"/>
    <d v="2020-08-14T00:00:00"/>
    <x v="3"/>
    <n v="12"/>
  </r>
  <r>
    <s v="August 8 , 2020 - August 14 , 2020"/>
    <x v="32"/>
    <d v="2020-08-08T00:00:00"/>
    <d v="2020-08-14T00:00:00"/>
    <x v="2"/>
    <n v="9"/>
  </r>
  <r>
    <s v="August 15 , 2020 - August 21 , 2020"/>
    <x v="33"/>
    <d v="2020-08-15T00:00:00"/>
    <d v="2020-08-21T00:00:00"/>
    <x v="0"/>
    <n v="39"/>
  </r>
  <r>
    <s v="August 15 , 2020 - August 21 , 2020"/>
    <x v="33"/>
    <d v="2020-08-15T00:00:00"/>
    <d v="2020-08-21T00:00:00"/>
    <x v="2"/>
    <n v="11"/>
  </r>
  <r>
    <s v="August 15 , 2020 - August 21 , 2020"/>
    <x v="33"/>
    <d v="2020-08-15T00:00:00"/>
    <d v="2020-08-21T00:00:00"/>
    <x v="3"/>
    <n v="7"/>
  </r>
  <r>
    <s v="August 22 , 2020 - August 28 , 2020"/>
    <x v="34"/>
    <d v="2020-08-22T00:00:00"/>
    <d v="2020-08-28T00:00:00"/>
    <x v="0"/>
    <n v="32"/>
  </r>
  <r>
    <s v="August 22 , 2020 - August 28 , 2020"/>
    <x v="34"/>
    <d v="2020-08-22T00:00:00"/>
    <d v="2020-08-28T00:00:00"/>
    <x v="3"/>
    <n v="18"/>
  </r>
  <r>
    <s v="August 22 , 2020 - August 28 , 2020"/>
    <x v="34"/>
    <d v="2020-08-22T00:00:00"/>
    <d v="2020-08-28T00:00:00"/>
    <x v="2"/>
    <n v="14"/>
  </r>
  <r>
    <s v="August 29 , 2020 - September 4 , 2020"/>
    <x v="35"/>
    <d v="2020-08-29T00:00:00"/>
    <d v="2020-09-04T00:00:00"/>
    <x v="0"/>
    <n v="65"/>
  </r>
  <r>
    <s v="August 29 , 2020 - September 4 , 2020"/>
    <x v="35"/>
    <d v="2020-08-29T00:00:00"/>
    <d v="2020-09-04T00:00:00"/>
    <x v="2"/>
    <n v="7"/>
  </r>
  <r>
    <s v="August 29 , 2020 - September 4 , 2020"/>
    <x v="35"/>
    <d v="2020-08-29T00:00:00"/>
    <d v="2020-09-04T00:00:00"/>
    <x v="3"/>
    <n v="6"/>
  </r>
  <r>
    <s v="September 5 , 2020 - September 11 , 2020"/>
    <x v="36"/>
    <d v="2020-09-05T00:00:00"/>
    <d v="2020-09-11T00:00:00"/>
    <x v="0"/>
    <n v="25"/>
  </r>
  <r>
    <s v="September 5 , 2020 - September 11 , 2020"/>
    <x v="36"/>
    <d v="2020-09-05T00:00:00"/>
    <d v="2020-09-11T00:00:00"/>
    <x v="3"/>
    <n v="11"/>
  </r>
  <r>
    <s v="September 5 , 2020 - September 11 , 2020"/>
    <x v="36"/>
    <d v="2020-09-05T00:00:00"/>
    <d v="2020-09-11T00:00:00"/>
    <x v="2"/>
    <n v="6"/>
  </r>
  <r>
    <s v="September 12 , 2020 - September 18 , 2020"/>
    <x v="37"/>
    <d v="2020-09-12T00:00:00"/>
    <d v="2020-09-18T00:00:00"/>
    <x v="0"/>
    <n v="49"/>
  </r>
  <r>
    <s v="September 12 , 2020 - September 18 , 2020"/>
    <x v="37"/>
    <d v="2020-09-12T00:00:00"/>
    <d v="2020-09-18T00:00:00"/>
    <x v="3"/>
    <n v="11"/>
  </r>
  <r>
    <s v="September 12 , 2020 - September 18 , 2020"/>
    <x v="37"/>
    <d v="2020-09-12T00:00:00"/>
    <d v="2020-09-18T00:00:00"/>
    <x v="2"/>
    <n v="6"/>
  </r>
  <r>
    <s v="September 19 , 2020 - September 25 , 2020"/>
    <x v="38"/>
    <d v="2020-09-19T00:00:00"/>
    <d v="2020-09-25T00:00:00"/>
    <x v="0"/>
    <n v="49"/>
  </r>
  <r>
    <s v="September 19 , 2020 - September 25 , 2020"/>
    <x v="38"/>
    <d v="2020-09-19T00:00:00"/>
    <d v="2020-09-25T00:00:00"/>
    <x v="3"/>
    <n v="11"/>
  </r>
  <r>
    <s v="September 19 , 2020 - September 25 , 2020"/>
    <x v="38"/>
    <d v="2020-09-19T00:00:00"/>
    <d v="2020-09-25T00:00:00"/>
    <x v="2"/>
    <n v="4"/>
  </r>
  <r>
    <s v="September 26 , 2020 - October 2 , 2020"/>
    <x v="39"/>
    <d v="2020-09-26T00:00:00"/>
    <d v="2020-10-02T00:00:00"/>
    <x v="0"/>
    <n v="48"/>
  </r>
  <r>
    <s v="September 26 , 2020 - October 2 , 2020"/>
    <x v="39"/>
    <d v="2020-09-26T00:00:00"/>
    <d v="2020-10-02T00:00:00"/>
    <x v="2"/>
    <n v="11"/>
  </r>
  <r>
    <s v="September 26 , 2020 - October 2 , 2020"/>
    <x v="39"/>
    <d v="2020-09-26T00:00:00"/>
    <d v="2020-10-02T00:00:00"/>
    <x v="3"/>
    <n v="3"/>
  </r>
  <r>
    <s v="October 3 , 2020 - October 9 , 2020"/>
    <x v="40"/>
    <d v="2020-10-03T00:00:00"/>
    <d v="2020-10-09T00:00:00"/>
    <x v="0"/>
    <n v="22"/>
  </r>
  <r>
    <s v="October 3 , 2020 - October 9 , 2020"/>
    <x v="40"/>
    <d v="2020-10-03T00:00:00"/>
    <d v="2020-10-09T00:00:00"/>
    <x v="2"/>
    <n v="4"/>
  </r>
  <r>
    <s v="October 3 , 2020 - October 9 , 2020"/>
    <x v="40"/>
    <d v="2020-10-03T00:00:00"/>
    <d v="2020-10-09T00:00:00"/>
    <x v="3"/>
    <n v="3"/>
  </r>
  <r>
    <s v="October 10 , 2020 - October 16 , 2020"/>
    <x v="41"/>
    <d v="2020-10-10T00:00:00"/>
    <d v="2020-10-16T00:00:00"/>
    <x v="0"/>
    <n v="22"/>
  </r>
  <r>
    <s v="October 10 , 2020 - October 16 , 2020"/>
    <x v="41"/>
    <d v="2020-10-10T00:00:00"/>
    <d v="2020-10-16T00:00:00"/>
    <x v="2"/>
    <n v="14"/>
  </r>
  <r>
    <s v="October 10 , 2020 - October 16 , 2020"/>
    <x v="41"/>
    <d v="2020-10-10T00:00:00"/>
    <d v="2020-10-16T00:00:00"/>
    <x v="3"/>
    <n v="6"/>
  </r>
  <r>
    <s v="October 17 , 2020 - October 23 , 2020"/>
    <x v="42"/>
    <d v="2020-10-17T00:00:00"/>
    <d v="2020-10-23T00:00:00"/>
    <x v="0"/>
    <n v="89"/>
  </r>
  <r>
    <s v="October 17 , 2020 - October 23 , 2020"/>
    <x v="42"/>
    <d v="2020-10-17T00:00:00"/>
    <d v="2020-10-23T00:00:00"/>
    <x v="2"/>
    <n v="28"/>
  </r>
  <r>
    <s v="October 17 , 2020 - October 23 , 2020"/>
    <x v="42"/>
    <d v="2020-10-17T00:00:00"/>
    <d v="2020-10-23T00:00:00"/>
    <x v="3"/>
    <n v="9"/>
  </r>
  <r>
    <s v="October 24 , 2020 - October 30 , 2020"/>
    <x v="43"/>
    <d v="2020-10-24T00:00:00"/>
    <d v="2020-10-30T00:00:00"/>
    <x v="0"/>
    <n v="56"/>
  </r>
  <r>
    <s v="October 24 , 2020 - October 30 , 2020"/>
    <x v="43"/>
    <d v="2020-10-24T00:00:00"/>
    <d v="2020-10-30T00:00:00"/>
    <x v="3"/>
    <n v="18"/>
  </r>
  <r>
    <s v="October 24 , 2020 - October 30 , 2020"/>
    <x v="43"/>
    <d v="2020-10-24T00:00:00"/>
    <d v="2020-10-30T00:00:00"/>
    <x v="2"/>
    <n v="16"/>
  </r>
  <r>
    <s v="October 31 , 2020 - November 6 , 2020"/>
    <x v="44"/>
    <d v="2020-10-31T00:00:00"/>
    <d v="2020-11-06T00:00:00"/>
    <x v="0"/>
    <n v="40"/>
  </r>
  <r>
    <s v="October 31 , 2020 - November 6 , 2020"/>
    <x v="44"/>
    <d v="2020-10-31T00:00:00"/>
    <d v="2020-11-06T00:00:00"/>
    <x v="2"/>
    <n v="17"/>
  </r>
  <r>
    <s v="October 31 , 2020 - November 6 , 2020"/>
    <x v="44"/>
    <d v="2020-10-31T00:00:00"/>
    <d v="2020-11-06T00:00:00"/>
    <x v="3"/>
    <n v="8"/>
  </r>
  <r>
    <s v="November 7 , 2020 - November 13 , 2020"/>
    <x v="45"/>
    <d v="2020-11-07T00:00:00"/>
    <d v="2020-11-13T00:00:00"/>
    <x v="0"/>
    <n v="31"/>
  </r>
  <r>
    <s v="November 7 , 2020 - November 13 , 2020"/>
    <x v="45"/>
    <d v="2020-11-07T00:00:00"/>
    <d v="2020-11-13T00:00:00"/>
    <x v="3"/>
    <n v="15"/>
  </r>
  <r>
    <s v="November 7 , 2020 - November 13 , 2020"/>
    <x v="45"/>
    <d v="2020-11-07T00:00:00"/>
    <d v="2020-11-13T00:00:00"/>
    <x v="2"/>
    <n v="13"/>
  </r>
  <r>
    <s v="November 14 , 2020 - November 20 , 2020"/>
    <x v="46"/>
    <d v="2020-11-14T00:00:00"/>
    <d v="2020-11-20T00:00:00"/>
    <x v="0"/>
    <n v="58"/>
  </r>
  <r>
    <s v="November 14 , 2020 - November 20 , 2020"/>
    <x v="46"/>
    <d v="2020-11-14T00:00:00"/>
    <d v="2020-11-20T00:00:00"/>
    <x v="2"/>
    <n v="20"/>
  </r>
  <r>
    <s v="November 14 , 2020 - November 20 , 2020"/>
    <x v="46"/>
    <d v="2020-11-14T00:00:00"/>
    <d v="2020-11-20T00:00:00"/>
    <x v="3"/>
    <n v="18"/>
  </r>
  <r>
    <s v="November 21 , 2020 - November 27 , 2020"/>
    <x v="47"/>
    <d v="2020-11-21T00:00:00"/>
    <d v="2020-11-27T00:00:00"/>
    <x v="0"/>
    <n v="46"/>
  </r>
  <r>
    <s v="November 21 , 2020 - November 27 , 2020"/>
    <x v="47"/>
    <d v="2020-11-21T00:00:00"/>
    <d v="2020-11-27T00:00:00"/>
    <x v="3"/>
    <n v="21"/>
  </r>
  <r>
    <s v="November 21 , 2020 - November 27 , 2020"/>
    <x v="47"/>
    <d v="2020-11-21T00:00:00"/>
    <d v="2020-11-27T00:00:00"/>
    <x v="2"/>
    <n v="6"/>
  </r>
  <r>
    <s v="November 28 , 2020 - December 4 , 2020"/>
    <x v="48"/>
    <d v="2020-11-28T00:00:00"/>
    <d v="2020-12-04T00:00:00"/>
    <x v="0"/>
    <n v="36"/>
  </r>
  <r>
    <s v="November 28 , 2020 - December 4 , 2020"/>
    <x v="48"/>
    <d v="2020-11-28T00:00:00"/>
    <d v="2020-12-04T00:00:00"/>
    <x v="3"/>
    <n v="20"/>
  </r>
  <r>
    <s v="November 28 , 2020 - December 4 , 2020"/>
    <x v="48"/>
    <d v="2020-11-28T00:00:00"/>
    <d v="2020-12-04T00:00:00"/>
    <x v="2"/>
    <n v="11"/>
  </r>
  <r>
    <s v="December 5 , 2020 - December 11 , 2020"/>
    <x v="49"/>
    <d v="2020-12-05T00:00:00"/>
    <d v="2020-12-11T00:00:00"/>
    <x v="0"/>
    <n v="38"/>
  </r>
  <r>
    <s v="December 5 , 2020 - December 11 , 2020"/>
    <x v="49"/>
    <d v="2020-12-05T00:00:00"/>
    <d v="2020-12-11T00:00:00"/>
    <x v="2"/>
    <n v="19"/>
  </r>
  <r>
    <s v="December 5 , 2020 - December 11 , 2020"/>
    <x v="49"/>
    <d v="2020-12-05T00:00:00"/>
    <d v="2020-12-11T00:00:00"/>
    <x v="3"/>
    <n v="13"/>
  </r>
  <r>
    <s v="December 12 , 2020 - December 18 , 2020"/>
    <x v="50"/>
    <d v="2020-12-12T00:00:00"/>
    <d v="2020-12-18T00:00:00"/>
    <x v="0"/>
    <n v="41"/>
  </r>
  <r>
    <s v="December 12 , 2020 - December 18 , 2020"/>
    <x v="50"/>
    <d v="2020-12-12T00:00:00"/>
    <d v="2020-12-18T00:00:00"/>
    <x v="2"/>
    <n v="15"/>
  </r>
  <r>
    <s v="December 12 , 2020 - December 18 , 2020"/>
    <x v="50"/>
    <d v="2020-12-12T00:00:00"/>
    <d v="2020-12-18T00:00:00"/>
    <x v="3"/>
    <n v="11"/>
  </r>
  <r>
    <s v="December 19 , 2020 - December 25 , 2020"/>
    <x v="51"/>
    <d v="2020-12-19T00:00:00"/>
    <d v="2020-12-25T00:00:00"/>
    <x v="0"/>
    <n v="116"/>
  </r>
  <r>
    <s v="December 19 , 2020 - December 25 , 2020"/>
    <x v="51"/>
    <d v="2020-12-19T00:00:00"/>
    <d v="2020-12-25T00:00:00"/>
    <x v="2"/>
    <n v="29"/>
  </r>
  <r>
    <s v="December 19 , 2020 - December 25 , 2020"/>
    <x v="51"/>
    <d v="2020-12-19T00:00:00"/>
    <d v="2020-12-25T00:00:00"/>
    <x v="3"/>
    <n v="21"/>
  </r>
  <r>
    <s v="December 26 , 2020 - January 1 , 2021"/>
    <x v="52"/>
    <d v="2020-12-26T00:00:00"/>
    <d v="2021-01-01T00:00:00"/>
    <x v="0"/>
    <n v="26"/>
  </r>
  <r>
    <s v="December 26 , 2020 - January 1 , 2021"/>
    <x v="52"/>
    <d v="2020-12-26T00:00:00"/>
    <d v="2021-01-01T00:00:00"/>
    <x v="2"/>
    <n v="14"/>
  </r>
  <r>
    <s v="December 26 , 2020 - January 1 , 2021"/>
    <x v="52"/>
    <d v="2020-12-26T00:00:00"/>
    <d v="2021-01-01T00:00:00"/>
    <x v="3"/>
    <n v="12"/>
  </r>
  <r>
    <s v="January 2 , 2021 - January 8 , 2021"/>
    <x v="53"/>
    <d v="2021-01-02T00:00:00"/>
    <d v="2021-01-08T00:00:00"/>
    <x v="0"/>
    <n v="28"/>
  </r>
  <r>
    <s v="January 2 , 2021 - January 8 , 2021"/>
    <x v="53"/>
    <d v="2021-01-02T00:00:00"/>
    <d v="2021-01-08T00:00:00"/>
    <x v="2"/>
    <n v="14"/>
  </r>
  <r>
    <s v="January 2 , 2021 - January 8 , 2021"/>
    <x v="53"/>
    <d v="2021-01-02T00:00:00"/>
    <d v="2021-01-08T00:00:00"/>
    <x v="3"/>
    <n v="11"/>
  </r>
  <r>
    <s v="January 9 , 2021 - January 15 , 2021"/>
    <x v="54"/>
    <d v="2021-01-09T00:00:00"/>
    <d v="2021-01-15T00:00:00"/>
    <x v="0"/>
    <n v="51"/>
  </r>
  <r>
    <s v="January 9 , 2021 - January 15 , 2021"/>
    <x v="54"/>
    <d v="2021-01-09T00:00:00"/>
    <d v="2021-01-15T00:00:00"/>
    <x v="2"/>
    <n v="14"/>
  </r>
  <r>
    <s v="January 9 , 2021 - January 15 , 2021"/>
    <x v="54"/>
    <d v="2021-01-09T00:00:00"/>
    <d v="2021-01-15T00:00:00"/>
    <x v="3"/>
    <n v="12"/>
  </r>
  <r>
    <s v="January 16 , 2021 - January 22 , 2021"/>
    <x v="55"/>
    <d v="2021-01-16T00:00:00"/>
    <d v="2021-01-22T00:00:00"/>
    <x v="0"/>
    <n v="35"/>
  </r>
  <r>
    <s v="January 16 , 2021 - January 22 , 2021"/>
    <x v="55"/>
    <d v="2021-01-16T00:00:00"/>
    <d v="2021-01-22T00:00:00"/>
    <x v="2"/>
    <n v="14"/>
  </r>
  <r>
    <s v="January 16 , 2021 - January 22 , 2021"/>
    <x v="55"/>
    <d v="2021-01-16T00:00:00"/>
    <d v="2021-01-22T00:00:00"/>
    <x v="3"/>
    <n v="12"/>
  </r>
  <r>
    <s v="January 23 , 2021 - January 29 , 2021"/>
    <x v="56"/>
    <d v="2021-01-23T00:00:00"/>
    <d v="2021-01-29T00:00:00"/>
    <x v="0"/>
    <n v="28"/>
  </r>
  <r>
    <s v="January 23 , 2021 - January 29 , 2021"/>
    <x v="56"/>
    <d v="2021-01-23T00:00:00"/>
    <d v="2021-01-29T00:00:00"/>
    <x v="3"/>
    <n v="11"/>
  </r>
  <r>
    <s v="January 23 , 2021 - January 29 , 2021"/>
    <x v="56"/>
    <d v="2021-01-23T00:00:00"/>
    <d v="2021-01-29T00:00:00"/>
    <x v="2"/>
    <n v="9"/>
  </r>
  <r>
    <s v="January 30 , 2021 - February 5 , 2021"/>
    <x v="57"/>
    <d v="2021-01-30T00:00:00"/>
    <d v="2021-02-05T00:00:00"/>
    <x v="0"/>
    <n v="50"/>
  </r>
  <r>
    <s v="January 30 , 2021 - February 5 , 2021"/>
    <x v="57"/>
    <d v="2021-01-30T00:00:00"/>
    <d v="2021-02-05T00:00:00"/>
    <x v="2"/>
    <n v="10"/>
  </r>
  <r>
    <s v="January 30 , 2021 - February 5 , 2021"/>
    <x v="57"/>
    <d v="2021-01-30T00:00:00"/>
    <d v="2021-02-05T00:00:00"/>
    <x v="3"/>
    <n v="7"/>
  </r>
  <r>
    <s v="February 6 , 2021 - February 12 , 2021"/>
    <x v="58"/>
    <d v="2021-02-06T00:00:00"/>
    <d v="2021-02-12T00:00:00"/>
    <x v="0"/>
    <n v="58"/>
  </r>
  <r>
    <s v="February 6 , 2021 - February 12 , 2021"/>
    <x v="58"/>
    <d v="2021-02-06T00:00:00"/>
    <d v="2021-02-12T00:00:00"/>
    <x v="2"/>
    <n v="21"/>
  </r>
  <r>
    <s v="February 6 , 2021 - February 12 , 2021"/>
    <x v="58"/>
    <d v="2021-02-06T00:00:00"/>
    <d v="2021-02-12T00:00:00"/>
    <x v="3"/>
    <n v="15"/>
  </r>
  <r>
    <s v="February 13 , 2021 - February 19 , 2021"/>
    <x v="59"/>
    <d v="2021-02-13T00:00:00"/>
    <d v="2021-02-19T00:00:00"/>
    <x v="0"/>
    <n v="33"/>
  </r>
  <r>
    <s v="February 13 , 2021 - February 19 , 2021"/>
    <x v="59"/>
    <d v="2021-02-13T00:00:00"/>
    <d v="2021-02-19T00:00:00"/>
    <x v="3"/>
    <n v="12"/>
  </r>
  <r>
    <s v="February 13 , 2021 - February 19 , 2021"/>
    <x v="59"/>
    <d v="2021-02-13T00:00:00"/>
    <d v="2021-02-19T00:00:00"/>
    <x v="2"/>
    <n v="10"/>
  </r>
  <r>
    <s v="February 20 , 2021 - February 26 , 2021"/>
    <x v="60"/>
    <d v="2021-02-20T00:00:00"/>
    <d v="2021-02-26T00:00:00"/>
    <x v="0"/>
    <n v="44"/>
  </r>
  <r>
    <s v="February 20 , 2021 - February 26 , 2021"/>
    <x v="60"/>
    <d v="2021-02-20T00:00:00"/>
    <d v="2021-02-26T00:00:00"/>
    <x v="3"/>
    <n v="11"/>
  </r>
  <r>
    <s v="February 20 , 2021 - February 26 , 2021"/>
    <x v="60"/>
    <d v="2021-02-20T00:00:00"/>
    <d v="2021-02-26T00:00:00"/>
    <x v="2"/>
    <n v="6"/>
  </r>
  <r>
    <s v="February 27 , 2021 - March 5 , 2021"/>
    <x v="61"/>
    <d v="2021-02-27T00:00:00"/>
    <d v="2021-03-05T00:00:00"/>
    <x v="0"/>
    <n v="20"/>
  </r>
  <r>
    <s v="February 27 , 2021 - March 5 , 2021"/>
    <x v="61"/>
    <d v="2021-02-27T00:00:00"/>
    <d v="2021-03-05T00:00:00"/>
    <x v="2"/>
    <n v="14"/>
  </r>
  <r>
    <s v="February 27 , 2021 - March 5 , 2021"/>
    <x v="61"/>
    <d v="2021-02-27T00:00:00"/>
    <d v="2021-03-05T00:00:00"/>
    <x v="3"/>
    <n v="8"/>
  </r>
  <r>
    <s v="March 6 , 2021 - March 12 , 2021"/>
    <x v="62"/>
    <d v="2021-03-06T00:00:00"/>
    <d v="2021-03-12T00:00:00"/>
    <x v="0"/>
    <n v="54"/>
  </r>
  <r>
    <s v="March 6 , 2021 - March 12 , 2021"/>
    <x v="62"/>
    <d v="2021-03-06T00:00:00"/>
    <d v="2021-03-12T00:00:00"/>
    <x v="2"/>
    <n v="22"/>
  </r>
  <r>
    <s v="March 6 , 2021 - March 12 , 2021"/>
    <x v="62"/>
    <d v="2021-03-06T00:00:00"/>
    <d v="2021-03-12T00:00:00"/>
    <x v="3"/>
    <n v="8"/>
  </r>
  <r>
    <s v="March 13 , 2021 - March 19, 2021"/>
    <x v="63"/>
    <d v="2021-03-13T00:00:00"/>
    <d v="2021-03-19T00:00:00"/>
    <x v="0"/>
    <n v="30"/>
  </r>
  <r>
    <s v="March 13 , 2021 - March 19, 2021"/>
    <x v="63"/>
    <d v="2021-03-13T00:00:00"/>
    <d v="2021-03-19T00:00:00"/>
    <x v="2"/>
    <n v="15"/>
  </r>
  <r>
    <s v="March 13, 2021 - March 19 , 2021"/>
    <x v="63"/>
    <d v="2021-03-13T00:00:00"/>
    <d v="2021-03-19T00:00:00"/>
    <x v="3"/>
    <n v="12"/>
  </r>
  <r>
    <s v="March 20 , 2021 - March 26 , 2021"/>
    <x v="64"/>
    <d v="2021-03-20T00:00:00"/>
    <d v="2021-03-26T00:00:00"/>
    <x v="0"/>
    <n v="37"/>
  </r>
  <r>
    <s v="March 20 , 2021 - March 26 , 2021"/>
    <x v="64"/>
    <d v="2021-03-20T00:00:00"/>
    <d v="2021-03-26T00:00:00"/>
    <x v="2"/>
    <n v="17"/>
  </r>
  <r>
    <s v="March 20 , 2021 - March 26 , 2021"/>
    <x v="64"/>
    <d v="2021-03-20T00:00:00"/>
    <d v="2021-03-26T00:00:00"/>
    <x v="3"/>
    <n v="7"/>
  </r>
  <r>
    <s v="March 27 , 2021 - April 2 , 2021"/>
    <x v="65"/>
    <d v="2021-03-27T00:00:00"/>
    <d v="2021-04-02T00:00:00"/>
    <x v="3"/>
    <n v="14"/>
  </r>
  <r>
    <s v="March 27 , 2021 - April 2 , 2021"/>
    <x v="65"/>
    <d v="2021-03-27T00:00:00"/>
    <d v="2021-04-02T00:00:00"/>
    <x v="0"/>
    <n v="13"/>
  </r>
  <r>
    <s v="March 27 , 2021 - April 2 , 2021"/>
    <x v="65"/>
    <d v="2021-03-27T00:00:00"/>
    <d v="2021-04-02T00:00:00"/>
    <x v="2"/>
    <n v="13"/>
  </r>
  <r>
    <s v="April 3 , 2021 - April 9 , 2021"/>
    <x v="66"/>
    <d v="2021-04-03T00:00:00"/>
    <d v="2021-04-09T00:00:00"/>
    <x v="0"/>
    <n v="30"/>
  </r>
  <r>
    <s v="April 3 , 2021 - April 9 , 2021"/>
    <x v="66"/>
    <d v="2021-04-03T00:00:00"/>
    <d v="2021-04-09T00:00:00"/>
    <x v="3"/>
    <n v="8"/>
  </r>
  <r>
    <s v="April 3 , 2021 - April 9 , 2021"/>
    <x v="66"/>
    <d v="2021-04-03T00:00:00"/>
    <d v="2021-04-09T00:00:00"/>
    <x v="2"/>
    <n v="7"/>
  </r>
  <r>
    <s v="April 10 , 2021 - April 16 , 2021"/>
    <x v="67"/>
    <d v="2021-04-10T00:00:00"/>
    <d v="2021-04-16T00:00:00"/>
    <x v="0"/>
    <n v="104"/>
  </r>
  <r>
    <s v="April 10 , 2021 - April 16 , 2021"/>
    <x v="67"/>
    <d v="2021-04-10T00:00:00"/>
    <d v="2021-04-16T00:00:00"/>
    <x v="2"/>
    <n v="25"/>
  </r>
  <r>
    <s v="April 10 , 2021 - April 16 , 2021"/>
    <x v="67"/>
    <d v="2021-04-10T00:00:00"/>
    <d v="2021-04-16T00:00:00"/>
    <x v="3"/>
    <n v="21"/>
  </r>
  <r>
    <s v="April 17 , 2021 - April 23 , 2021"/>
    <x v="68"/>
    <d v="2021-04-17T00:00:00"/>
    <d v="2021-04-23T00:00:00"/>
    <x v="0"/>
    <n v="24"/>
  </r>
  <r>
    <s v="April 17 , 2021 - April 23 , 2021"/>
    <x v="68"/>
    <d v="2021-04-17T00:00:00"/>
    <d v="2021-04-23T00:00:00"/>
    <x v="2"/>
    <n v="17"/>
  </r>
  <r>
    <s v="April 17 , 2021 - April 23 , 2021"/>
    <x v="68"/>
    <d v="2021-04-17T00:00:00"/>
    <d v="2021-04-23T00:00:00"/>
    <x v="3"/>
    <n v="9"/>
  </r>
  <r>
    <s v="April 24 , 2021 - April 30 , 2021"/>
    <x v="69"/>
    <d v="2021-04-24T00:00:00"/>
    <d v="2021-04-30T00:00:00"/>
    <x v="0"/>
    <n v="30"/>
  </r>
  <r>
    <s v="April 24 , 2021 - April 30 , 2021"/>
    <x v="69"/>
    <d v="2021-04-24T00:00:00"/>
    <d v="2021-04-30T00:00:00"/>
    <x v="3"/>
    <n v="10"/>
  </r>
  <r>
    <s v="April 24 , 2021 - April 30 , 2021"/>
    <x v="69"/>
    <d v="2021-04-24T00:00:00"/>
    <d v="2021-04-30T00:00:00"/>
    <x v="2"/>
    <n v="7"/>
  </r>
  <r>
    <s v="May 1 , 2021 - May 7 , 2021"/>
    <x v="70"/>
    <d v="2021-05-01T00:00:00"/>
    <d v="2021-05-07T00:00:00"/>
    <x v="0"/>
    <n v="17"/>
  </r>
  <r>
    <s v="May 1 , 2021 - May 7 , 2021"/>
    <x v="70"/>
    <d v="2021-05-01T00:00:00"/>
    <d v="2021-05-07T00:00:00"/>
    <x v="3"/>
    <n v="9"/>
  </r>
  <r>
    <s v="May 1 , 2021 - May 7 , 2021"/>
    <x v="70"/>
    <d v="2021-05-01T00:00:00"/>
    <d v="2021-05-07T00:00:00"/>
    <x v="2"/>
    <n v="3"/>
  </r>
  <r>
    <m/>
    <x v="71"/>
    <m/>
    <m/>
    <x v="1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3">
  <r>
    <s v="December 28 , 2019 - January 3 , 2020"/>
    <x v="0"/>
    <d v="2019-12-28T00:00:00"/>
    <d v="2020-01-03T00:00:00"/>
    <x v="0"/>
    <n v="10"/>
  </r>
  <r>
    <s v="December 28 , 2019 - January 3 , 2020"/>
    <x v="0"/>
    <d v="2019-12-28T00:00:00"/>
    <d v="2020-01-03T00:00:00"/>
    <x v="1"/>
    <n v="3"/>
  </r>
  <r>
    <s v="December 28 , 2019 - January 3 , 2020"/>
    <x v="0"/>
    <d v="2019-12-28T00:00:00"/>
    <d v="2020-01-03T00:00:00"/>
    <x v="2"/>
    <n v="2"/>
  </r>
  <r>
    <s v="January 4 , 2020 - January 10 , 2020"/>
    <x v="1"/>
    <d v="2020-01-04T00:00:00"/>
    <d v="2020-01-10T00:00:00"/>
    <x v="0"/>
    <n v="37"/>
  </r>
  <r>
    <s v="January 4 , 2020 - January 10 , 2020"/>
    <x v="1"/>
    <d v="2020-01-04T00:00:00"/>
    <d v="2020-01-10T00:00:00"/>
    <x v="1"/>
    <n v="15"/>
  </r>
  <r>
    <s v="January 4 , 2020 - January 10 , 2020"/>
    <x v="1"/>
    <d v="2020-01-04T00:00:00"/>
    <d v="2020-01-10T00:00:00"/>
    <x v="2"/>
    <n v="8"/>
  </r>
  <r>
    <s v="January 11 , 2020 - January 17 , 2020"/>
    <x v="2"/>
    <d v="2020-01-11T00:00:00"/>
    <d v="2020-01-17T00:00:00"/>
    <x v="0"/>
    <n v="57"/>
  </r>
  <r>
    <s v="January 11 , 2020 - January 17 , 2020"/>
    <x v="2"/>
    <d v="2020-01-11T00:00:00"/>
    <d v="2020-01-17T00:00:00"/>
    <x v="1"/>
    <n v="21"/>
  </r>
  <r>
    <s v="January 11 , 2020 - January 17 , 2020"/>
    <x v="2"/>
    <d v="2020-01-11T00:00:00"/>
    <d v="2020-01-17T00:00:00"/>
    <x v="2"/>
    <n v="5"/>
  </r>
  <r>
    <s v="January 18 , 2020 - January 24 , 2020"/>
    <x v="3"/>
    <d v="2020-01-18T00:00:00"/>
    <d v="2020-01-24T00:00:00"/>
    <x v="0"/>
    <n v="94"/>
  </r>
  <r>
    <s v="January 18 , 2020 - January 24 , 2020"/>
    <x v="3"/>
    <d v="2020-01-18T00:00:00"/>
    <d v="2020-01-24T00:00:00"/>
    <x v="2"/>
    <n v="20"/>
  </r>
  <r>
    <s v="January 18 , 2020 - January 24 , 2020"/>
    <x v="3"/>
    <d v="2020-01-18T00:00:00"/>
    <d v="2020-01-24T00:00:00"/>
    <x v="1"/>
    <n v="18"/>
  </r>
  <r>
    <s v="January 25 , 2020 - January 31 , 2020"/>
    <x v="4"/>
    <d v="2020-01-25T00:00:00"/>
    <d v="2020-01-31T00:00:00"/>
    <x v="0"/>
    <n v="76"/>
  </r>
  <r>
    <s v="January 25 , 2020 - January 31 , 2020"/>
    <x v="4"/>
    <d v="2020-01-25T00:00:00"/>
    <d v="2020-01-31T00:00:00"/>
    <x v="1"/>
    <n v="22"/>
  </r>
  <r>
    <s v="January 25 , 2020 - January 31 , 2020"/>
    <x v="4"/>
    <d v="2020-01-25T00:00:00"/>
    <d v="2020-01-31T00:00:00"/>
    <x v="2"/>
    <n v="7"/>
  </r>
  <r>
    <s v="February 1 , 2020 - February 7 , 2020"/>
    <x v="5"/>
    <d v="2020-02-01T00:00:00"/>
    <d v="2020-02-07T00:00:00"/>
    <x v="0"/>
    <n v="87"/>
  </r>
  <r>
    <s v="February 1 , 2020 - February 7 , 2020"/>
    <x v="5"/>
    <d v="2020-02-01T00:00:00"/>
    <d v="2020-02-07T00:00:00"/>
    <x v="1"/>
    <n v="31"/>
  </r>
  <r>
    <s v="February 1 , 2020 - February 7 , 2020"/>
    <x v="5"/>
    <d v="2020-02-01T00:00:00"/>
    <d v="2020-02-07T00:00:00"/>
    <x v="2"/>
    <n v="13"/>
  </r>
  <r>
    <s v="February 8 , 2020 - February 14 , 2020"/>
    <x v="6"/>
    <d v="2020-02-08T00:00:00"/>
    <d v="2020-02-14T00:00:00"/>
    <x v="0"/>
    <n v="102"/>
  </r>
  <r>
    <s v="February 8 , 2020 - February 14 , 2020"/>
    <x v="6"/>
    <d v="2020-02-08T00:00:00"/>
    <d v="2020-02-14T00:00:00"/>
    <x v="1"/>
    <n v="36"/>
  </r>
  <r>
    <s v="February 8 , 2020 - February 14 , 2020"/>
    <x v="6"/>
    <d v="2020-02-08T00:00:00"/>
    <d v="2020-02-14T00:00:00"/>
    <x v="2"/>
    <n v="7"/>
  </r>
  <r>
    <s v="February 15 , 2020 - February 21 , 2020"/>
    <x v="7"/>
    <d v="2020-02-15T00:00:00"/>
    <d v="2020-02-21T00:00:00"/>
    <x v="0"/>
    <n v="69"/>
  </r>
  <r>
    <s v="February 15 , 2020 - February 21 , 2020"/>
    <x v="7"/>
    <d v="2020-02-15T00:00:00"/>
    <d v="2020-02-21T00:00:00"/>
    <x v="1"/>
    <n v="22"/>
  </r>
  <r>
    <s v="February 15 , 2020 - February 21 , 2020"/>
    <x v="7"/>
    <d v="2020-02-15T00:00:00"/>
    <d v="2020-02-21T00:00:00"/>
    <x v="2"/>
    <n v="2"/>
  </r>
  <r>
    <s v="February 22 , 2020 - February 28 , 2020"/>
    <x v="8"/>
    <d v="2020-02-22T00:00:00"/>
    <d v="2020-02-28T00:00:00"/>
    <x v="0"/>
    <n v="100"/>
  </r>
  <r>
    <s v="February 22 , 2020 - February 28 , 2020"/>
    <x v="8"/>
    <d v="2020-02-22T00:00:00"/>
    <d v="2020-02-28T00:00:00"/>
    <x v="1"/>
    <n v="8"/>
  </r>
  <r>
    <s v="February 22 , 2020 - February 28 , 2020"/>
    <x v="8"/>
    <d v="2020-02-22T00:00:00"/>
    <d v="2020-02-28T00:00:00"/>
    <x v="2"/>
    <n v="6"/>
  </r>
  <r>
    <s v="February 29 , 2020 - March 6 , 2020"/>
    <x v="9"/>
    <d v="2020-02-29T00:00:00"/>
    <d v="2020-03-06T00:00:00"/>
    <x v="0"/>
    <n v="97"/>
  </r>
  <r>
    <s v="February 29 , 2020 - March 6 , 2020"/>
    <x v="9"/>
    <d v="2020-02-29T00:00:00"/>
    <d v="2020-03-06T00:00:00"/>
    <x v="1"/>
    <n v="24"/>
  </r>
  <r>
    <s v="February 29 , 2020 - March 6 , 2020"/>
    <x v="9"/>
    <d v="2020-02-29T00:00:00"/>
    <d v="2020-03-06T00:00:00"/>
    <x v="2"/>
    <n v="3"/>
  </r>
  <r>
    <s v="March 7 , 2020 - March 13 , 2020"/>
    <x v="10"/>
    <d v="2020-03-07T00:00:00"/>
    <d v="2020-03-13T00:00:00"/>
    <x v="0"/>
    <n v="83"/>
  </r>
  <r>
    <s v="March 7 , 2020 - March 13 , 2021"/>
    <x v="10"/>
    <d v="2020-03-07T00:00:00"/>
    <d v="2020-03-13T00:00:00"/>
    <x v="1"/>
    <n v="18"/>
  </r>
  <r>
    <s v="March 7 , 2020 - March 13 , 2022"/>
    <x v="10"/>
    <d v="2020-03-07T00:00:00"/>
    <d v="2020-03-13T00:00:00"/>
    <x v="2"/>
    <n v="5"/>
  </r>
  <r>
    <s v="March 14 , 2020 - March 20 , 2020"/>
    <x v="11"/>
    <d v="2020-03-14T00:00:00"/>
    <d v="2020-03-20T00:00:00"/>
    <x v="0"/>
    <n v="84"/>
  </r>
  <r>
    <s v="March 14 , 2020 - March 20 , 2020"/>
    <x v="11"/>
    <d v="2020-03-14T00:00:00"/>
    <d v="2020-03-20T00:00:00"/>
    <x v="1"/>
    <n v="20"/>
  </r>
  <r>
    <s v="March 14 , 2020 - March 20 , 2020"/>
    <x v="11"/>
    <d v="2020-03-14T00:00:00"/>
    <d v="2020-03-20T00:00:00"/>
    <x v="2"/>
    <n v="8"/>
  </r>
  <r>
    <s v="March 21 , 2020 - March 27 , 2020"/>
    <x v="12"/>
    <d v="2020-03-21T00:00:00"/>
    <d v="2020-03-27T00:00:00"/>
    <x v="0"/>
    <n v="89"/>
  </r>
  <r>
    <s v="March 21 , 2020 - March 27 , 2020"/>
    <x v="12"/>
    <d v="2020-03-21T00:00:00"/>
    <d v="2020-03-27T00:00:00"/>
    <x v="1"/>
    <n v="31"/>
  </r>
  <r>
    <s v="March 21 , 2020 - March 27 , 2020"/>
    <x v="12"/>
    <d v="2020-03-21T00:00:00"/>
    <d v="2020-03-27T00:00:00"/>
    <x v="2"/>
    <n v="3"/>
  </r>
  <r>
    <s v="March 28 , 2020 - April 3 , 2020"/>
    <x v="13"/>
    <d v="2020-03-28T00:00:00"/>
    <d v="2020-04-03T00:00:00"/>
    <x v="0"/>
    <n v="124"/>
  </r>
  <r>
    <s v="March 28 , 2020 - April 3 , 2020"/>
    <x v="13"/>
    <d v="2020-03-28T00:00:00"/>
    <d v="2020-04-03T00:00:00"/>
    <x v="1"/>
    <n v="54"/>
  </r>
  <r>
    <s v="March 28 , 2020 - April 3 , 2020"/>
    <x v="13"/>
    <d v="2020-03-28T00:00:00"/>
    <d v="2020-04-03T00:00:00"/>
    <x v="2"/>
    <n v="5"/>
  </r>
  <r>
    <s v="April 4 , 2020 - April 10 , 2020"/>
    <x v="14"/>
    <d v="2020-04-04T00:00:00"/>
    <d v="2020-04-10T00:00:00"/>
    <x v="0"/>
    <n v="111"/>
  </r>
  <r>
    <s v="April 4 , 2020 - April 10 , 2020"/>
    <x v="14"/>
    <d v="2020-04-04T00:00:00"/>
    <d v="2020-04-10T00:00:00"/>
    <x v="1"/>
    <n v="15"/>
  </r>
  <r>
    <s v="April 4 , 2020 - April 10 , 2020"/>
    <x v="14"/>
    <d v="2020-04-04T00:00:00"/>
    <d v="2020-04-10T00:00:00"/>
    <x v="2"/>
    <n v="10"/>
  </r>
  <r>
    <s v="April 11 , 2020 - April 17 , 2020"/>
    <x v="15"/>
    <d v="2020-04-11T00:00:00"/>
    <d v="2020-04-17T00:00:00"/>
    <x v="0"/>
    <n v="131"/>
  </r>
  <r>
    <s v="April 11 , 2020 - April 17 , 2020"/>
    <x v="15"/>
    <d v="2020-04-11T00:00:00"/>
    <d v="2020-04-17T00:00:00"/>
    <x v="1"/>
    <n v="26"/>
  </r>
  <r>
    <s v="April 11 , 2020 - April 17 , 2020"/>
    <x v="15"/>
    <d v="2020-04-11T00:00:00"/>
    <d v="2020-04-17T00:00:00"/>
    <x v="2"/>
    <n v="13"/>
  </r>
  <r>
    <s v="April 18 , 2020 - April 24 , 2020"/>
    <x v="16"/>
    <d v="2020-04-18T00:00:00"/>
    <d v="2020-04-24T00:00:00"/>
    <x v="0"/>
    <n v="130"/>
  </r>
  <r>
    <s v="April 18 , 2020 - April 24 , 2020"/>
    <x v="16"/>
    <d v="2020-04-18T00:00:00"/>
    <d v="2020-04-24T00:00:00"/>
    <x v="1"/>
    <n v="32"/>
  </r>
  <r>
    <s v="April 18 , 2020 - April 24 , 2020"/>
    <x v="16"/>
    <d v="2020-04-18T00:00:00"/>
    <d v="2020-04-24T00:00:00"/>
    <x v="2"/>
    <n v="6"/>
  </r>
  <r>
    <s v="April 25 , 2020 - May 1 , 2020"/>
    <x v="17"/>
    <d v="2020-04-25T00:00:00"/>
    <d v="2020-05-01T00:00:00"/>
    <x v="0"/>
    <n v="120"/>
  </r>
  <r>
    <s v="April 25 , 2020 - May 1 , 2020"/>
    <x v="17"/>
    <d v="2020-04-25T00:00:00"/>
    <d v="2020-05-01T00:00:00"/>
    <x v="1"/>
    <n v="44"/>
  </r>
  <r>
    <s v="April 25 , 2020 - May 1 , 2020"/>
    <x v="17"/>
    <d v="2020-04-25T00:00:00"/>
    <d v="2020-05-01T00:00:00"/>
    <x v="2"/>
    <n v="15"/>
  </r>
  <r>
    <s v="May 2 , 2020 - May 8 , 2020"/>
    <x v="18"/>
    <d v="2020-05-02T00:00:00"/>
    <d v="2020-05-08T00:00:00"/>
    <x v="0"/>
    <n v="152"/>
  </r>
  <r>
    <s v="May 2 , 2020 - May 8 , 2020"/>
    <x v="18"/>
    <d v="2020-05-02T00:00:00"/>
    <d v="2020-05-08T00:00:00"/>
    <x v="1"/>
    <n v="31"/>
  </r>
  <r>
    <s v="May 2 , 2020 - May 8 , 2020"/>
    <x v="18"/>
    <d v="2020-05-02T00:00:00"/>
    <d v="2020-05-08T00:00:00"/>
    <x v="2"/>
    <n v="13"/>
  </r>
  <r>
    <s v="May 9 , 2020 - May 15 , 2020"/>
    <x v="19"/>
    <d v="2020-05-09T00:00:00"/>
    <d v="2020-05-15T00:00:00"/>
    <x v="0"/>
    <n v="169"/>
  </r>
  <r>
    <s v="May 9 , 2020 - May 15 , 2020"/>
    <x v="19"/>
    <d v="2020-05-09T00:00:00"/>
    <d v="2020-05-15T00:00:00"/>
    <x v="1"/>
    <n v="19"/>
  </r>
  <r>
    <s v="May 9 , 2020 - May 15 , 2020"/>
    <x v="19"/>
    <d v="2020-05-09T00:00:00"/>
    <d v="2020-05-15T00:00:00"/>
    <x v="2"/>
    <n v="12"/>
  </r>
  <r>
    <s v="May 16 , 2020 - May 22 , 2020"/>
    <x v="20"/>
    <d v="2020-05-16T00:00:00"/>
    <d v="2020-05-22T00:00:00"/>
    <x v="0"/>
    <n v="218"/>
  </r>
  <r>
    <s v="May 16 , 2020 - May 22 , 2020"/>
    <x v="20"/>
    <d v="2020-05-16T00:00:00"/>
    <d v="2020-05-22T00:00:00"/>
    <x v="1"/>
    <n v="53"/>
  </r>
  <r>
    <s v="May 16 , 2020 - May 22 , 2020"/>
    <x v="20"/>
    <d v="2020-05-16T00:00:00"/>
    <d v="2020-05-22T00:00:00"/>
    <x v="2"/>
    <n v="11"/>
  </r>
  <r>
    <s v="May 23 , 2020 - May 29 , 2020"/>
    <x v="21"/>
    <d v="2020-05-23T00:00:00"/>
    <d v="2020-05-29T00:00:00"/>
    <x v="0"/>
    <n v="160"/>
  </r>
  <r>
    <s v="May 23 , 2020 - May 29 , 2020"/>
    <x v="21"/>
    <d v="2020-05-23T00:00:00"/>
    <d v="2020-05-29T00:00:00"/>
    <x v="2"/>
    <n v="27"/>
  </r>
  <r>
    <s v="May 23 , 2020 - May 29 , 2020"/>
    <x v="21"/>
    <d v="2020-05-23T00:00:00"/>
    <d v="2020-05-29T00:00:00"/>
    <x v="1"/>
    <n v="23"/>
  </r>
  <r>
    <s v="May 30 , 2020 - June 5 , 2020"/>
    <x v="22"/>
    <d v="2020-05-30T00:00:00"/>
    <d v="2020-06-05T00:00:00"/>
    <x v="0"/>
    <n v="83"/>
  </r>
  <r>
    <s v="May 30 , 2020 - June 5 , 2020"/>
    <x v="22"/>
    <d v="2020-05-30T00:00:00"/>
    <d v="2020-06-05T00:00:00"/>
    <x v="1"/>
    <n v="32"/>
  </r>
  <r>
    <s v="May 30 , 2020 - June 5 , 2020"/>
    <x v="22"/>
    <d v="2020-05-30T00:00:00"/>
    <d v="2020-06-05T00:00:00"/>
    <x v="2"/>
    <n v="7"/>
  </r>
  <r>
    <s v="June 6 , 2020 - June 12 , 2020"/>
    <x v="23"/>
    <d v="2020-06-06T00:00:00"/>
    <d v="2020-06-12T00:00:00"/>
    <x v="0"/>
    <n v="106"/>
  </r>
  <r>
    <s v="June 6 , 2020 - June 12 , 2020"/>
    <x v="23"/>
    <d v="2020-06-06T00:00:00"/>
    <d v="2020-06-12T00:00:00"/>
    <x v="1"/>
    <n v="36"/>
  </r>
  <r>
    <s v="June 6 , 2020 - June 12 , 2020"/>
    <x v="23"/>
    <d v="2020-06-06T00:00:00"/>
    <d v="2020-06-12T00:00:00"/>
    <x v="2"/>
    <n v="13"/>
  </r>
  <r>
    <s v="June 13 , 2020 - June 19 , 2020"/>
    <x v="24"/>
    <d v="2020-06-13T00:00:00"/>
    <d v="2020-06-19T00:00:00"/>
    <x v="0"/>
    <n v="168"/>
  </r>
  <r>
    <s v="June 13 , 2020 - June 19 , 2020"/>
    <x v="24"/>
    <d v="2020-06-13T00:00:00"/>
    <d v="2020-06-19T00:00:00"/>
    <x v="1"/>
    <n v="20"/>
  </r>
  <r>
    <s v="June 13 , 2020 - June 19 , 2020"/>
    <x v="24"/>
    <d v="2020-06-13T00:00:00"/>
    <d v="2020-06-19T00:00:00"/>
    <x v="2"/>
    <n v="13"/>
  </r>
  <r>
    <s v="June 20 , 2020 - June 26 , 2020"/>
    <x v="25"/>
    <d v="2020-06-20T00:00:00"/>
    <d v="2020-06-26T00:00:00"/>
    <x v="0"/>
    <n v="135"/>
  </r>
  <r>
    <s v="June 20 , 2020 - June 26 , 2020"/>
    <x v="25"/>
    <d v="2020-06-20T00:00:00"/>
    <d v="2020-06-26T00:00:00"/>
    <x v="1"/>
    <n v="34"/>
  </r>
  <r>
    <s v="June 20 , 2020 - June 26 , 2020"/>
    <x v="25"/>
    <d v="2020-06-20T00:00:00"/>
    <d v="2020-06-26T00:00:00"/>
    <x v="2"/>
    <n v="12"/>
  </r>
  <r>
    <s v="June 27 , 2020 - July 3 , 2020"/>
    <x v="26"/>
    <d v="2020-06-27T00:00:00"/>
    <d v="2020-07-03T00:00:00"/>
    <x v="0"/>
    <n v="124"/>
  </r>
  <r>
    <s v="June 27 , 2020 - July 3 , 2020"/>
    <x v="26"/>
    <d v="2020-06-27T00:00:00"/>
    <d v="2020-07-03T00:00:00"/>
    <x v="1"/>
    <n v="25"/>
  </r>
  <r>
    <s v="June 27 , 2020 - July 3 , 2020"/>
    <x v="26"/>
    <d v="2020-06-27T00:00:00"/>
    <d v="2020-07-03T00:00:00"/>
    <x v="2"/>
    <n v="10"/>
  </r>
  <r>
    <s v="July 4 , 2020 - July 10 , 2020"/>
    <x v="27"/>
    <d v="2020-07-04T00:00:00"/>
    <d v="2020-07-10T00:00:00"/>
    <x v="0"/>
    <n v="94"/>
  </r>
  <r>
    <s v="July 4 , 2020 - July 10 , 2020"/>
    <x v="27"/>
    <d v="2020-07-04T00:00:00"/>
    <d v="2020-07-10T00:00:00"/>
    <x v="1"/>
    <n v="48"/>
  </r>
  <r>
    <s v="July 4 , 2020 - July 10 , 2020"/>
    <x v="27"/>
    <d v="2020-07-04T00:00:00"/>
    <d v="2020-07-10T00:00:00"/>
    <x v="2"/>
    <n v="4"/>
  </r>
  <r>
    <s v="July 11 , 2020 - July 17 , 2020"/>
    <x v="28"/>
    <d v="2020-07-11T00:00:00"/>
    <d v="2020-07-17T00:00:00"/>
    <x v="0"/>
    <n v="98"/>
  </r>
  <r>
    <s v="July 11 , 2020 - July 17 , 2020"/>
    <x v="28"/>
    <d v="2020-07-11T00:00:00"/>
    <d v="2020-07-17T00:00:00"/>
    <x v="1"/>
    <n v="30"/>
  </r>
  <r>
    <s v="July 11 , 2020 - July 17 , 2020"/>
    <x v="28"/>
    <d v="2020-07-11T00:00:00"/>
    <d v="2020-07-17T00:00:00"/>
    <x v="2"/>
    <n v="5"/>
  </r>
  <r>
    <s v="July 18 , 2020 - July 24 , 2020"/>
    <x v="29"/>
    <d v="2020-07-18T00:00:00"/>
    <d v="2020-07-24T00:00:00"/>
    <x v="0"/>
    <n v="131"/>
  </r>
  <r>
    <s v="July 18 , 2020 - July 24 , 2020"/>
    <x v="29"/>
    <d v="2020-07-18T00:00:00"/>
    <d v="2020-07-24T00:00:00"/>
    <x v="1"/>
    <n v="24"/>
  </r>
  <r>
    <s v="July 18 , 2020 - July 24 , 2020"/>
    <x v="29"/>
    <d v="2020-07-18T00:00:00"/>
    <d v="2020-07-24T00:00:00"/>
    <x v="2"/>
    <n v="5"/>
  </r>
  <r>
    <s v="July 25 , 2020 - July 31 , 2020"/>
    <x v="30"/>
    <d v="2020-07-25T00:00:00"/>
    <d v="2020-07-31T00:00:00"/>
    <x v="0"/>
    <n v="90"/>
  </r>
  <r>
    <s v="July 25 , 2020 - July 31 , 2020"/>
    <x v="30"/>
    <d v="2020-07-25T00:00:00"/>
    <d v="2020-07-31T00:00:00"/>
    <x v="1"/>
    <n v="24"/>
  </r>
  <r>
    <s v="July 25 , 2020 - July 31 , 2020"/>
    <x v="30"/>
    <d v="2020-07-25T00:00:00"/>
    <d v="2020-07-31T00:00:00"/>
    <x v="2"/>
    <n v="5"/>
  </r>
  <r>
    <s v="August 1 , 2020 - August 7 , 2020"/>
    <x v="31"/>
    <d v="2020-08-01T00:00:00"/>
    <d v="2020-08-07T00:00:00"/>
    <x v="0"/>
    <n v="146"/>
  </r>
  <r>
    <s v="August 1 , 2020 - August 7 , 2020"/>
    <x v="31"/>
    <d v="2020-08-01T00:00:00"/>
    <d v="2020-08-07T00:00:00"/>
    <x v="1"/>
    <n v="19"/>
  </r>
  <r>
    <s v="August 1 , 2020 - August 7 , 2020"/>
    <x v="31"/>
    <d v="2020-08-01T00:00:00"/>
    <d v="2020-08-07T00:00:00"/>
    <x v="2"/>
    <n v="16"/>
  </r>
  <r>
    <s v="August 8 , 2020 - August 14 , 2020"/>
    <x v="32"/>
    <d v="2020-08-08T00:00:00"/>
    <d v="2020-08-14T00:00:00"/>
    <x v="0"/>
    <n v="144"/>
  </r>
  <r>
    <s v="August 8 , 2020 - August 14 , 2020"/>
    <x v="32"/>
    <d v="2020-08-08T00:00:00"/>
    <d v="2020-08-14T00:00:00"/>
    <x v="1"/>
    <n v="36"/>
  </r>
  <r>
    <s v="August 8 , 2020 - August 14 , 2020"/>
    <x v="32"/>
    <d v="2020-08-08T00:00:00"/>
    <d v="2020-08-14T00:00:00"/>
    <x v="2"/>
    <n v="18"/>
  </r>
  <r>
    <s v="August 15 , 2020 - August 21 , 2020"/>
    <x v="33"/>
    <d v="2020-08-15T00:00:00"/>
    <d v="2020-08-21T00:00:00"/>
    <x v="0"/>
    <n v="130"/>
  </r>
  <r>
    <s v="August 15 , 2020 - August 21 , 2020"/>
    <x v="33"/>
    <d v="2020-08-15T00:00:00"/>
    <d v="2020-08-21T00:00:00"/>
    <x v="1"/>
    <n v="31"/>
  </r>
  <r>
    <s v="August 15 , 2020 - August 21 , 2020"/>
    <x v="33"/>
    <d v="2020-08-15T00:00:00"/>
    <d v="2020-08-21T00:00:00"/>
    <x v="2"/>
    <n v="14"/>
  </r>
  <r>
    <s v="August 22 , 2020 - August 28 , 2020"/>
    <x v="34"/>
    <d v="2020-08-22T00:00:00"/>
    <d v="2020-08-28T00:00:00"/>
    <x v="0"/>
    <n v="148"/>
  </r>
  <r>
    <s v="August 22 , 2020 - August 28 , 2020"/>
    <x v="34"/>
    <d v="2020-08-22T00:00:00"/>
    <d v="2020-08-28T00:00:00"/>
    <x v="1"/>
    <n v="35"/>
  </r>
  <r>
    <s v="August 22 , 2020 - August 28 , 2020"/>
    <x v="34"/>
    <d v="2020-08-22T00:00:00"/>
    <d v="2020-08-28T00:00:00"/>
    <x v="2"/>
    <n v="28"/>
  </r>
  <r>
    <s v="August 29 , 2020 - September 4 , 2020"/>
    <x v="35"/>
    <d v="2020-08-29T00:00:00"/>
    <d v="2020-09-04T00:00:00"/>
    <x v="0"/>
    <n v="187"/>
  </r>
  <r>
    <s v="August 29 , 2020 - September 4 , 2020"/>
    <x v="35"/>
    <d v="2020-08-29T00:00:00"/>
    <d v="2020-09-04T00:00:00"/>
    <x v="1"/>
    <n v="31"/>
  </r>
  <r>
    <s v="August 29 , 2020 - September 4 , 2020"/>
    <x v="35"/>
    <d v="2020-08-29T00:00:00"/>
    <d v="2020-09-04T00:00:00"/>
    <x v="2"/>
    <n v="11"/>
  </r>
  <r>
    <s v="September 5 , 2020 - September 11 , 2020"/>
    <x v="36"/>
    <d v="2020-09-05T00:00:00"/>
    <d v="2020-09-11T00:00:00"/>
    <x v="0"/>
    <n v="116"/>
  </r>
  <r>
    <s v="September 5 , 2020 - September 11 , 2020"/>
    <x v="36"/>
    <d v="2020-09-05T00:00:00"/>
    <d v="2020-09-11T00:00:00"/>
    <x v="1"/>
    <n v="27"/>
  </r>
  <r>
    <s v="September 5 , 2020 - September 11 , 2020"/>
    <x v="36"/>
    <d v="2020-09-05T00:00:00"/>
    <d v="2020-09-11T00:00:00"/>
    <x v="2"/>
    <n v="17"/>
  </r>
  <r>
    <s v="September 12 , 2020 - September 18 , 2020"/>
    <x v="37"/>
    <d v="2020-09-12T00:00:00"/>
    <d v="2020-09-18T00:00:00"/>
    <x v="0"/>
    <n v="189"/>
  </r>
  <r>
    <s v="September 12 , 2020 - September 18 , 2020"/>
    <x v="37"/>
    <d v="2020-09-12T00:00:00"/>
    <d v="2020-09-18T00:00:00"/>
    <x v="1"/>
    <n v="26"/>
  </r>
  <r>
    <s v="September 12 , 2020 - September 18 , 2020"/>
    <x v="37"/>
    <d v="2020-09-12T00:00:00"/>
    <d v="2020-09-18T00:00:00"/>
    <x v="2"/>
    <n v="19"/>
  </r>
  <r>
    <s v="September 19 , 2020 - September 25 , 2020"/>
    <x v="38"/>
    <d v="2020-09-19T00:00:00"/>
    <d v="2020-09-25T00:00:00"/>
    <x v="0"/>
    <n v="173"/>
  </r>
  <r>
    <s v="September 19 , 2020 - September 25 , 2020"/>
    <x v="38"/>
    <d v="2020-09-19T00:00:00"/>
    <d v="2020-09-25T00:00:00"/>
    <x v="1"/>
    <n v="28"/>
  </r>
  <r>
    <s v="September 19 , 2020 - September 25 , 2020"/>
    <x v="38"/>
    <d v="2020-09-19T00:00:00"/>
    <d v="2020-09-25T00:00:00"/>
    <x v="2"/>
    <n v="18"/>
  </r>
  <r>
    <s v="September 26 , 2020 - October 2 , 2020"/>
    <x v="39"/>
    <d v="2020-09-26T00:00:00"/>
    <d v="2020-10-02T00:00:00"/>
    <x v="0"/>
    <n v="163"/>
  </r>
  <r>
    <s v="September 26 , 2020 - October 2 , 2020"/>
    <x v="39"/>
    <d v="2020-09-26T00:00:00"/>
    <d v="2020-10-02T00:00:00"/>
    <x v="1"/>
    <n v="45"/>
  </r>
  <r>
    <s v="September 26 , 2020 - October 2 , 2020"/>
    <x v="39"/>
    <d v="2020-09-26T00:00:00"/>
    <d v="2020-10-02T00:00:00"/>
    <x v="2"/>
    <n v="6"/>
  </r>
  <r>
    <s v="October 3 , 2020 - October 9 , 2020"/>
    <x v="40"/>
    <d v="2020-10-03T00:00:00"/>
    <d v="2020-10-09T00:00:00"/>
    <x v="0"/>
    <n v="157"/>
  </r>
  <r>
    <s v="October 3 , 2020 - October 9 , 2020"/>
    <x v="40"/>
    <d v="2020-10-03T00:00:00"/>
    <d v="2020-10-09T00:00:00"/>
    <x v="1"/>
    <n v="37"/>
  </r>
  <r>
    <s v="October 3 , 2020 - October 9 , 2020"/>
    <x v="40"/>
    <d v="2020-10-03T00:00:00"/>
    <d v="2020-10-09T00:00:00"/>
    <x v="2"/>
    <n v="13"/>
  </r>
  <r>
    <s v="October 10 , 2020 - October 16 , 2020"/>
    <x v="41"/>
    <d v="2020-10-10T00:00:00"/>
    <d v="2020-10-16T00:00:00"/>
    <x v="0"/>
    <n v="327"/>
  </r>
  <r>
    <s v="October 10 , 2020 - October 16 , 2020"/>
    <x v="41"/>
    <d v="2020-10-10T00:00:00"/>
    <d v="2020-10-16T00:00:00"/>
    <x v="1"/>
    <n v="117"/>
  </r>
  <r>
    <s v="October 10 , 2020 - October 16 , 2020"/>
    <x v="41"/>
    <d v="2020-10-10T00:00:00"/>
    <d v="2020-10-16T00:00:00"/>
    <x v="2"/>
    <n v="38"/>
  </r>
  <r>
    <s v="October 17 , 2020 - October 23 , 2020"/>
    <x v="42"/>
    <d v="2020-10-17T00:00:00"/>
    <d v="2020-10-23T00:00:00"/>
    <x v="0"/>
    <n v="768"/>
  </r>
  <r>
    <s v="October 17 , 2020 - October 23 , 2020"/>
    <x v="42"/>
    <d v="2020-10-17T00:00:00"/>
    <d v="2020-10-23T00:00:00"/>
    <x v="1"/>
    <n v="300"/>
  </r>
  <r>
    <s v="October 17 , 2020 - October 23 , 2020"/>
    <x v="42"/>
    <d v="2020-10-17T00:00:00"/>
    <d v="2020-10-23T00:00:00"/>
    <x v="2"/>
    <n v="82"/>
  </r>
  <r>
    <s v="October 24 , 2020 - October 30 , 2020"/>
    <x v="43"/>
    <d v="2020-10-24T00:00:00"/>
    <d v="2020-10-30T00:00:00"/>
    <x v="0"/>
    <n v="599"/>
  </r>
  <r>
    <s v="October 24 , 2020 - October 30 , 2020"/>
    <x v="43"/>
    <d v="2020-10-24T00:00:00"/>
    <d v="2020-10-30T00:00:00"/>
    <x v="1"/>
    <n v="148"/>
  </r>
  <r>
    <s v="October 24 , 2020 - October 30 , 2020"/>
    <x v="43"/>
    <d v="2020-10-24T00:00:00"/>
    <d v="2020-10-30T00:00:00"/>
    <x v="2"/>
    <n v="98"/>
  </r>
  <r>
    <s v="October 31 , 2020 - November 6 , 2020"/>
    <x v="44"/>
    <d v="2020-10-31T00:00:00"/>
    <d v="2020-11-06T00:00:00"/>
    <x v="0"/>
    <n v="647"/>
  </r>
  <r>
    <s v="October 31 , 2020 - November 6 , 2020"/>
    <x v="44"/>
    <d v="2020-10-31T00:00:00"/>
    <d v="2020-11-06T00:00:00"/>
    <x v="1"/>
    <n v="112"/>
  </r>
  <r>
    <s v="October 31 , 2020 - November 6 , 2020"/>
    <x v="44"/>
    <d v="2020-10-31T00:00:00"/>
    <d v="2020-11-06T00:00:00"/>
    <x v="2"/>
    <n v="76"/>
  </r>
  <r>
    <s v="November 7 , 2020 - November 13 , 2020"/>
    <x v="45"/>
    <d v="2020-11-07T00:00:00"/>
    <d v="2020-11-13T00:00:00"/>
    <x v="0"/>
    <n v="449"/>
  </r>
  <r>
    <s v="November 7 , 2020 - November 13 , 2020"/>
    <x v="45"/>
    <d v="2020-11-07T00:00:00"/>
    <d v="2020-11-13T00:00:00"/>
    <x v="2"/>
    <n v="119"/>
  </r>
  <r>
    <s v="November 7 , 2020 - November 13 , 2020"/>
    <x v="45"/>
    <d v="2020-11-07T00:00:00"/>
    <d v="2020-11-13T00:00:00"/>
    <x v="1"/>
    <n v="109"/>
  </r>
  <r>
    <s v="November 14 , 2020 - November 20 , 2020"/>
    <x v="46"/>
    <d v="2020-11-14T00:00:00"/>
    <d v="2020-11-20T00:00:00"/>
    <x v="0"/>
    <n v="621"/>
  </r>
  <r>
    <s v="November 14 , 2020 - November 20 , 2020"/>
    <x v="46"/>
    <d v="2020-11-14T00:00:00"/>
    <d v="2020-11-20T00:00:00"/>
    <x v="1"/>
    <n v="123"/>
  </r>
  <r>
    <s v="November 14 , 2020 - November 20 , 2020"/>
    <x v="46"/>
    <d v="2020-11-14T00:00:00"/>
    <d v="2020-11-20T00:00:00"/>
    <x v="2"/>
    <n v="99"/>
  </r>
  <r>
    <s v="November 21 , 2020 - November 27 , 2020"/>
    <x v="47"/>
    <d v="2020-11-21T00:00:00"/>
    <d v="2020-11-27T00:00:00"/>
    <x v="0"/>
    <n v="415"/>
  </r>
  <r>
    <s v="November 21 , 2020 - November 27 , 2020"/>
    <x v="47"/>
    <d v="2020-11-21T00:00:00"/>
    <d v="2020-11-27T00:00:00"/>
    <x v="1"/>
    <n v="107"/>
  </r>
  <r>
    <s v="November 21 , 2020 - November 27 , 2020"/>
    <x v="47"/>
    <d v="2020-11-21T00:00:00"/>
    <d v="2020-11-27T00:00:00"/>
    <x v="2"/>
    <n v="74"/>
  </r>
  <r>
    <s v="November 28 , 2020 - December 4 , 2020"/>
    <x v="48"/>
    <d v="2020-11-28T00:00:00"/>
    <d v="2020-12-04T00:00:00"/>
    <x v="0"/>
    <n v="602"/>
  </r>
  <r>
    <s v="November 28 , 2020 - December 4 , 2020"/>
    <x v="48"/>
    <d v="2020-11-28T00:00:00"/>
    <d v="2020-12-04T00:00:00"/>
    <x v="1"/>
    <n v="116"/>
  </r>
  <r>
    <s v="November 28 , 2020 - December 4 , 2020"/>
    <x v="48"/>
    <d v="2020-11-28T00:00:00"/>
    <d v="2020-12-04T00:00:00"/>
    <x v="2"/>
    <n v="97"/>
  </r>
  <r>
    <s v="December 5 , 2020 - December 11 , 2020"/>
    <x v="49"/>
    <d v="2020-12-05T00:00:00"/>
    <d v="2020-12-11T00:00:00"/>
    <x v="0"/>
    <n v="563"/>
  </r>
  <r>
    <s v="December 5 , 2020 - December 11 , 2020"/>
    <x v="49"/>
    <d v="2020-12-05T00:00:00"/>
    <d v="2020-12-11T00:00:00"/>
    <x v="1"/>
    <n v="141"/>
  </r>
  <r>
    <s v="December 5 , 2020 - December 11 , 2020"/>
    <x v="49"/>
    <d v="2020-12-05T00:00:00"/>
    <d v="2020-12-11T00:00:00"/>
    <x v="2"/>
    <n v="96"/>
  </r>
  <r>
    <s v="December 12 , 2020 - December 18 , 2020"/>
    <x v="50"/>
    <d v="2020-12-12T00:00:00"/>
    <d v="2020-12-18T00:00:00"/>
    <x v="0"/>
    <n v="530"/>
  </r>
  <r>
    <s v="December 12 , 2020 - December 18 , 2020"/>
    <x v="50"/>
    <d v="2020-12-12T00:00:00"/>
    <d v="2020-12-18T00:00:00"/>
    <x v="1"/>
    <n v="142"/>
  </r>
  <r>
    <s v="December 12 , 2020 - December 18 , 2020"/>
    <x v="50"/>
    <d v="2020-12-12T00:00:00"/>
    <d v="2020-12-18T00:00:00"/>
    <x v="2"/>
    <n v="82"/>
  </r>
  <r>
    <s v="December 19 , 2020 - December 25 , 2020"/>
    <x v="51"/>
    <d v="2020-12-19T00:00:00"/>
    <d v="2020-12-25T00:00:00"/>
    <x v="0"/>
    <n v="625"/>
  </r>
  <r>
    <s v="December 19 , 2020 - December 25 , 2020"/>
    <x v="51"/>
    <d v="2020-12-19T00:00:00"/>
    <d v="2020-12-25T00:00:00"/>
    <x v="1"/>
    <n v="129"/>
  </r>
  <r>
    <s v="December 19 , 2020 - December 25 , 2020"/>
    <x v="51"/>
    <d v="2020-12-19T00:00:00"/>
    <d v="2020-12-25T00:00:00"/>
    <x v="2"/>
    <n v="88"/>
  </r>
  <r>
    <s v="December 26 , 2020 - January 1 , 2021"/>
    <x v="52"/>
    <d v="2020-12-26T00:00:00"/>
    <d v="2021-01-01T00:00:00"/>
    <x v="2"/>
    <n v="741"/>
  </r>
  <r>
    <s v="December 26 , 2020 - January 1 , 2021"/>
    <x v="52"/>
    <d v="2020-12-26T00:00:00"/>
    <d v="2021-01-01T00:00:00"/>
    <x v="0"/>
    <n v="353"/>
  </r>
  <r>
    <s v="December 26 , 2020 - January 1 , 2021"/>
    <x v="52"/>
    <d v="2020-12-26T00:00:00"/>
    <d v="2021-01-01T00:00:00"/>
    <x v="1"/>
    <n v="116"/>
  </r>
  <r>
    <s v="January 2 , 2021 - January 8 , 2021"/>
    <x v="53"/>
    <d v="2021-01-02T00:00:00"/>
    <d v="2021-01-08T00:00:00"/>
    <x v="0"/>
    <n v="511"/>
  </r>
  <r>
    <s v="January 2 , 2021 - January 8 , 2021"/>
    <x v="53"/>
    <d v="2021-01-02T00:00:00"/>
    <d v="2021-01-08T00:00:00"/>
    <x v="1"/>
    <n v="124"/>
  </r>
  <r>
    <s v="January 2 , 2021 - January 8 , 2021"/>
    <x v="53"/>
    <d v="2021-01-02T00:00:00"/>
    <d v="2021-01-08T00:00:00"/>
    <x v="2"/>
    <n v="81"/>
  </r>
  <r>
    <s v="January 9 , 2021 - January 15 , 2021"/>
    <x v="54"/>
    <d v="2021-01-09T00:00:00"/>
    <d v="2021-01-15T00:00:00"/>
    <x v="0"/>
    <n v="470"/>
  </r>
  <r>
    <s v="January 9 , 2021 - January 15 , 2021"/>
    <x v="54"/>
    <d v="2021-01-09T00:00:00"/>
    <d v="2021-01-15T00:00:00"/>
    <x v="1"/>
    <n v="125"/>
  </r>
  <r>
    <s v="January 9 , 2021 - January 15 , 2021"/>
    <x v="54"/>
    <d v="2021-01-09T00:00:00"/>
    <d v="2021-01-15T00:00:00"/>
    <x v="2"/>
    <n v="85"/>
  </r>
  <r>
    <s v="January 16 , 2021 - January 22 , 2021"/>
    <x v="55"/>
    <d v="2021-01-16T00:00:00"/>
    <d v="2021-01-22T00:00:00"/>
    <x v="0"/>
    <n v="480"/>
  </r>
  <r>
    <s v="January 16 , 2021 - January 22 , 2021"/>
    <x v="55"/>
    <d v="2021-01-16T00:00:00"/>
    <d v="2021-01-22T00:00:00"/>
    <x v="1"/>
    <n v="156"/>
  </r>
  <r>
    <s v="January 16 , 2021 - January 22 , 2021"/>
    <x v="55"/>
    <d v="2021-01-16T00:00:00"/>
    <d v="2021-01-22T00:00:00"/>
    <x v="2"/>
    <n v="146"/>
  </r>
  <r>
    <s v="January 23 , 2021 - January 29 , 2021"/>
    <x v="56"/>
    <d v="2021-01-23T00:00:00"/>
    <d v="2021-01-29T00:00:00"/>
    <x v="0"/>
    <n v="555"/>
  </r>
  <r>
    <s v="January 23 , 2021 - January 29 , 2021"/>
    <x v="56"/>
    <d v="2021-01-23T00:00:00"/>
    <d v="2021-01-29T00:00:00"/>
    <x v="1"/>
    <n v="116"/>
  </r>
  <r>
    <s v="January 23 , 2021 - January 29 , 2021"/>
    <x v="56"/>
    <d v="2021-01-23T00:00:00"/>
    <d v="2021-01-29T00:00:00"/>
    <x v="2"/>
    <n v="101"/>
  </r>
  <r>
    <s v="January 30 , 2021 - February 5 , 2021"/>
    <x v="57"/>
    <d v="2021-01-30T00:00:00"/>
    <d v="2021-02-05T00:00:00"/>
    <x v="0"/>
    <n v="560"/>
  </r>
  <r>
    <s v="January 30 , 2021 - February 5 , 2021"/>
    <x v="57"/>
    <d v="2021-01-30T00:00:00"/>
    <d v="2021-02-05T00:00:00"/>
    <x v="1"/>
    <n v="96"/>
  </r>
  <r>
    <s v="January 30 , 2021 - February 5 , 2021"/>
    <x v="57"/>
    <d v="2021-01-30T00:00:00"/>
    <d v="2021-02-05T00:00:00"/>
    <x v="2"/>
    <n v="81"/>
  </r>
  <r>
    <s v="February 6 , 2021 - February 12 , 2021"/>
    <x v="58"/>
    <d v="2021-02-06T00:00:00"/>
    <d v="2021-02-12T00:00:00"/>
    <x v="0"/>
    <n v="598"/>
  </r>
  <r>
    <s v="February 6 , 2021 - February 12 , 2021"/>
    <x v="58"/>
    <d v="2021-02-06T00:00:00"/>
    <d v="2021-02-12T00:00:00"/>
    <x v="2"/>
    <n v="123"/>
  </r>
  <r>
    <s v="February 6 , 2021 - February 12 , 2021"/>
    <x v="58"/>
    <d v="2021-02-06T00:00:00"/>
    <d v="2021-02-12T00:00:00"/>
    <x v="1"/>
    <n v="105"/>
  </r>
  <r>
    <s v="February 13 , 2021 - February 19 , 2021"/>
    <x v="59"/>
    <d v="2021-02-13T00:00:00"/>
    <d v="2021-02-19T00:00:00"/>
    <x v="0"/>
    <n v="469"/>
  </r>
  <r>
    <s v="February 13 , 2021 - February 19 , 2021"/>
    <x v="59"/>
    <d v="2021-02-13T00:00:00"/>
    <d v="2021-02-19T00:00:00"/>
    <x v="1"/>
    <n v="103"/>
  </r>
  <r>
    <s v="February 13 , 2021 - February 19 , 2021"/>
    <x v="59"/>
    <d v="2021-02-13T00:00:00"/>
    <d v="2021-02-19T00:00:00"/>
    <x v="2"/>
    <n v="93"/>
  </r>
  <r>
    <s v="February 20 , 2021 - February 26 , 2021"/>
    <x v="60"/>
    <d v="2021-02-20T00:00:00"/>
    <d v="2021-02-26T00:00:00"/>
    <x v="0"/>
    <n v="472"/>
  </r>
  <r>
    <s v="February 20 , 2021 - February 26 , 2021"/>
    <x v="60"/>
    <d v="2021-02-20T00:00:00"/>
    <d v="2021-02-26T00:00:00"/>
    <x v="1"/>
    <n v="105"/>
  </r>
  <r>
    <s v="February 20 , 2021 - February 26 , 2021"/>
    <x v="60"/>
    <d v="2021-02-20T00:00:00"/>
    <d v="2021-02-26T00:00:00"/>
    <x v="2"/>
    <n v="94"/>
  </r>
  <r>
    <s v="February 27 , 2021 - March 5 , 2021"/>
    <x v="61"/>
    <d v="2021-02-27T00:00:00"/>
    <d v="2021-03-05T00:00:00"/>
    <x v="0"/>
    <n v="443"/>
  </r>
  <r>
    <s v="February 27 , 2021 - March 5 , 2021"/>
    <x v="61"/>
    <d v="2021-02-27T00:00:00"/>
    <d v="2021-03-05T00:00:00"/>
    <x v="1"/>
    <n v="122"/>
  </r>
  <r>
    <s v="February 27 , 2021 - March 5 , 2021"/>
    <x v="61"/>
    <d v="2021-02-27T00:00:00"/>
    <d v="2021-03-05T00:00:00"/>
    <x v="2"/>
    <n v="101"/>
  </r>
  <r>
    <s v="March 6 , 2021 - March 12 , 2021"/>
    <x v="62"/>
    <d v="2021-03-06T00:00:00"/>
    <d v="2021-03-12T00:00:00"/>
    <x v="0"/>
    <n v="486"/>
  </r>
  <r>
    <s v="March 6 , 2021 - March 12 , 2021"/>
    <x v="62"/>
    <d v="2021-03-06T00:00:00"/>
    <d v="2021-03-12T00:00:00"/>
    <x v="1"/>
    <n v="116"/>
  </r>
  <r>
    <s v="March 6 , 2021 - March 12 , 2021"/>
    <x v="62"/>
    <d v="2021-03-06T00:00:00"/>
    <d v="2021-03-12T00:00:00"/>
    <x v="2"/>
    <n v="89"/>
  </r>
  <r>
    <s v="March 13 , 2021 - March 19 , 2021"/>
    <x v="63"/>
    <d v="2021-03-13T00:00:00"/>
    <d v="2021-03-19T00:00:00"/>
    <x v="0"/>
    <n v="447"/>
  </r>
  <r>
    <s v="March 13 , 2021 - March 19 , 2021"/>
    <x v="63"/>
    <d v="2021-03-13T00:00:00"/>
    <d v="2021-03-19T00:00:00"/>
    <x v="2"/>
    <n v="287"/>
  </r>
  <r>
    <s v="March 13 , 2021 - March 19 , 2021"/>
    <x v="63"/>
    <d v="2021-03-13T00:00:00"/>
    <d v="2021-03-19T00:00:00"/>
    <x v="1"/>
    <n v="113"/>
  </r>
  <r>
    <s v="March 20 , 2021 - March 26 , 2021"/>
    <x v="64"/>
    <d v="2021-03-20T00:00:00"/>
    <d v="2021-03-26T00:00:00"/>
    <x v="0"/>
    <n v="403"/>
  </r>
  <r>
    <s v="March 20 , 2021 - March 26 , 2021"/>
    <x v="64"/>
    <d v="2021-03-20T00:00:00"/>
    <d v="2021-03-26T00:00:00"/>
    <x v="1"/>
    <n v="120"/>
  </r>
  <r>
    <s v="March 20 , 2021 - March 26 , 2021"/>
    <x v="64"/>
    <d v="2021-03-20T00:00:00"/>
    <d v="2021-03-26T00:00:00"/>
    <x v="2"/>
    <n v="82"/>
  </r>
  <r>
    <s v="March 27 , 2021 - April 2 , 2021"/>
    <x v="65"/>
    <d v="2021-03-27T00:00:00"/>
    <d v="2021-04-02T00:00:00"/>
    <x v="0"/>
    <n v="331"/>
  </r>
  <r>
    <s v="March 27 , 2021 - April 2 , 2021"/>
    <x v="65"/>
    <d v="2021-03-27T00:00:00"/>
    <d v="2021-04-02T00:00:00"/>
    <x v="2"/>
    <n v="85"/>
  </r>
  <r>
    <s v="March 27 , 2021 - April 2 , 2021"/>
    <x v="65"/>
    <d v="2021-03-27T00:00:00"/>
    <d v="2021-04-02T00:00:00"/>
    <x v="1"/>
    <n v="84"/>
  </r>
  <r>
    <s v="April 3 , 2021 - April 9 , 2021"/>
    <x v="66"/>
    <d v="2021-04-03T00:00:00"/>
    <d v="2021-04-09T00:00:00"/>
    <x v="0"/>
    <n v="437"/>
  </r>
  <r>
    <s v="April 3 , 2021 - April 9 , 2021"/>
    <x v="66"/>
    <d v="2021-04-03T00:00:00"/>
    <d v="2021-04-09T00:00:00"/>
    <x v="1"/>
    <n v="96"/>
  </r>
  <r>
    <s v="April 3 , 2021 - April 9 , 2021"/>
    <x v="66"/>
    <d v="2021-04-03T00:00:00"/>
    <d v="2021-04-09T00:00:00"/>
    <x v="2"/>
    <n v="58"/>
  </r>
  <r>
    <s v="April 10 , 2021 - April 16 , 2021"/>
    <x v="67"/>
    <d v="2021-04-10T00:00:00"/>
    <d v="2021-04-16T00:00:00"/>
    <x v="0"/>
    <n v="568"/>
  </r>
  <r>
    <s v="April 10 , 2021 - April 16 , 2021"/>
    <x v="67"/>
    <d v="2021-04-10T00:00:00"/>
    <d v="2021-04-16T00:00:00"/>
    <x v="1"/>
    <n v="222"/>
  </r>
  <r>
    <s v="April 10 , 2021 - April 16 , 2021"/>
    <x v="67"/>
    <d v="2021-04-10T00:00:00"/>
    <d v="2021-04-16T00:00:00"/>
    <x v="2"/>
    <n v="88"/>
  </r>
  <r>
    <s v="April 17 , 2021 - April 23 , 2021"/>
    <x v="68"/>
    <d v="2021-04-17T00:00:00"/>
    <d v="2021-04-23T00:00:00"/>
    <x v="0"/>
    <n v="470"/>
  </r>
  <r>
    <s v="April 17 , 2021 - April 23 , 2021"/>
    <x v="68"/>
    <d v="2021-04-17T00:00:00"/>
    <d v="2021-04-23T00:00:00"/>
    <x v="1"/>
    <n v="202"/>
  </r>
  <r>
    <s v="April 17 , 2021 - April 23 , 2021"/>
    <x v="68"/>
    <d v="2021-04-17T00:00:00"/>
    <d v="2021-04-23T00:00:00"/>
    <x v="2"/>
    <n v="81"/>
  </r>
  <r>
    <s v="April 24 , 2021 - April 30 , 2021"/>
    <x v="69"/>
    <d v="2021-04-24T00:00:00"/>
    <d v="2021-04-30T00:00:00"/>
    <x v="0"/>
    <n v="628"/>
  </r>
  <r>
    <s v="April 24 , 2021 - April 30 , 2021"/>
    <x v="69"/>
    <d v="2021-04-24T00:00:00"/>
    <d v="2021-04-30T00:00:00"/>
    <x v="1"/>
    <n v="230"/>
  </r>
  <r>
    <s v="April 24 , 2021 - April 30 , 2021"/>
    <x v="69"/>
    <d v="2021-04-24T00:00:00"/>
    <d v="2021-04-30T00:00:00"/>
    <x v="2"/>
    <n v="84"/>
  </r>
  <r>
    <s v="May 1 , 2021 - May 7 , 2021"/>
    <x v="70"/>
    <d v="2021-05-01T00:00:00"/>
    <d v="2021-05-07T00:00:00"/>
    <x v="0"/>
    <n v="514"/>
  </r>
  <r>
    <s v="May 1 , 2021 - May 7 , 2021"/>
    <x v="70"/>
    <d v="2021-05-01T00:00:00"/>
    <d v="2021-05-07T00:00:00"/>
    <x v="2"/>
    <n v="78"/>
  </r>
  <r>
    <s v="May 1 , 2021 - May 7 , 2021"/>
    <x v="70"/>
    <d v="2021-05-01T00:00:00"/>
    <d v="2021-05-07T00:00:00"/>
    <x v="1"/>
    <n v="7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9">
  <r>
    <s v="December 28 , 2019 - January 3 , 2020"/>
    <x v="0"/>
    <d v="2019-12-28T00:00:00"/>
    <d v="2020-01-03T00:00:00"/>
    <x v="0"/>
    <n v="4"/>
  </r>
  <r>
    <s v="January 4 , 2020 - January 10 , 2020"/>
    <x v="1"/>
    <d v="2020-01-04T00:00:00"/>
    <d v="2020-01-10T00:00:00"/>
    <x v="0"/>
    <n v="19"/>
  </r>
  <r>
    <s v="January 4 , 2020 - January 10 , 2020"/>
    <x v="1"/>
    <d v="2020-01-04T00:00:00"/>
    <d v="2020-01-10T00:00:00"/>
    <x v="1"/>
    <n v="5"/>
  </r>
  <r>
    <s v="January 11 , 2020 - January 17 , 2020"/>
    <x v="2"/>
    <d v="2020-01-11T00:00:00"/>
    <d v="2020-01-17T00:00:00"/>
    <x v="0"/>
    <n v="15"/>
  </r>
  <r>
    <s v="January 11 , 2020 - January 17 , 2020"/>
    <x v="2"/>
    <d v="2020-01-11T00:00:00"/>
    <d v="2020-01-17T00:00:00"/>
    <x v="1"/>
    <n v="4"/>
  </r>
  <r>
    <s v="January 18 , 2020 - January 24 , 2020"/>
    <x v="3"/>
    <d v="2020-01-18T00:00:00"/>
    <d v="2020-01-24T00:00:00"/>
    <x v="0"/>
    <n v="23"/>
  </r>
  <r>
    <s v="January 18 , 2020 - January 24 , 2020"/>
    <x v="3"/>
    <d v="2020-01-18T00:00:00"/>
    <d v="2020-01-24T00:00:00"/>
    <x v="1"/>
    <n v="15"/>
  </r>
  <r>
    <s v="January 25 , 2020 - January 31 , 2020"/>
    <x v="4"/>
    <d v="2020-01-25T00:00:00"/>
    <d v="2020-01-31T00:00:00"/>
    <x v="0"/>
    <n v="14"/>
  </r>
  <r>
    <s v="January 25 , 2020 - January 31 , 2020"/>
    <x v="4"/>
    <d v="2020-01-25T00:00:00"/>
    <d v="2020-01-31T00:00:00"/>
    <x v="1"/>
    <n v="9"/>
  </r>
  <r>
    <s v="January 25 , 2020 - January 31 , 2020"/>
    <x v="4"/>
    <d v="2020-01-25T00:00:00"/>
    <d v="2020-01-31T00:00:00"/>
    <x v="2"/>
    <n v="1"/>
  </r>
  <r>
    <s v="February 1 , 2020 - February 7 , 2020"/>
    <x v="5"/>
    <d v="2020-02-01T00:00:00"/>
    <d v="2020-02-07T00:00:00"/>
    <x v="0"/>
    <n v="42"/>
  </r>
  <r>
    <s v="February 1 , 2020 - February 7 , 2020"/>
    <x v="5"/>
    <d v="2020-02-01T00:00:00"/>
    <d v="2020-02-07T00:00:00"/>
    <x v="1"/>
    <n v="10"/>
  </r>
  <r>
    <s v="February 8 , 2020 - February 14 , 2020"/>
    <x v="6"/>
    <d v="2020-02-08T00:00:00"/>
    <d v="2020-02-14T00:00:00"/>
    <x v="0"/>
    <n v="19"/>
  </r>
  <r>
    <s v="February 8 , 2020 - February 14 , 2020"/>
    <x v="6"/>
    <d v="2020-02-08T00:00:00"/>
    <d v="2020-02-14T00:00:00"/>
    <x v="1"/>
    <n v="3"/>
  </r>
  <r>
    <s v="February 15 , 2020 - February 21 , 2020"/>
    <x v="7"/>
    <d v="2020-02-15T00:00:00"/>
    <d v="2020-02-21T00:00:00"/>
    <x v="0"/>
    <n v="38"/>
  </r>
  <r>
    <s v="February 15 , 2020 - February 21 , 2020"/>
    <x v="7"/>
    <d v="2020-02-15T00:00:00"/>
    <d v="2020-02-21T00:00:00"/>
    <x v="1"/>
    <n v="6"/>
  </r>
  <r>
    <s v="February 15 , 2020 - February 21 , 2020"/>
    <x v="7"/>
    <d v="2020-02-15T00:00:00"/>
    <d v="2020-02-21T00:00:00"/>
    <x v="2"/>
    <n v="1"/>
  </r>
  <r>
    <s v="February 22 , 2020 - February 28 , 2020"/>
    <x v="8"/>
    <d v="2020-02-22T00:00:00"/>
    <d v="2020-02-28T00:00:00"/>
    <x v="0"/>
    <n v="32"/>
  </r>
  <r>
    <s v="February 22 , 2020 - February 28 , 2020"/>
    <x v="8"/>
    <d v="2020-02-22T00:00:00"/>
    <d v="2020-02-28T00:00:00"/>
    <x v="1"/>
    <n v="3"/>
  </r>
  <r>
    <s v="February 22 , 2020 - February 28 , 2020"/>
    <x v="8"/>
    <d v="2020-02-22T00:00:00"/>
    <d v="2020-02-28T00:00:00"/>
    <x v="2"/>
    <n v="1"/>
  </r>
  <r>
    <s v="February 29 , 2020 - March 6 , 2020"/>
    <x v="9"/>
    <d v="2020-02-29T00:00:00"/>
    <d v="2020-03-06T00:00:00"/>
    <x v="0"/>
    <n v="43"/>
  </r>
  <r>
    <s v="February 29 , 2020 - March 6 , 2020"/>
    <x v="9"/>
    <d v="2020-02-29T00:00:00"/>
    <d v="2020-03-06T00:00:00"/>
    <x v="1"/>
    <n v="13"/>
  </r>
  <r>
    <s v="February 29 , 2020 - March 6 , 2020"/>
    <x v="9"/>
    <d v="2020-02-29T00:00:00"/>
    <d v="2020-03-06T00:00:00"/>
    <x v="2"/>
    <n v="1"/>
  </r>
  <r>
    <s v="March 7 , 2020 - March 13 , 2020"/>
    <x v="10"/>
    <d v="2020-03-07T00:00:00"/>
    <d v="2020-03-13T00:00:00"/>
    <x v="0"/>
    <n v="136"/>
  </r>
  <r>
    <s v="March 7 , 2020 - March 13 , 2020"/>
    <x v="10"/>
    <d v="2020-03-07T00:00:00"/>
    <d v="2020-03-13T00:00:00"/>
    <x v="1"/>
    <n v="68"/>
  </r>
  <r>
    <s v="March 14 , 2020 - March 20 , 2020"/>
    <x v="11"/>
    <d v="2020-03-14T00:00:00"/>
    <d v="2020-03-20T00:00:00"/>
    <x v="0"/>
    <n v="54"/>
  </r>
  <r>
    <s v="March 14 , 2020 - March 20 , 2020"/>
    <x v="11"/>
    <d v="2020-03-14T00:00:00"/>
    <d v="2020-03-20T00:00:00"/>
    <x v="1"/>
    <n v="34"/>
  </r>
  <r>
    <s v="March 14 , 2020 - March 20 , 2020"/>
    <x v="11"/>
    <d v="2020-03-14T00:00:00"/>
    <d v="2020-03-20T00:00:00"/>
    <x v="2"/>
    <n v="2"/>
  </r>
  <r>
    <s v="March 21 , 2020 - March 27 , 2020"/>
    <x v="12"/>
    <d v="2020-03-21T00:00:00"/>
    <d v="2020-03-27T00:00:00"/>
    <x v="0"/>
    <n v="29"/>
  </r>
  <r>
    <s v="March 21 , 2020 - March 27 , 2020"/>
    <x v="12"/>
    <d v="2020-03-21T00:00:00"/>
    <d v="2020-03-27T00:00:00"/>
    <x v="1"/>
    <n v="11"/>
  </r>
  <r>
    <s v="March 28 , 2020 - April 3 , 2020"/>
    <x v="13"/>
    <d v="2020-03-28T00:00:00"/>
    <d v="2020-04-03T00:00:00"/>
    <x v="0"/>
    <n v="63"/>
  </r>
  <r>
    <s v="March 28 , 2020 - April 3 , 2020"/>
    <x v="13"/>
    <d v="2020-03-28T00:00:00"/>
    <d v="2020-04-03T00:00:00"/>
    <x v="1"/>
    <n v="13"/>
  </r>
  <r>
    <s v="March 28 , 2020 - April 3 , 2020"/>
    <x v="13"/>
    <d v="2020-03-28T00:00:00"/>
    <d v="2020-04-03T00:00:00"/>
    <x v="2"/>
    <n v="1"/>
  </r>
  <r>
    <s v="April 4 , 2020 - April 10 , 2020"/>
    <x v="14"/>
    <d v="2020-04-04T00:00:00"/>
    <d v="2020-04-10T00:00:00"/>
    <x v="0"/>
    <n v="31"/>
  </r>
  <r>
    <s v="April 4 , 2020 - April 10 , 2020"/>
    <x v="14"/>
    <d v="2020-04-04T00:00:00"/>
    <d v="2020-04-10T00:00:00"/>
    <x v="1"/>
    <n v="4"/>
  </r>
  <r>
    <s v="April 4 , 2020 - April 10 , 2020"/>
    <x v="14"/>
    <d v="2020-04-04T00:00:00"/>
    <d v="2020-04-10T00:00:00"/>
    <x v="2"/>
    <n v="2"/>
  </r>
  <r>
    <s v="April 11 , 2020 - April 17 , 2020"/>
    <x v="15"/>
    <d v="2020-04-11T00:00:00"/>
    <d v="2020-04-17T00:00:00"/>
    <x v="0"/>
    <n v="30"/>
  </r>
  <r>
    <s v="April 11 , 2020 - April 17 , 2020"/>
    <x v="15"/>
    <d v="2020-04-11T00:00:00"/>
    <d v="2020-04-17T00:00:00"/>
    <x v="1"/>
    <n v="13"/>
  </r>
  <r>
    <s v="April 18 , 2020 - April 24 , 2020"/>
    <x v="16"/>
    <d v="2020-04-18T00:00:00"/>
    <d v="2020-04-24T00:00:00"/>
    <x v="0"/>
    <n v="60"/>
  </r>
  <r>
    <s v="April 18 , 2020 - April 24 , 2020"/>
    <x v="16"/>
    <d v="2020-04-18T00:00:00"/>
    <d v="2020-04-24T00:00:00"/>
    <x v="1"/>
    <n v="24"/>
  </r>
  <r>
    <s v="April 18 , 2020 - April 24 , 2020"/>
    <x v="16"/>
    <d v="2020-04-18T00:00:00"/>
    <d v="2020-04-24T00:00:00"/>
    <x v="2"/>
    <n v="8"/>
  </r>
  <r>
    <s v="April 25 , 2020 - May 1 , 2020"/>
    <x v="17"/>
    <d v="2020-04-25T00:00:00"/>
    <d v="2020-05-01T00:00:00"/>
    <x v="0"/>
    <n v="54"/>
  </r>
  <r>
    <s v="April 25 , 2020 - May 1 , 2020"/>
    <x v="17"/>
    <d v="2020-04-25T00:00:00"/>
    <d v="2020-05-01T00:00:00"/>
    <x v="1"/>
    <n v="9"/>
  </r>
  <r>
    <s v="April 25 , 2020 - May 1 , 2020"/>
    <x v="17"/>
    <d v="2020-04-25T00:00:00"/>
    <d v="2020-05-01T00:00:00"/>
    <x v="2"/>
    <n v="1"/>
  </r>
  <r>
    <s v="May 2 , 2020 - May 8 , 2020"/>
    <x v="18"/>
    <d v="2020-05-02T00:00:00"/>
    <d v="2020-05-08T00:00:00"/>
    <x v="0"/>
    <n v="63"/>
  </r>
  <r>
    <s v="May 2 , 2020 - May 8 , 2020"/>
    <x v="18"/>
    <d v="2020-05-02T00:00:00"/>
    <d v="2020-05-08T00:00:00"/>
    <x v="1"/>
    <n v="15"/>
  </r>
  <r>
    <s v="May 2 , 2020 - May 8 , 2020"/>
    <x v="18"/>
    <d v="2020-05-02T00:00:00"/>
    <d v="2020-05-08T00:00:00"/>
    <x v="2"/>
    <n v="6"/>
  </r>
  <r>
    <s v="May 9 , 2020 - May 15 , 2020"/>
    <x v="19"/>
    <d v="2020-05-09T00:00:00"/>
    <d v="2020-05-15T00:00:00"/>
    <x v="0"/>
    <n v="62"/>
  </r>
  <r>
    <s v="May 9 , 2020 - May 15 , 2020"/>
    <x v="19"/>
    <d v="2020-05-09T00:00:00"/>
    <d v="2020-05-15T00:00:00"/>
    <x v="1"/>
    <n v="7"/>
  </r>
  <r>
    <s v="May 9 , 2020 - May 15 , 2020"/>
    <x v="19"/>
    <d v="2020-05-09T00:00:00"/>
    <d v="2020-05-15T00:00:00"/>
    <x v="2"/>
    <n v="4"/>
  </r>
  <r>
    <s v="May 16 , 2020 - May 22 , 2020"/>
    <x v="20"/>
    <d v="2020-05-16T00:00:00"/>
    <d v="2020-05-22T00:00:00"/>
    <x v="0"/>
    <n v="62"/>
  </r>
  <r>
    <s v="May 16 , 2020 - May 22 , 2020"/>
    <x v="20"/>
    <d v="2020-05-16T00:00:00"/>
    <d v="2020-05-22T00:00:00"/>
    <x v="1"/>
    <n v="7"/>
  </r>
  <r>
    <s v="May 16 , 2020 - May 22 , 2020"/>
    <x v="20"/>
    <d v="2020-05-16T00:00:00"/>
    <d v="2020-05-22T00:00:00"/>
    <x v="2"/>
    <n v="2"/>
  </r>
  <r>
    <s v="May 23 , 2020 - May 29 , 2020"/>
    <x v="21"/>
    <d v="2020-05-23T00:00:00"/>
    <d v="2020-05-29T00:00:00"/>
    <x v="0"/>
    <n v="37"/>
  </r>
  <r>
    <s v="May 23 , 2020 - May 29 , 2020"/>
    <x v="21"/>
    <d v="2020-05-23T00:00:00"/>
    <d v="2020-05-29T00:00:00"/>
    <x v="1"/>
    <n v="6"/>
  </r>
  <r>
    <s v="May 23 , 2020 - May 29 , 2020"/>
    <x v="21"/>
    <d v="2020-05-23T00:00:00"/>
    <d v="2020-05-29T00:00:00"/>
    <x v="2"/>
    <n v="1"/>
  </r>
  <r>
    <s v="May 30 , 2020 - June 5 , 2020"/>
    <x v="22"/>
    <d v="2020-05-30T00:00:00"/>
    <d v="2020-06-05T00:00:00"/>
    <x v="0"/>
    <n v="57"/>
  </r>
  <r>
    <s v="May 30 , 2020 - June 5 , 2020"/>
    <x v="22"/>
    <d v="2020-05-30T00:00:00"/>
    <d v="2020-06-05T00:00:00"/>
    <x v="1"/>
    <n v="11"/>
  </r>
  <r>
    <s v="June 6 , 2020 - June 12 , 2020"/>
    <x v="23"/>
    <d v="2020-06-06T00:00:00"/>
    <d v="2020-06-12T00:00:00"/>
    <x v="0"/>
    <n v="99"/>
  </r>
  <r>
    <s v="June 6 , 2020 - June 12 , 2020"/>
    <x v="23"/>
    <d v="2020-06-06T00:00:00"/>
    <d v="2020-06-12T00:00:00"/>
    <x v="1"/>
    <n v="36"/>
  </r>
  <r>
    <s v="June 6 , 2020 - June 12 , 2020"/>
    <x v="23"/>
    <d v="2020-06-06T00:00:00"/>
    <d v="2020-06-12T00:00:00"/>
    <x v="2"/>
    <n v="4"/>
  </r>
  <r>
    <s v="June 13 , 2020 - June 19 , 2020"/>
    <x v="24"/>
    <d v="2020-06-13T00:00:00"/>
    <d v="2020-06-19T00:00:00"/>
    <x v="0"/>
    <n v="92"/>
  </r>
  <r>
    <s v="June 13 , 2020 - June 19 , 2020"/>
    <x v="24"/>
    <d v="2020-06-13T00:00:00"/>
    <d v="2020-06-19T00:00:00"/>
    <x v="1"/>
    <n v="17"/>
  </r>
  <r>
    <s v="June 20 , 2020 - June 26 , 2020"/>
    <x v="25"/>
    <d v="2020-06-20T00:00:00"/>
    <d v="2020-06-26T00:00:00"/>
    <x v="0"/>
    <n v="57"/>
  </r>
  <r>
    <s v="June 20 , 2020 - June 26 , 2020"/>
    <x v="25"/>
    <d v="2020-06-20T00:00:00"/>
    <d v="2020-06-26T00:00:00"/>
    <x v="1"/>
    <n v="16"/>
  </r>
  <r>
    <s v="June 27 , 2020 - July 3 , 2020"/>
    <x v="26"/>
    <d v="2020-06-27T00:00:00"/>
    <d v="2020-07-03T00:00:00"/>
    <x v="0"/>
    <n v="34"/>
  </r>
  <r>
    <s v="June 27 , 2020 - July 3 , 2020"/>
    <x v="26"/>
    <d v="2020-06-27T00:00:00"/>
    <d v="2020-07-03T00:00:00"/>
    <x v="1"/>
    <n v="21"/>
  </r>
  <r>
    <s v="June 27 , 2020 - July 3 , 2020"/>
    <x v="26"/>
    <d v="2020-06-27T00:00:00"/>
    <d v="2020-07-03T00:00:00"/>
    <x v="2"/>
    <n v="1"/>
  </r>
  <r>
    <s v="July 4 , 2020 - July 10 , 2020"/>
    <x v="27"/>
    <d v="2020-07-04T00:00:00"/>
    <d v="2020-07-10T00:00:00"/>
    <x v="0"/>
    <n v="35"/>
  </r>
  <r>
    <s v="July 4 , 2020 - July 10 , 2020"/>
    <x v="27"/>
    <d v="2020-07-04T00:00:00"/>
    <d v="2020-07-10T00:00:00"/>
    <x v="1"/>
    <n v="27"/>
  </r>
  <r>
    <s v="July 4 , 2020 - July 10 , 2020"/>
    <x v="27"/>
    <d v="2020-07-04T00:00:00"/>
    <d v="2020-07-10T00:00:00"/>
    <x v="2"/>
    <n v="1"/>
  </r>
  <r>
    <s v="July 11 , 2020 - July 17 , 2020"/>
    <x v="28"/>
    <d v="2020-07-11T00:00:00"/>
    <d v="2020-07-17T00:00:00"/>
    <x v="0"/>
    <n v="58"/>
  </r>
  <r>
    <s v="July 11 , 2020 - July 17 , 2020"/>
    <x v="28"/>
    <d v="2020-07-11T00:00:00"/>
    <d v="2020-07-17T00:00:00"/>
    <x v="1"/>
    <n v="9"/>
  </r>
  <r>
    <s v="July 18 , 2020 - July 24 , 2020"/>
    <x v="29"/>
    <d v="2020-07-18T00:00:00"/>
    <d v="2020-07-24T00:00:00"/>
    <x v="0"/>
    <n v="54"/>
  </r>
  <r>
    <s v="July 18 , 2020 - July 24 , 2020"/>
    <x v="29"/>
    <d v="2020-07-18T00:00:00"/>
    <d v="2020-07-24T00:00:00"/>
    <x v="1"/>
    <n v="18"/>
  </r>
  <r>
    <s v="July 25 , 2020 - July 31 , 2020"/>
    <x v="30"/>
    <d v="2020-07-25T00:00:00"/>
    <d v="2020-07-31T00:00:00"/>
    <x v="0"/>
    <n v="39"/>
  </r>
  <r>
    <s v="July 25 , 2020 - July 31 , 2020"/>
    <x v="30"/>
    <d v="2020-07-25T00:00:00"/>
    <d v="2020-07-31T00:00:00"/>
    <x v="1"/>
    <n v="26"/>
  </r>
  <r>
    <s v="July 25 , 2020 - July 31 , 2020"/>
    <x v="30"/>
    <d v="2020-07-25T00:00:00"/>
    <d v="2020-07-31T00:00:00"/>
    <x v="2"/>
    <n v="1"/>
  </r>
  <r>
    <s v="August 1 , 2020 - August 7 , 2020"/>
    <x v="31"/>
    <d v="2020-08-01T00:00:00"/>
    <d v="2020-08-07T00:00:00"/>
    <x v="0"/>
    <n v="63"/>
  </r>
  <r>
    <s v="August 1 , 2020 - August 7 , 2020"/>
    <x v="31"/>
    <d v="2020-08-01T00:00:00"/>
    <d v="2020-08-07T00:00:00"/>
    <x v="1"/>
    <n v="13"/>
  </r>
  <r>
    <s v="August 1 , 2020 - August 7 , 2020"/>
    <x v="31"/>
    <d v="2020-08-01T00:00:00"/>
    <d v="2020-08-07T00:00:00"/>
    <x v="2"/>
    <n v="2"/>
  </r>
  <r>
    <s v="August 8 , 2020 - August 14 , 2020"/>
    <x v="32"/>
    <d v="2020-08-08T00:00:00"/>
    <d v="2020-08-14T00:00:00"/>
    <x v="0"/>
    <n v="85"/>
  </r>
  <r>
    <s v="August 8 , 2020 - August 14 , 2020"/>
    <x v="32"/>
    <d v="2020-08-08T00:00:00"/>
    <d v="2020-08-14T00:00:00"/>
    <x v="1"/>
    <n v="26"/>
  </r>
  <r>
    <s v="August 8 , 2020 - August 14 , 2020"/>
    <x v="32"/>
    <d v="2020-08-08T00:00:00"/>
    <d v="2020-08-14T00:00:00"/>
    <x v="2"/>
    <n v="2"/>
  </r>
  <r>
    <s v="August 15 , 2020 - August 21 , 2020"/>
    <x v="33"/>
    <d v="2020-08-15T00:00:00"/>
    <d v="2020-08-21T00:00:00"/>
    <x v="0"/>
    <n v="82"/>
  </r>
  <r>
    <s v="August 15 , 2020 - August 21 , 2020"/>
    <x v="33"/>
    <d v="2020-08-15T00:00:00"/>
    <d v="2020-08-21T00:00:00"/>
    <x v="1"/>
    <n v="14"/>
  </r>
  <r>
    <s v="August 15 , 2020 - August 21 , 2020"/>
    <x v="33"/>
    <d v="2020-08-15T00:00:00"/>
    <d v="2020-08-21T00:00:00"/>
    <x v="2"/>
    <n v="3"/>
  </r>
  <r>
    <s v="August 22 , 2020 - August 28 , 2020"/>
    <x v="34"/>
    <d v="2020-08-22T00:00:00"/>
    <d v="2020-08-28T00:00:00"/>
    <x v="0"/>
    <n v="59"/>
  </r>
  <r>
    <s v="August 22 , 2020 - August 28 , 2020"/>
    <x v="34"/>
    <d v="2020-08-22T00:00:00"/>
    <d v="2020-08-28T00:00:00"/>
    <x v="1"/>
    <n v="16"/>
  </r>
  <r>
    <s v="August 22 , 2020 - August 28 , 2020"/>
    <x v="34"/>
    <d v="2020-08-22T00:00:00"/>
    <d v="2020-08-28T00:00:00"/>
    <x v="2"/>
    <n v="5"/>
  </r>
  <r>
    <s v="August 29 , 2020 - September 4 , 2020"/>
    <x v="35"/>
    <d v="2020-08-29T00:00:00"/>
    <d v="2020-09-04T00:00:00"/>
    <x v="0"/>
    <n v="86"/>
  </r>
  <r>
    <s v="August 29 , 2020 - September 4 , 2020"/>
    <x v="35"/>
    <d v="2020-08-29T00:00:00"/>
    <d v="2020-09-04T00:00:00"/>
    <x v="1"/>
    <n v="21"/>
  </r>
  <r>
    <s v="August 29 , 2020 - September 4 , 2020"/>
    <x v="35"/>
    <d v="2020-08-29T00:00:00"/>
    <d v="2020-09-04T00:00:00"/>
    <x v="2"/>
    <n v="2"/>
  </r>
  <r>
    <s v="September 5 , 2020 - September 11 , 2020"/>
    <x v="36"/>
    <d v="2020-09-05T00:00:00"/>
    <d v="2020-09-11T00:00:00"/>
    <x v="0"/>
    <n v="90"/>
  </r>
  <r>
    <s v="September 5 , 2020 - September 11 , 2020"/>
    <x v="36"/>
    <d v="2020-09-05T00:00:00"/>
    <d v="2020-09-11T00:00:00"/>
    <x v="1"/>
    <n v="32"/>
  </r>
  <r>
    <s v="September 5 , 2020 - September 11 , 2020"/>
    <x v="36"/>
    <d v="2020-09-05T00:00:00"/>
    <d v="2020-09-11T00:00:00"/>
    <x v="2"/>
    <n v="4"/>
  </r>
  <r>
    <s v="September 12 , 2020 - September 18 , 2020"/>
    <x v="37"/>
    <d v="2020-09-12T00:00:00"/>
    <d v="2020-09-18T00:00:00"/>
    <x v="0"/>
    <n v="70"/>
  </r>
  <r>
    <s v="September 12 , 2020 - September 18 , 2020"/>
    <x v="37"/>
    <d v="2020-09-12T00:00:00"/>
    <d v="2020-09-18T00:00:00"/>
    <x v="1"/>
    <n v="30"/>
  </r>
  <r>
    <s v="September 12 , 2020 - September 18 , 2020"/>
    <x v="37"/>
    <d v="2020-09-12T00:00:00"/>
    <d v="2020-09-18T00:00:00"/>
    <x v="2"/>
    <n v="5"/>
  </r>
  <r>
    <s v="September 19 , 2020 - September 25 , 2020"/>
    <x v="38"/>
    <d v="2020-09-19T00:00:00"/>
    <d v="2020-09-25T00:00:00"/>
    <x v="0"/>
    <n v="74"/>
  </r>
  <r>
    <s v="September 19 , 2020 - September 25 , 2020"/>
    <x v="38"/>
    <d v="2020-09-19T00:00:00"/>
    <d v="2020-09-25T00:00:00"/>
    <x v="1"/>
    <n v="57"/>
  </r>
  <r>
    <s v="September 19 , 2020 - September 25 , 2020"/>
    <x v="38"/>
    <d v="2020-09-19T00:00:00"/>
    <d v="2020-09-25T00:00:00"/>
    <x v="2"/>
    <n v="5"/>
  </r>
  <r>
    <s v="September 26 , 2020 - October 2 , 2020"/>
    <x v="39"/>
    <d v="2020-09-26T00:00:00"/>
    <d v="2020-10-02T00:00:00"/>
    <x v="0"/>
    <n v="112"/>
  </r>
  <r>
    <s v="September 26 , 2020 - October 2 , 2020"/>
    <x v="39"/>
    <d v="2020-09-26T00:00:00"/>
    <d v="2020-10-02T00:00:00"/>
    <x v="1"/>
    <n v="45"/>
  </r>
  <r>
    <s v="September 26 , 2020 - October 2 , 2020"/>
    <x v="39"/>
    <d v="2020-09-26T00:00:00"/>
    <d v="2020-10-02T00:00:00"/>
    <x v="2"/>
    <n v="9"/>
  </r>
  <r>
    <s v="October 3 , 2020 - October 9 , 2020"/>
    <x v="40"/>
    <d v="2020-10-03T00:00:00"/>
    <d v="2020-10-09T00:00:00"/>
    <x v="0"/>
    <n v="209"/>
  </r>
  <r>
    <s v="October 3 , 2020 - October 9 , 2020"/>
    <x v="40"/>
    <d v="2020-10-03T00:00:00"/>
    <d v="2020-10-09T00:00:00"/>
    <x v="1"/>
    <n v="155"/>
  </r>
  <r>
    <s v="October 3 , 2020 - October 9 , 2020"/>
    <x v="40"/>
    <d v="2020-10-03T00:00:00"/>
    <d v="2020-10-09T00:00:00"/>
    <x v="2"/>
    <n v="7"/>
  </r>
  <r>
    <s v="October 10 , 2020 - October 16 , 2020"/>
    <x v="41"/>
    <d v="2020-10-10T00:00:00"/>
    <d v="2020-10-16T00:00:00"/>
    <x v="0"/>
    <n v="301"/>
  </r>
  <r>
    <s v="October 10 , 2020 - October 16 , 2020"/>
    <x v="41"/>
    <d v="2020-10-10T00:00:00"/>
    <d v="2020-10-16T00:00:00"/>
    <x v="1"/>
    <n v="159"/>
  </r>
  <r>
    <s v="October 10 , 2020 - October 16 , 2020"/>
    <x v="41"/>
    <d v="2020-10-10T00:00:00"/>
    <d v="2020-10-16T00:00:00"/>
    <x v="2"/>
    <n v="23"/>
  </r>
  <r>
    <s v="October 17 , 2020 - October 23 , 2020"/>
    <x v="42"/>
    <d v="2020-10-17T00:00:00"/>
    <d v="2020-10-23T00:00:00"/>
    <x v="0"/>
    <n v="714"/>
  </r>
  <r>
    <s v="October 17 , 2020 - October 23 , 2020"/>
    <x v="42"/>
    <d v="2020-10-17T00:00:00"/>
    <d v="2020-10-23T00:00:00"/>
    <x v="1"/>
    <n v="247"/>
  </r>
  <r>
    <s v="October 17 , 2020 - October 23 , 2020"/>
    <x v="42"/>
    <d v="2020-10-17T00:00:00"/>
    <d v="2020-10-23T00:00:00"/>
    <x v="2"/>
    <n v="61"/>
  </r>
  <r>
    <s v="October 24 , 2020 - October 30 , 2020"/>
    <x v="43"/>
    <d v="2020-10-24T00:00:00"/>
    <d v="2020-10-30T00:00:00"/>
    <x v="0"/>
    <n v="579"/>
  </r>
  <r>
    <s v="October 24 , 2020 - October 30 , 2020"/>
    <x v="43"/>
    <d v="2020-10-24T00:00:00"/>
    <d v="2020-10-30T00:00:00"/>
    <x v="1"/>
    <n v="235"/>
  </r>
  <r>
    <s v="October 24 , 2020 - October 30 , 2020"/>
    <x v="43"/>
    <d v="2020-10-24T00:00:00"/>
    <d v="2020-10-30T00:00:00"/>
    <x v="2"/>
    <n v="36"/>
  </r>
  <r>
    <s v="October 31 , 2020 - November 6 , 2020"/>
    <x v="44"/>
    <d v="2020-10-31T00:00:00"/>
    <d v="2020-11-06T00:00:00"/>
    <x v="0"/>
    <n v="507"/>
  </r>
  <r>
    <s v="October 31 , 2020 - November 6 , 2020"/>
    <x v="44"/>
    <d v="2020-10-31T00:00:00"/>
    <d v="2020-11-06T00:00:00"/>
    <x v="1"/>
    <n v="216"/>
  </r>
  <r>
    <s v="October 31 , 2020 - November 6 , 2020"/>
    <x v="44"/>
    <d v="2020-10-31T00:00:00"/>
    <d v="2020-11-06T00:00:00"/>
    <x v="2"/>
    <n v="30"/>
  </r>
  <r>
    <s v="November 7 , 2020 - November 13 , 2020"/>
    <x v="45"/>
    <d v="2020-11-07T00:00:00"/>
    <d v="2020-11-13T00:00:00"/>
    <x v="0"/>
    <n v="742"/>
  </r>
  <r>
    <s v="November 7 , 2020 - November 13 , 2020"/>
    <x v="45"/>
    <d v="2020-11-07T00:00:00"/>
    <d v="2020-11-13T00:00:00"/>
    <x v="1"/>
    <n v="339"/>
  </r>
  <r>
    <s v="November 7 , 2020 - November 13 , 2020"/>
    <x v="45"/>
    <d v="2020-11-07T00:00:00"/>
    <d v="2020-11-13T00:00:00"/>
    <x v="2"/>
    <n v="75"/>
  </r>
  <r>
    <s v="November 14 , 2020 - November 20 , 2020"/>
    <x v="46"/>
    <d v="2020-11-14T00:00:00"/>
    <d v="2020-11-20T00:00:00"/>
    <x v="0"/>
    <n v="588"/>
  </r>
  <r>
    <s v="November 14 , 2020 - November 20 , 2020"/>
    <x v="46"/>
    <d v="2020-11-14T00:00:00"/>
    <d v="2020-11-20T00:00:00"/>
    <x v="1"/>
    <n v="290"/>
  </r>
  <r>
    <s v="November 14 , 2020 - November 20 , 2020"/>
    <x v="46"/>
    <d v="2020-11-14T00:00:00"/>
    <d v="2020-11-20T00:00:00"/>
    <x v="2"/>
    <n v="40"/>
  </r>
  <r>
    <s v="November 21 , 2020 - November 27 , 2020"/>
    <x v="47"/>
    <d v="2020-11-21T00:00:00"/>
    <d v="2020-11-27T00:00:00"/>
    <x v="0"/>
    <n v="555"/>
  </r>
  <r>
    <s v="November 21 , 2020 - November 27 , 2020"/>
    <x v="47"/>
    <d v="2020-11-21T00:00:00"/>
    <d v="2020-11-27T00:00:00"/>
    <x v="1"/>
    <n v="270"/>
  </r>
  <r>
    <s v="November 21 , 2020 - November 27 , 2020"/>
    <x v="47"/>
    <d v="2020-11-21T00:00:00"/>
    <d v="2020-11-27T00:00:00"/>
    <x v="2"/>
    <n v="39"/>
  </r>
  <r>
    <s v="November 28 , 2020 - December 4 , 2020"/>
    <x v="48"/>
    <d v="2020-11-28T00:00:00"/>
    <d v="2020-12-04T00:00:00"/>
    <x v="0"/>
    <n v="681"/>
  </r>
  <r>
    <s v="November 28 , 2020 - December 4 , 2020"/>
    <x v="48"/>
    <d v="2020-11-28T00:00:00"/>
    <d v="2020-12-04T00:00:00"/>
    <x v="1"/>
    <n v="321"/>
  </r>
  <r>
    <s v="November 28 , 2020 - December 4 , 2020"/>
    <x v="48"/>
    <d v="2020-11-28T00:00:00"/>
    <d v="2020-12-04T00:00:00"/>
    <x v="2"/>
    <n v="52"/>
  </r>
  <r>
    <s v="December 5 , 2020 - December 11 , 2020"/>
    <x v="49"/>
    <d v="2020-12-05T00:00:00"/>
    <d v="2020-12-11T00:00:00"/>
    <x v="0"/>
    <n v="874"/>
  </r>
  <r>
    <s v="December 5 , 2020 - December 11 , 2020"/>
    <x v="49"/>
    <d v="2020-12-05T00:00:00"/>
    <d v="2020-12-11T00:00:00"/>
    <x v="1"/>
    <n v="296"/>
  </r>
  <r>
    <s v="December 5 , 2020 - December 11 , 2020"/>
    <x v="49"/>
    <d v="2020-12-05T00:00:00"/>
    <d v="2020-12-11T00:00:00"/>
    <x v="2"/>
    <n v="39"/>
  </r>
  <r>
    <s v="December 12 , 2020 - December 18 , 2020"/>
    <x v="50"/>
    <d v="2020-12-12T00:00:00"/>
    <d v="2020-12-18T00:00:00"/>
    <x v="0"/>
    <n v="832"/>
  </r>
  <r>
    <s v="December 12 , 2020 - December 18 , 2020"/>
    <x v="50"/>
    <d v="2020-12-12T00:00:00"/>
    <d v="2020-12-18T00:00:00"/>
    <x v="1"/>
    <n v="294"/>
  </r>
  <r>
    <s v="December 12 , 2020 - December 18 , 2020"/>
    <x v="50"/>
    <d v="2020-12-12T00:00:00"/>
    <d v="2020-12-18T00:00:00"/>
    <x v="2"/>
    <n v="52"/>
  </r>
  <r>
    <s v="December 19 , 2020 - December 25 , 2020"/>
    <x v="51"/>
    <d v="2020-12-19T00:00:00"/>
    <d v="2020-12-25T00:00:00"/>
    <x v="0"/>
    <n v="1027"/>
  </r>
  <r>
    <s v="December 19 , 2020 - December 25 , 2020"/>
    <x v="51"/>
    <d v="2020-12-19T00:00:00"/>
    <d v="2020-12-25T00:00:00"/>
    <x v="1"/>
    <n v="264"/>
  </r>
  <r>
    <s v="December 19 , 2020 - December 25 , 2020"/>
    <x v="51"/>
    <d v="2020-12-19T00:00:00"/>
    <d v="2020-12-25T00:00:00"/>
    <x v="2"/>
    <n v="51"/>
  </r>
  <r>
    <s v="December 26 , 2020 - January 1 , 2021"/>
    <x v="52"/>
    <d v="2020-12-26T00:00:00"/>
    <d v="2021-01-01T00:00:00"/>
    <x v="0"/>
    <n v="730"/>
  </r>
  <r>
    <s v="December 26 , 2020 - January 1 , 2021"/>
    <x v="52"/>
    <d v="2020-12-26T00:00:00"/>
    <d v="2021-01-01T00:00:00"/>
    <x v="1"/>
    <n v="302"/>
  </r>
  <r>
    <s v="December 26 , 2020 - January 1 , 2021"/>
    <x v="52"/>
    <d v="2020-12-26T00:00:00"/>
    <d v="2021-01-01T00:00:00"/>
    <x v="2"/>
    <n v="66"/>
  </r>
  <r>
    <s v="January 2 , 2021 - January 8 , 2021"/>
    <x v="53"/>
    <d v="2021-01-02T00:00:00"/>
    <d v="2021-01-08T00:00:00"/>
    <x v="0"/>
    <n v="654"/>
  </r>
  <r>
    <s v="January 2 , 2021 - January 8 , 2021"/>
    <x v="53"/>
    <d v="2021-01-02T00:00:00"/>
    <d v="2021-01-08T00:00:00"/>
    <x v="1"/>
    <n v="466"/>
  </r>
  <r>
    <s v="January 2 , 2021 - January 8 , 2021"/>
    <x v="53"/>
    <d v="2021-01-02T00:00:00"/>
    <d v="2021-01-08T00:00:00"/>
    <x v="2"/>
    <n v="48"/>
  </r>
  <r>
    <s v="January 9 , 2021 - January 15 , 2021"/>
    <x v="54"/>
    <d v="2021-01-09T00:00:00"/>
    <d v="2021-01-15T00:00:00"/>
    <x v="1"/>
    <n v="745"/>
  </r>
  <r>
    <s v="January 9 , 2021 - January 15 , 2021"/>
    <x v="54"/>
    <d v="2021-01-09T00:00:00"/>
    <d v="2021-01-15T00:00:00"/>
    <x v="0"/>
    <n v="607"/>
  </r>
  <r>
    <s v="January 9 , 2021 - January 15 , 2021"/>
    <x v="54"/>
    <d v="2021-01-09T00:00:00"/>
    <d v="2021-01-15T00:00:00"/>
    <x v="2"/>
    <n v="76"/>
  </r>
  <r>
    <s v="January 16 , 2021 - January 22 , 2021"/>
    <x v="55"/>
    <d v="2021-01-16T00:00:00"/>
    <d v="2021-01-22T00:00:00"/>
    <x v="0"/>
    <n v="1891"/>
  </r>
  <r>
    <s v="January 16 , 2021 - January 22 , 2021"/>
    <x v="55"/>
    <d v="2021-01-16T00:00:00"/>
    <d v="2021-01-22T00:00:00"/>
    <x v="1"/>
    <n v="1075"/>
  </r>
  <r>
    <s v="January 16 , 2021 - January 22 , 2021"/>
    <x v="55"/>
    <d v="2021-01-16T00:00:00"/>
    <d v="2021-01-22T00:00:00"/>
    <x v="2"/>
    <n v="176"/>
  </r>
  <r>
    <s v="January 23 , 2021 - January 29 , 2021"/>
    <x v="56"/>
    <d v="2021-01-23T00:00:00"/>
    <d v="2021-01-29T00:00:00"/>
    <x v="0"/>
    <n v="2569"/>
  </r>
  <r>
    <s v="January 23 , 2021 - January 29 , 2021"/>
    <x v="56"/>
    <d v="2021-01-23T00:00:00"/>
    <d v="2021-01-29T00:00:00"/>
    <x v="1"/>
    <n v="1212"/>
  </r>
  <r>
    <s v="January 23 , 2021 - January 29 , 2021"/>
    <x v="56"/>
    <d v="2021-01-23T00:00:00"/>
    <d v="2021-01-29T00:00:00"/>
    <x v="2"/>
    <n v="344"/>
  </r>
  <r>
    <s v="January 30 , 2021 - February 5 , 2021"/>
    <x v="57"/>
    <d v="2021-01-30T00:00:00"/>
    <d v="2021-02-05T00:00:00"/>
    <x v="0"/>
    <n v="2861"/>
  </r>
  <r>
    <s v="January 30 , 2021 - February 5 , 2021"/>
    <x v="57"/>
    <d v="2021-01-30T00:00:00"/>
    <d v="2021-02-05T00:00:00"/>
    <x v="1"/>
    <n v="1396"/>
  </r>
  <r>
    <s v="January 30 , 2021 - February 5 , 2021"/>
    <x v="57"/>
    <d v="2021-01-30T00:00:00"/>
    <d v="2021-02-05T00:00:00"/>
    <x v="2"/>
    <n v="189"/>
  </r>
  <r>
    <s v="February 6 , 2021 - February 12 , 2021"/>
    <x v="58"/>
    <d v="2021-02-06T00:00:00"/>
    <d v="2021-02-12T00:00:00"/>
    <x v="0"/>
    <n v="2052"/>
  </r>
  <r>
    <s v="February 6 , 2021 - February 12 , 2021"/>
    <x v="58"/>
    <d v="2021-02-06T00:00:00"/>
    <d v="2021-02-12T00:00:00"/>
    <x v="1"/>
    <n v="1236"/>
  </r>
  <r>
    <s v="February 6 , 2021 - February 12 , 2021"/>
    <x v="58"/>
    <d v="2021-02-06T00:00:00"/>
    <d v="2021-02-12T00:00:00"/>
    <x v="2"/>
    <n v="280"/>
  </r>
  <r>
    <s v="February 13 , 2021 - February 19 , 2021"/>
    <x v="59"/>
    <d v="2021-02-13T00:00:00"/>
    <d v="2021-02-19T00:00:00"/>
    <x v="0"/>
    <n v="2207"/>
  </r>
  <r>
    <s v="February 13 , 2021 - February 19 , 2021"/>
    <x v="59"/>
    <d v="2021-02-13T00:00:00"/>
    <d v="2021-02-19T00:00:00"/>
    <x v="1"/>
    <n v="1310"/>
  </r>
  <r>
    <s v="February 13 , 2021 - February 19 , 2021"/>
    <x v="59"/>
    <d v="2021-02-13T00:00:00"/>
    <d v="2021-02-19T00:00:00"/>
    <x v="2"/>
    <n v="264"/>
  </r>
  <r>
    <s v="February 20 , 2021 - February 26 , 2021"/>
    <x v="60"/>
    <d v="2021-02-20T00:00:00"/>
    <d v="2021-02-26T00:00:00"/>
    <x v="0"/>
    <n v="2022"/>
  </r>
  <r>
    <s v="February 20 , 2021 - February 26 , 2021"/>
    <x v="60"/>
    <d v="2021-02-20T00:00:00"/>
    <d v="2021-02-26T00:00:00"/>
    <x v="1"/>
    <n v="1356"/>
  </r>
  <r>
    <s v="February 20 , 2021 - February 26 , 2021"/>
    <x v="60"/>
    <d v="2021-02-20T00:00:00"/>
    <d v="2021-02-26T00:00:00"/>
    <x v="2"/>
    <n v="246"/>
  </r>
  <r>
    <s v="February 27 , 2021 - March 5 , 2021"/>
    <x v="61"/>
    <d v="2021-02-27T00:00:00"/>
    <d v="2021-03-05T00:00:00"/>
    <x v="0"/>
    <n v="2142"/>
  </r>
  <r>
    <s v="February 27 , 2021 - March 5 , 2021"/>
    <x v="61"/>
    <d v="2021-02-27T00:00:00"/>
    <d v="2021-03-05T00:00:00"/>
    <x v="1"/>
    <n v="1481"/>
  </r>
  <r>
    <s v="February 27 , 2021 - March 5 , 2021"/>
    <x v="61"/>
    <d v="2021-02-27T00:00:00"/>
    <d v="2021-03-05T00:00:00"/>
    <x v="2"/>
    <n v="233"/>
  </r>
  <r>
    <s v="March 6 , 2021 - March 12 , 2021"/>
    <x v="62"/>
    <d v="2021-03-06T00:00:00"/>
    <d v="2021-03-12T00:00:00"/>
    <x v="0"/>
    <n v="2254"/>
  </r>
  <r>
    <s v="March 6 , 2021 - March 12 , 2021"/>
    <x v="62"/>
    <d v="2021-03-06T00:00:00"/>
    <d v="2021-03-12T00:00:00"/>
    <x v="1"/>
    <n v="1354"/>
  </r>
  <r>
    <s v="March 6 , 2021 - March 12 , 2021"/>
    <x v="62"/>
    <d v="2021-03-06T00:00:00"/>
    <d v="2021-03-12T00:00:00"/>
    <x v="2"/>
    <n v="297"/>
  </r>
  <r>
    <s v="March 12 , 2021 - March 18 , 2021"/>
    <x v="63"/>
    <d v="2021-03-12T00:00:00"/>
    <d v="2021-03-18T00:00:00"/>
    <x v="0"/>
    <n v="1521"/>
  </r>
  <r>
    <s v="March 12 , 2021 - March 18 , 2021"/>
    <x v="63"/>
    <d v="2021-03-12T00:00:00"/>
    <d v="2021-03-18T00:00:00"/>
    <x v="1"/>
    <n v="1240"/>
  </r>
  <r>
    <s v="March 12 , 2021 - March 18 , 2021"/>
    <x v="63"/>
    <d v="2021-03-12T00:00:00"/>
    <d v="2021-03-18T00:00:00"/>
    <x v="2"/>
    <n v="312"/>
  </r>
  <r>
    <s v="March 20 , 2021 - March 26 , 2021"/>
    <x v="64"/>
    <d v="2021-03-20T00:00:00"/>
    <d v="2021-03-26T00:00:00"/>
    <x v="0"/>
    <n v="1717"/>
  </r>
  <r>
    <s v="March 20 , 2021 - March 26 , 2021"/>
    <x v="64"/>
    <d v="2021-03-20T00:00:00"/>
    <d v="2021-03-26T00:00:00"/>
    <x v="1"/>
    <n v="1335"/>
  </r>
  <r>
    <s v="March 20 , 2021 - March 26 , 2021"/>
    <x v="64"/>
    <d v="2021-03-20T00:00:00"/>
    <d v="2021-03-26T00:00:00"/>
    <x v="2"/>
    <n v="229"/>
  </r>
  <r>
    <s v="March 27 , 2021 - April 2 , 2021"/>
    <x v="65"/>
    <d v="2021-03-27T00:00:00"/>
    <d v="2021-04-02T00:00:00"/>
    <x v="0"/>
    <n v="1566"/>
  </r>
  <r>
    <s v="March 27 , 2021 - April 2 , 2021"/>
    <x v="65"/>
    <d v="2021-03-27T00:00:00"/>
    <d v="2021-04-02T00:00:00"/>
    <x v="1"/>
    <n v="1306"/>
  </r>
  <r>
    <s v="March 27 , 2021 - April 2 , 2021"/>
    <x v="65"/>
    <d v="2021-03-27T00:00:00"/>
    <d v="2021-04-02T00:00:00"/>
    <x v="2"/>
    <n v="276"/>
  </r>
  <r>
    <s v="April 3 , 2021 - April 9 , 2021"/>
    <x v="66"/>
    <d v="2021-04-03T00:00:00"/>
    <d v="2021-04-09T00:00:00"/>
    <x v="0"/>
    <n v="1756"/>
  </r>
  <r>
    <s v="April 3 , 2021 - April 9 , 2021"/>
    <x v="66"/>
    <d v="2021-04-03T00:00:00"/>
    <d v="2021-04-09T00:00:00"/>
    <x v="1"/>
    <n v="1250"/>
  </r>
  <r>
    <s v="April 3 , 2021 - April 9 , 2021"/>
    <x v="66"/>
    <d v="2021-04-03T00:00:00"/>
    <d v="2021-04-09T00:00:00"/>
    <x v="2"/>
    <n v="349"/>
  </r>
  <r>
    <s v="April 10 , 2021 - April 16 , 2021"/>
    <x v="67"/>
    <d v="2021-04-10T00:00:00"/>
    <d v="2021-04-16T00:00:00"/>
    <x v="0"/>
    <n v="1771"/>
  </r>
  <r>
    <s v="April 10 , 2021 - April 16 , 2021"/>
    <x v="67"/>
    <d v="2021-04-10T00:00:00"/>
    <d v="2021-04-16T00:00:00"/>
    <x v="1"/>
    <n v="1285"/>
  </r>
  <r>
    <s v="April 10 , 2021 - April 16 , 2021"/>
    <x v="67"/>
    <d v="2021-04-10T00:00:00"/>
    <d v="2021-04-16T00:00:00"/>
    <x v="2"/>
    <n v="237"/>
  </r>
  <r>
    <s v="April 17 , 2021 - April 23 , 2021"/>
    <x v="68"/>
    <d v="2021-04-17T00:00:00"/>
    <d v="2021-04-23T00:00:00"/>
    <x v="0"/>
    <n v="2032"/>
  </r>
  <r>
    <s v="April 17 , 2021 - April 23 , 2021"/>
    <x v="68"/>
    <d v="2021-04-17T00:00:00"/>
    <d v="2021-04-23T00:00:00"/>
    <x v="1"/>
    <n v="1270"/>
  </r>
  <r>
    <s v="April 17 , 2021 - April 23 , 2021"/>
    <x v="68"/>
    <d v="2021-04-17T00:00:00"/>
    <d v="2021-04-23T00:00:00"/>
    <x v="2"/>
    <n v="206"/>
  </r>
  <r>
    <s v="April 24 , 2021 - April 30 , 2021"/>
    <x v="69"/>
    <d v="2021-04-24T00:00:00"/>
    <d v="2021-04-30T00:00:00"/>
    <x v="0"/>
    <n v="1627"/>
  </r>
  <r>
    <s v="April 24 , 2021 - April 30 , 2021"/>
    <x v="69"/>
    <d v="2021-04-24T00:00:00"/>
    <d v="2021-04-30T00:00:00"/>
    <x v="1"/>
    <n v="1232"/>
  </r>
  <r>
    <s v="April 24 , 2021 - April 30 , 2021"/>
    <x v="69"/>
    <d v="2021-04-24T00:00:00"/>
    <d v="2021-04-30T00:00:00"/>
    <x v="2"/>
    <n v="302"/>
  </r>
  <r>
    <s v="May 1 , 2021 - May 7 , 2021"/>
    <x v="70"/>
    <d v="2021-05-01T00:00:00"/>
    <d v="2021-05-07T00:00:00"/>
    <x v="0"/>
    <n v="1698"/>
  </r>
  <r>
    <s v="May 1 , 2021 - May 7 , 2021"/>
    <x v="70"/>
    <d v="2021-05-01T00:00:00"/>
    <d v="2021-05-07T00:00:00"/>
    <x v="1"/>
    <n v="1197"/>
  </r>
  <r>
    <s v="May 1 , 2021 - May 7 , 2021"/>
    <x v="70"/>
    <d v="2021-05-01T00:00:00"/>
    <d v="2021-05-07T00:00:00"/>
    <x v="2"/>
    <n v="463"/>
  </r>
  <r>
    <m/>
    <x v="71"/>
    <m/>
    <m/>
    <x v="3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4">
  <r>
    <s v="December 28 , 2019 - January 3 , 2020"/>
    <x v="0"/>
    <d v="2019-12-28T00:00:00"/>
    <d v="2020-01-03T00:00:00"/>
    <x v="0"/>
    <n v="27"/>
  </r>
  <r>
    <s v="December 28 , 2019 - January 3 , 2020"/>
    <x v="0"/>
    <d v="2019-12-28T00:00:00"/>
    <d v="2020-01-03T00:00:00"/>
    <x v="1"/>
    <n v="9"/>
  </r>
  <r>
    <s v="December 28 , 2019 - January 3 , 2020"/>
    <x v="0"/>
    <d v="2019-12-28T00:00:00"/>
    <d v="2020-01-03T00:00:00"/>
    <x v="2"/>
    <n v="2"/>
  </r>
  <r>
    <s v="January 4 , 2020 - January 10 , 2020"/>
    <x v="1"/>
    <d v="2020-01-04T00:00:00"/>
    <d v="2020-01-10T00:00:00"/>
    <x v="0"/>
    <n v="114"/>
  </r>
  <r>
    <s v="January 4 , 2020 - January 10 , 2020"/>
    <x v="1"/>
    <d v="2020-01-04T00:00:00"/>
    <d v="2020-01-10T00:00:00"/>
    <x v="1"/>
    <n v="48"/>
  </r>
  <r>
    <s v="January 4 , 2020 - January 10 , 2020"/>
    <x v="1"/>
    <d v="2020-01-04T00:00:00"/>
    <d v="2020-01-10T00:00:00"/>
    <x v="2"/>
    <n v="7"/>
  </r>
  <r>
    <s v="January 11 , 2020 - January 17 , 2020"/>
    <x v="2"/>
    <d v="2020-01-11T00:00:00"/>
    <d v="2020-01-17T00:00:00"/>
    <x v="0"/>
    <n v="87"/>
  </r>
  <r>
    <s v="January 11 , 2020 - January 17 , 2020"/>
    <x v="2"/>
    <d v="2020-01-11T00:00:00"/>
    <d v="2020-01-17T00:00:00"/>
    <x v="1"/>
    <n v="41"/>
  </r>
  <r>
    <s v="January 11 , 2020 - January 17 , 2020"/>
    <x v="2"/>
    <d v="2020-01-11T00:00:00"/>
    <d v="2020-01-17T00:00:00"/>
    <x v="2"/>
    <n v="8"/>
  </r>
  <r>
    <s v="January 18 , 2020 - January 24 , 2020"/>
    <x v="3"/>
    <d v="2020-01-18T00:00:00"/>
    <d v="2020-01-24T00:00:00"/>
    <x v="0"/>
    <n v="128"/>
  </r>
  <r>
    <s v="January 18 , 2020 - January 24 , 2020"/>
    <x v="3"/>
    <d v="2020-01-18T00:00:00"/>
    <d v="2020-01-24T00:00:00"/>
    <x v="1"/>
    <n v="39"/>
  </r>
  <r>
    <s v="January 18 , 2020 - January 24 , 2020"/>
    <x v="3"/>
    <d v="2020-01-18T00:00:00"/>
    <d v="2020-01-24T00:00:00"/>
    <x v="2"/>
    <n v="4"/>
  </r>
  <r>
    <s v="January 25 , 2020 - January 31 , 2020"/>
    <x v="4"/>
    <d v="2020-01-25T00:00:00"/>
    <d v="2020-01-31T00:00:00"/>
    <x v="0"/>
    <n v="120"/>
  </r>
  <r>
    <s v="January 25 , 2020 - January 31 , 2020"/>
    <x v="4"/>
    <d v="2020-01-25T00:00:00"/>
    <d v="2020-01-31T00:00:00"/>
    <x v="1"/>
    <n v="63"/>
  </r>
  <r>
    <s v="January 25 , 2020 - January 31 , 2020"/>
    <x v="4"/>
    <d v="2020-01-25T00:00:00"/>
    <d v="2020-01-31T00:00:00"/>
    <x v="2"/>
    <n v="14"/>
  </r>
  <r>
    <s v="February 1 , 2020 - February 7 , 2020"/>
    <x v="5"/>
    <d v="2020-02-01T00:00:00"/>
    <d v="2020-02-07T00:00:00"/>
    <x v="0"/>
    <n v="136"/>
  </r>
  <r>
    <s v="February 1 , 2020 - February 7 , 2020"/>
    <x v="5"/>
    <d v="2020-02-01T00:00:00"/>
    <d v="2020-02-07T00:00:00"/>
    <x v="1"/>
    <n v="40"/>
  </r>
  <r>
    <s v="February 1 , 2020 - February 7 , 2020"/>
    <x v="5"/>
    <d v="2020-02-01T00:00:00"/>
    <d v="2020-02-07T00:00:00"/>
    <x v="2"/>
    <n v="6"/>
  </r>
  <r>
    <s v="February 8 , 2020 - February 14 , 2020"/>
    <x v="6"/>
    <d v="2020-02-08T00:00:00"/>
    <d v="2020-02-14T00:00:00"/>
    <x v="0"/>
    <n v="130"/>
  </r>
  <r>
    <s v="February 8 , 2020 - February 14 , 2020"/>
    <x v="6"/>
    <d v="2020-02-08T00:00:00"/>
    <d v="2020-02-14T00:00:00"/>
    <x v="1"/>
    <n v="24"/>
  </r>
  <r>
    <s v="February 8 , 2020 - February 14 , 2020"/>
    <x v="6"/>
    <d v="2020-02-08T00:00:00"/>
    <d v="2020-02-14T00:00:00"/>
    <x v="2"/>
    <n v="7"/>
  </r>
  <r>
    <s v="February 15 , 2020 - February 21 , 2020"/>
    <x v="7"/>
    <d v="2020-02-15T00:00:00"/>
    <d v="2020-02-21T00:00:00"/>
    <x v="0"/>
    <n v="118"/>
  </r>
  <r>
    <s v="February 15 , 2020 - February 21 , 2020"/>
    <x v="7"/>
    <d v="2020-02-15T00:00:00"/>
    <d v="2020-02-21T00:00:00"/>
    <x v="1"/>
    <n v="29"/>
  </r>
  <r>
    <s v="February 15 , 2020 - February 21 , 2020"/>
    <x v="7"/>
    <d v="2020-02-15T00:00:00"/>
    <d v="2020-02-21T00:00:00"/>
    <x v="2"/>
    <n v="8"/>
  </r>
  <r>
    <s v="February 22 , 2020 - February 28 , 2020"/>
    <x v="8"/>
    <d v="2020-02-22T00:00:00"/>
    <d v="2020-02-28T00:00:00"/>
    <x v="0"/>
    <n v="129"/>
  </r>
  <r>
    <s v="February 22 , 2020 - February 28 , 2020"/>
    <x v="8"/>
    <d v="2020-02-22T00:00:00"/>
    <d v="2020-02-28T00:00:00"/>
    <x v="1"/>
    <n v="17"/>
  </r>
  <r>
    <s v="February 22 , 2020 - February 28 , 2020"/>
    <x v="8"/>
    <d v="2020-02-22T00:00:00"/>
    <d v="2020-02-28T00:00:00"/>
    <x v="2"/>
    <n v="10"/>
  </r>
  <r>
    <s v="February 29 , 2020 - March 6 , 2020"/>
    <x v="9"/>
    <d v="2020-02-29T00:00:00"/>
    <d v="2020-03-06T00:00:00"/>
    <x v="0"/>
    <n v="173"/>
  </r>
  <r>
    <s v="February 29 , 2020 - March 6 , 2020"/>
    <x v="9"/>
    <d v="2020-02-29T00:00:00"/>
    <d v="2020-03-06T00:00:00"/>
    <x v="1"/>
    <n v="55"/>
  </r>
  <r>
    <s v="February 29 , 2020 - March 6 , 2020"/>
    <x v="9"/>
    <d v="2020-02-29T00:00:00"/>
    <d v="2020-03-06T00:00:00"/>
    <x v="2"/>
    <n v="3"/>
  </r>
  <r>
    <s v="March 7 , 2020 - March 13 , 2020"/>
    <x v="10"/>
    <d v="2020-03-07T00:00:00"/>
    <d v="2020-03-13T00:00:00"/>
    <x v="0"/>
    <n v="244"/>
  </r>
  <r>
    <s v="March 7, 2020 - March 13 , 2020"/>
    <x v="10"/>
    <d v="2020-03-07T00:00:00"/>
    <d v="2020-03-13T00:00:00"/>
    <x v="1"/>
    <n v="107"/>
  </r>
  <r>
    <s v="March 7, 2020 - March 13, 2020"/>
    <x v="10"/>
    <d v="2020-03-07T00:00:00"/>
    <d v="2020-03-13T00:00:00"/>
    <x v="2"/>
    <n v="7"/>
  </r>
  <r>
    <s v="March 14 , 2020 - March 20 , 2020"/>
    <x v="11"/>
    <d v="2020-03-14T00:00:00"/>
    <d v="2020-03-20T00:00:00"/>
    <x v="0"/>
    <n v="180"/>
  </r>
  <r>
    <s v="March 14 , 2020 - March 20 , 2020"/>
    <x v="11"/>
    <d v="2020-03-14T00:00:00"/>
    <d v="2020-03-20T00:00:00"/>
    <x v="1"/>
    <n v="65"/>
  </r>
  <r>
    <s v="March 14 , 2020 - March 20 , 2020"/>
    <x v="11"/>
    <d v="2020-03-14T00:00:00"/>
    <d v="2020-03-20T00:00:00"/>
    <x v="2"/>
    <n v="9"/>
  </r>
  <r>
    <s v="March 21 , 2020 - March 27 , 2020"/>
    <x v="12"/>
    <d v="2020-03-21T00:00:00"/>
    <d v="2020-03-27T00:00:00"/>
    <x v="0"/>
    <n v="199"/>
  </r>
  <r>
    <s v="March 21 , 2020 - March 27 , 2020"/>
    <x v="12"/>
    <d v="2020-03-21T00:00:00"/>
    <d v="2020-03-27T00:00:00"/>
    <x v="1"/>
    <n v="42"/>
  </r>
  <r>
    <s v="March 21 , 2020 - March 27 , 2020"/>
    <x v="12"/>
    <d v="2020-03-21T00:00:00"/>
    <d v="2020-03-27T00:00:00"/>
    <x v="2"/>
    <n v="16"/>
  </r>
  <r>
    <s v="March 28 , 2020 - April 3 , 2020"/>
    <x v="13"/>
    <d v="2020-03-28T00:00:00"/>
    <d v="2020-04-03T00:00:00"/>
    <x v="0"/>
    <n v="226"/>
  </r>
  <r>
    <s v="March 28 , 2020 - April 3 , 2020"/>
    <x v="13"/>
    <d v="2020-03-28T00:00:00"/>
    <d v="2020-04-03T00:00:00"/>
    <x v="1"/>
    <n v="77"/>
  </r>
  <r>
    <s v="March 28 , 2020 - April 3 , 2020"/>
    <x v="13"/>
    <d v="2020-03-28T00:00:00"/>
    <d v="2020-04-03T00:00:00"/>
    <x v="2"/>
    <n v="19"/>
  </r>
  <r>
    <s v="April 4 , 2020 - April 10 , 2020"/>
    <x v="14"/>
    <d v="2020-04-04T00:00:00"/>
    <d v="2020-04-10T00:00:00"/>
    <x v="0"/>
    <n v="180"/>
  </r>
  <r>
    <s v="April 4 , 2020 - April 10 , 2020"/>
    <x v="14"/>
    <d v="2020-04-04T00:00:00"/>
    <d v="2020-04-10T00:00:00"/>
    <x v="1"/>
    <n v="44"/>
  </r>
  <r>
    <s v="April 4 , 2020 - April 10 , 2020"/>
    <x v="14"/>
    <d v="2020-04-04T00:00:00"/>
    <d v="2020-04-10T00:00:00"/>
    <x v="2"/>
    <n v="9"/>
  </r>
  <r>
    <s v="April 11 , 2020 - April 17 , 2020"/>
    <x v="15"/>
    <d v="2020-04-11T00:00:00"/>
    <d v="2020-04-17T00:00:00"/>
    <x v="0"/>
    <n v="169"/>
  </r>
  <r>
    <s v="April 11 , 2020 - April 17 , 2020"/>
    <x v="15"/>
    <d v="2020-04-11T00:00:00"/>
    <d v="2020-04-17T00:00:00"/>
    <x v="1"/>
    <n v="58"/>
  </r>
  <r>
    <s v="April 11 , 2020 - April 17 , 2020"/>
    <x v="15"/>
    <d v="2020-04-11T00:00:00"/>
    <d v="2020-04-17T00:00:00"/>
    <x v="2"/>
    <n v="5"/>
  </r>
  <r>
    <s v="April 18 , 2020 - April 24 , 2020"/>
    <x v="16"/>
    <d v="2020-04-18T00:00:00"/>
    <d v="2020-04-24T00:00:00"/>
    <x v="0"/>
    <n v="237"/>
  </r>
  <r>
    <s v="April 18 , 2020 - April 24 , 2020"/>
    <x v="16"/>
    <d v="2020-04-18T00:00:00"/>
    <d v="2020-04-24T00:00:00"/>
    <x v="1"/>
    <n v="53"/>
  </r>
  <r>
    <s v="April 18 , 2020 - April 24 , 2020"/>
    <x v="16"/>
    <d v="2020-04-18T00:00:00"/>
    <d v="2020-04-24T00:00:00"/>
    <x v="2"/>
    <n v="16"/>
  </r>
  <r>
    <s v="April 25 , 2020 - May 1 , 2020"/>
    <x v="17"/>
    <d v="2020-04-25T00:00:00"/>
    <d v="2020-05-01T00:00:00"/>
    <x v="0"/>
    <n v="189"/>
  </r>
  <r>
    <s v="April 25 , 2020 - May 1 , 2020"/>
    <x v="17"/>
    <d v="2020-04-25T00:00:00"/>
    <d v="2020-05-01T00:00:00"/>
    <x v="1"/>
    <n v="78"/>
  </r>
  <r>
    <s v="April 25 , 2020 - May 1 , 2020"/>
    <x v="17"/>
    <d v="2020-04-25T00:00:00"/>
    <d v="2020-05-01T00:00:00"/>
    <x v="2"/>
    <n v="21"/>
  </r>
  <r>
    <s v="May 2 , 2020 - May 8 , 2020"/>
    <x v="18"/>
    <d v="2020-05-02T00:00:00"/>
    <d v="2020-05-08T00:00:00"/>
    <x v="0"/>
    <n v="254"/>
  </r>
  <r>
    <s v="May 2 , 2020 - May 8 , 2020"/>
    <x v="18"/>
    <d v="2020-05-02T00:00:00"/>
    <d v="2020-05-08T00:00:00"/>
    <x v="1"/>
    <n v="85"/>
  </r>
  <r>
    <s v="May 2 , 2020 - May 8 , 2020"/>
    <x v="18"/>
    <d v="2020-05-02T00:00:00"/>
    <d v="2020-05-08T00:00:00"/>
    <x v="2"/>
    <n v="29"/>
  </r>
  <r>
    <s v="May 9 , 2020 - May 15 , 2020"/>
    <x v="19"/>
    <d v="2020-05-09T00:00:00"/>
    <d v="2020-05-15T00:00:00"/>
    <x v="0"/>
    <n v="241"/>
  </r>
  <r>
    <s v="May 9 , 2020 - May 15 , 2020"/>
    <x v="19"/>
    <d v="2020-05-09T00:00:00"/>
    <d v="2020-05-15T00:00:00"/>
    <x v="1"/>
    <n v="51"/>
  </r>
  <r>
    <s v="May 9 , 2020 - May 15 , 2020"/>
    <x v="19"/>
    <d v="2020-05-09T00:00:00"/>
    <d v="2020-05-15T00:00:00"/>
    <x v="2"/>
    <n v="16"/>
  </r>
  <r>
    <s v="May 16 , 2020 - May 22 , 2020"/>
    <x v="20"/>
    <d v="2020-05-16T00:00:00"/>
    <d v="2020-05-22T00:00:00"/>
    <x v="0"/>
    <n v="263"/>
  </r>
  <r>
    <s v="May 16 , 2020 - May 22 , 2020"/>
    <x v="20"/>
    <d v="2020-05-16T00:00:00"/>
    <d v="2020-05-22T00:00:00"/>
    <x v="1"/>
    <n v="73"/>
  </r>
  <r>
    <s v="May 16 , 2020 - May 22 , 2020"/>
    <x v="20"/>
    <d v="2020-05-16T00:00:00"/>
    <d v="2020-05-22T00:00:00"/>
    <x v="2"/>
    <n v="18"/>
  </r>
  <r>
    <s v="May 23 , 2020 - May 29 , 2020"/>
    <x v="21"/>
    <d v="2020-05-23T00:00:00"/>
    <d v="2020-05-29T00:00:00"/>
    <x v="0"/>
    <n v="212"/>
  </r>
  <r>
    <s v="May 23 , 2020 - May 29 , 2020"/>
    <x v="21"/>
    <d v="2020-05-23T00:00:00"/>
    <d v="2020-05-29T00:00:00"/>
    <x v="1"/>
    <n v="64"/>
  </r>
  <r>
    <s v="May 23 , 2020 - May 29 , 2020"/>
    <x v="21"/>
    <d v="2020-05-23T00:00:00"/>
    <d v="2020-05-29T00:00:00"/>
    <x v="2"/>
    <n v="19"/>
  </r>
  <r>
    <s v="May 30 , 2020 - June 5 , 2020"/>
    <x v="22"/>
    <d v="2020-05-30T00:00:00"/>
    <d v="2020-06-05T00:00:00"/>
    <x v="0"/>
    <n v="161"/>
  </r>
  <r>
    <s v="May 30 , 2020 - June 5 , 2020"/>
    <x v="22"/>
    <d v="2020-05-30T00:00:00"/>
    <d v="2020-06-05T00:00:00"/>
    <x v="1"/>
    <n v="44"/>
  </r>
  <r>
    <s v="May 30 , 2020 - June 5 , 2020"/>
    <x v="22"/>
    <d v="2020-05-30T00:00:00"/>
    <d v="2020-06-05T00:00:00"/>
    <x v="2"/>
    <n v="14"/>
  </r>
  <r>
    <s v="June 6 , 2020 - June 12 , 2020"/>
    <x v="23"/>
    <d v="2020-06-06T00:00:00"/>
    <d v="2020-06-12T00:00:00"/>
    <x v="0"/>
    <n v="217"/>
  </r>
  <r>
    <s v="June 6 , 2020 - June 12 , 2020"/>
    <x v="23"/>
    <d v="2020-06-06T00:00:00"/>
    <d v="2020-06-12T00:00:00"/>
    <x v="1"/>
    <n v="80"/>
  </r>
  <r>
    <s v="June 6 , 2020 - June 12 , 2020"/>
    <x v="23"/>
    <d v="2020-06-06T00:00:00"/>
    <d v="2020-06-12T00:00:00"/>
    <x v="2"/>
    <n v="23"/>
  </r>
  <r>
    <s v="June 13 , 2020 - June 19 , 2020"/>
    <x v="24"/>
    <d v="2020-06-13T00:00:00"/>
    <d v="2020-06-19T00:00:00"/>
    <x v="0"/>
    <n v="235"/>
  </r>
  <r>
    <s v="June 13 , 2020 - June 19 , 2020"/>
    <x v="24"/>
    <d v="2020-06-13T00:00:00"/>
    <d v="2020-06-19T00:00:00"/>
    <x v="1"/>
    <n v="37"/>
  </r>
  <r>
    <s v="June 13 , 2020 - June 19 , 2020"/>
    <x v="24"/>
    <d v="2020-06-13T00:00:00"/>
    <d v="2020-06-19T00:00:00"/>
    <x v="2"/>
    <n v="6"/>
  </r>
  <r>
    <s v="June 20 , 2020 - June 26 , 2020"/>
    <x v="25"/>
    <d v="2020-06-20T00:00:00"/>
    <d v="2020-06-26T00:00:00"/>
    <x v="0"/>
    <n v="236"/>
  </r>
  <r>
    <s v="June 20 , 2020 - June 26 , 2020"/>
    <x v="25"/>
    <d v="2020-06-20T00:00:00"/>
    <d v="2020-06-26T00:00:00"/>
    <x v="1"/>
    <n v="69"/>
  </r>
  <r>
    <s v="June 20 , 2020 - June 26 , 2020"/>
    <x v="25"/>
    <d v="2020-06-20T00:00:00"/>
    <d v="2020-06-26T00:00:00"/>
    <x v="2"/>
    <n v="11"/>
  </r>
  <r>
    <s v="June 27 , 2020 - July 3 , 2020"/>
    <x v="26"/>
    <d v="2020-06-27T00:00:00"/>
    <d v="2020-07-03T00:00:00"/>
    <x v="0"/>
    <n v="156"/>
  </r>
  <r>
    <s v="June 27 , 2020 - July 3 , 2020"/>
    <x v="26"/>
    <d v="2020-06-27T00:00:00"/>
    <d v="2020-07-03T00:00:00"/>
    <x v="1"/>
    <n v="59"/>
  </r>
  <r>
    <s v="June 27 , 2020 - July 3 , 2020"/>
    <x v="26"/>
    <d v="2020-06-27T00:00:00"/>
    <d v="2020-07-03T00:00:00"/>
    <x v="2"/>
    <n v="11"/>
  </r>
  <r>
    <s v="July 4 , 2020 - July 10 , 2020"/>
    <x v="27"/>
    <d v="2020-07-04T00:00:00"/>
    <d v="2020-07-10T00:00:00"/>
    <x v="0"/>
    <n v="147"/>
  </r>
  <r>
    <s v="July 4 , 2020 - July 10 , 2020"/>
    <x v="27"/>
    <d v="2020-07-04T00:00:00"/>
    <d v="2020-07-10T00:00:00"/>
    <x v="1"/>
    <n v="62"/>
  </r>
  <r>
    <s v="July 4 , 2020 - July 10 , 2020"/>
    <x v="27"/>
    <d v="2020-07-04T00:00:00"/>
    <d v="2020-07-10T00:00:00"/>
    <x v="2"/>
    <n v="10"/>
  </r>
  <r>
    <s v="July 11 , 2020 - July 17 , 2020"/>
    <x v="28"/>
    <d v="2020-07-11T00:00:00"/>
    <d v="2020-07-17T00:00:00"/>
    <x v="0"/>
    <n v="173"/>
  </r>
  <r>
    <s v="July 11 , 2020 - July 17 , 2020"/>
    <x v="28"/>
    <d v="2020-07-11T00:00:00"/>
    <d v="2020-07-17T00:00:00"/>
    <x v="1"/>
    <n v="88"/>
  </r>
  <r>
    <s v="July 11 , 2020 - July 17 , 2020"/>
    <x v="28"/>
    <d v="2020-07-11T00:00:00"/>
    <d v="2020-07-17T00:00:00"/>
    <x v="2"/>
    <n v="3"/>
  </r>
  <r>
    <s v="July 18 , 2020 - July 24 , 2020"/>
    <x v="29"/>
    <d v="2020-07-18T00:00:00"/>
    <d v="2020-07-24T00:00:00"/>
    <x v="0"/>
    <n v="197"/>
  </r>
  <r>
    <s v="July 18 , 2020 - July 24 , 2020"/>
    <x v="29"/>
    <d v="2020-07-18T00:00:00"/>
    <d v="2020-07-24T00:00:00"/>
    <x v="1"/>
    <n v="54"/>
  </r>
  <r>
    <s v="July 18 , 2020 - July 24 , 2020"/>
    <x v="29"/>
    <d v="2020-07-18T00:00:00"/>
    <d v="2020-07-24T00:00:00"/>
    <x v="2"/>
    <n v="6"/>
  </r>
  <r>
    <s v="July 25 , 2020 - July 31 , 2020"/>
    <x v="30"/>
    <d v="2020-07-25T00:00:00"/>
    <d v="2020-07-31T00:00:00"/>
    <x v="0"/>
    <n v="205"/>
  </r>
  <r>
    <s v="July 25 , 2020 - July 31 , 2020"/>
    <x v="30"/>
    <d v="2020-07-25T00:00:00"/>
    <d v="2020-07-31T00:00:00"/>
    <x v="1"/>
    <n v="75"/>
  </r>
  <r>
    <s v="July 25 , 2020 - July 31 , 2020"/>
    <x v="30"/>
    <d v="2020-07-25T00:00:00"/>
    <d v="2020-07-31T00:00:00"/>
    <x v="2"/>
    <n v="10"/>
  </r>
  <r>
    <s v="August 1 , 2020 - August 7 , 2020"/>
    <x v="31"/>
    <d v="2020-08-01T00:00:00"/>
    <d v="2020-08-07T00:00:00"/>
    <x v="0"/>
    <n v="212"/>
  </r>
  <r>
    <s v="August 1 , 2020 - August 7 , 2020"/>
    <x v="31"/>
    <d v="2020-08-01T00:00:00"/>
    <d v="2020-08-07T00:00:00"/>
    <x v="1"/>
    <n v="60"/>
  </r>
  <r>
    <s v="August 1 , 2020 - August 7 , 2020"/>
    <x v="31"/>
    <d v="2020-08-01T00:00:00"/>
    <d v="2020-08-07T00:00:00"/>
    <x v="2"/>
    <n v="9"/>
  </r>
  <r>
    <s v="August 8 , 2020 - August 14 , 2020"/>
    <x v="32"/>
    <d v="2020-08-08T00:00:00"/>
    <d v="2020-08-14T00:00:00"/>
    <x v="0"/>
    <n v="184"/>
  </r>
  <r>
    <s v="August 8 , 2020 - August 14 , 2020"/>
    <x v="32"/>
    <d v="2020-08-08T00:00:00"/>
    <d v="2020-08-14T00:00:00"/>
    <x v="1"/>
    <n v="67"/>
  </r>
  <r>
    <s v="August 8 , 2020 - August 14 , 2020"/>
    <x v="32"/>
    <d v="2020-08-08T00:00:00"/>
    <d v="2020-08-14T00:00:00"/>
    <x v="2"/>
    <n v="6"/>
  </r>
  <r>
    <s v="August 15 , 2020 - August 21 , 2020"/>
    <x v="33"/>
    <d v="2020-08-15T00:00:00"/>
    <d v="2020-08-21T00:00:00"/>
    <x v="0"/>
    <n v="200"/>
  </r>
  <r>
    <s v="August 15 , 2020 - August 21 , 2020"/>
    <x v="33"/>
    <d v="2020-08-15T00:00:00"/>
    <d v="2020-08-21T00:00:00"/>
    <x v="1"/>
    <n v="54"/>
  </r>
  <r>
    <s v="August 15 , 2020 - August 21 , 2020"/>
    <x v="33"/>
    <d v="2020-08-15T00:00:00"/>
    <d v="2020-08-21T00:00:00"/>
    <x v="2"/>
    <n v="17"/>
  </r>
  <r>
    <s v="August 22 , 2020 - August 28 , 2020"/>
    <x v="34"/>
    <d v="2020-08-22T00:00:00"/>
    <d v="2020-08-28T00:00:00"/>
    <x v="0"/>
    <n v="306"/>
  </r>
  <r>
    <s v="August 22 , 2020 - August 28 , 2020"/>
    <x v="34"/>
    <d v="2020-08-22T00:00:00"/>
    <d v="2020-08-28T00:00:00"/>
    <x v="1"/>
    <n v="68"/>
  </r>
  <r>
    <s v="August 22 , 2020 - August 28 , 2020"/>
    <x v="34"/>
    <d v="2020-08-22T00:00:00"/>
    <d v="2020-08-28T00:00:00"/>
    <x v="2"/>
    <n v="19"/>
  </r>
  <r>
    <s v="August 29 , 2020 - September 4 , 2020"/>
    <x v="35"/>
    <d v="2020-08-29T00:00:00"/>
    <d v="2020-09-04T00:00:00"/>
    <x v="0"/>
    <n v="232"/>
  </r>
  <r>
    <s v="August 29 , 2020 - September 4 , 2020"/>
    <x v="35"/>
    <d v="2020-08-29T00:00:00"/>
    <d v="2020-09-04T00:00:00"/>
    <x v="1"/>
    <n v="88"/>
  </r>
  <r>
    <s v="August 29 , 2020 - September 4 , 2020"/>
    <x v="35"/>
    <d v="2020-08-29T00:00:00"/>
    <d v="2020-09-04T00:00:00"/>
    <x v="2"/>
    <n v="8"/>
  </r>
  <r>
    <s v="September 5 , 2020 - September 11 , 2020"/>
    <x v="36"/>
    <d v="2020-09-05T00:00:00"/>
    <d v="2020-09-11T00:00:00"/>
    <x v="0"/>
    <n v="227"/>
  </r>
  <r>
    <s v="September 5 , 2020 - September 11 , 2020"/>
    <x v="36"/>
    <d v="2020-09-05T00:00:00"/>
    <d v="2020-09-11T00:00:00"/>
    <x v="1"/>
    <n v="103"/>
  </r>
  <r>
    <s v="September 5 , 2020 - September 11 , 2020"/>
    <x v="36"/>
    <d v="2020-09-05T00:00:00"/>
    <d v="2020-09-11T00:00:00"/>
    <x v="2"/>
    <n v="25"/>
  </r>
  <r>
    <s v="September 12 , 2020 - September 18 , 2020"/>
    <x v="37"/>
    <d v="2020-09-12T00:00:00"/>
    <d v="2020-09-18T00:00:00"/>
    <x v="0"/>
    <n v="300"/>
  </r>
  <r>
    <s v="September 12 , 2020 - September 18 , 2020"/>
    <x v="37"/>
    <d v="2020-09-12T00:00:00"/>
    <d v="2020-09-18T00:00:00"/>
    <x v="1"/>
    <n v="77"/>
  </r>
  <r>
    <s v="September 12 , 2020 - September 18 , 2020"/>
    <x v="37"/>
    <d v="2020-09-12T00:00:00"/>
    <d v="2020-09-18T00:00:00"/>
    <x v="2"/>
    <n v="27"/>
  </r>
  <r>
    <s v="September 19 , 2020 - September 25 , 2020"/>
    <x v="38"/>
    <d v="2020-09-19T00:00:00"/>
    <d v="2020-09-25T00:00:00"/>
    <x v="1"/>
    <n v="263"/>
  </r>
  <r>
    <s v="September 19 , 2020 - September 25 , 2020"/>
    <x v="38"/>
    <d v="2020-09-19T00:00:00"/>
    <d v="2020-09-25T00:00:00"/>
    <x v="0"/>
    <n v="246"/>
  </r>
  <r>
    <s v="September 19 , 2020 - September 25 , 2020"/>
    <x v="38"/>
    <d v="2020-09-19T00:00:00"/>
    <d v="2020-09-25T00:00:00"/>
    <x v="2"/>
    <n v="51"/>
  </r>
  <r>
    <s v="September 26 , 2020 - October 2 , 2020"/>
    <x v="39"/>
    <d v="2020-09-26T00:00:00"/>
    <d v="2020-10-02T00:00:00"/>
    <x v="1"/>
    <n v="455"/>
  </r>
  <r>
    <s v="September 26 , 2020 - October 2 , 2020"/>
    <x v="39"/>
    <d v="2020-09-26T00:00:00"/>
    <d v="2020-10-02T00:00:00"/>
    <x v="0"/>
    <n v="323"/>
  </r>
  <r>
    <s v="September 26 , 2020 - October 2 , 2020"/>
    <x v="39"/>
    <d v="2020-09-26T00:00:00"/>
    <d v="2020-10-02T00:00:00"/>
    <x v="2"/>
    <n v="39"/>
  </r>
  <r>
    <s v="October 3 , 2020 - October 9 , 2020"/>
    <x v="40"/>
    <d v="2020-10-03T00:00:00"/>
    <d v="2020-10-09T00:00:00"/>
    <x v="1"/>
    <n v="709"/>
  </r>
  <r>
    <s v="October 3 , 2020 - October 9 , 2020"/>
    <x v="40"/>
    <d v="2020-10-03T00:00:00"/>
    <d v="2020-10-09T00:00:00"/>
    <x v="0"/>
    <n v="366"/>
  </r>
  <r>
    <s v="October 3 , 2020 - October 9 , 2020"/>
    <x v="40"/>
    <d v="2020-10-03T00:00:00"/>
    <d v="2020-10-09T00:00:00"/>
    <x v="2"/>
    <n v="58"/>
  </r>
  <r>
    <s v="October 10 , 2020 - October 16 , 2020"/>
    <x v="41"/>
    <d v="2020-10-10T00:00:00"/>
    <d v="2020-10-16T00:00:00"/>
    <x v="0"/>
    <n v="1580"/>
  </r>
  <r>
    <s v="October 10 , 2020 - October 16 , 2020"/>
    <x v="41"/>
    <d v="2020-10-10T00:00:00"/>
    <d v="2020-10-16T00:00:00"/>
    <x v="1"/>
    <n v="1189"/>
  </r>
  <r>
    <s v="October 10 , 2020 - October 16 , 2020"/>
    <x v="41"/>
    <d v="2020-10-10T00:00:00"/>
    <d v="2020-10-16T00:00:00"/>
    <x v="2"/>
    <n v="228"/>
  </r>
  <r>
    <s v="October 17 , 2020 - October 23 , 2020"/>
    <x v="42"/>
    <d v="2020-10-17T00:00:00"/>
    <d v="2020-10-23T00:00:00"/>
    <x v="0"/>
    <n v="3600"/>
  </r>
  <r>
    <s v="October 17 , 2020 - October 23 , 2020"/>
    <x v="42"/>
    <d v="2020-10-17T00:00:00"/>
    <d v="2020-10-23T00:00:00"/>
    <x v="1"/>
    <n v="1758"/>
  </r>
  <r>
    <s v="October 17 , 2020 - October 23 , 2020"/>
    <x v="42"/>
    <d v="2020-10-17T00:00:00"/>
    <d v="2020-10-23T00:00:00"/>
    <x v="2"/>
    <n v="573"/>
  </r>
  <r>
    <s v="October 24 , 2020 - October 30 , 2020"/>
    <x v="43"/>
    <d v="2020-10-24T00:00:00"/>
    <d v="2020-10-30T00:00:00"/>
    <x v="0"/>
    <n v="4304"/>
  </r>
  <r>
    <s v="October 24 , 2020 - October 30 , 2020"/>
    <x v="43"/>
    <d v="2020-10-24T00:00:00"/>
    <d v="2020-10-30T00:00:00"/>
    <x v="1"/>
    <n v="1597"/>
  </r>
  <r>
    <s v="October 24 , 2020 - October 30 , 2020"/>
    <x v="43"/>
    <d v="2020-10-24T00:00:00"/>
    <d v="2020-10-30T00:00:00"/>
    <x v="2"/>
    <n v="450"/>
  </r>
  <r>
    <s v="October 31 , 2020 - November 6 , 2020"/>
    <x v="44"/>
    <d v="2020-10-31T00:00:00"/>
    <d v="2020-11-06T00:00:00"/>
    <x v="0"/>
    <n v="3799"/>
  </r>
  <r>
    <s v="October 31 , 2020 - November 6 , 2020"/>
    <x v="44"/>
    <d v="2020-10-31T00:00:00"/>
    <d v="2020-11-06T00:00:00"/>
    <x v="1"/>
    <n v="1530"/>
  </r>
  <r>
    <s v="October 31 , 2020 - November 6 , 2020"/>
    <x v="44"/>
    <d v="2020-10-31T00:00:00"/>
    <d v="2020-11-06T00:00:00"/>
    <x v="2"/>
    <n v="461"/>
  </r>
  <r>
    <s v="November 7 , 2020 - November 13 , 2020"/>
    <x v="45"/>
    <d v="2020-11-07T00:00:00"/>
    <d v="2020-11-13T00:00:00"/>
    <x v="0"/>
    <n v="4364"/>
  </r>
  <r>
    <s v="November 7 , 2020 - November 13 , 2020"/>
    <x v="45"/>
    <d v="2020-11-07T00:00:00"/>
    <d v="2020-11-13T00:00:00"/>
    <x v="1"/>
    <n v="1815"/>
  </r>
  <r>
    <s v="November 7 , 2020 - November 13 , 2020"/>
    <x v="45"/>
    <d v="2020-11-07T00:00:00"/>
    <d v="2020-11-13T00:00:00"/>
    <x v="2"/>
    <n v="525"/>
  </r>
  <r>
    <s v="November 14 , 2020 - November 20 , 2020"/>
    <x v="46"/>
    <d v="2020-11-14T00:00:00"/>
    <d v="2020-11-20T00:00:00"/>
    <x v="0"/>
    <n v="3645"/>
  </r>
  <r>
    <s v="November 14 , 2020 - November 20 , 2020"/>
    <x v="46"/>
    <d v="2020-11-14T00:00:00"/>
    <d v="2020-11-20T00:00:00"/>
    <x v="1"/>
    <n v="1558"/>
  </r>
  <r>
    <s v="November 14 , 2020 - November 20 , 2020"/>
    <x v="46"/>
    <d v="2020-11-14T00:00:00"/>
    <d v="2020-11-20T00:00:00"/>
    <x v="2"/>
    <n v="422"/>
  </r>
  <r>
    <s v="November 21 , 2020 - November 27 , 2020"/>
    <x v="47"/>
    <d v="2020-11-21T00:00:00"/>
    <d v="2020-11-27T00:00:00"/>
    <x v="0"/>
    <n v="3259"/>
  </r>
  <r>
    <s v="November 21 , 2020 - November 27 , 2020"/>
    <x v="47"/>
    <d v="2020-11-21T00:00:00"/>
    <d v="2020-11-27T00:00:00"/>
    <x v="1"/>
    <n v="1546"/>
  </r>
  <r>
    <s v="November 21 , 2020 - November 27 , 2020"/>
    <x v="47"/>
    <d v="2020-11-21T00:00:00"/>
    <d v="2020-11-27T00:00:00"/>
    <x v="2"/>
    <n v="414"/>
  </r>
  <r>
    <s v="November 28 , 2020 - December 4 , 2020"/>
    <x v="48"/>
    <d v="2020-11-28T00:00:00"/>
    <d v="2020-12-04T00:00:00"/>
    <x v="0"/>
    <n v="3286"/>
  </r>
  <r>
    <s v="November 28 , 2020 - December 4 , 2020"/>
    <x v="48"/>
    <d v="2020-11-28T00:00:00"/>
    <d v="2020-12-04T00:00:00"/>
    <x v="1"/>
    <n v="1590"/>
  </r>
  <r>
    <s v="November 28 , 2020 - December 4 , 2020"/>
    <x v="48"/>
    <d v="2020-11-28T00:00:00"/>
    <d v="2020-12-04T00:00:00"/>
    <x v="2"/>
    <n v="356"/>
  </r>
  <r>
    <s v="December 5 , 2020 - December 11 , 2020"/>
    <x v="49"/>
    <d v="2020-12-05T00:00:00"/>
    <d v="2020-12-11T00:00:00"/>
    <x v="0"/>
    <n v="3476"/>
  </r>
  <r>
    <s v="December 5 , 2020 - December 11 , 2020"/>
    <x v="49"/>
    <d v="2020-12-05T00:00:00"/>
    <d v="2020-12-11T00:00:00"/>
    <x v="1"/>
    <n v="1481"/>
  </r>
  <r>
    <s v="December 5 , 2020 - December 11 , 2020"/>
    <x v="49"/>
    <d v="2020-12-05T00:00:00"/>
    <d v="2020-12-11T00:00:00"/>
    <x v="2"/>
    <n v="342"/>
  </r>
  <r>
    <s v="December 12 , 2020 - December 18 , 2020"/>
    <x v="50"/>
    <d v="2020-12-12T00:00:00"/>
    <d v="2020-12-18T00:00:00"/>
    <x v="0"/>
    <n v="3356"/>
  </r>
  <r>
    <s v="December 12 , 2020 - December 18 , 2020"/>
    <x v="50"/>
    <d v="2020-12-12T00:00:00"/>
    <d v="2020-12-18T00:00:00"/>
    <x v="1"/>
    <n v="1534"/>
  </r>
  <r>
    <s v="December 12 , 2020 - December 18 , 2020"/>
    <x v="50"/>
    <d v="2020-12-12T00:00:00"/>
    <d v="2020-12-18T00:00:00"/>
    <x v="2"/>
    <n v="401"/>
  </r>
  <r>
    <s v="December 19 , 2020 - December 25 , 2020"/>
    <x v="51"/>
    <d v="2020-12-19T00:00:00"/>
    <d v="2020-12-25T00:00:00"/>
    <x v="0"/>
    <n v="2514"/>
  </r>
  <r>
    <s v="December 19 , 2020 - December 25 , 2020"/>
    <x v="51"/>
    <d v="2020-12-19T00:00:00"/>
    <d v="2020-12-25T00:00:00"/>
    <x v="1"/>
    <n v="1200"/>
  </r>
  <r>
    <s v="December 19 , 2020 - December 25 , 2020"/>
    <x v="51"/>
    <d v="2020-12-19T00:00:00"/>
    <d v="2020-12-25T00:00:00"/>
    <x v="2"/>
    <n v="387"/>
  </r>
  <r>
    <s v="December 26 , 2020 - January 1 , 2021"/>
    <x v="52"/>
    <d v="2020-12-26T00:00:00"/>
    <d v="2021-01-01T00:00:00"/>
    <x v="0"/>
    <n v="2541"/>
  </r>
  <r>
    <s v="December 26 , 2020 - January 1 , 2021"/>
    <x v="52"/>
    <d v="2020-12-26T00:00:00"/>
    <d v="2021-01-01T00:00:00"/>
    <x v="1"/>
    <n v="1238"/>
  </r>
  <r>
    <s v="December 26 , 2020 - January 1 , 2021"/>
    <x v="52"/>
    <d v="2020-12-26T00:00:00"/>
    <d v="2021-01-01T00:00:00"/>
    <x v="2"/>
    <n v="322"/>
  </r>
  <r>
    <s v="January 2 , 2021 - January 8 , 2021"/>
    <x v="53"/>
    <d v="2021-01-02T00:00:00"/>
    <d v="2021-01-08T00:00:00"/>
    <x v="0"/>
    <n v="2932"/>
  </r>
  <r>
    <s v="January 2 , 2021 - January 8 , 2021"/>
    <x v="53"/>
    <d v="2021-01-02T00:00:00"/>
    <d v="2021-01-08T00:00:00"/>
    <x v="1"/>
    <n v="1081"/>
  </r>
  <r>
    <s v="January 2 , 2021 - January 8 , 2021"/>
    <x v="53"/>
    <d v="2021-01-02T00:00:00"/>
    <d v="2021-01-08T00:00:00"/>
    <x v="2"/>
    <n v="339"/>
  </r>
  <r>
    <s v="January 9 , 2021 - January 15 , 2021"/>
    <x v="54"/>
    <d v="2021-01-09T00:00:00"/>
    <d v="2021-01-15T00:00:00"/>
    <x v="0"/>
    <n v="3130"/>
  </r>
  <r>
    <s v="January 9 , 2021 - January 15 , 2021"/>
    <x v="54"/>
    <d v="2021-01-09T00:00:00"/>
    <d v="2021-01-15T00:00:00"/>
    <x v="1"/>
    <n v="897"/>
  </r>
  <r>
    <s v="January 9 , 2021 - January 15 , 2021"/>
    <x v="54"/>
    <d v="2021-01-09T00:00:00"/>
    <d v="2021-01-15T00:00:00"/>
    <x v="2"/>
    <n v="371"/>
  </r>
  <r>
    <s v="January 16 , 2021 - January 22 , 2021"/>
    <x v="55"/>
    <d v="2021-01-16T00:00:00"/>
    <d v="2021-01-22T00:00:00"/>
    <x v="0"/>
    <n v="1244"/>
  </r>
  <r>
    <s v="January 16 , 2021 - January 22 , 2021"/>
    <x v="55"/>
    <d v="2021-01-16T00:00:00"/>
    <d v="2021-01-22T00:00:00"/>
    <x v="1"/>
    <n v="463"/>
  </r>
  <r>
    <s v="January 16 , 2021 - January 22 , 2021"/>
    <x v="55"/>
    <d v="2021-01-16T00:00:00"/>
    <d v="2021-01-22T00:00:00"/>
    <x v="2"/>
    <n v="170"/>
  </r>
  <r>
    <s v="January 23 , 2021 - January 29 , 2021"/>
    <x v="56"/>
    <d v="2021-01-23T00:00:00"/>
    <d v="2021-01-29T00:00:00"/>
    <x v="0"/>
    <n v="1040"/>
  </r>
  <r>
    <s v="January 23 , 2021 - January 29 , 2021"/>
    <x v="56"/>
    <d v="2021-01-23T00:00:00"/>
    <d v="2021-01-29T00:00:00"/>
    <x v="1"/>
    <n v="417"/>
  </r>
  <r>
    <s v="January 23 , 2021 - January 29 , 2021"/>
    <x v="56"/>
    <d v="2021-01-23T00:00:00"/>
    <d v="2021-01-29T00:00:00"/>
    <x v="2"/>
    <n v="141"/>
  </r>
  <r>
    <s v="January 30 , 2021 - February 5 , 2021"/>
    <x v="57"/>
    <d v="2021-01-30T00:00:00"/>
    <d v="2021-02-05T00:00:00"/>
    <x v="0"/>
    <n v="1059"/>
  </r>
  <r>
    <s v="January 30 , 2021 - February 5 , 2021"/>
    <x v="57"/>
    <d v="2021-01-30T00:00:00"/>
    <d v="2021-02-05T00:00:00"/>
    <x v="1"/>
    <n v="552"/>
  </r>
  <r>
    <s v="January 30 , 2021 - February 5 , 2021"/>
    <x v="57"/>
    <d v="2021-01-30T00:00:00"/>
    <d v="2021-02-05T00:00:00"/>
    <x v="2"/>
    <n v="124"/>
  </r>
  <r>
    <s v="February 6 , 2021 - February 12 , 2021"/>
    <x v="58"/>
    <d v="2021-02-06T00:00:00"/>
    <d v="2021-02-12T00:00:00"/>
    <x v="0"/>
    <n v="991"/>
  </r>
  <r>
    <s v="February 6 , 2021 - February 12 , 2021"/>
    <x v="58"/>
    <d v="2021-02-06T00:00:00"/>
    <d v="2021-02-12T00:00:00"/>
    <x v="1"/>
    <n v="452"/>
  </r>
  <r>
    <s v="February 6 , 2021 - February 12 , 2021"/>
    <x v="58"/>
    <d v="2021-02-06T00:00:00"/>
    <d v="2021-02-12T00:00:00"/>
    <x v="2"/>
    <n v="190"/>
  </r>
  <r>
    <s v="February 13 , 2021 - February 19 , 2021"/>
    <x v="59"/>
    <d v="2021-02-13T00:00:00"/>
    <d v="2021-02-19T00:00:00"/>
    <x v="0"/>
    <n v="1016"/>
  </r>
  <r>
    <s v="February 13 , 2021 - February 19 , 2021"/>
    <x v="59"/>
    <d v="2021-02-13T00:00:00"/>
    <d v="2021-02-19T00:00:00"/>
    <x v="1"/>
    <n v="522"/>
  </r>
  <r>
    <s v="February 13 , 2021 - February 19 , 2021"/>
    <x v="59"/>
    <d v="2021-02-13T00:00:00"/>
    <d v="2021-02-19T00:00:00"/>
    <x v="2"/>
    <n v="143"/>
  </r>
  <r>
    <s v="February 20 , 2021 - February 26 , 2021"/>
    <x v="60"/>
    <d v="2021-02-20T00:00:00"/>
    <d v="2021-02-26T00:00:00"/>
    <x v="0"/>
    <n v="921"/>
  </r>
  <r>
    <s v="February 20 , 2021 - February 26 , 2021"/>
    <x v="60"/>
    <d v="2021-02-20T00:00:00"/>
    <d v="2021-02-26T00:00:00"/>
    <x v="1"/>
    <n v="452"/>
  </r>
  <r>
    <s v="February 20 , 2021 - February 26 , 2021"/>
    <x v="60"/>
    <d v="2021-02-20T00:00:00"/>
    <d v="2021-02-26T00:00:00"/>
    <x v="2"/>
    <n v="110"/>
  </r>
  <r>
    <s v="February 27 , 2021 - March 5 , 2021"/>
    <x v="61"/>
    <d v="2021-02-27T00:00:00"/>
    <d v="2021-03-05T00:00:00"/>
    <x v="0"/>
    <n v="892"/>
  </r>
  <r>
    <s v="February 27 , 2021 - March 5 , 2021"/>
    <x v="61"/>
    <d v="2021-02-27T00:00:00"/>
    <d v="2021-03-05T00:00:00"/>
    <x v="1"/>
    <n v="494"/>
  </r>
  <r>
    <s v="February 27 , 2021 - March 5 , 2021"/>
    <x v="61"/>
    <d v="2021-02-27T00:00:00"/>
    <d v="2021-03-05T00:00:00"/>
    <x v="2"/>
    <n v="160"/>
  </r>
  <r>
    <s v="March 6 , 2021 - March 12 , 2021"/>
    <x v="62"/>
    <d v="2021-03-06T00:00:00"/>
    <d v="2021-03-12T00:00:00"/>
    <x v="0"/>
    <n v="849"/>
  </r>
  <r>
    <s v="March 6 , 2021 - March 12 , 2021"/>
    <x v="62"/>
    <d v="2021-03-06T00:00:00"/>
    <d v="2021-03-12T00:00:00"/>
    <x v="1"/>
    <n v="470"/>
  </r>
  <r>
    <s v="March 6 , 2021 - March 12 , 2021"/>
    <x v="62"/>
    <d v="2021-03-06T00:00:00"/>
    <d v="2021-03-12T00:00:00"/>
    <x v="2"/>
    <n v="113"/>
  </r>
  <r>
    <s v="March 12 , 2021 - March 18 , 2021"/>
    <x v="63"/>
    <d v="2021-03-12T00:00:00"/>
    <d v="2021-03-18T00:00:00"/>
    <x v="0"/>
    <n v="673"/>
  </r>
  <r>
    <s v="March 12 , 2021 - March 18 , 2021"/>
    <x v="63"/>
    <d v="2021-03-12T00:00:00"/>
    <d v="2021-03-18T00:00:00"/>
    <x v="1"/>
    <n v="428"/>
  </r>
  <r>
    <s v="March 12 , 2021 - March 18 , 2021"/>
    <x v="63"/>
    <d v="2021-03-12T00:00:00"/>
    <d v="2021-03-18T00:00:00"/>
    <x v="2"/>
    <n v="183"/>
  </r>
  <r>
    <s v="March 20 , 2021 - March 26 , 2021"/>
    <x v="64"/>
    <d v="2021-03-20T00:00:00"/>
    <d v="2021-03-26T00:00:00"/>
    <x v="0"/>
    <n v="757"/>
  </r>
  <r>
    <s v="March 20 , 2021 - March 26 , 2021"/>
    <x v="64"/>
    <d v="2021-03-20T00:00:00"/>
    <d v="2021-03-26T00:00:00"/>
    <x v="1"/>
    <n v="476"/>
  </r>
  <r>
    <s v="March 20 , 2021 - March 26 , 2021"/>
    <x v="64"/>
    <d v="2021-03-20T00:00:00"/>
    <d v="2021-03-26T00:00:00"/>
    <x v="2"/>
    <n v="114"/>
  </r>
  <r>
    <s v="March 27 , 2021 - April 2 , 2021"/>
    <x v="65"/>
    <d v="2021-03-27T00:00:00"/>
    <d v="2021-04-02T00:00:00"/>
    <x v="0"/>
    <n v="702"/>
  </r>
  <r>
    <s v="March 27 , 2021 - April 2 , 2021"/>
    <x v="65"/>
    <d v="2021-03-27T00:00:00"/>
    <d v="2021-04-02T00:00:00"/>
    <x v="1"/>
    <n v="451"/>
  </r>
  <r>
    <s v="March 27 , 2021 - April 2 , 2021"/>
    <x v="65"/>
    <d v="2021-03-27T00:00:00"/>
    <d v="2021-04-02T00:00:00"/>
    <x v="2"/>
    <n v="146"/>
  </r>
  <r>
    <s v="April 3 , 2021 - April 9 , 2021"/>
    <x v="66"/>
    <d v="2021-04-03T00:00:00"/>
    <d v="2021-04-09T00:00:00"/>
    <x v="0"/>
    <n v="703"/>
  </r>
  <r>
    <s v="April 3 , 2021 - April 9 , 2021"/>
    <x v="66"/>
    <d v="2021-04-03T00:00:00"/>
    <d v="2021-04-09T00:00:00"/>
    <x v="1"/>
    <n v="458"/>
  </r>
  <r>
    <s v="April 3 , 2021 - April 9 , 2021"/>
    <x v="66"/>
    <d v="2021-04-03T00:00:00"/>
    <d v="2021-04-09T00:00:00"/>
    <x v="2"/>
    <n v="120"/>
  </r>
  <r>
    <s v="April 10 , 2021 - April 16 , 2021"/>
    <x v="67"/>
    <d v="2021-04-10T00:00:00"/>
    <d v="2021-04-16T00:00:00"/>
    <x v="0"/>
    <n v="773"/>
  </r>
  <r>
    <s v="April 10 , 2021 - April 16 , 2021"/>
    <x v="67"/>
    <d v="2021-04-10T00:00:00"/>
    <d v="2021-04-16T00:00:00"/>
    <x v="1"/>
    <n v="443"/>
  </r>
  <r>
    <s v="April 10 , 2021 - April 16 , 2021"/>
    <x v="67"/>
    <d v="2021-04-10T00:00:00"/>
    <d v="2021-04-16T00:00:00"/>
    <x v="2"/>
    <n v="131"/>
  </r>
  <r>
    <s v="April 17 , 2021 - April 23 , 2021"/>
    <x v="68"/>
    <d v="2021-04-17T00:00:00"/>
    <d v="2021-04-23T00:00:00"/>
    <x v="0"/>
    <n v="809"/>
  </r>
  <r>
    <s v="April 17 , 2021 - April 23 , 2021"/>
    <x v="68"/>
    <d v="2021-04-17T00:00:00"/>
    <d v="2021-04-23T00:00:00"/>
    <x v="1"/>
    <n v="498"/>
  </r>
  <r>
    <s v="April 17 , 2021 - April 23 , 2021"/>
    <x v="68"/>
    <d v="2021-04-17T00:00:00"/>
    <d v="2021-04-23T00:00:00"/>
    <x v="2"/>
    <n v="114"/>
  </r>
  <r>
    <s v="April 24 , 2021 - April 30 , 2021"/>
    <x v="69"/>
    <d v="2021-04-24T00:00:00"/>
    <d v="2021-04-30T00:00:00"/>
    <x v="0"/>
    <n v="840"/>
  </r>
  <r>
    <s v="April 24 , 2021 - April 30 , 2021"/>
    <x v="69"/>
    <d v="2021-04-24T00:00:00"/>
    <d v="2021-04-30T00:00:00"/>
    <x v="1"/>
    <n v="556"/>
  </r>
  <r>
    <s v="April 24 , 2021 - April 30 , 2021"/>
    <x v="69"/>
    <d v="2021-04-24T00:00:00"/>
    <d v="2021-04-30T00:00:00"/>
    <x v="2"/>
    <n v="178"/>
  </r>
  <r>
    <s v="May 1 , 2021 - May 7 , 2021"/>
    <x v="70"/>
    <d v="2021-05-01T00:00:00"/>
    <d v="2021-05-07T00:00:00"/>
    <x v="0"/>
    <n v="1060"/>
  </r>
  <r>
    <s v="May 1 , 2021 - May 7 , 2021"/>
    <x v="70"/>
    <d v="2021-05-01T00:00:00"/>
    <d v="2021-05-07T00:00:00"/>
    <x v="1"/>
    <n v="494"/>
  </r>
  <r>
    <s v="May 1 , 2021 - May 7 , 2021"/>
    <x v="70"/>
    <d v="2021-05-01T00:00:00"/>
    <d v="2021-05-07T00:00:00"/>
    <x v="2"/>
    <n v="337"/>
  </r>
  <r>
    <m/>
    <x v="71"/>
    <m/>
    <m/>
    <x v="3"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1">
  <r>
    <s v="December 28 , 2019 - January 3 , 2020"/>
    <x v="0"/>
    <d v="2019-12-28T00:00:00"/>
    <d v="2020-01-03T00:00:00"/>
    <x v="0"/>
    <n v="29"/>
  </r>
  <r>
    <s v="December 28 , 2019 - January 3 , 2020"/>
    <x v="0"/>
    <d v="2019-12-28T00:00:00"/>
    <d v="2020-01-03T00:00:00"/>
    <x v="1"/>
    <n v="1"/>
  </r>
  <r>
    <s v="January 4 , 2020 - January 10 , 2020"/>
    <x v="1"/>
    <d v="2020-01-04T00:00:00"/>
    <d v="2020-01-10T00:00:00"/>
    <x v="0"/>
    <n v="80"/>
  </r>
  <r>
    <s v="January 4 , 2020 - January 10 , 2020"/>
    <x v="1"/>
    <d v="2020-01-04T00:00:00"/>
    <d v="2020-01-10T00:00:00"/>
    <x v="2"/>
    <n v="1"/>
  </r>
  <r>
    <s v="January 11 , 2020 - January 17 , 2020"/>
    <x v="2"/>
    <d v="2020-01-11T00:00:00"/>
    <d v="2020-01-17T00:00:00"/>
    <x v="0"/>
    <n v="90"/>
  </r>
  <r>
    <s v="January 11 , 2020 - January 17 , 2020"/>
    <x v="2"/>
    <d v="2020-01-11T00:00:00"/>
    <d v="2020-01-17T00:00:00"/>
    <x v="2"/>
    <n v="6"/>
  </r>
  <r>
    <s v="January 18 , 2020 - January 24 , 2020"/>
    <x v="3"/>
    <d v="2020-01-18T00:00:00"/>
    <d v="2020-01-24T00:00:00"/>
    <x v="0"/>
    <n v="107"/>
  </r>
  <r>
    <s v="January 18 , 2020 - January 24 , 2020"/>
    <x v="3"/>
    <d v="2020-01-18T00:00:00"/>
    <d v="2020-01-24T00:00:00"/>
    <x v="1"/>
    <n v="2"/>
  </r>
  <r>
    <s v="January 18 , 2020 - January 24 , 2020"/>
    <x v="3"/>
    <d v="2020-01-18T00:00:00"/>
    <d v="2020-01-24T00:00:00"/>
    <x v="2"/>
    <n v="1"/>
  </r>
  <r>
    <s v="January 25 , 2020 - January 31 , 2020"/>
    <x v="4"/>
    <d v="2020-01-25T00:00:00"/>
    <d v="2020-01-31T00:00:00"/>
    <x v="0"/>
    <n v="137"/>
  </r>
  <r>
    <s v="January 25 , 2020 - January 31 , 2020"/>
    <x v="4"/>
    <d v="2020-01-25T00:00:00"/>
    <d v="2020-01-31T00:00:00"/>
    <x v="1"/>
    <n v="10"/>
  </r>
  <r>
    <s v="January 25 , 2020 - January 31 , 2020"/>
    <x v="4"/>
    <d v="2020-01-25T00:00:00"/>
    <d v="2020-01-31T00:00:00"/>
    <x v="2"/>
    <n v="2"/>
  </r>
  <r>
    <s v="February 1 , 2020 - February 7 , 2020"/>
    <x v="5"/>
    <d v="2020-02-01T00:00:00"/>
    <d v="2020-02-07T00:00:00"/>
    <x v="0"/>
    <n v="76"/>
  </r>
  <r>
    <s v="February 1 , 2020 - February 7 , 2020"/>
    <x v="5"/>
    <d v="2020-02-01T00:00:00"/>
    <d v="2020-02-07T00:00:00"/>
    <x v="1"/>
    <n v="12"/>
  </r>
  <r>
    <s v="February 1 , 2020 - February 7 , 2020"/>
    <x v="5"/>
    <d v="2020-02-01T00:00:00"/>
    <d v="2020-02-07T00:00:00"/>
    <x v="2"/>
    <n v="1"/>
  </r>
  <r>
    <s v="February 8 , 2020 - February 14 , 2020"/>
    <x v="6"/>
    <d v="2020-02-08T00:00:00"/>
    <d v="2020-02-14T00:00:00"/>
    <x v="0"/>
    <n v="67"/>
  </r>
  <r>
    <s v="February 8 , 2020 - February 14 , 2020"/>
    <x v="6"/>
    <d v="2020-02-08T00:00:00"/>
    <d v="2020-02-14T00:00:00"/>
    <x v="1"/>
    <n v="15"/>
  </r>
  <r>
    <s v="February 8 , 2020 - February 14 , 2020"/>
    <x v="6"/>
    <d v="2020-02-08T00:00:00"/>
    <d v="2020-02-14T00:00:00"/>
    <x v="2"/>
    <n v="1"/>
  </r>
  <r>
    <s v="February 15 , 2020 - February 21 , 2020"/>
    <x v="7"/>
    <d v="2020-02-15T00:00:00"/>
    <d v="2020-02-21T00:00:00"/>
    <x v="0"/>
    <n v="87"/>
  </r>
  <r>
    <s v="February 15 , 2020 - February 21 , 2020"/>
    <x v="7"/>
    <d v="2020-02-15T00:00:00"/>
    <d v="2020-02-21T00:00:00"/>
    <x v="1"/>
    <n v="16"/>
  </r>
  <r>
    <s v="February 15 , 2020 - February 21 , 2020"/>
    <x v="7"/>
    <d v="2020-02-15T00:00:00"/>
    <d v="2020-02-21T00:00:00"/>
    <x v="2"/>
    <n v="1"/>
  </r>
  <r>
    <s v="February 22 , 2020 - February 28 , 2020"/>
    <x v="8"/>
    <d v="2020-02-22T00:00:00"/>
    <d v="2020-02-28T00:00:00"/>
    <x v="0"/>
    <n v="62"/>
  </r>
  <r>
    <s v="February 22 , 2020 - February 28 , 2020"/>
    <x v="8"/>
    <d v="2020-02-22T00:00:00"/>
    <d v="2020-02-28T00:00:00"/>
    <x v="1"/>
    <n v="8"/>
  </r>
  <r>
    <s v="February 22 , 2020 - February 28 , 2020"/>
    <x v="8"/>
    <d v="2020-02-22T00:00:00"/>
    <d v="2020-02-28T00:00:00"/>
    <x v="2"/>
    <n v="2"/>
  </r>
  <r>
    <s v="February 29 , 2020 - March 6 , 2020"/>
    <x v="9"/>
    <d v="2020-02-29T00:00:00"/>
    <d v="2020-03-06T00:00:00"/>
    <x v="0"/>
    <n v="51"/>
  </r>
  <r>
    <s v="February 29 , 2020 - March 6 , 2020"/>
    <x v="9"/>
    <d v="2020-02-29T00:00:00"/>
    <d v="2020-03-06T00:00:00"/>
    <x v="1"/>
    <n v="2"/>
  </r>
  <r>
    <s v="March 7 , 2020 - March 13 , 2020"/>
    <x v="10"/>
    <d v="2020-03-07T00:00:00"/>
    <d v="2020-03-13T00:00:00"/>
    <x v="0"/>
    <n v="50"/>
  </r>
  <r>
    <s v="March 7 , 2020 - March 13 , 2020"/>
    <x v="10"/>
    <d v="2020-03-07T00:00:00"/>
    <d v="2020-03-13T00:00:00"/>
    <x v="2"/>
    <n v="1"/>
  </r>
  <r>
    <s v="March 14 , 2020 - March 20 , 2020"/>
    <x v="11"/>
    <d v="2020-03-14T00:00:00"/>
    <d v="2020-03-20T00:00:00"/>
    <x v="0"/>
    <n v="57"/>
  </r>
  <r>
    <s v="March 14 , 2020 - March 20 , 2020"/>
    <x v="11"/>
    <d v="2020-03-14T00:00:00"/>
    <d v="2020-03-20T00:00:00"/>
    <x v="1"/>
    <n v="5"/>
  </r>
  <r>
    <s v="March 14 , 2020 - March 20 , 2020"/>
    <x v="11"/>
    <d v="2020-03-14T00:00:00"/>
    <d v="2020-03-20T00:00:00"/>
    <x v="2"/>
    <n v="2"/>
  </r>
  <r>
    <s v="March 21 , 2020 - March 27 , 2020"/>
    <x v="12"/>
    <d v="2020-03-21T00:00:00"/>
    <d v="2020-03-27T00:00:00"/>
    <x v="0"/>
    <n v="60"/>
  </r>
  <r>
    <s v="March 21 , 2020 - March 27 , 2020"/>
    <x v="12"/>
    <d v="2020-03-21T00:00:00"/>
    <d v="2020-03-27T00:00:00"/>
    <x v="1"/>
    <n v="7"/>
  </r>
  <r>
    <s v="March 28 , 2020 - April 3 , 2020"/>
    <x v="13"/>
    <d v="2020-03-28T00:00:00"/>
    <d v="2020-04-03T00:00:00"/>
    <x v="0"/>
    <n v="68"/>
  </r>
  <r>
    <s v="March 28 , 2020 - April 3 , 2020"/>
    <x v="13"/>
    <d v="2020-03-28T00:00:00"/>
    <d v="2020-04-03T00:00:00"/>
    <x v="2"/>
    <n v="3"/>
  </r>
  <r>
    <s v="March 28 , 2020 - April 3 , 2020"/>
    <x v="13"/>
    <d v="2020-03-28T00:00:00"/>
    <d v="2020-04-03T00:00:00"/>
    <x v="1"/>
    <n v="2"/>
  </r>
  <r>
    <s v="April 4 , 2020 - April 10 , 2020"/>
    <x v="14"/>
    <d v="2020-04-04T00:00:00"/>
    <d v="2020-04-10T00:00:00"/>
    <x v="0"/>
    <n v="58"/>
  </r>
  <r>
    <s v="April 11 , 2020 - April 17 , 2020"/>
    <x v="15"/>
    <d v="2020-04-11T00:00:00"/>
    <d v="2020-04-17T00:00:00"/>
    <x v="0"/>
    <n v="46"/>
  </r>
  <r>
    <s v="April 11 , 2020 - April 17 , 2020"/>
    <x v="15"/>
    <d v="2020-04-11T00:00:00"/>
    <d v="2020-04-17T00:00:00"/>
    <x v="1"/>
    <n v="6"/>
  </r>
  <r>
    <s v="April 11 , 2020 - April 17 , 2020"/>
    <x v="15"/>
    <d v="2020-04-11T00:00:00"/>
    <d v="2020-04-17T00:00:00"/>
    <x v="2"/>
    <n v="2"/>
  </r>
  <r>
    <s v="April 18 , 2020 - April 24 , 2020"/>
    <x v="16"/>
    <d v="2020-04-18T00:00:00"/>
    <d v="2020-04-24T00:00:00"/>
    <x v="0"/>
    <n v="54"/>
  </r>
  <r>
    <s v="April 18 , 2020 - April 24 , 2020"/>
    <x v="16"/>
    <d v="2020-04-18T00:00:00"/>
    <d v="2020-04-24T00:00:00"/>
    <x v="2"/>
    <n v="1"/>
  </r>
  <r>
    <s v="April 25 , 2020 - May 1 , 2020"/>
    <x v="17"/>
    <d v="2020-04-25T00:00:00"/>
    <d v="2020-05-01T00:00:00"/>
    <x v="0"/>
    <n v="49"/>
  </r>
  <r>
    <s v="April 25 , 2020 - May 1 , 2020"/>
    <x v="17"/>
    <d v="2020-04-25T00:00:00"/>
    <d v="2020-05-01T00:00:00"/>
    <x v="1"/>
    <n v="4"/>
  </r>
  <r>
    <s v="May 2 , 2020 - May 8 , 2020"/>
    <x v="18"/>
    <d v="2020-05-02T00:00:00"/>
    <d v="2020-05-08T00:00:00"/>
    <x v="0"/>
    <n v="52"/>
  </r>
  <r>
    <s v="May 2 , 2020 - May 8 , 2020"/>
    <x v="18"/>
    <d v="2020-05-02T00:00:00"/>
    <d v="2020-05-08T00:00:00"/>
    <x v="1"/>
    <n v="2"/>
  </r>
  <r>
    <s v="May 2 , 2020 - May 8 , 2020"/>
    <x v="18"/>
    <d v="2020-05-02T00:00:00"/>
    <d v="2020-05-08T00:00:00"/>
    <x v="2"/>
    <n v="1"/>
  </r>
  <r>
    <s v="May 9 , 2020 - May 15 , 2020"/>
    <x v="19"/>
    <d v="2020-05-09T00:00:00"/>
    <d v="2020-05-15T00:00:00"/>
    <x v="0"/>
    <n v="100"/>
  </r>
  <r>
    <s v="May 9 , 2020 - May 15 , 2020"/>
    <x v="19"/>
    <d v="2020-05-09T00:00:00"/>
    <d v="2020-05-15T00:00:00"/>
    <x v="2"/>
    <n v="1"/>
  </r>
  <r>
    <s v="May 16 , 2020 - May 22 , 2020"/>
    <x v="20"/>
    <d v="2020-05-16T00:00:00"/>
    <d v="2020-05-22T00:00:00"/>
    <x v="0"/>
    <n v="70"/>
  </r>
  <r>
    <s v="May 16 , 2020 - May 22 , 2020"/>
    <x v="20"/>
    <d v="2020-05-16T00:00:00"/>
    <d v="2020-05-22T00:00:00"/>
    <x v="1"/>
    <n v="2"/>
  </r>
  <r>
    <s v="May 16 , 2020 - May 22 , 2020"/>
    <x v="20"/>
    <d v="2020-05-16T00:00:00"/>
    <d v="2020-05-22T00:00:00"/>
    <x v="2"/>
    <n v="1"/>
  </r>
  <r>
    <s v="May 23 , 2020 - May 29 , 2020"/>
    <x v="21"/>
    <d v="2020-05-23T00:00:00"/>
    <d v="2020-05-29T00:00:00"/>
    <x v="0"/>
    <n v="70"/>
  </r>
  <r>
    <s v="May 23 , 2020 - May 29 , 2020"/>
    <x v="21"/>
    <d v="2020-05-23T00:00:00"/>
    <d v="2020-05-29T00:00:00"/>
    <x v="1"/>
    <n v="9"/>
  </r>
  <r>
    <s v="May 23 , 2020 - May 29 , 2020"/>
    <x v="21"/>
    <d v="2020-05-23T00:00:00"/>
    <d v="2020-05-29T00:00:00"/>
    <x v="2"/>
    <n v="2"/>
  </r>
  <r>
    <s v="May 30 , 2020 - June 5 , 2020"/>
    <x v="22"/>
    <d v="2020-05-30T00:00:00"/>
    <d v="2020-06-05T00:00:00"/>
    <x v="0"/>
    <n v="58"/>
  </r>
  <r>
    <s v="May 30 , 2020 - June 5 , 2020"/>
    <x v="22"/>
    <d v="2020-05-30T00:00:00"/>
    <d v="2020-06-05T00:00:00"/>
    <x v="1"/>
    <n v="5"/>
  </r>
  <r>
    <s v="June 6 , 2020 - June 12 , 2020"/>
    <x v="23"/>
    <d v="2020-06-06T00:00:00"/>
    <d v="2020-06-12T00:00:00"/>
    <x v="0"/>
    <n v="65"/>
  </r>
  <r>
    <s v="June 6 , 2020 - June 12 , 2020"/>
    <x v="23"/>
    <d v="2020-06-06T00:00:00"/>
    <d v="2020-06-12T00:00:00"/>
    <x v="2"/>
    <n v="3"/>
  </r>
  <r>
    <s v="June 6 , 2020 - June 12 , 2020"/>
    <x v="23"/>
    <d v="2020-06-06T00:00:00"/>
    <d v="2020-06-12T00:00:00"/>
    <x v="1"/>
    <n v="3"/>
  </r>
  <r>
    <s v="June 13 , 2020 - June 19 , 2020"/>
    <x v="24"/>
    <d v="2020-06-13T00:00:00"/>
    <d v="2020-06-19T00:00:00"/>
    <x v="0"/>
    <n v="132"/>
  </r>
  <r>
    <s v="June 13 , 2020 - June 19 , 2020"/>
    <x v="24"/>
    <d v="2020-06-13T00:00:00"/>
    <d v="2020-06-19T00:00:00"/>
    <x v="2"/>
    <n v="4"/>
  </r>
  <r>
    <s v="June 13 , 2020 - June 19 , 2020"/>
    <x v="24"/>
    <d v="2020-06-13T00:00:00"/>
    <d v="2020-06-19T00:00:00"/>
    <x v="1"/>
    <n v="2"/>
  </r>
  <r>
    <s v="June 20 , 2020 - June 26 , 2020"/>
    <x v="25"/>
    <d v="2020-06-20T00:00:00"/>
    <d v="2020-06-26T00:00:00"/>
    <x v="0"/>
    <n v="108"/>
  </r>
  <r>
    <s v="June 20 , 2020 - June 26 , 2020"/>
    <x v="25"/>
    <d v="2020-06-20T00:00:00"/>
    <d v="2020-06-26T00:00:00"/>
    <x v="1"/>
    <n v="32"/>
  </r>
  <r>
    <s v="June 20 , 2020 - June 26 , 2020"/>
    <x v="25"/>
    <d v="2020-06-20T00:00:00"/>
    <d v="2020-06-26T00:00:00"/>
    <x v="2"/>
    <n v="9"/>
  </r>
  <r>
    <s v="June 27 , 2020 - July 3 , 2020"/>
    <x v="26"/>
    <d v="2020-06-27T00:00:00"/>
    <d v="2020-07-03T00:00:00"/>
    <x v="0"/>
    <n v="59"/>
  </r>
  <r>
    <s v="June 27 , 2020 - July 3 , 2020"/>
    <x v="26"/>
    <d v="2020-06-27T00:00:00"/>
    <d v="2020-07-03T00:00:00"/>
    <x v="1"/>
    <n v="7"/>
  </r>
  <r>
    <s v="June 27 , 2020 - July 3 , 2020"/>
    <x v="26"/>
    <d v="2020-06-27T00:00:00"/>
    <d v="2020-07-03T00:00:00"/>
    <x v="2"/>
    <n v="3"/>
  </r>
  <r>
    <s v="July 4 , 2020 - July 10 , 2020"/>
    <x v="27"/>
    <d v="2020-07-04T00:00:00"/>
    <d v="2020-07-10T00:00:00"/>
    <x v="0"/>
    <n v="71"/>
  </r>
  <r>
    <s v="July 4 , 2020 - July 10 , 2020"/>
    <x v="27"/>
    <d v="2020-07-04T00:00:00"/>
    <d v="2020-07-10T00:00:00"/>
    <x v="1"/>
    <n v="9"/>
  </r>
  <r>
    <s v="July 4 , 2020 - July 10 , 2020"/>
    <x v="27"/>
    <d v="2020-07-04T00:00:00"/>
    <d v="2020-07-10T00:00:00"/>
    <x v="2"/>
    <n v="1"/>
  </r>
  <r>
    <s v="July 11 , 2020 - July 17 , 2020"/>
    <x v="28"/>
    <d v="2020-07-11T00:00:00"/>
    <d v="2020-07-17T00:00:00"/>
    <x v="0"/>
    <n v="85"/>
  </r>
  <r>
    <s v="July 11 , 2020 - July 17 , 2020"/>
    <x v="28"/>
    <d v="2020-07-11T00:00:00"/>
    <d v="2020-07-17T00:00:00"/>
    <x v="1"/>
    <n v="12"/>
  </r>
  <r>
    <s v="July 18 , 2020 - July 24 , 2020"/>
    <x v="29"/>
    <d v="2020-07-18T00:00:00"/>
    <d v="2020-07-24T00:00:00"/>
    <x v="0"/>
    <n v="67"/>
  </r>
  <r>
    <s v="July 18 , 2020 - July 24 , 2020"/>
    <x v="29"/>
    <d v="2020-07-18T00:00:00"/>
    <d v="2020-07-24T00:00:00"/>
    <x v="1"/>
    <n v="16"/>
  </r>
  <r>
    <s v="July 18 , 2020 - July 24 , 2020"/>
    <x v="29"/>
    <d v="2020-07-18T00:00:00"/>
    <d v="2020-07-24T00:00:00"/>
    <x v="2"/>
    <n v="2"/>
  </r>
  <r>
    <s v="July 25 , 2020 - July 31 , 2020"/>
    <x v="30"/>
    <d v="2020-07-25T00:00:00"/>
    <d v="2020-07-31T00:00:00"/>
    <x v="0"/>
    <n v="66"/>
  </r>
  <r>
    <s v="July 25 , 2020 - July 31 , 2020"/>
    <x v="30"/>
    <d v="2020-07-25T00:00:00"/>
    <d v="2020-07-31T00:00:00"/>
    <x v="1"/>
    <n v="6"/>
  </r>
  <r>
    <s v="July 25 , 2020 - July 31 , 2020"/>
    <x v="30"/>
    <d v="2020-07-25T00:00:00"/>
    <d v="2020-07-31T00:00:00"/>
    <x v="2"/>
    <n v="1"/>
  </r>
  <r>
    <s v="August 1 , 2020 - August 7 , 2020"/>
    <x v="31"/>
    <d v="2020-08-01T00:00:00"/>
    <d v="2020-08-07T00:00:00"/>
    <x v="0"/>
    <n v="589"/>
  </r>
  <r>
    <s v="August 1 , 2020 - August 7 , 2020"/>
    <x v="31"/>
    <d v="2020-08-01T00:00:00"/>
    <d v="2020-08-07T00:00:00"/>
    <x v="1"/>
    <n v="143"/>
  </r>
  <r>
    <s v="August 1 , 2020 - August 7 , 2020"/>
    <x v="31"/>
    <d v="2020-08-01T00:00:00"/>
    <d v="2020-08-07T00:00:00"/>
    <x v="2"/>
    <n v="24"/>
  </r>
  <r>
    <s v="August 8 , 2020 - August 14 , 2020"/>
    <x v="32"/>
    <d v="2020-08-08T00:00:00"/>
    <d v="2020-08-14T00:00:00"/>
    <x v="0"/>
    <n v="632"/>
  </r>
  <r>
    <s v="August 8 , 2020 - August 14 , 2020"/>
    <x v="32"/>
    <d v="2020-08-08T00:00:00"/>
    <d v="2020-08-14T00:00:00"/>
    <x v="1"/>
    <n v="114"/>
  </r>
  <r>
    <s v="August 8 , 2020 - August 14 , 2020"/>
    <x v="32"/>
    <d v="2020-08-08T00:00:00"/>
    <d v="2020-08-14T00:00:00"/>
    <x v="2"/>
    <n v="29"/>
  </r>
  <r>
    <s v="August 15 , 2020 - August 21 , 2020"/>
    <x v="33"/>
    <d v="2020-08-15T00:00:00"/>
    <d v="2020-08-21T00:00:00"/>
    <x v="0"/>
    <n v="649"/>
  </r>
  <r>
    <s v="August 15 , 2020 - August 21 , 2020"/>
    <x v="33"/>
    <d v="2020-08-15T00:00:00"/>
    <d v="2020-08-21T00:00:00"/>
    <x v="1"/>
    <n v="144"/>
  </r>
  <r>
    <s v="August 15 , 2020 - August 21 , 2020"/>
    <x v="33"/>
    <d v="2020-08-15T00:00:00"/>
    <d v="2020-08-21T00:00:00"/>
    <x v="2"/>
    <n v="19"/>
  </r>
  <r>
    <s v="August 22 , 2020 - August 28 , 2020"/>
    <x v="34"/>
    <d v="2020-08-22T00:00:00"/>
    <d v="2020-08-28T00:00:00"/>
    <x v="0"/>
    <n v="581"/>
  </r>
  <r>
    <s v="August 22 , 2020 - August 28 , 2020"/>
    <x v="34"/>
    <d v="2020-08-22T00:00:00"/>
    <d v="2020-08-28T00:00:00"/>
    <x v="1"/>
    <n v="144"/>
  </r>
  <r>
    <s v="August 22 , 2020 - August 28 , 2020"/>
    <x v="34"/>
    <d v="2020-08-22T00:00:00"/>
    <d v="2020-08-28T00:00:00"/>
    <x v="2"/>
    <n v="44"/>
  </r>
  <r>
    <s v="August 29 , 2020 - September 4 , 2020"/>
    <x v="35"/>
    <d v="2020-08-29T00:00:00"/>
    <d v="2020-09-04T00:00:00"/>
    <x v="0"/>
    <n v="524"/>
  </r>
  <r>
    <s v="August 29 , 2020 - September 4 , 2020"/>
    <x v="35"/>
    <d v="2020-08-29T00:00:00"/>
    <d v="2020-09-04T00:00:00"/>
    <x v="1"/>
    <n v="74"/>
  </r>
  <r>
    <s v="August 29 , 2020 - September 4 , 2020"/>
    <x v="35"/>
    <d v="2020-08-29T00:00:00"/>
    <d v="2020-09-04T00:00:00"/>
    <x v="2"/>
    <n v="24"/>
  </r>
  <r>
    <s v="September 5 , 2020 - September 11 , 2020"/>
    <x v="36"/>
    <d v="2020-09-05T00:00:00"/>
    <d v="2020-09-11T00:00:00"/>
    <x v="0"/>
    <n v="529"/>
  </r>
  <r>
    <s v="September 5 , 2020 - September 11 , 2020"/>
    <x v="36"/>
    <d v="2020-09-05T00:00:00"/>
    <d v="2020-09-11T00:00:00"/>
    <x v="1"/>
    <n v="101"/>
  </r>
  <r>
    <s v="September 5 , 2020 - September 11 , 2020"/>
    <x v="36"/>
    <d v="2020-09-05T00:00:00"/>
    <d v="2020-09-11T00:00:00"/>
    <x v="2"/>
    <n v="28"/>
  </r>
  <r>
    <s v="September 12 , 2020 - September 18 , 2020"/>
    <x v="37"/>
    <d v="2020-09-12T00:00:00"/>
    <d v="2020-09-18T00:00:00"/>
    <x v="0"/>
    <n v="432"/>
  </r>
  <r>
    <s v="September 12 , 2020 - September 18 , 2020"/>
    <x v="37"/>
    <d v="2020-09-12T00:00:00"/>
    <d v="2020-09-18T00:00:00"/>
    <x v="1"/>
    <n v="108"/>
  </r>
  <r>
    <s v="September 12 , 2020 - September 18 , 2020"/>
    <x v="37"/>
    <d v="2020-09-12T00:00:00"/>
    <d v="2020-09-18T00:00:00"/>
    <x v="2"/>
    <n v="14"/>
  </r>
  <r>
    <s v="September 19 , 2020 - September 25 , 2020"/>
    <x v="38"/>
    <d v="2020-09-19T00:00:00"/>
    <d v="2020-09-25T00:00:00"/>
    <x v="0"/>
    <n v="462"/>
  </r>
  <r>
    <s v="September 19 , 2020 - September 25 , 2020"/>
    <x v="38"/>
    <d v="2020-09-19T00:00:00"/>
    <d v="2020-09-25T00:00:00"/>
    <x v="1"/>
    <n v="57"/>
  </r>
  <r>
    <s v="September 19 , 2020 - September 25 , 2020"/>
    <x v="38"/>
    <d v="2020-09-19T00:00:00"/>
    <d v="2020-09-25T00:00:00"/>
    <x v="2"/>
    <n v="13"/>
  </r>
  <r>
    <s v="September 26 , 2020 - October 2 , 2020"/>
    <x v="39"/>
    <d v="2020-09-26T00:00:00"/>
    <d v="2020-10-02T00:00:00"/>
    <x v="0"/>
    <n v="523"/>
  </r>
  <r>
    <s v="September 26 , 2020 - October 2 , 2020"/>
    <x v="39"/>
    <d v="2020-09-26T00:00:00"/>
    <d v="2020-10-02T00:00:00"/>
    <x v="1"/>
    <n v="277"/>
  </r>
  <r>
    <s v="September 26 , 2020 - October 2 , 2020"/>
    <x v="39"/>
    <d v="2020-09-26T00:00:00"/>
    <d v="2020-10-02T00:00:00"/>
    <x v="2"/>
    <n v="44"/>
  </r>
  <r>
    <s v="October 3 , 2020 - October 9 , 2020"/>
    <x v="40"/>
    <d v="2020-10-03T00:00:00"/>
    <d v="2020-10-09T00:00:00"/>
    <x v="0"/>
    <n v="598"/>
  </r>
  <r>
    <s v="October 3 , 2020 - October 9 , 2020"/>
    <x v="40"/>
    <d v="2020-10-03T00:00:00"/>
    <d v="2020-10-09T00:00:00"/>
    <x v="1"/>
    <n v="108"/>
  </r>
  <r>
    <s v="October 3 , 2020 - October 9 , 2020"/>
    <x v="40"/>
    <d v="2020-10-03T00:00:00"/>
    <d v="2020-10-09T00:00:00"/>
    <x v="2"/>
    <n v="15"/>
  </r>
  <r>
    <s v="October 10 , 2020 - October 16 , 2020"/>
    <x v="41"/>
    <d v="2020-10-10T00:00:00"/>
    <d v="2020-10-16T00:00:00"/>
    <x v="0"/>
    <n v="412"/>
  </r>
  <r>
    <s v="October 10 , 2020 - October 16 , 2020"/>
    <x v="41"/>
    <d v="2020-10-10T00:00:00"/>
    <d v="2020-10-16T00:00:00"/>
    <x v="1"/>
    <n v="72"/>
  </r>
  <r>
    <s v="October 10 , 2020 - October 16 , 2020"/>
    <x v="41"/>
    <d v="2020-10-10T00:00:00"/>
    <d v="2020-10-16T00:00:00"/>
    <x v="2"/>
    <n v="27"/>
  </r>
  <r>
    <s v="October 17 , 2020 - October 23 , 2020"/>
    <x v="42"/>
    <d v="2020-10-17T00:00:00"/>
    <d v="2020-10-23T00:00:00"/>
    <x v="0"/>
    <n v="613"/>
  </r>
  <r>
    <s v="October 17 , 2020 - October 23 , 2020"/>
    <x v="42"/>
    <d v="2020-10-17T00:00:00"/>
    <d v="2020-10-23T00:00:00"/>
    <x v="1"/>
    <n v="172"/>
  </r>
  <r>
    <s v="October 17 , 2020 - October 23 , 2020"/>
    <x v="42"/>
    <d v="2020-10-17T00:00:00"/>
    <d v="2020-10-23T00:00:00"/>
    <x v="2"/>
    <n v="10"/>
  </r>
  <r>
    <s v="October 24 , 2020 - October 30 , 2020"/>
    <x v="43"/>
    <d v="2020-10-24T00:00:00"/>
    <d v="2020-10-30T00:00:00"/>
    <x v="0"/>
    <n v="627"/>
  </r>
  <r>
    <s v="October 24 , 2020 - October 30 , 2020"/>
    <x v="43"/>
    <d v="2020-10-24T00:00:00"/>
    <d v="2020-10-30T00:00:00"/>
    <x v="1"/>
    <n v="110"/>
  </r>
  <r>
    <s v="October 24 , 2020 - October 30 , 2020"/>
    <x v="43"/>
    <d v="2020-10-24T00:00:00"/>
    <d v="2020-10-30T00:00:00"/>
    <x v="2"/>
    <n v="15"/>
  </r>
  <r>
    <s v="October 31 , 2020 - November 6 , 2020"/>
    <x v="44"/>
    <d v="2020-10-31T00:00:00"/>
    <d v="2020-11-06T00:00:00"/>
    <x v="0"/>
    <n v="458"/>
  </r>
  <r>
    <s v="October 31 , 2020 - November 6 , 2020"/>
    <x v="44"/>
    <d v="2020-10-31T00:00:00"/>
    <d v="2020-11-06T00:00:00"/>
    <x v="1"/>
    <n v="68"/>
  </r>
  <r>
    <s v="October 31 , 2020 - November 6 , 2020"/>
    <x v="44"/>
    <d v="2020-10-31T00:00:00"/>
    <d v="2020-11-06T00:00:00"/>
    <x v="2"/>
    <n v="8"/>
  </r>
  <r>
    <s v="November 7 , 2020 - November 13 , 2020"/>
    <x v="45"/>
    <d v="2020-11-07T00:00:00"/>
    <d v="2020-11-13T00:00:00"/>
    <x v="0"/>
    <n v="466"/>
  </r>
  <r>
    <s v="November 7 , 2020 - November 13 , 2020"/>
    <x v="45"/>
    <d v="2020-11-07T00:00:00"/>
    <d v="2020-11-13T00:00:00"/>
    <x v="1"/>
    <n v="67"/>
  </r>
  <r>
    <s v="November 7 , 2020 - November 13 , 2020"/>
    <x v="45"/>
    <d v="2020-11-07T00:00:00"/>
    <d v="2020-11-13T00:00:00"/>
    <x v="2"/>
    <n v="23"/>
  </r>
  <r>
    <s v="November 14 , 2020 - November 20 , 2020"/>
    <x v="46"/>
    <d v="2020-11-14T00:00:00"/>
    <d v="2020-11-20T00:00:00"/>
    <x v="0"/>
    <n v="483"/>
  </r>
  <r>
    <s v="November 14 , 2020 - November 20 , 2020"/>
    <x v="46"/>
    <d v="2020-11-14T00:00:00"/>
    <d v="2020-11-20T00:00:00"/>
    <x v="1"/>
    <n v="108"/>
  </r>
  <r>
    <s v="November 14 , 2020 - November 20 , 2020"/>
    <x v="46"/>
    <d v="2020-11-14T00:00:00"/>
    <d v="2020-11-20T00:00:00"/>
    <x v="2"/>
    <n v="29"/>
  </r>
  <r>
    <s v="November 21 , 2020 - November 27 , 2020"/>
    <x v="47"/>
    <d v="2020-11-21T00:00:00"/>
    <d v="2020-11-27T00:00:00"/>
    <x v="0"/>
    <n v="483"/>
  </r>
  <r>
    <s v="November 21 , 2020 - November 27 , 2020"/>
    <x v="47"/>
    <d v="2020-11-21T00:00:00"/>
    <d v="2020-11-27T00:00:00"/>
    <x v="1"/>
    <n v="85"/>
  </r>
  <r>
    <s v="November 21 , 2020 - November 27 , 2020"/>
    <x v="47"/>
    <d v="2020-11-21T00:00:00"/>
    <d v="2020-11-27T00:00:00"/>
    <x v="2"/>
    <n v="18"/>
  </r>
  <r>
    <s v="November 28 , 2020 - December 4 , 2020"/>
    <x v="48"/>
    <d v="2020-11-28T00:00:00"/>
    <d v="2020-12-04T00:00:00"/>
    <x v="0"/>
    <n v="385"/>
  </r>
  <r>
    <s v="November 28 , 2020 - December 4 , 2020"/>
    <x v="48"/>
    <d v="2020-11-28T00:00:00"/>
    <d v="2020-12-04T00:00:00"/>
    <x v="1"/>
    <n v="92"/>
  </r>
  <r>
    <s v="November 28 , 2020 - December 4 , 2020"/>
    <x v="48"/>
    <d v="2020-11-28T00:00:00"/>
    <d v="2020-12-04T00:00:00"/>
    <x v="2"/>
    <n v="12"/>
  </r>
  <r>
    <s v="December 5 , 2020 - December 11 , 2020"/>
    <x v="49"/>
    <d v="2020-12-05T00:00:00"/>
    <d v="2020-12-11T00:00:00"/>
    <x v="0"/>
    <n v="481"/>
  </r>
  <r>
    <s v="December 5 , 2020 - December 11 , 2020"/>
    <x v="49"/>
    <d v="2020-12-05T00:00:00"/>
    <d v="2020-12-11T00:00:00"/>
    <x v="1"/>
    <n v="91"/>
  </r>
  <r>
    <s v="December 5 , 2020 - December 11 , 2020"/>
    <x v="49"/>
    <d v="2020-12-05T00:00:00"/>
    <d v="2020-12-11T00:00:00"/>
    <x v="2"/>
    <n v="12"/>
  </r>
  <r>
    <s v="December 12 , 2020 - December 18 , 2020"/>
    <x v="50"/>
    <d v="2020-12-12T00:00:00"/>
    <d v="2020-12-18T00:00:00"/>
    <x v="0"/>
    <n v="440"/>
  </r>
  <r>
    <s v="December 12 , 2020 - December 18 , 2020"/>
    <x v="50"/>
    <d v="2020-12-12T00:00:00"/>
    <d v="2020-12-18T00:00:00"/>
    <x v="1"/>
    <n v="81"/>
  </r>
  <r>
    <s v="December 12 , 2020 - December 18 , 2020"/>
    <x v="50"/>
    <d v="2020-12-12T00:00:00"/>
    <d v="2020-12-18T00:00:00"/>
    <x v="2"/>
    <n v="25"/>
  </r>
  <r>
    <s v="December 19 , 2020 - December 25 , 2020"/>
    <x v="51"/>
    <d v="2020-12-19T00:00:00"/>
    <d v="2020-12-25T00:00:00"/>
    <x v="0"/>
    <n v="411"/>
  </r>
  <r>
    <s v="December 19 , 2020 - December 25 , 2020"/>
    <x v="51"/>
    <d v="2020-12-19T00:00:00"/>
    <d v="2020-12-25T00:00:00"/>
    <x v="1"/>
    <n v="94"/>
  </r>
  <r>
    <s v="December 19 , 2020 - December 25 , 2020"/>
    <x v="51"/>
    <d v="2020-12-19T00:00:00"/>
    <d v="2020-12-25T00:00:00"/>
    <x v="2"/>
    <n v="28"/>
  </r>
  <r>
    <s v="December 26 , 2020 - January 1 , 2021"/>
    <x v="52"/>
    <d v="2020-12-26T00:00:00"/>
    <d v="2021-01-01T00:00:00"/>
    <x v="0"/>
    <n v="508"/>
  </r>
  <r>
    <s v="December 26 , 2020 - January 1 , 2021"/>
    <x v="52"/>
    <d v="2020-12-26T00:00:00"/>
    <d v="2021-01-01T00:00:00"/>
    <x v="1"/>
    <n v="110"/>
  </r>
  <r>
    <s v="December 26 , 2020 - January 1 , 2021"/>
    <x v="52"/>
    <d v="2020-12-26T00:00:00"/>
    <d v="2021-01-01T00:00:00"/>
    <x v="2"/>
    <n v="15"/>
  </r>
  <r>
    <s v="January 2 , 2021 - January 8 , 2021"/>
    <x v="53"/>
    <d v="2021-01-02T00:00:00"/>
    <d v="2021-01-08T00:00:00"/>
    <x v="0"/>
    <n v="523"/>
  </r>
  <r>
    <s v="January 2 , 2021 - January 8 , 2021"/>
    <x v="53"/>
    <d v="2021-01-02T00:00:00"/>
    <d v="2021-01-08T00:00:00"/>
    <x v="1"/>
    <n v="82"/>
  </r>
  <r>
    <s v="January 2 , 2021 - January 8 , 2021"/>
    <x v="53"/>
    <d v="2021-01-02T00:00:00"/>
    <d v="2021-01-08T00:00:00"/>
    <x v="2"/>
    <n v="13"/>
  </r>
  <r>
    <s v="January 9 , 2021 - January 15 , 2021"/>
    <x v="54"/>
    <d v="2021-01-09T00:00:00"/>
    <d v="2021-01-15T00:00:00"/>
    <x v="0"/>
    <n v="429"/>
  </r>
  <r>
    <s v="January 9 , 2021 - January 15 , 2021"/>
    <x v="54"/>
    <d v="2021-01-09T00:00:00"/>
    <d v="2021-01-15T00:00:00"/>
    <x v="1"/>
    <n v="104"/>
  </r>
  <r>
    <s v="January 9 , 2021 - January 15 , 2021"/>
    <x v="54"/>
    <d v="2021-01-09T00:00:00"/>
    <d v="2021-01-15T00:00:00"/>
    <x v="2"/>
    <n v="17"/>
  </r>
  <r>
    <s v="January 16 , 2021 - January 22 , 2021"/>
    <x v="55"/>
    <d v="2021-01-16T00:00:00"/>
    <d v="2021-01-22T00:00:00"/>
    <x v="0"/>
    <n v="2523"/>
  </r>
  <r>
    <s v="January 16 , 2021 - January 22 , 2021"/>
    <x v="55"/>
    <d v="2021-01-16T00:00:00"/>
    <d v="2021-01-22T00:00:00"/>
    <x v="1"/>
    <n v="773"/>
  </r>
  <r>
    <s v="January 16 , 2021 - January 22 , 2021"/>
    <x v="55"/>
    <d v="2021-01-16T00:00:00"/>
    <d v="2021-01-22T00:00:00"/>
    <x v="2"/>
    <n v="33"/>
  </r>
  <r>
    <s v="January 23 , 2021 - January 29 , 2021"/>
    <x v="56"/>
    <d v="2021-01-23T00:00:00"/>
    <d v="2021-01-29T00:00:00"/>
    <x v="0"/>
    <n v="4693"/>
  </r>
  <r>
    <s v="January 23 , 2021 - January 29 , 2021"/>
    <x v="56"/>
    <d v="2021-01-23T00:00:00"/>
    <d v="2021-01-29T00:00:00"/>
    <x v="1"/>
    <n v="1843"/>
  </r>
  <r>
    <s v="January 23 , 2021 - January 29 , 2021"/>
    <x v="56"/>
    <d v="2021-01-23T00:00:00"/>
    <d v="2021-01-29T00:00:00"/>
    <x v="2"/>
    <n v="89"/>
  </r>
  <r>
    <s v="January 30 , 2021 - February 5 , 2021"/>
    <x v="57"/>
    <d v="2021-01-30T00:00:00"/>
    <d v="2021-02-05T00:00:00"/>
    <x v="0"/>
    <n v="3687"/>
  </r>
  <r>
    <s v="January 30 , 2021 - February 5 , 2021"/>
    <x v="57"/>
    <d v="2021-01-30T00:00:00"/>
    <d v="2021-02-05T00:00:00"/>
    <x v="1"/>
    <n v="1159"/>
  </r>
  <r>
    <s v="January 30 , 2021 - February 5 , 2021"/>
    <x v="57"/>
    <d v="2021-01-30T00:00:00"/>
    <d v="2021-02-05T00:00:00"/>
    <x v="2"/>
    <n v="56"/>
  </r>
  <r>
    <s v="February 6 , 2021 - February 12 , 2021"/>
    <x v="58"/>
    <d v="2021-02-06T00:00:00"/>
    <d v="2021-02-12T00:00:00"/>
    <x v="0"/>
    <n v="3372"/>
  </r>
  <r>
    <s v="February 6 , 2021 - February 12 , 2021"/>
    <x v="58"/>
    <d v="2021-02-06T00:00:00"/>
    <d v="2021-02-12T00:00:00"/>
    <x v="1"/>
    <n v="1020"/>
  </r>
  <r>
    <s v="February 6 , 2021 - February 12 , 2021"/>
    <x v="58"/>
    <d v="2021-02-06T00:00:00"/>
    <d v="2021-02-12T00:00:00"/>
    <x v="2"/>
    <n v="48"/>
  </r>
  <r>
    <s v="February 13 , 2021 - February 19 , 2021"/>
    <x v="59"/>
    <d v="2021-02-13T00:00:00"/>
    <d v="2021-02-19T00:00:00"/>
    <x v="0"/>
    <n v="3474"/>
  </r>
  <r>
    <s v="February 13 , 2021 - February 19 , 2021"/>
    <x v="59"/>
    <d v="2021-02-13T00:00:00"/>
    <d v="2021-02-19T00:00:00"/>
    <x v="1"/>
    <n v="1099"/>
  </r>
  <r>
    <s v="February 13 , 2021 - February 19 , 2021"/>
    <x v="59"/>
    <d v="2021-02-13T00:00:00"/>
    <d v="2021-02-19T00:00:00"/>
    <x v="2"/>
    <n v="51"/>
  </r>
  <r>
    <s v="February 20 , 2021 - February 26 , 2021"/>
    <x v="60"/>
    <d v="2021-02-20T00:00:00"/>
    <d v="2021-02-26T00:00:00"/>
    <x v="0"/>
    <n v="3135"/>
  </r>
  <r>
    <s v="February 20 , 2021 - February 26 , 2021"/>
    <x v="60"/>
    <d v="2021-02-20T00:00:00"/>
    <d v="2021-02-26T00:00:00"/>
    <x v="1"/>
    <n v="933"/>
  </r>
  <r>
    <s v="February 20 , 2021 - February 26 , 2021"/>
    <x v="60"/>
    <d v="2021-02-20T00:00:00"/>
    <d v="2021-02-26T00:00:00"/>
    <x v="2"/>
    <n v="45"/>
  </r>
  <r>
    <s v="February 27 , 2021 - March 5 , 2021"/>
    <x v="61"/>
    <d v="2021-02-27T00:00:00"/>
    <d v="2021-03-05T00:00:00"/>
    <x v="0"/>
    <n v="3023"/>
  </r>
  <r>
    <s v="February 27 , 2021 - March 5 , 2021"/>
    <x v="61"/>
    <d v="2021-02-27T00:00:00"/>
    <d v="2021-03-05T00:00:00"/>
    <x v="1"/>
    <n v="1011"/>
  </r>
  <r>
    <s v="February 27 , 2021 - March 5 , 2021"/>
    <x v="61"/>
    <d v="2021-02-27T00:00:00"/>
    <d v="2021-03-05T00:00:00"/>
    <x v="2"/>
    <n v="45"/>
  </r>
  <r>
    <s v="March 6 , 2021 - March 12 , 2021"/>
    <x v="62"/>
    <d v="2021-03-06T00:00:00"/>
    <d v="2021-03-12T00:00:00"/>
    <x v="0"/>
    <n v="2872"/>
  </r>
  <r>
    <s v="March 6 , 2021 - March 12 , 2021"/>
    <x v="62"/>
    <d v="2021-03-06T00:00:00"/>
    <d v="2021-03-12T00:00:00"/>
    <x v="1"/>
    <n v="984"/>
  </r>
  <r>
    <s v="March 6 , 2021 - March 12 , 2021"/>
    <x v="62"/>
    <d v="2021-03-06T00:00:00"/>
    <d v="2021-03-12T00:00:00"/>
    <x v="2"/>
    <n v="45"/>
  </r>
  <r>
    <s v="March 13 , 2021 - March 19 , 2021"/>
    <x v="63"/>
    <d v="2021-03-13T00:00:00"/>
    <d v="2021-03-19T00:00:00"/>
    <x v="0"/>
    <n v="2777"/>
  </r>
  <r>
    <s v="March 13 , 2021 - March 19 , 2022"/>
    <x v="63"/>
    <d v="2021-03-13T00:00:00"/>
    <d v="2021-03-19T00:00:00"/>
    <x v="1"/>
    <n v="936"/>
  </r>
  <r>
    <s v="March 13 , 2021 - March 19 , 2023"/>
    <x v="63"/>
    <d v="2021-03-13T00:00:00"/>
    <d v="2021-03-19T00:00:00"/>
    <x v="2"/>
    <n v="50"/>
  </r>
  <r>
    <s v="March 20 , 2021 - March 26 , 2021"/>
    <x v="64"/>
    <d v="2021-03-20T00:00:00"/>
    <d v="2021-03-26T00:00:00"/>
    <x v="0"/>
    <n v="2787"/>
  </r>
  <r>
    <s v="March 20 , 2021 - March 26 , 2021"/>
    <x v="64"/>
    <d v="2021-03-20T00:00:00"/>
    <d v="2021-03-26T00:00:00"/>
    <x v="1"/>
    <n v="930"/>
  </r>
  <r>
    <s v="March 20 , 2021 - March 26 , 2021"/>
    <x v="64"/>
    <d v="2021-03-20T00:00:00"/>
    <d v="2021-03-26T00:00:00"/>
    <x v="2"/>
    <n v="33"/>
  </r>
  <r>
    <s v="March 27 , 2021 - April 2 , 2021"/>
    <x v="65"/>
    <d v="2021-03-27T00:00:00"/>
    <d v="2021-04-02T00:00:00"/>
    <x v="0"/>
    <n v="2888"/>
  </r>
  <r>
    <s v="March 27 , 2021 - April 2 , 2021"/>
    <x v="65"/>
    <d v="2021-03-27T00:00:00"/>
    <d v="2021-04-02T00:00:00"/>
    <x v="1"/>
    <n v="990"/>
  </r>
  <r>
    <s v="March 27 , 2021 - April 2 , 2021"/>
    <x v="65"/>
    <d v="2021-03-27T00:00:00"/>
    <d v="2021-04-02T00:00:00"/>
    <x v="2"/>
    <n v="30"/>
  </r>
  <r>
    <s v="April 3 , 2021 - April 9 , 2021"/>
    <x v="66"/>
    <d v="2021-04-03T00:00:00"/>
    <d v="2021-04-09T00:00:00"/>
    <x v="0"/>
    <n v="2921"/>
  </r>
  <r>
    <s v="April 3 , 2021 - April 9 , 2021"/>
    <x v="66"/>
    <d v="2021-04-03T00:00:00"/>
    <d v="2021-04-09T00:00:00"/>
    <x v="1"/>
    <n v="943"/>
  </r>
  <r>
    <s v="April 3 , 2021 - April 9 , 2021"/>
    <x v="66"/>
    <d v="2021-04-03T00:00:00"/>
    <d v="2021-04-09T00:00:00"/>
    <x v="2"/>
    <n v="30"/>
  </r>
  <r>
    <s v="April 10 , 2021 - April 16 , 2021"/>
    <x v="67"/>
    <d v="2021-04-10T00:00:00"/>
    <d v="2021-04-16T00:00:00"/>
    <x v="0"/>
    <n v="2827"/>
  </r>
  <r>
    <s v="April 10 , 2021 - April 16 , 2021"/>
    <x v="67"/>
    <d v="2021-04-10T00:00:00"/>
    <d v="2021-04-16T00:00:00"/>
    <x v="1"/>
    <n v="880"/>
  </r>
  <r>
    <s v="April 10 , 2021 - April 16 , 2021"/>
    <x v="67"/>
    <d v="2021-04-10T00:00:00"/>
    <d v="2021-04-16T00:00:00"/>
    <x v="2"/>
    <n v="42"/>
  </r>
  <r>
    <s v="April 17 , 2021 - April 23 , 2021"/>
    <x v="68"/>
    <d v="2021-04-17T00:00:00"/>
    <d v="2021-04-23T00:00:00"/>
    <x v="0"/>
    <n v="2872"/>
  </r>
  <r>
    <s v="April 17 , 2021 - April 23 , 2021"/>
    <x v="68"/>
    <d v="2021-04-17T00:00:00"/>
    <d v="2021-04-23T00:00:00"/>
    <x v="1"/>
    <n v="917"/>
  </r>
  <r>
    <s v="April 17 , 2021 - April 23 , 2021"/>
    <x v="68"/>
    <d v="2021-04-17T00:00:00"/>
    <d v="2021-04-23T00:00:00"/>
    <x v="2"/>
    <n v="49"/>
  </r>
  <r>
    <s v="April 24 , 2021 - April 30 , 2021"/>
    <x v="69"/>
    <d v="2021-04-24T00:00:00"/>
    <d v="2021-04-30T00:00:00"/>
    <x v="0"/>
    <n v="2265"/>
  </r>
  <r>
    <s v="April 24 , 2021 - April 30 , 2021"/>
    <x v="69"/>
    <d v="2021-04-24T00:00:00"/>
    <d v="2021-04-30T00:00:00"/>
    <x v="1"/>
    <n v="669"/>
  </r>
  <r>
    <s v="April 24 , 2021 - April 30 , 2021"/>
    <x v="69"/>
    <d v="2021-04-24T00:00:00"/>
    <d v="2021-04-30T00:00:00"/>
    <x v="2"/>
    <n v="38"/>
  </r>
  <r>
    <s v="May 1 , 2021 - May 7 , 2021"/>
    <x v="70"/>
    <d v="2021-05-01T00:00:00"/>
    <d v="2021-05-07T00:00:00"/>
    <x v="0"/>
    <n v="2555"/>
  </r>
  <r>
    <s v="May 1 , 2021 - May 7 , 2021"/>
    <x v="70"/>
    <d v="2021-05-01T00:00:00"/>
    <d v="2021-05-07T00:00:00"/>
    <x v="1"/>
    <n v="918"/>
  </r>
  <r>
    <s v="May 1 , 2021 - May 7 , 2021"/>
    <x v="70"/>
    <d v="2021-05-01T00:00:00"/>
    <d v="2021-05-07T00:00:00"/>
    <x v="2"/>
    <n v="36"/>
  </r>
  <r>
    <m/>
    <x v="71"/>
    <m/>
    <m/>
    <x v="3"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3">
  <r>
    <s v="December 28 , 2019 - January 3 , 2020"/>
    <x v="0"/>
    <d v="2019-12-28T00:00:00"/>
    <d v="2020-01-03T00:00:00"/>
    <x v="0"/>
    <n v="363"/>
  </r>
  <r>
    <s v="December 28 , 2019 - January 3 , 2020"/>
    <x v="0"/>
    <d v="2019-12-28T00:00:00"/>
    <d v="2020-01-03T00:00:00"/>
    <x v="1"/>
    <n v="43"/>
  </r>
  <r>
    <s v="December 28 , 2019 - January 3 , 2020"/>
    <x v="0"/>
    <d v="2019-12-28T00:00:00"/>
    <d v="2020-01-03T00:00:00"/>
    <x v="2"/>
    <n v="16"/>
  </r>
  <r>
    <s v="January 4 , 2020 - January 10 , 2020"/>
    <x v="1"/>
    <d v="2020-01-04T00:00:00"/>
    <d v="2020-01-10T00:00:00"/>
    <x v="0"/>
    <n v="1932"/>
  </r>
  <r>
    <s v="January 4 , 2020 - January 10 , 2020"/>
    <x v="1"/>
    <d v="2020-01-04T00:00:00"/>
    <d v="2020-01-10T00:00:00"/>
    <x v="1"/>
    <n v="86"/>
  </r>
  <r>
    <s v="January 4 , 2020 - January 10 , 2020"/>
    <x v="1"/>
    <d v="2020-01-04T00:00:00"/>
    <d v="2020-01-10T00:00:00"/>
    <x v="2"/>
    <n v="42"/>
  </r>
  <r>
    <s v="January 11 , 2020 - January 17 , 2020"/>
    <x v="2"/>
    <d v="2020-01-11T00:00:00"/>
    <d v="2020-01-17T00:00:00"/>
    <x v="0"/>
    <n v="1077"/>
  </r>
  <r>
    <s v="January 11 , 2020 - January 17 , 2020"/>
    <x v="2"/>
    <d v="2020-01-11T00:00:00"/>
    <d v="2020-01-17T00:00:00"/>
    <x v="1"/>
    <n v="88"/>
  </r>
  <r>
    <s v="January 11 , 2020 - January 17 , 2020"/>
    <x v="2"/>
    <d v="2020-01-11T00:00:00"/>
    <d v="2020-01-17T00:00:00"/>
    <x v="2"/>
    <n v="46"/>
  </r>
  <r>
    <s v="January 18 , 2020 - January 24 , 2020"/>
    <x v="3"/>
    <d v="2020-01-18T00:00:00"/>
    <d v="2020-01-24T00:00:00"/>
    <x v="0"/>
    <n v="945"/>
  </r>
  <r>
    <s v="January 18 , 2020 - January 24 , 2020"/>
    <x v="3"/>
    <d v="2020-01-18T00:00:00"/>
    <d v="2020-01-24T00:00:00"/>
    <x v="1"/>
    <n v="111"/>
  </r>
  <r>
    <s v="January 18 , 2020 - January 24 , 2020"/>
    <x v="3"/>
    <d v="2020-01-18T00:00:00"/>
    <d v="2020-01-24T00:00:00"/>
    <x v="2"/>
    <n v="28"/>
  </r>
  <r>
    <s v="January 25 , 2020 - January 31 , 2020"/>
    <x v="4"/>
    <d v="2020-01-25T00:00:00"/>
    <d v="2020-01-31T00:00:00"/>
    <x v="0"/>
    <n v="1011"/>
  </r>
  <r>
    <s v="January 25 , 2020 - January 31 , 2020"/>
    <x v="4"/>
    <d v="2020-01-25T00:00:00"/>
    <d v="2020-01-31T00:00:00"/>
    <x v="1"/>
    <n v="92"/>
  </r>
  <r>
    <s v="January 25 , 2020 - January 31 , 2020"/>
    <x v="4"/>
    <d v="2020-01-25T00:00:00"/>
    <d v="2020-01-31T00:00:00"/>
    <x v="2"/>
    <n v="35"/>
  </r>
  <r>
    <s v="February 1 , 2020 - February 7 , 2020"/>
    <x v="5"/>
    <d v="2020-02-01T00:00:00"/>
    <d v="2020-02-07T00:00:00"/>
    <x v="0"/>
    <n v="1027"/>
  </r>
  <r>
    <s v="February 1 , 2020 - February 7 , 2020"/>
    <x v="5"/>
    <d v="2020-02-01T00:00:00"/>
    <d v="2020-02-07T00:00:00"/>
    <x v="1"/>
    <n v="118"/>
  </r>
  <r>
    <s v="February 1 , 2020 - February 7 , 2020"/>
    <x v="5"/>
    <d v="2020-02-01T00:00:00"/>
    <d v="2020-02-07T00:00:00"/>
    <x v="2"/>
    <n v="49"/>
  </r>
  <r>
    <s v="February 8 , 2020 - February 14 , 2020"/>
    <x v="6"/>
    <d v="2020-02-08T00:00:00"/>
    <d v="2020-02-14T00:00:00"/>
    <x v="0"/>
    <n v="1037"/>
  </r>
  <r>
    <s v="February 8 , 2020 - February 14 , 2020"/>
    <x v="6"/>
    <d v="2020-02-08T00:00:00"/>
    <d v="2020-02-14T00:00:00"/>
    <x v="1"/>
    <n v="145"/>
  </r>
  <r>
    <s v="February 8 , 2020 - February 14 , 2020"/>
    <x v="6"/>
    <d v="2020-02-08T00:00:00"/>
    <d v="2020-02-14T00:00:00"/>
    <x v="2"/>
    <n v="34"/>
  </r>
  <r>
    <s v="February 15 , 2020 - February 21 , 2020"/>
    <x v="7"/>
    <d v="2020-02-15T00:00:00"/>
    <d v="2020-02-21T00:00:00"/>
    <x v="0"/>
    <n v="1383"/>
  </r>
  <r>
    <s v="February 15 , 2020 - February 21 , 2020"/>
    <x v="7"/>
    <d v="2020-02-15T00:00:00"/>
    <d v="2020-02-21T00:00:00"/>
    <x v="1"/>
    <n v="286"/>
  </r>
  <r>
    <s v="February 15 , 2020 - February 21 , 2020"/>
    <x v="7"/>
    <d v="2020-02-15T00:00:00"/>
    <d v="2020-02-21T00:00:00"/>
    <x v="2"/>
    <n v="37"/>
  </r>
  <r>
    <s v="February 22 , 2020 - February 28 , 2020"/>
    <x v="8"/>
    <d v="2020-02-22T00:00:00"/>
    <d v="2020-02-28T00:00:00"/>
    <x v="0"/>
    <n v="1204"/>
  </r>
  <r>
    <s v="February 22 , 2020 - February 28 , 2020"/>
    <x v="8"/>
    <d v="2020-02-22T00:00:00"/>
    <d v="2020-02-28T00:00:00"/>
    <x v="1"/>
    <n v="134"/>
  </r>
  <r>
    <s v="February 22 , 2020 - February 28 , 2020"/>
    <x v="8"/>
    <d v="2020-02-22T00:00:00"/>
    <d v="2020-02-28T00:00:00"/>
    <x v="2"/>
    <n v="21"/>
  </r>
  <r>
    <s v="February 29 , 2020 - March 6 , 2020"/>
    <x v="9"/>
    <d v="2020-02-29T00:00:00"/>
    <d v="2020-03-06T00:00:00"/>
    <x v="0"/>
    <n v="1020"/>
  </r>
  <r>
    <s v="February 29 , 2020 - March 6 , 2020"/>
    <x v="9"/>
    <d v="2020-02-29T00:00:00"/>
    <d v="2020-03-06T00:00:00"/>
    <x v="1"/>
    <n v="103"/>
  </r>
  <r>
    <s v="February 29 , 2020 - March 6 , 2020"/>
    <x v="9"/>
    <d v="2020-02-29T00:00:00"/>
    <d v="2020-03-06T00:00:00"/>
    <x v="2"/>
    <n v="36"/>
  </r>
  <r>
    <s v="March 7 , 2020 - March 13 , 2020"/>
    <x v="10"/>
    <d v="2020-03-07T00:00:00"/>
    <d v="2020-03-13T00:00:00"/>
    <x v="0"/>
    <n v="1366"/>
  </r>
  <r>
    <s v="March 7 , 2020 - March 13 , 2021"/>
    <x v="10"/>
    <d v="2020-03-07T00:00:00"/>
    <d v="2020-03-13T00:00:00"/>
    <x v="1"/>
    <n v="137"/>
  </r>
  <r>
    <s v="March 7 , 2020 - March 13 , 2022"/>
    <x v="10"/>
    <d v="2020-03-07T00:00:00"/>
    <d v="2020-03-13T00:00:00"/>
    <x v="2"/>
    <n v="53"/>
  </r>
  <r>
    <s v="March 14 , 2020 - March 20 , 2020"/>
    <x v="11"/>
    <d v="2020-03-14T00:00:00"/>
    <d v="2020-03-20T00:00:00"/>
    <x v="0"/>
    <n v="1491"/>
  </r>
  <r>
    <s v="March 14 , 2020 - March 20 , 2020"/>
    <x v="11"/>
    <d v="2020-03-14T00:00:00"/>
    <d v="2020-03-20T00:00:00"/>
    <x v="1"/>
    <n v="119"/>
  </r>
  <r>
    <s v="March 14 , 2020 - March 20 , 2020"/>
    <x v="11"/>
    <d v="2020-03-14T00:00:00"/>
    <d v="2020-03-20T00:00:00"/>
    <x v="2"/>
    <n v="42"/>
  </r>
  <r>
    <s v="March 21 , 2020 - March 27 , 2020"/>
    <x v="12"/>
    <d v="2020-03-21T00:00:00"/>
    <d v="2020-03-27T00:00:00"/>
    <x v="0"/>
    <n v="1275"/>
  </r>
  <r>
    <s v="March 21 , 2020 - March 27 , 2020"/>
    <x v="12"/>
    <d v="2020-03-21T00:00:00"/>
    <d v="2020-03-27T00:00:00"/>
    <x v="1"/>
    <n v="246"/>
  </r>
  <r>
    <s v="March 21 , 2020 - March 27 , 2020"/>
    <x v="12"/>
    <d v="2020-03-21T00:00:00"/>
    <d v="2020-03-27T00:00:00"/>
    <x v="2"/>
    <n v="34"/>
  </r>
  <r>
    <s v="March 28 , 2020 - April 3 , 2020"/>
    <x v="13"/>
    <d v="2020-03-28T00:00:00"/>
    <d v="2020-04-03T00:00:00"/>
    <x v="0"/>
    <n v="1374"/>
  </r>
  <r>
    <s v="March 28 , 2020 - April 3 , 2020"/>
    <x v="13"/>
    <d v="2020-03-28T00:00:00"/>
    <d v="2020-04-03T00:00:00"/>
    <x v="1"/>
    <n v="185"/>
  </r>
  <r>
    <s v="March 28 , 2020 - April 3 , 2020"/>
    <x v="13"/>
    <d v="2020-03-28T00:00:00"/>
    <d v="2020-04-03T00:00:00"/>
    <x v="2"/>
    <n v="47"/>
  </r>
  <r>
    <s v="April 4 , 2020 - April 10 , 2020"/>
    <x v="14"/>
    <d v="2020-04-04T00:00:00"/>
    <d v="2020-04-10T00:00:00"/>
    <x v="0"/>
    <n v="1223"/>
  </r>
  <r>
    <s v="April 4 , 2020 - April 10 , 2020"/>
    <x v="14"/>
    <d v="2020-04-04T00:00:00"/>
    <d v="2020-04-10T00:00:00"/>
    <x v="1"/>
    <n v="242"/>
  </r>
  <r>
    <s v="April 4 , 2020 - April 10 , 2020"/>
    <x v="14"/>
    <d v="2020-04-04T00:00:00"/>
    <d v="2020-04-10T00:00:00"/>
    <x v="2"/>
    <n v="44"/>
  </r>
  <r>
    <s v="April 11 , 2020 - April 17 , 2020"/>
    <x v="15"/>
    <d v="2020-04-11T00:00:00"/>
    <d v="2020-04-17T00:00:00"/>
    <x v="0"/>
    <n v="1225"/>
  </r>
  <r>
    <s v="April 11 , 2020 - April 17 , 2020"/>
    <x v="15"/>
    <d v="2020-04-11T00:00:00"/>
    <d v="2020-04-17T00:00:00"/>
    <x v="1"/>
    <n v="435"/>
  </r>
  <r>
    <s v="April 11 , 2020 - April 17 , 2020"/>
    <x v="15"/>
    <d v="2020-04-11T00:00:00"/>
    <d v="2020-04-17T00:00:00"/>
    <x v="2"/>
    <n v="41"/>
  </r>
  <r>
    <s v="April 18 , 2020 - April 24 , 2020"/>
    <x v="16"/>
    <d v="2020-04-18T00:00:00"/>
    <d v="2020-04-24T00:00:00"/>
    <x v="0"/>
    <n v="1243"/>
  </r>
  <r>
    <s v="April 18 , 2020 - April 24 , 2020"/>
    <x v="16"/>
    <d v="2020-04-18T00:00:00"/>
    <d v="2020-04-24T00:00:00"/>
    <x v="1"/>
    <n v="430"/>
  </r>
  <r>
    <s v="April 18 , 2020 - April 24 , 2020"/>
    <x v="16"/>
    <d v="2020-04-18T00:00:00"/>
    <d v="2020-04-24T00:00:00"/>
    <x v="2"/>
    <n v="50"/>
  </r>
  <r>
    <s v="April 25 , 2020 - May 1 , 2020"/>
    <x v="17"/>
    <d v="2020-04-25T00:00:00"/>
    <d v="2020-05-01T00:00:00"/>
    <x v="0"/>
    <n v="1490"/>
  </r>
  <r>
    <s v="April 25 , 2020 - May 1 , 2020"/>
    <x v="17"/>
    <d v="2020-04-25T00:00:00"/>
    <d v="2020-05-01T00:00:00"/>
    <x v="1"/>
    <n v="303"/>
  </r>
  <r>
    <s v="April 25 , 2020 - May 1 , 2020"/>
    <x v="17"/>
    <d v="2020-04-25T00:00:00"/>
    <d v="2020-05-01T00:00:00"/>
    <x v="2"/>
    <n v="75"/>
  </r>
  <r>
    <s v="May 2 , 2020 - May 8 , 2020"/>
    <x v="18"/>
    <d v="2020-05-02T00:00:00"/>
    <d v="2020-05-08T00:00:00"/>
    <x v="0"/>
    <n v="14991"/>
  </r>
  <r>
    <s v="May 2 , 2020 - May 8 , 2020"/>
    <x v="18"/>
    <d v="2020-05-02T00:00:00"/>
    <d v="2020-05-08T00:00:00"/>
    <x v="1"/>
    <n v="350"/>
  </r>
  <r>
    <s v="May 2 , 2020 - May 8 , 2020"/>
    <x v="18"/>
    <d v="2020-05-02T00:00:00"/>
    <d v="2020-05-08T00:00:00"/>
    <x v="2"/>
    <n v="46"/>
  </r>
  <r>
    <s v="May 9 , 2020 - May 15 , 2020"/>
    <x v="19"/>
    <d v="2020-05-09T00:00:00"/>
    <d v="2020-05-15T00:00:00"/>
    <x v="0"/>
    <n v="2080"/>
  </r>
  <r>
    <s v="May 9 , 2020 - May 15 , 2020"/>
    <x v="19"/>
    <d v="2020-05-09T00:00:00"/>
    <d v="2020-05-15T00:00:00"/>
    <x v="1"/>
    <n v="141"/>
  </r>
  <r>
    <s v="May 9 , 2020 - May 15 , 2020"/>
    <x v="19"/>
    <d v="2020-05-09T00:00:00"/>
    <d v="2020-05-15T00:00:00"/>
    <x v="2"/>
    <n v="52"/>
  </r>
  <r>
    <s v="May 16 , 2020 - May 22 , 2020"/>
    <x v="20"/>
    <d v="2020-05-16T00:00:00"/>
    <d v="2020-05-22T00:00:00"/>
    <x v="0"/>
    <n v="1750"/>
  </r>
  <r>
    <s v="May 16 , 2020 - May 22 , 2020"/>
    <x v="20"/>
    <d v="2020-05-16T00:00:00"/>
    <d v="2020-05-22T00:00:00"/>
    <x v="1"/>
    <n v="162"/>
  </r>
  <r>
    <s v="May 16 , 2020 - May 22 , 2020"/>
    <x v="20"/>
    <d v="2020-05-16T00:00:00"/>
    <d v="2020-05-22T00:00:00"/>
    <x v="2"/>
    <n v="35"/>
  </r>
  <r>
    <s v="May 23 , 2020 - May 29 , 2020"/>
    <x v="21"/>
    <d v="2020-05-23T00:00:00"/>
    <d v="2020-05-29T00:00:00"/>
    <x v="0"/>
    <n v="1211"/>
  </r>
  <r>
    <s v="May 23 , 2020 - May 29 , 2020"/>
    <x v="21"/>
    <d v="2020-05-23T00:00:00"/>
    <d v="2020-05-29T00:00:00"/>
    <x v="1"/>
    <n v="129"/>
  </r>
  <r>
    <s v="May 23 , 2020 - May 29 , 2020"/>
    <x v="21"/>
    <d v="2020-05-23T00:00:00"/>
    <d v="2020-05-29T00:00:00"/>
    <x v="2"/>
    <n v="87"/>
  </r>
  <r>
    <s v="May 30 , 2020 - June 5 , 2020"/>
    <x v="22"/>
    <d v="2020-05-30T00:00:00"/>
    <d v="2020-06-05T00:00:00"/>
    <x v="0"/>
    <n v="1192"/>
  </r>
  <r>
    <s v="May 30 , 2020 - June 5 , 2020"/>
    <x v="22"/>
    <d v="2020-05-30T00:00:00"/>
    <d v="2020-06-05T00:00:00"/>
    <x v="1"/>
    <n v="147"/>
  </r>
  <r>
    <s v="May 30 , 2020 - June 5 , 2020"/>
    <x v="22"/>
    <d v="2020-05-30T00:00:00"/>
    <d v="2020-06-05T00:00:00"/>
    <x v="2"/>
    <n v="43"/>
  </r>
  <r>
    <s v="June 6 , 2020 - June 12 , 2020"/>
    <x v="23"/>
    <d v="2020-06-06T00:00:00"/>
    <d v="2020-06-12T00:00:00"/>
    <x v="0"/>
    <n v="3529"/>
  </r>
  <r>
    <s v="June 6 , 2020 - June 12 , 2020"/>
    <x v="23"/>
    <d v="2020-06-06T00:00:00"/>
    <d v="2020-06-12T00:00:00"/>
    <x v="1"/>
    <n v="413"/>
  </r>
  <r>
    <s v="June 6 , 2020 - June 12 , 2020"/>
    <x v="23"/>
    <d v="2020-06-06T00:00:00"/>
    <d v="2020-06-12T00:00:00"/>
    <x v="2"/>
    <n v="157"/>
  </r>
  <r>
    <s v="June 13 , 2020 - June 19 , 2020"/>
    <x v="24"/>
    <d v="2020-06-13T00:00:00"/>
    <d v="2020-06-19T00:00:00"/>
    <x v="0"/>
    <n v="2507"/>
  </r>
  <r>
    <s v="June 13 , 2020 - June 19 , 2020"/>
    <x v="24"/>
    <d v="2020-06-13T00:00:00"/>
    <d v="2020-06-19T00:00:00"/>
    <x v="1"/>
    <n v="404"/>
  </r>
  <r>
    <s v="June 13 , 2020 - June 19 , 2020"/>
    <x v="24"/>
    <d v="2020-06-13T00:00:00"/>
    <d v="2020-06-19T00:00:00"/>
    <x v="2"/>
    <n v="158"/>
  </r>
  <r>
    <s v="June 20 , 2020 - June 26 , 2020"/>
    <x v="25"/>
    <d v="2020-06-20T00:00:00"/>
    <d v="2020-06-26T00:00:00"/>
    <x v="0"/>
    <n v="1559"/>
  </r>
  <r>
    <s v="June 20 , 2020 - June 26 , 2020"/>
    <x v="25"/>
    <d v="2020-06-20T00:00:00"/>
    <d v="2020-06-26T00:00:00"/>
    <x v="1"/>
    <n v="261"/>
  </r>
  <r>
    <s v="June 20 , 2020 - June 26 , 2020"/>
    <x v="25"/>
    <d v="2020-06-20T00:00:00"/>
    <d v="2020-06-26T00:00:00"/>
    <x v="2"/>
    <n v="104"/>
  </r>
  <r>
    <s v="June 27 , 2020 - July 3 , 2020"/>
    <x v="26"/>
    <d v="2020-06-27T00:00:00"/>
    <d v="2020-07-03T00:00:00"/>
    <x v="0"/>
    <n v="1223"/>
  </r>
  <r>
    <s v="June 27 , 2020 - July 3 , 2020"/>
    <x v="26"/>
    <d v="2020-06-27T00:00:00"/>
    <d v="2020-07-03T00:00:00"/>
    <x v="1"/>
    <n v="184"/>
  </r>
  <r>
    <s v="June 27 , 2020 - July 3 , 2020"/>
    <x v="26"/>
    <d v="2020-06-27T00:00:00"/>
    <d v="2020-07-03T00:00:00"/>
    <x v="2"/>
    <n v="81"/>
  </r>
  <r>
    <s v="July 4 , 2020 - July 10 , 2020"/>
    <x v="27"/>
    <d v="2020-07-04T00:00:00"/>
    <d v="2020-07-10T00:00:00"/>
    <x v="0"/>
    <n v="1096"/>
  </r>
  <r>
    <s v="July 4 , 2020 - July 10 , 2020"/>
    <x v="27"/>
    <d v="2020-07-04T00:00:00"/>
    <d v="2020-07-10T00:00:00"/>
    <x v="1"/>
    <n v="236"/>
  </r>
  <r>
    <s v="July 4 , 2020 - July 10 , 2020"/>
    <x v="27"/>
    <d v="2020-07-04T00:00:00"/>
    <d v="2020-07-10T00:00:00"/>
    <x v="2"/>
    <n v="64"/>
  </r>
  <r>
    <s v="July 11 , 2020 - July 17 , 2020"/>
    <x v="28"/>
    <d v="2020-07-11T00:00:00"/>
    <d v="2020-07-17T00:00:00"/>
    <x v="0"/>
    <n v="1067"/>
  </r>
  <r>
    <s v="July 11 , 2020 - July 17 , 2020"/>
    <x v="28"/>
    <d v="2020-07-11T00:00:00"/>
    <d v="2020-07-17T00:00:00"/>
    <x v="1"/>
    <n v="177"/>
  </r>
  <r>
    <s v="July 11 , 2020 - July 17 , 2020"/>
    <x v="28"/>
    <d v="2020-07-11T00:00:00"/>
    <d v="2020-07-17T00:00:00"/>
    <x v="2"/>
    <n v="57"/>
  </r>
  <r>
    <s v="July 18 , 2020 - July 24 , 2020"/>
    <x v="29"/>
    <d v="2020-07-18T00:00:00"/>
    <d v="2020-07-24T00:00:00"/>
    <x v="0"/>
    <n v="1452"/>
  </r>
  <r>
    <s v="July 18 , 2020 - July 24 , 2020"/>
    <x v="29"/>
    <d v="2020-07-18T00:00:00"/>
    <d v="2020-07-24T00:00:00"/>
    <x v="1"/>
    <n v="191"/>
  </r>
  <r>
    <s v="July 18 , 2020 - July 24 , 2020"/>
    <x v="29"/>
    <d v="2020-07-18T00:00:00"/>
    <d v="2020-07-24T00:00:00"/>
    <x v="2"/>
    <n v="176"/>
  </r>
  <r>
    <s v="July 25 , 2020 - July 31 , 2020"/>
    <x v="30"/>
    <d v="2020-07-25T00:00:00"/>
    <d v="2020-07-31T00:00:00"/>
    <x v="0"/>
    <n v="1051"/>
  </r>
  <r>
    <s v="July 25 , 2020 - July 31 , 2020"/>
    <x v="30"/>
    <d v="2020-07-25T00:00:00"/>
    <d v="2020-07-31T00:00:00"/>
    <x v="1"/>
    <n v="202"/>
  </r>
  <r>
    <s v="July 25 , 2020 - July 31 , 2020"/>
    <x v="30"/>
    <d v="2020-07-25T00:00:00"/>
    <d v="2020-07-31T00:00:00"/>
    <x v="2"/>
    <n v="65"/>
  </r>
  <r>
    <s v="August 1 , 2020 - August 7 , 2020"/>
    <x v="31"/>
    <d v="2020-08-01T00:00:00"/>
    <d v="2020-08-07T00:00:00"/>
    <x v="0"/>
    <n v="2045"/>
  </r>
  <r>
    <s v="August 1 , 2020 - August 7 , 2020"/>
    <x v="31"/>
    <d v="2020-08-01T00:00:00"/>
    <d v="2020-08-07T00:00:00"/>
    <x v="1"/>
    <n v="336"/>
  </r>
  <r>
    <s v="August 1 , 2020 - August 7 , 2020"/>
    <x v="31"/>
    <d v="2020-08-01T00:00:00"/>
    <d v="2020-08-07T00:00:00"/>
    <x v="2"/>
    <n v="77"/>
  </r>
  <r>
    <s v="August 8 , 2020 - August 14 , 2020"/>
    <x v="32"/>
    <d v="2020-08-08T00:00:00"/>
    <d v="2020-08-14T00:00:00"/>
    <x v="0"/>
    <n v="2319"/>
  </r>
  <r>
    <s v="August 8 , 2020 - August 14 , 2020"/>
    <x v="32"/>
    <d v="2020-08-08T00:00:00"/>
    <d v="2020-08-14T00:00:00"/>
    <x v="1"/>
    <n v="305"/>
  </r>
  <r>
    <s v="August 8 , 2020 - August 14 , 2020"/>
    <x v="32"/>
    <d v="2020-08-08T00:00:00"/>
    <d v="2020-08-14T00:00:00"/>
    <x v="2"/>
    <n v="91"/>
  </r>
  <r>
    <s v="August 15 , 2020 - August 21 , 2020"/>
    <x v="33"/>
    <d v="2020-08-15T00:00:00"/>
    <d v="2020-08-21T00:00:00"/>
    <x v="0"/>
    <n v="2431"/>
  </r>
  <r>
    <s v="August 15 , 2020 - August 21 , 2020"/>
    <x v="33"/>
    <d v="2020-08-15T00:00:00"/>
    <d v="2020-08-21T00:00:00"/>
    <x v="1"/>
    <n v="364"/>
  </r>
  <r>
    <s v="August 15 , 2020 - August 21 , 2020"/>
    <x v="33"/>
    <d v="2020-08-15T00:00:00"/>
    <d v="2020-08-21T00:00:00"/>
    <x v="2"/>
    <n v="112"/>
  </r>
  <r>
    <s v="August 22 , 2020 - August 28 , 2020"/>
    <x v="34"/>
    <d v="2020-08-22T00:00:00"/>
    <d v="2020-08-28T00:00:00"/>
    <x v="0"/>
    <n v="2365"/>
  </r>
  <r>
    <s v="August 22 , 2020 - August 28 , 2020"/>
    <x v="34"/>
    <d v="2020-08-22T00:00:00"/>
    <d v="2020-08-28T00:00:00"/>
    <x v="1"/>
    <n v="516"/>
  </r>
  <r>
    <s v="August 22 , 2020 - August 28 , 2020"/>
    <x v="34"/>
    <d v="2020-08-22T00:00:00"/>
    <d v="2020-08-28T00:00:00"/>
    <x v="2"/>
    <n v="119"/>
  </r>
  <r>
    <s v="August 29 , 2020 - September 4 , 2020"/>
    <x v="35"/>
    <d v="2020-08-29T00:00:00"/>
    <d v="2020-09-04T00:00:00"/>
    <x v="0"/>
    <n v="1948"/>
  </r>
  <r>
    <s v="August 29 , 2020 - September 4 , 2020"/>
    <x v="35"/>
    <d v="2020-08-29T00:00:00"/>
    <d v="2020-09-04T00:00:00"/>
    <x v="1"/>
    <n v="261"/>
  </r>
  <r>
    <s v="August 29 , 2020 - September 4 , 2020"/>
    <x v="35"/>
    <d v="2020-08-29T00:00:00"/>
    <d v="2020-09-04T00:00:00"/>
    <x v="2"/>
    <n v="79"/>
  </r>
  <r>
    <s v="September 5 , 2020 - September 11 , 2020"/>
    <x v="36"/>
    <d v="2020-09-05T00:00:00"/>
    <d v="2020-09-11T00:00:00"/>
    <x v="0"/>
    <n v="1855"/>
  </r>
  <r>
    <s v="September 5 , 2020 - September 11 , 2020"/>
    <x v="36"/>
    <d v="2020-09-05T00:00:00"/>
    <d v="2020-09-11T00:00:00"/>
    <x v="1"/>
    <n v="331"/>
  </r>
  <r>
    <s v="September 5 , 2020 - September 11 , 2020"/>
    <x v="36"/>
    <d v="2020-09-05T00:00:00"/>
    <d v="2020-09-11T00:00:00"/>
    <x v="2"/>
    <n v="94"/>
  </r>
  <r>
    <s v="September 12 , 2020 - September 18 , 2020"/>
    <x v="37"/>
    <d v="2020-09-12T00:00:00"/>
    <d v="2020-09-18T00:00:00"/>
    <x v="0"/>
    <n v="1697"/>
  </r>
  <r>
    <s v="September 12 , 2020 - September 18 , 2020"/>
    <x v="37"/>
    <d v="2020-09-12T00:00:00"/>
    <d v="2020-09-18T00:00:00"/>
    <x v="1"/>
    <n v="284"/>
  </r>
  <r>
    <s v="September 12 , 2020 - September 18 , 2020"/>
    <x v="37"/>
    <d v="2020-09-12T00:00:00"/>
    <d v="2020-09-18T00:00:00"/>
    <x v="2"/>
    <n v="66"/>
  </r>
  <r>
    <s v="September 19 , 2020 - September 25 , 2020"/>
    <x v="38"/>
    <d v="2020-09-19T00:00:00"/>
    <d v="2020-09-25T00:00:00"/>
    <x v="0"/>
    <n v="1838"/>
  </r>
  <r>
    <s v="September 19 , 2020 - September 25 , 2020"/>
    <x v="38"/>
    <d v="2020-09-19T00:00:00"/>
    <d v="2020-09-25T00:00:00"/>
    <x v="1"/>
    <n v="297"/>
  </r>
  <r>
    <s v="September 19 , 2020 - September 25 , 2020"/>
    <x v="38"/>
    <d v="2020-09-19T00:00:00"/>
    <d v="2020-09-25T00:00:00"/>
    <x v="2"/>
    <n v="76"/>
  </r>
  <r>
    <s v="September 26 , 2020 - October 2 , 2020"/>
    <x v="39"/>
    <d v="2020-09-26T00:00:00"/>
    <d v="2020-10-02T00:00:00"/>
    <x v="0"/>
    <n v="2932"/>
  </r>
  <r>
    <s v="September 26 , 2020 - October 2 , 2020"/>
    <x v="39"/>
    <d v="2020-09-26T00:00:00"/>
    <d v="2020-10-02T00:00:00"/>
    <x v="1"/>
    <n v="554"/>
  </r>
  <r>
    <s v="September 26 , 2020 - October 2 , 2020"/>
    <x v="39"/>
    <d v="2020-09-26T00:00:00"/>
    <d v="2020-10-02T00:00:00"/>
    <x v="2"/>
    <n v="122"/>
  </r>
  <r>
    <s v="October 3 , 2020 - October 9 , 2020"/>
    <x v="40"/>
    <d v="2020-10-03T00:00:00"/>
    <d v="2020-10-09T00:00:00"/>
    <x v="0"/>
    <n v="5230"/>
  </r>
  <r>
    <s v="October 3 , 2020 - October 9 , 2020"/>
    <x v="40"/>
    <d v="2020-10-03T00:00:00"/>
    <d v="2020-10-09T00:00:00"/>
    <x v="1"/>
    <n v="580"/>
  </r>
  <r>
    <s v="October 3 , 2020 - October 9 , 2020"/>
    <x v="40"/>
    <d v="2020-10-03T00:00:00"/>
    <d v="2020-10-09T00:00:00"/>
    <x v="2"/>
    <n v="209"/>
  </r>
  <r>
    <s v="October 10 , 2020 - October 16 , 2020"/>
    <x v="41"/>
    <d v="2020-10-10T00:00:00"/>
    <d v="2020-10-16T00:00:00"/>
    <x v="0"/>
    <n v="5378"/>
  </r>
  <r>
    <s v="October 10 , 2020 - October 16 , 2020"/>
    <x v="41"/>
    <d v="2020-10-10T00:00:00"/>
    <d v="2020-10-16T00:00:00"/>
    <x v="1"/>
    <n v="629"/>
  </r>
  <r>
    <s v="October 10 , 2020 - October 16 , 2020"/>
    <x v="41"/>
    <d v="2020-10-10T00:00:00"/>
    <d v="2020-10-16T00:00:00"/>
    <x v="2"/>
    <n v="253"/>
  </r>
  <r>
    <s v="October 17 , 2020 - October 23 , 2020"/>
    <x v="42"/>
    <d v="2020-10-17T00:00:00"/>
    <d v="2020-10-23T00:00:00"/>
    <x v="0"/>
    <n v="8347"/>
  </r>
  <r>
    <s v="October 17 , 2020 - October 23 , 2020"/>
    <x v="42"/>
    <d v="2020-10-17T00:00:00"/>
    <d v="2020-10-23T00:00:00"/>
    <x v="2"/>
    <n v="2481"/>
  </r>
  <r>
    <s v="October 17 , 2020 - October 23 , 2020"/>
    <x v="42"/>
    <d v="2020-10-17T00:00:00"/>
    <d v="2020-10-23T00:00:00"/>
    <x v="1"/>
    <n v="1756"/>
  </r>
  <r>
    <s v="October 24 , 2020 - October 30 , 2020"/>
    <x v="43"/>
    <d v="2020-10-24T00:00:00"/>
    <d v="2020-10-30T00:00:00"/>
    <x v="0"/>
    <n v="7161"/>
  </r>
  <r>
    <s v="October 24 , 2020 - October 30 , 2020"/>
    <x v="43"/>
    <d v="2020-10-24T00:00:00"/>
    <d v="2020-10-30T00:00:00"/>
    <x v="1"/>
    <n v="944"/>
  </r>
  <r>
    <s v="October 24 , 2020 - October 30 , 2020"/>
    <x v="43"/>
    <d v="2020-10-24T00:00:00"/>
    <d v="2020-10-30T00:00:00"/>
    <x v="2"/>
    <n v="327"/>
  </r>
  <r>
    <s v="October 31 , 2020 - November 6 , 2020"/>
    <x v="44"/>
    <d v="2020-10-31T00:00:00"/>
    <d v="2020-11-06T00:00:00"/>
    <x v="0"/>
    <n v="6651"/>
  </r>
  <r>
    <s v="October 31 , 2020 - November 6 , 2020"/>
    <x v="44"/>
    <d v="2020-10-31T00:00:00"/>
    <d v="2020-11-06T00:00:00"/>
    <x v="1"/>
    <n v="766"/>
  </r>
  <r>
    <s v="October 31 , 2020 - November 6 , 2020"/>
    <x v="44"/>
    <d v="2020-10-31T00:00:00"/>
    <d v="2020-11-06T00:00:00"/>
    <x v="2"/>
    <n v="244"/>
  </r>
  <r>
    <s v="November 7 , 2020 - November 13 , 2020"/>
    <x v="45"/>
    <d v="2020-11-07T00:00:00"/>
    <d v="2020-11-13T00:00:00"/>
    <x v="0"/>
    <n v="6268"/>
  </r>
  <r>
    <s v="November 7 , 2020 - November 13 , 2020"/>
    <x v="45"/>
    <d v="2020-11-07T00:00:00"/>
    <d v="2020-11-13T00:00:00"/>
    <x v="1"/>
    <n v="835"/>
  </r>
  <r>
    <s v="November 7 , 2020 - November 13 , 2020"/>
    <x v="45"/>
    <d v="2020-11-07T00:00:00"/>
    <d v="2020-11-13T00:00:00"/>
    <x v="2"/>
    <n v="312"/>
  </r>
  <r>
    <s v="November 14 , 2020 - November 20 , 2020"/>
    <x v="46"/>
    <d v="2020-11-14T00:00:00"/>
    <d v="2020-11-20T00:00:00"/>
    <x v="0"/>
    <n v="7522"/>
  </r>
  <r>
    <s v="November 14 , 2020 - November 20 , 2020"/>
    <x v="46"/>
    <d v="2020-11-14T00:00:00"/>
    <d v="2020-11-20T00:00:00"/>
    <x v="1"/>
    <n v="1139"/>
  </r>
  <r>
    <s v="November 14 , 2020 - November 20 , 2020"/>
    <x v="46"/>
    <d v="2020-11-14T00:00:00"/>
    <d v="2020-11-20T00:00:00"/>
    <x v="2"/>
    <n v="379"/>
  </r>
  <r>
    <s v="November 21 , 2020 - November 27 , 2020"/>
    <x v="47"/>
    <d v="2020-11-21T00:00:00"/>
    <d v="2020-11-27T00:00:00"/>
    <x v="0"/>
    <n v="6560"/>
  </r>
  <r>
    <s v="November 21 , 2020 - November 27 , 2020"/>
    <x v="47"/>
    <d v="2020-11-21T00:00:00"/>
    <d v="2020-11-27T00:00:00"/>
    <x v="1"/>
    <n v="864"/>
  </r>
  <r>
    <s v="November 21 , 2020 - November 27 , 2020"/>
    <x v="47"/>
    <d v="2020-11-21T00:00:00"/>
    <d v="2020-11-27T00:00:00"/>
    <x v="2"/>
    <n v="279"/>
  </r>
  <r>
    <s v="November 28 , 2020 - December 4 , 2020"/>
    <x v="48"/>
    <d v="2020-11-28T00:00:00"/>
    <d v="2020-12-04T00:00:00"/>
    <x v="0"/>
    <n v="9455"/>
  </r>
  <r>
    <s v="November 28 , 2020 - December 4 , 2020"/>
    <x v="48"/>
    <d v="2020-11-28T00:00:00"/>
    <d v="2020-12-04T00:00:00"/>
    <x v="1"/>
    <n v="1905"/>
  </r>
  <r>
    <s v="November 28 , 2020 - December 4 , 2020"/>
    <x v="48"/>
    <d v="2020-11-28T00:00:00"/>
    <d v="2020-12-04T00:00:00"/>
    <x v="2"/>
    <n v="601"/>
  </r>
  <r>
    <s v="December 5 , 2020 - December 11 , 2020"/>
    <x v="49"/>
    <d v="2020-12-05T00:00:00"/>
    <d v="2020-12-11T00:00:00"/>
    <x v="0"/>
    <n v="13918"/>
  </r>
  <r>
    <s v="December 5 , 2020 - December 11 , 2020"/>
    <x v="49"/>
    <d v="2020-12-05T00:00:00"/>
    <d v="2020-12-11T00:00:00"/>
    <x v="1"/>
    <n v="1955"/>
  </r>
  <r>
    <s v="December 5 , 2020 - December 11 , 2020"/>
    <x v="49"/>
    <d v="2020-12-05T00:00:00"/>
    <d v="2020-12-11T00:00:00"/>
    <x v="2"/>
    <n v="1243"/>
  </r>
  <r>
    <s v="December 12 , 2020 - December 18 , 2020"/>
    <x v="50"/>
    <d v="2020-12-12T00:00:00"/>
    <d v="2020-12-18T00:00:00"/>
    <x v="0"/>
    <n v="12664"/>
  </r>
  <r>
    <s v="December 12 , 2020 - December 18 , 2020"/>
    <x v="50"/>
    <d v="2020-12-12T00:00:00"/>
    <d v="2020-12-18T00:00:00"/>
    <x v="1"/>
    <n v="2012"/>
  </r>
  <r>
    <s v="December 12 , 2020 - December 18 , 2020"/>
    <x v="50"/>
    <d v="2020-12-12T00:00:00"/>
    <d v="2020-12-18T00:00:00"/>
    <x v="2"/>
    <n v="894"/>
  </r>
  <r>
    <s v="December 19 , 2020 - December 25 , 2020"/>
    <x v="51"/>
    <d v="2020-12-19T00:00:00"/>
    <d v="2020-12-25T00:00:00"/>
    <x v="0"/>
    <n v="14373"/>
  </r>
  <r>
    <s v="December 19 , 2020 - December 25 , 2020"/>
    <x v="51"/>
    <d v="2020-12-19T00:00:00"/>
    <d v="2020-12-25T00:00:00"/>
    <x v="1"/>
    <n v="2294"/>
  </r>
  <r>
    <s v="December 19 , 2020 - December 25 , 2020"/>
    <x v="51"/>
    <d v="2020-12-19T00:00:00"/>
    <d v="2020-12-25T00:00:00"/>
    <x v="2"/>
    <n v="1020"/>
  </r>
  <r>
    <s v="December 26 , 2020 - January 1 , 2021"/>
    <x v="52"/>
    <d v="2020-12-26T00:00:00"/>
    <d v="2021-01-01T00:00:00"/>
    <x v="0"/>
    <n v="15786"/>
  </r>
  <r>
    <s v="December 26 , 2020 - January 1 , 2021"/>
    <x v="52"/>
    <d v="2020-12-26T00:00:00"/>
    <d v="2021-01-01T00:00:00"/>
    <x v="1"/>
    <n v="4866"/>
  </r>
  <r>
    <s v="December 26 , 2020 - January 1 , 2021"/>
    <x v="52"/>
    <d v="2020-12-26T00:00:00"/>
    <d v="2021-01-01T00:00:00"/>
    <x v="2"/>
    <n v="1581"/>
  </r>
  <r>
    <s v="January 2 , 2021 - January 8 , 2021"/>
    <x v="53"/>
    <d v="2021-01-02T00:00:00"/>
    <d v="2021-01-08T00:00:00"/>
    <x v="0"/>
    <n v="15378"/>
  </r>
  <r>
    <s v="January 2 , 2021 - January 8 , 2021"/>
    <x v="53"/>
    <d v="2021-01-02T00:00:00"/>
    <d v="2021-01-08T00:00:00"/>
    <x v="1"/>
    <n v="2708"/>
  </r>
  <r>
    <s v="January 2 , 2021 - January 8 , 2021"/>
    <x v="53"/>
    <d v="2021-01-02T00:00:00"/>
    <d v="2021-01-08T00:00:00"/>
    <x v="2"/>
    <n v="1801"/>
  </r>
  <r>
    <s v="January 9 , 2021 - January 15 , 2021"/>
    <x v="54"/>
    <d v="2021-01-09T00:00:00"/>
    <d v="2021-01-15T00:00:00"/>
    <x v="0"/>
    <n v="13713"/>
  </r>
  <r>
    <s v="January 9 , 2021 - January 15 , 2021"/>
    <x v="54"/>
    <d v="2021-01-09T00:00:00"/>
    <d v="2021-01-15T00:00:00"/>
    <x v="1"/>
    <n v="2717"/>
  </r>
  <r>
    <s v="January 9 , 2021 - January 15 , 2021"/>
    <x v="54"/>
    <d v="2021-01-09T00:00:00"/>
    <d v="2021-01-15T00:00:00"/>
    <x v="2"/>
    <n v="1219"/>
  </r>
  <r>
    <s v="January 16 , 2021 - January 22 , 2021"/>
    <x v="55"/>
    <d v="2021-01-16T00:00:00"/>
    <d v="2021-01-22T00:00:00"/>
    <x v="0"/>
    <n v="26465"/>
  </r>
  <r>
    <s v="January 16 , 2021 - January 22 , 2021"/>
    <x v="55"/>
    <d v="2021-01-16T00:00:00"/>
    <d v="2021-01-22T00:00:00"/>
    <x v="1"/>
    <n v="5370"/>
  </r>
  <r>
    <s v="January 16 , 2021 - January 22 , 2021"/>
    <x v="55"/>
    <d v="2021-01-16T00:00:00"/>
    <d v="2021-01-22T00:00:00"/>
    <x v="2"/>
    <n v="1094"/>
  </r>
  <r>
    <s v="January 23 , 2021 - January 29 , 2021"/>
    <x v="56"/>
    <d v="2021-01-23T00:00:00"/>
    <d v="2021-01-29T00:00:00"/>
    <x v="0"/>
    <n v="31811"/>
  </r>
  <r>
    <s v="January 23 , 2021 - January 29 , 2021"/>
    <x v="56"/>
    <d v="2021-01-23T00:00:00"/>
    <d v="2021-01-29T00:00:00"/>
    <x v="1"/>
    <n v="7056"/>
  </r>
  <r>
    <s v="January 23 , 2021 - January 29 , 2021"/>
    <x v="56"/>
    <d v="2021-01-23T00:00:00"/>
    <d v="2021-01-29T00:00:00"/>
    <x v="2"/>
    <n v="1295"/>
  </r>
  <r>
    <s v="January 30 , 2021 - February 5 , 2021"/>
    <x v="57"/>
    <d v="2021-01-30T00:00:00"/>
    <d v="2021-02-05T00:00:00"/>
    <x v="0"/>
    <n v="30386"/>
  </r>
  <r>
    <s v="January 30 , 2021 - February 5 , 2021"/>
    <x v="57"/>
    <d v="2021-01-30T00:00:00"/>
    <d v="2021-02-05T00:00:00"/>
    <x v="1"/>
    <n v="5705"/>
  </r>
  <r>
    <s v="January 30 , 2021 - February 5 , 2021"/>
    <x v="57"/>
    <d v="2021-01-30T00:00:00"/>
    <d v="2021-02-05T00:00:00"/>
    <x v="2"/>
    <n v="957"/>
  </r>
  <r>
    <s v="February 6 , 2021 - February 12 , 2021"/>
    <x v="58"/>
    <d v="2021-02-06T00:00:00"/>
    <d v="2021-02-12T00:00:00"/>
    <x v="0"/>
    <n v="32032"/>
  </r>
  <r>
    <s v="February 6 , 2021 - February 12 , 2021"/>
    <x v="58"/>
    <d v="2021-02-06T00:00:00"/>
    <d v="2021-02-12T00:00:00"/>
    <x v="1"/>
    <n v="6243"/>
  </r>
  <r>
    <s v="February 6 , 2021 - February 12 , 2021"/>
    <x v="58"/>
    <d v="2021-02-06T00:00:00"/>
    <d v="2021-02-12T00:00:00"/>
    <x v="2"/>
    <n v="1234"/>
  </r>
  <r>
    <s v="February 13 , 2021 - February 19 , 2021"/>
    <x v="59"/>
    <d v="2021-02-13T00:00:00"/>
    <d v="2021-02-19T00:00:00"/>
    <x v="0"/>
    <n v="30720"/>
  </r>
  <r>
    <s v="February 13 , 2021 - February 19 , 2021"/>
    <x v="59"/>
    <d v="2021-02-13T00:00:00"/>
    <d v="2021-02-19T00:00:00"/>
    <x v="1"/>
    <n v="10610"/>
  </r>
  <r>
    <s v="February 13 , 2021 - February 19 , 2021"/>
    <x v="59"/>
    <d v="2021-02-13T00:00:00"/>
    <d v="2021-02-19T00:00:00"/>
    <x v="2"/>
    <n v="1046"/>
  </r>
  <r>
    <s v="February 20 , 2021 - February 26 , 2021"/>
    <x v="60"/>
    <d v="2021-02-20T00:00:00"/>
    <d v="2021-02-26T00:00:00"/>
    <x v="0"/>
    <n v="48102"/>
  </r>
  <r>
    <s v="February 20 , 2021 - February 26 , 2021"/>
    <x v="60"/>
    <d v="2021-02-20T00:00:00"/>
    <d v="2021-02-26T00:00:00"/>
    <x v="1"/>
    <n v="20111"/>
  </r>
  <r>
    <s v="February 20 , 2021 - February 26 , 2021"/>
    <x v="60"/>
    <d v="2021-02-20T00:00:00"/>
    <d v="2021-02-26T00:00:00"/>
    <x v="2"/>
    <n v="1127"/>
  </r>
  <r>
    <s v="February 27 , 2021 - March 5 , 2021"/>
    <x v="61"/>
    <d v="2021-02-27T00:00:00"/>
    <d v="2021-03-05T00:00:00"/>
    <x v="0"/>
    <n v="41909"/>
  </r>
  <r>
    <s v="February 27 , 2021 - March 5 , 2021"/>
    <x v="61"/>
    <d v="2021-02-27T00:00:00"/>
    <d v="2021-03-05T00:00:00"/>
    <x v="1"/>
    <n v="13057"/>
  </r>
  <r>
    <s v="February 27 , 2021 - March 5 , 2021"/>
    <x v="61"/>
    <d v="2021-02-27T00:00:00"/>
    <d v="2021-03-05T00:00:00"/>
    <x v="2"/>
    <n v="989"/>
  </r>
  <r>
    <s v="March 6 , 2021 - March 12 , 2021"/>
    <x v="62"/>
    <d v="2021-03-06T00:00:00"/>
    <d v="2021-03-12T00:00:00"/>
    <x v="0"/>
    <n v="33189"/>
  </r>
  <r>
    <s v="March 6 , 2021 - March 12 , 2021"/>
    <x v="62"/>
    <d v="2021-03-06T00:00:00"/>
    <d v="2021-03-12T00:00:00"/>
    <x v="1"/>
    <n v="6239"/>
  </r>
  <r>
    <s v="March 6 , 2021 - March 12 , 2021"/>
    <x v="62"/>
    <d v="2021-03-06T00:00:00"/>
    <d v="2021-03-12T00:00:00"/>
    <x v="2"/>
    <n v="1605"/>
  </r>
  <r>
    <s v="March 13 , 2021 - March 19 , 2021"/>
    <x v="63"/>
    <d v="2021-03-13T00:00:00"/>
    <d v="2021-03-19T00:00:00"/>
    <x v="0"/>
    <n v="31705"/>
  </r>
  <r>
    <s v="March 13 , 2021 - March 19 , 2022"/>
    <x v="63"/>
    <d v="2021-03-13T00:00:00"/>
    <d v="2021-03-19T00:00:00"/>
    <x v="1"/>
    <n v="5608"/>
  </r>
  <r>
    <s v="March 13 , 2021 - March 19 , 2023"/>
    <x v="63"/>
    <d v="2021-03-13T00:00:00"/>
    <d v="2021-03-19T00:00:00"/>
    <x v="2"/>
    <n v="1195"/>
  </r>
  <r>
    <s v="March 20 , 2021 - March 26 , 2021"/>
    <x v="64"/>
    <d v="2021-03-20T00:00:00"/>
    <d v="2021-03-26T00:00:00"/>
    <x v="0"/>
    <n v="29520"/>
  </r>
  <r>
    <s v="March 20 , 2021 - March 26 , 2021"/>
    <x v="64"/>
    <d v="2021-03-20T00:00:00"/>
    <d v="2021-03-26T00:00:00"/>
    <x v="1"/>
    <n v="7341"/>
  </r>
  <r>
    <s v="March 20 , 2021 - March 26 , 2021"/>
    <x v="64"/>
    <d v="2021-03-20T00:00:00"/>
    <d v="2021-03-26T00:00:00"/>
    <x v="2"/>
    <n v="1711"/>
  </r>
  <r>
    <s v="March 27 , 2021 - April 2 , 2021"/>
    <x v="65"/>
    <d v="2021-03-27T00:00:00"/>
    <d v="2021-04-02T00:00:00"/>
    <x v="0"/>
    <n v="27777"/>
  </r>
  <r>
    <s v="March 27 , 2021 - April 2 , 2021"/>
    <x v="65"/>
    <d v="2021-03-27T00:00:00"/>
    <d v="2021-04-02T00:00:00"/>
    <x v="1"/>
    <n v="5750"/>
  </r>
  <r>
    <s v="March 27 , 2021 - April 2 , 2021"/>
    <x v="65"/>
    <d v="2021-03-27T00:00:00"/>
    <d v="2021-04-02T00:00:00"/>
    <x v="2"/>
    <n v="982"/>
  </r>
  <r>
    <s v="April 3 , 2021 - April 9 , 2021"/>
    <x v="66"/>
    <d v="2021-04-03T00:00:00"/>
    <d v="2021-04-09T00:00:00"/>
    <x v="0"/>
    <n v="28690"/>
  </r>
  <r>
    <s v="April 3 , 2021 - April 9 , 2021"/>
    <x v="66"/>
    <d v="2021-04-03T00:00:00"/>
    <d v="2021-04-09T00:00:00"/>
    <x v="1"/>
    <n v="5532"/>
  </r>
  <r>
    <s v="April 3 , 2021 - April 9 , 2021"/>
    <x v="66"/>
    <d v="2021-04-03T00:00:00"/>
    <d v="2021-04-09T00:00:00"/>
    <x v="2"/>
    <n v="1140"/>
  </r>
  <r>
    <s v="April 10 , 2021 - April 16 , 2021"/>
    <x v="67"/>
    <d v="2021-04-10T00:00:00"/>
    <d v="2021-04-16T00:00:00"/>
    <x v="0"/>
    <n v="27735"/>
  </r>
  <r>
    <s v="April 10 , 2021 - April 16 , 2021"/>
    <x v="67"/>
    <d v="2021-04-10T00:00:00"/>
    <d v="2021-04-16T00:00:00"/>
    <x v="1"/>
    <n v="5865"/>
  </r>
  <r>
    <s v="April 10 , 2021 - April 16 , 2021"/>
    <x v="67"/>
    <d v="2021-04-10T00:00:00"/>
    <d v="2021-04-16T00:00:00"/>
    <x v="2"/>
    <n v="1634"/>
  </r>
  <r>
    <s v="April 17 , 2021 - April 23 , 2021"/>
    <x v="68"/>
    <d v="2021-04-17T00:00:00"/>
    <d v="2021-04-23T00:00:00"/>
    <x v="0"/>
    <n v="26970"/>
  </r>
  <r>
    <s v="April 17 , 2021 - April 23 , 2021"/>
    <x v="68"/>
    <d v="2021-04-17T00:00:00"/>
    <d v="2021-04-23T00:00:00"/>
    <x v="1"/>
    <n v="5787"/>
  </r>
  <r>
    <s v="April 17 , 2021 - April 23 , 2021"/>
    <x v="68"/>
    <d v="2021-04-17T00:00:00"/>
    <d v="2021-04-23T00:00:00"/>
    <x v="2"/>
    <n v="1390"/>
  </r>
  <r>
    <s v="April 24 , 2021 - April 30 , 2021"/>
    <x v="69"/>
    <d v="2021-04-24T00:00:00"/>
    <d v="2021-04-30T00:00:00"/>
    <x v="0"/>
    <n v="25394"/>
  </r>
  <r>
    <s v="April 24 , 2021 - April 30 , 2021"/>
    <x v="69"/>
    <d v="2021-04-24T00:00:00"/>
    <d v="2021-04-30T00:00:00"/>
    <x v="1"/>
    <n v="5151"/>
  </r>
  <r>
    <s v="April 24 , 2021 - April 30 , 2021"/>
    <x v="69"/>
    <d v="2021-04-24T00:00:00"/>
    <d v="2021-04-30T00:00:00"/>
    <x v="2"/>
    <n v="1022"/>
  </r>
  <r>
    <s v="May 1 , 2021 - May 7 , 2021"/>
    <x v="70"/>
    <d v="2021-05-01T00:00:00"/>
    <d v="2021-05-07T00:00:00"/>
    <x v="0"/>
    <n v="25148"/>
  </r>
  <r>
    <s v="May 1 , 2021 - May 7 , 2021"/>
    <x v="70"/>
    <d v="2021-05-01T00:00:00"/>
    <d v="2021-05-07T00:00:00"/>
    <x v="1"/>
    <n v="5720"/>
  </r>
  <r>
    <s v="May 1 , 2021 - May 7 , 2021"/>
    <x v="70"/>
    <d v="2021-05-01T00:00:00"/>
    <d v="2021-05-07T00:00:00"/>
    <x v="2"/>
    <n v="905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7">
  <r>
    <s v="December 28 , 2019 - January 3 , 2020"/>
    <x v="0"/>
    <d v="2019-12-28T00:00:00"/>
    <d v="2020-01-03T00:00:00"/>
    <x v="0"/>
    <n v="9"/>
  </r>
  <r>
    <s v="December 28 , 2019 - January 3 , 2020"/>
    <x v="0"/>
    <d v="2019-12-28T00:00:00"/>
    <d v="2020-01-03T00:00:00"/>
    <x v="1"/>
    <n v="1"/>
  </r>
  <r>
    <s v="January 4 , 2020 - January 10 , 2020"/>
    <x v="1"/>
    <d v="2020-01-04T00:00:00"/>
    <d v="2020-01-10T00:00:00"/>
    <x v="0"/>
    <n v="12"/>
  </r>
  <r>
    <s v="January 4 , 2020 - January 10 , 2020"/>
    <x v="1"/>
    <d v="2020-01-04T00:00:00"/>
    <d v="2020-01-10T00:00:00"/>
    <x v="1"/>
    <n v="3"/>
  </r>
  <r>
    <s v="January 4 , 2020 - January 10 , 2020"/>
    <x v="1"/>
    <d v="2020-01-04T00:00:00"/>
    <d v="2020-01-10T00:00:00"/>
    <x v="2"/>
    <n v="3"/>
  </r>
  <r>
    <s v="January 11 , 2020 - January 17 , 2020"/>
    <x v="2"/>
    <d v="2020-01-11T00:00:00"/>
    <d v="2020-01-17T00:00:00"/>
    <x v="0"/>
    <n v="23"/>
  </r>
  <r>
    <s v="January 11 , 2020 - January 17 , 2020"/>
    <x v="2"/>
    <d v="2020-01-11T00:00:00"/>
    <d v="2020-01-17T00:00:00"/>
    <x v="2"/>
    <n v="8"/>
  </r>
  <r>
    <s v="January 11 , 2020 - January 17 , 2020"/>
    <x v="2"/>
    <d v="2020-01-11T00:00:00"/>
    <d v="2020-01-17T00:00:00"/>
    <x v="1"/>
    <n v="1"/>
  </r>
  <r>
    <s v="January 18 , 2020 - January 24 , 2020"/>
    <x v="3"/>
    <d v="2020-01-18T00:00:00"/>
    <d v="2020-01-24T00:00:00"/>
    <x v="0"/>
    <n v="14"/>
  </r>
  <r>
    <s v="January 18 , 2020 - January 24 , 2020"/>
    <x v="3"/>
    <d v="2020-01-18T00:00:00"/>
    <d v="2020-01-24T00:00:00"/>
    <x v="1"/>
    <n v="2"/>
  </r>
  <r>
    <s v="January 18 , 2020 - January 24 , 2020"/>
    <x v="3"/>
    <d v="2020-01-18T00:00:00"/>
    <d v="2020-01-24T00:00:00"/>
    <x v="2"/>
    <n v="1"/>
  </r>
  <r>
    <s v="January 25 , 2020 - January 31 , 2020"/>
    <x v="4"/>
    <d v="2020-01-25T00:00:00"/>
    <d v="2020-01-31T00:00:00"/>
    <x v="0"/>
    <n v="17"/>
  </r>
  <r>
    <s v="January 25 , 2020 - January 31 , 2020"/>
    <x v="4"/>
    <d v="2020-01-25T00:00:00"/>
    <d v="2020-01-31T00:00:00"/>
    <x v="1"/>
    <n v="6"/>
  </r>
  <r>
    <s v="January 25 , 2020 - January 31 , 2020"/>
    <x v="4"/>
    <d v="2020-01-25T00:00:00"/>
    <d v="2020-01-31T00:00:00"/>
    <x v="2"/>
    <n v="3"/>
  </r>
  <r>
    <s v="February 1 , 2020 - February 7 , 2020"/>
    <x v="5"/>
    <d v="2020-02-01T00:00:00"/>
    <d v="2020-02-07T00:00:00"/>
    <x v="0"/>
    <n v="30"/>
  </r>
  <r>
    <s v="February 1 , 2020 - February 7 , 2020"/>
    <x v="5"/>
    <d v="2020-02-01T00:00:00"/>
    <d v="2020-02-07T00:00:00"/>
    <x v="1"/>
    <n v="3"/>
  </r>
  <r>
    <s v="February 8 , 2020 - February 14 , 2020"/>
    <x v="6"/>
    <d v="2020-02-08T00:00:00"/>
    <d v="2020-02-14T00:00:00"/>
    <x v="0"/>
    <n v="47"/>
  </r>
  <r>
    <s v="February 8 , 2020 - February 14 , 2020"/>
    <x v="6"/>
    <d v="2020-02-08T00:00:00"/>
    <d v="2020-02-14T00:00:00"/>
    <x v="2"/>
    <n v="8"/>
  </r>
  <r>
    <s v="February 8 , 2020 - February 14 , 2020"/>
    <x v="6"/>
    <d v="2020-02-08T00:00:00"/>
    <d v="2020-02-14T00:00:00"/>
    <x v="1"/>
    <n v="2"/>
  </r>
  <r>
    <s v="February 15 , 2020 - February 21 , 2020"/>
    <x v="7"/>
    <d v="2020-02-15T00:00:00"/>
    <d v="2020-02-21T00:00:00"/>
    <x v="0"/>
    <n v="36"/>
  </r>
  <r>
    <s v="February 15 , 2020 - February 21 , 2020"/>
    <x v="7"/>
    <d v="2020-02-15T00:00:00"/>
    <d v="2020-02-21T00:00:00"/>
    <x v="2"/>
    <n v="1"/>
  </r>
  <r>
    <s v="February 22 , 2020 - February 28 , 2020"/>
    <x v="8"/>
    <d v="2020-02-22T00:00:00"/>
    <d v="2020-02-28T00:00:00"/>
    <x v="0"/>
    <n v="12"/>
  </r>
  <r>
    <s v="February 22 , 2020 - February 28 , 2020"/>
    <x v="8"/>
    <d v="2020-02-22T00:00:00"/>
    <d v="2020-02-28T00:00:00"/>
    <x v="2"/>
    <n v="5"/>
  </r>
  <r>
    <s v="February 29 , 2020 - March 6 , 2020"/>
    <x v="9"/>
    <d v="2020-02-29T00:00:00"/>
    <d v="2020-03-06T00:00:00"/>
    <x v="0"/>
    <n v="16"/>
  </r>
  <r>
    <s v="February 29 , 2020 - March 6 , 2020"/>
    <x v="9"/>
    <d v="2020-02-29T00:00:00"/>
    <d v="2020-03-06T00:00:00"/>
    <x v="2"/>
    <n v="2"/>
  </r>
  <r>
    <s v="March 7 , 2020 - March 13 , 2020"/>
    <x v="10"/>
    <d v="2020-03-07T00:00:00"/>
    <d v="2020-03-13T00:00:00"/>
    <x v="0"/>
    <n v="27"/>
  </r>
  <r>
    <s v="March 7 , 2020 - March 13 , 2021"/>
    <x v="10"/>
    <d v="2020-03-07T00:00:00"/>
    <d v="2020-03-13T00:00:00"/>
    <x v="1"/>
    <n v="5"/>
  </r>
  <r>
    <s v="March 7 , 2020 - March 13 , 2022"/>
    <x v="10"/>
    <d v="2020-03-07T00:00:00"/>
    <d v="2020-03-13T00:00:00"/>
    <x v="2"/>
    <n v="3"/>
  </r>
  <r>
    <s v="March 14 , 2020 - March 20 , 2020"/>
    <x v="11"/>
    <d v="2020-03-14T00:00:00"/>
    <d v="2020-03-20T00:00:00"/>
    <x v="0"/>
    <n v="23"/>
  </r>
  <r>
    <s v="March 14 , 2020 - March 20 , 2020"/>
    <x v="11"/>
    <d v="2020-03-14T00:00:00"/>
    <d v="2020-03-20T00:00:00"/>
    <x v="1"/>
    <n v="3"/>
  </r>
  <r>
    <s v="March 14 , 2020 - March 20 , 2020"/>
    <x v="11"/>
    <d v="2020-03-14T00:00:00"/>
    <d v="2020-03-20T00:00:00"/>
    <x v="2"/>
    <n v="3"/>
  </r>
  <r>
    <s v="March 21 , 2020 - March 27 , 2020"/>
    <x v="12"/>
    <d v="2020-03-21T00:00:00"/>
    <d v="2020-03-27T00:00:00"/>
    <x v="0"/>
    <n v="24"/>
  </r>
  <r>
    <s v="March 21 , 2020 - March 27 , 2020"/>
    <x v="12"/>
    <d v="2020-03-21T00:00:00"/>
    <d v="2020-03-27T00:00:00"/>
    <x v="1"/>
    <n v="5"/>
  </r>
  <r>
    <s v="March 21 , 2020 - March 27 , 2020"/>
    <x v="12"/>
    <d v="2020-03-21T00:00:00"/>
    <d v="2020-03-27T00:00:00"/>
    <x v="2"/>
    <n v="1"/>
  </r>
  <r>
    <s v="March 28 , 2020 - April 3 , 2020"/>
    <x v="13"/>
    <d v="2020-03-28T00:00:00"/>
    <d v="2020-04-03T00:00:00"/>
    <x v="0"/>
    <n v="13"/>
  </r>
  <r>
    <s v="March 28 , 2020 - April 3 , 2020"/>
    <x v="13"/>
    <d v="2020-03-28T00:00:00"/>
    <d v="2020-04-03T00:00:00"/>
    <x v="2"/>
    <n v="3"/>
  </r>
  <r>
    <s v="March 28 , 2020 - April 3 , 2020"/>
    <x v="13"/>
    <d v="2020-03-28T00:00:00"/>
    <d v="2020-04-03T00:00:00"/>
    <x v="1"/>
    <n v="2"/>
  </r>
  <r>
    <s v="April 4 , 2020 - April 10 , 2020"/>
    <x v="14"/>
    <d v="2020-04-04T00:00:00"/>
    <d v="2020-04-10T00:00:00"/>
    <x v="0"/>
    <n v="21"/>
  </r>
  <r>
    <s v="April 4 , 2020 - April 10 , 2020"/>
    <x v="14"/>
    <d v="2020-04-04T00:00:00"/>
    <d v="2020-04-10T00:00:00"/>
    <x v="2"/>
    <n v="14"/>
  </r>
  <r>
    <s v="April 11 , 2020 - April 17 , 2020"/>
    <x v="15"/>
    <d v="2020-04-11T00:00:00"/>
    <d v="2020-04-17T00:00:00"/>
    <x v="0"/>
    <n v="20"/>
  </r>
  <r>
    <s v="April 11 , 2020 - April 17 , 2020"/>
    <x v="15"/>
    <d v="2020-04-11T00:00:00"/>
    <d v="2020-04-17T00:00:00"/>
    <x v="1"/>
    <n v="4"/>
  </r>
  <r>
    <s v="April 11 , 2020 - April 17 , 2020"/>
    <x v="15"/>
    <d v="2020-04-11T00:00:00"/>
    <d v="2020-04-17T00:00:00"/>
    <x v="2"/>
    <n v="1"/>
  </r>
  <r>
    <s v="April 18 , 2020 - April 24 , 2020"/>
    <x v="16"/>
    <d v="2020-04-18T00:00:00"/>
    <d v="2020-04-24T00:00:00"/>
    <x v="0"/>
    <n v="19"/>
  </r>
  <r>
    <s v="April 18 , 2020 - April 24 , 2020"/>
    <x v="16"/>
    <d v="2020-04-18T00:00:00"/>
    <d v="2020-04-24T00:00:00"/>
    <x v="1"/>
    <n v="6"/>
  </r>
  <r>
    <s v="April 18 , 2020 - April 24 , 2020"/>
    <x v="16"/>
    <d v="2020-04-18T00:00:00"/>
    <d v="2020-04-24T00:00:00"/>
    <x v="2"/>
    <n v="2"/>
  </r>
  <r>
    <s v="April 25 , 2020 - May 1 , 2020"/>
    <x v="17"/>
    <d v="2020-04-25T00:00:00"/>
    <d v="2020-05-01T00:00:00"/>
    <x v="0"/>
    <n v="573"/>
  </r>
  <r>
    <s v="April 25 , 2020 - May 1 , 2020"/>
    <x v="17"/>
    <d v="2020-04-25T00:00:00"/>
    <d v="2020-05-01T00:00:00"/>
    <x v="2"/>
    <n v="31"/>
  </r>
  <r>
    <s v="April 25 , 2020 - May 1 , 2020"/>
    <x v="17"/>
    <d v="2020-04-25T00:00:00"/>
    <d v="2020-05-01T00:00:00"/>
    <x v="1"/>
    <n v="10"/>
  </r>
  <r>
    <s v="May 2 , 2020 - May 8 , 2020"/>
    <x v="18"/>
    <d v="2020-05-02T00:00:00"/>
    <d v="2020-05-08T00:00:00"/>
    <x v="0"/>
    <n v="2406"/>
  </r>
  <r>
    <s v="May 2 , 2020 - May 8 , 2020"/>
    <x v="18"/>
    <d v="2020-05-02T00:00:00"/>
    <d v="2020-05-08T00:00:00"/>
    <x v="1"/>
    <n v="180"/>
  </r>
  <r>
    <s v="May 2 , 2020 - May 8 , 2020"/>
    <x v="18"/>
    <d v="2020-05-02T00:00:00"/>
    <d v="2020-05-08T00:00:00"/>
    <x v="2"/>
    <n v="138"/>
  </r>
  <r>
    <s v="May 9 , 2020 - May 15 , 2020"/>
    <x v="19"/>
    <d v="2020-05-09T00:00:00"/>
    <d v="2020-05-15T00:00:00"/>
    <x v="0"/>
    <n v="3138"/>
  </r>
  <r>
    <s v="May 9 , 2020 - May 15 , 2020"/>
    <x v="19"/>
    <d v="2020-05-09T00:00:00"/>
    <d v="2020-05-15T00:00:00"/>
    <x v="1"/>
    <n v="414"/>
  </r>
  <r>
    <s v="May 9 , 2020 - May 15 , 2020"/>
    <x v="19"/>
    <d v="2020-05-09T00:00:00"/>
    <d v="2020-05-15T00:00:00"/>
    <x v="2"/>
    <n v="152"/>
  </r>
  <r>
    <s v="May 16 , 2020 - May 22 , 2020"/>
    <x v="20"/>
    <d v="2020-05-16T00:00:00"/>
    <d v="2020-05-22T00:00:00"/>
    <x v="0"/>
    <n v="2167"/>
  </r>
  <r>
    <s v="May 16 , 2020 - May 22 , 2020"/>
    <x v="20"/>
    <d v="2020-05-16T00:00:00"/>
    <d v="2020-05-22T00:00:00"/>
    <x v="1"/>
    <n v="406"/>
  </r>
  <r>
    <s v="May 16 , 2020 - May 22 , 2020"/>
    <x v="20"/>
    <d v="2020-05-16T00:00:00"/>
    <d v="2020-05-22T00:00:00"/>
    <x v="2"/>
    <n v="97"/>
  </r>
  <r>
    <s v="May 23 , 2020 - May 29 , 2020"/>
    <x v="21"/>
    <d v="2020-05-23T00:00:00"/>
    <d v="2020-05-29T00:00:00"/>
    <x v="0"/>
    <n v="1562"/>
  </r>
  <r>
    <s v="May 23 , 2020 - May 29 , 2020"/>
    <x v="21"/>
    <d v="2020-05-23T00:00:00"/>
    <d v="2020-05-29T00:00:00"/>
    <x v="1"/>
    <n v="410"/>
  </r>
  <r>
    <s v="May 23 , 2020 - May 29 , 2020"/>
    <x v="21"/>
    <d v="2020-05-23T00:00:00"/>
    <d v="2020-05-29T00:00:00"/>
    <x v="2"/>
    <n v="71"/>
  </r>
  <r>
    <s v="May 30 , 2020 - June 5 , 2020"/>
    <x v="22"/>
    <d v="2020-05-30T00:00:00"/>
    <d v="2020-06-05T00:00:00"/>
    <x v="0"/>
    <n v="1978"/>
  </r>
  <r>
    <s v="May 30 , 2020 - June 5 , 2020"/>
    <x v="22"/>
    <d v="2020-05-30T00:00:00"/>
    <d v="2020-06-05T00:00:00"/>
    <x v="1"/>
    <n v="392"/>
  </r>
  <r>
    <s v="May 30 , 2020 - June 5 , 2020"/>
    <x v="22"/>
    <d v="2020-05-30T00:00:00"/>
    <d v="2020-06-05T00:00:00"/>
    <x v="2"/>
    <n v="120"/>
  </r>
  <r>
    <s v="June 6 , 2020 - June 12 , 2020"/>
    <x v="23"/>
    <d v="2020-06-06T00:00:00"/>
    <d v="2020-06-12T00:00:00"/>
    <x v="0"/>
    <n v="1830"/>
  </r>
  <r>
    <s v="June 6 , 2020 - June 12 , 2020"/>
    <x v="23"/>
    <d v="2020-06-06T00:00:00"/>
    <d v="2020-06-12T00:00:00"/>
    <x v="1"/>
    <n v="439"/>
  </r>
  <r>
    <s v="June 6 , 2020 - June 12 , 2020"/>
    <x v="23"/>
    <d v="2020-06-06T00:00:00"/>
    <d v="2020-06-12T00:00:00"/>
    <x v="2"/>
    <n v="98"/>
  </r>
  <r>
    <s v="June 13 , 2020 - June 19 , 2020"/>
    <x v="24"/>
    <d v="2020-06-13T00:00:00"/>
    <d v="2020-06-19T00:00:00"/>
    <x v="0"/>
    <n v="2119"/>
  </r>
  <r>
    <s v="June 13 , 2020 - June 19 , 2020"/>
    <x v="24"/>
    <d v="2020-06-13T00:00:00"/>
    <d v="2020-06-19T00:00:00"/>
    <x v="1"/>
    <n v="388"/>
  </r>
  <r>
    <s v="June 13 , 2020 - June 19 , 2020"/>
    <x v="24"/>
    <d v="2020-06-13T00:00:00"/>
    <d v="2020-06-19T00:00:00"/>
    <x v="2"/>
    <n v="88"/>
  </r>
  <r>
    <s v="June 20 , 2020 - June 26 , 2020"/>
    <x v="25"/>
    <d v="2020-06-20T00:00:00"/>
    <d v="2020-06-26T00:00:00"/>
    <x v="0"/>
    <n v="2188"/>
  </r>
  <r>
    <s v="June 20 , 2020 - June 26 , 2020"/>
    <x v="25"/>
    <d v="2020-06-20T00:00:00"/>
    <d v="2020-06-26T00:00:00"/>
    <x v="1"/>
    <n v="413"/>
  </r>
  <r>
    <s v="June 20 , 2020 - June 26 , 2020"/>
    <x v="25"/>
    <d v="2020-06-20T00:00:00"/>
    <d v="2020-06-26T00:00:00"/>
    <x v="2"/>
    <n v="101"/>
  </r>
  <r>
    <s v="June 27 , 2020 - July 3 , 2020"/>
    <x v="26"/>
    <d v="2020-06-27T00:00:00"/>
    <d v="2020-07-03T00:00:00"/>
    <x v="0"/>
    <n v="1970"/>
  </r>
  <r>
    <s v="June 27 , 2020 - July 3 , 2020"/>
    <x v="26"/>
    <d v="2020-06-27T00:00:00"/>
    <d v="2020-07-03T00:00:00"/>
    <x v="1"/>
    <n v="428"/>
  </r>
  <r>
    <s v="June 27 , 2020 - July 3 , 2020"/>
    <x v="26"/>
    <d v="2020-06-27T00:00:00"/>
    <d v="2020-07-03T00:00:00"/>
    <x v="2"/>
    <n v="164"/>
  </r>
  <r>
    <s v="July 4 , 2020 - July 10 , 2020"/>
    <x v="27"/>
    <d v="2020-07-04T00:00:00"/>
    <d v="2020-07-10T00:00:00"/>
    <x v="0"/>
    <n v="1962"/>
  </r>
  <r>
    <s v="July 4 , 2020 - July 10 , 2020"/>
    <x v="27"/>
    <d v="2020-07-04T00:00:00"/>
    <d v="2020-07-10T00:00:00"/>
    <x v="1"/>
    <n v="316"/>
  </r>
  <r>
    <s v="July 4 , 2020 - July 10 , 2020"/>
    <x v="27"/>
    <d v="2020-07-04T00:00:00"/>
    <d v="2020-07-10T00:00:00"/>
    <x v="2"/>
    <n v="103"/>
  </r>
  <r>
    <s v="July 11 , 2020 - July 17 , 2020"/>
    <x v="28"/>
    <d v="2020-07-11T00:00:00"/>
    <d v="2020-07-17T00:00:00"/>
    <x v="0"/>
    <n v="1856"/>
  </r>
  <r>
    <s v="July 11 , 2020 - July 17 , 2020"/>
    <x v="28"/>
    <d v="2020-07-11T00:00:00"/>
    <d v="2020-07-17T00:00:00"/>
    <x v="1"/>
    <n v="362"/>
  </r>
  <r>
    <s v="July 11 , 2020 - July 17 , 2020"/>
    <x v="28"/>
    <d v="2020-07-11T00:00:00"/>
    <d v="2020-07-17T00:00:00"/>
    <x v="2"/>
    <n v="89"/>
  </r>
  <r>
    <s v="July 18 , 2020 - July 24 , 2020"/>
    <x v="29"/>
    <d v="2020-07-18T00:00:00"/>
    <d v="2020-07-24T00:00:00"/>
    <x v="0"/>
    <n v="1873"/>
  </r>
  <r>
    <s v="July 18 , 2020 - July 24 , 2020"/>
    <x v="29"/>
    <d v="2020-07-18T00:00:00"/>
    <d v="2020-07-24T00:00:00"/>
    <x v="1"/>
    <n v="259"/>
  </r>
  <r>
    <s v="July 18 , 2020 - July 24 , 2020"/>
    <x v="29"/>
    <d v="2020-07-18T00:00:00"/>
    <d v="2020-07-24T00:00:00"/>
    <x v="2"/>
    <n v="98"/>
  </r>
  <r>
    <s v="July 25 , 2020 - July 31 , 2020"/>
    <x v="30"/>
    <d v="2020-07-25T00:00:00"/>
    <d v="2020-07-31T00:00:00"/>
    <x v="0"/>
    <n v="2216"/>
  </r>
  <r>
    <s v="July 25 , 2020 - July 31 , 2020"/>
    <x v="30"/>
    <d v="2020-07-25T00:00:00"/>
    <d v="2020-07-31T00:00:00"/>
    <x v="1"/>
    <n v="325"/>
  </r>
  <r>
    <s v="July 25 , 2020 - July 31 , 2020"/>
    <x v="30"/>
    <d v="2020-07-25T00:00:00"/>
    <d v="2020-07-31T00:00:00"/>
    <x v="2"/>
    <n v="73"/>
  </r>
  <r>
    <s v="August 1 , 2020 - August 7 , 2020"/>
    <x v="31"/>
    <d v="2020-08-01T00:00:00"/>
    <d v="2020-08-07T00:00:00"/>
    <x v="0"/>
    <n v="1913"/>
  </r>
  <r>
    <s v="August 1 , 2020 - August 7 , 2020"/>
    <x v="31"/>
    <d v="2020-08-01T00:00:00"/>
    <d v="2020-08-07T00:00:00"/>
    <x v="1"/>
    <n v="247"/>
  </r>
  <r>
    <s v="August 1 , 2020 - August 7 , 2020"/>
    <x v="31"/>
    <d v="2020-08-01T00:00:00"/>
    <d v="2020-08-07T00:00:00"/>
    <x v="2"/>
    <n v="129"/>
  </r>
  <r>
    <s v="August 8 , 2020 - August 14 , 2020"/>
    <x v="32"/>
    <d v="2020-08-08T00:00:00"/>
    <d v="2020-08-14T00:00:00"/>
    <x v="0"/>
    <n v="3327"/>
  </r>
  <r>
    <s v="August 8 , 2020 - August 14 , 2020"/>
    <x v="32"/>
    <d v="2020-08-08T00:00:00"/>
    <d v="2020-08-14T00:00:00"/>
    <x v="1"/>
    <n v="641"/>
  </r>
  <r>
    <s v="August 8 , 2020 - August 14 , 2020"/>
    <x v="32"/>
    <d v="2020-08-08T00:00:00"/>
    <d v="2020-08-14T00:00:00"/>
    <x v="2"/>
    <n v="200"/>
  </r>
  <r>
    <s v="August 15 , 2020 - August 21 , 2020"/>
    <x v="33"/>
    <d v="2020-08-15T00:00:00"/>
    <d v="2020-08-21T00:00:00"/>
    <x v="0"/>
    <n v="2031"/>
  </r>
  <r>
    <s v="August 15 , 2020 - August 21 , 2020"/>
    <x v="33"/>
    <d v="2020-08-15T00:00:00"/>
    <d v="2020-08-21T00:00:00"/>
    <x v="1"/>
    <n v="336"/>
  </r>
  <r>
    <s v="August 15 , 2020 - August 21 , 2020"/>
    <x v="33"/>
    <d v="2020-08-15T00:00:00"/>
    <d v="2020-08-21T00:00:00"/>
    <x v="2"/>
    <n v="112"/>
  </r>
  <r>
    <s v="August 22 , 2020 - August 28 , 2020"/>
    <x v="34"/>
    <d v="2020-08-22T00:00:00"/>
    <d v="2020-08-28T00:00:00"/>
    <x v="0"/>
    <n v="2238"/>
  </r>
  <r>
    <s v="August 22 , 2020 - August 28 , 2020"/>
    <x v="34"/>
    <d v="2020-08-22T00:00:00"/>
    <d v="2020-08-28T00:00:00"/>
    <x v="1"/>
    <n v="331"/>
  </r>
  <r>
    <s v="August 22 , 2020 - August 28 , 2020"/>
    <x v="34"/>
    <d v="2020-08-22T00:00:00"/>
    <d v="2020-08-28T00:00:00"/>
    <x v="2"/>
    <n v="105"/>
  </r>
  <r>
    <s v="August 29 , 2020 - September 4 , 2020"/>
    <x v="35"/>
    <d v="2020-08-29T00:00:00"/>
    <d v="2020-09-04T00:00:00"/>
    <x v="0"/>
    <n v="2797"/>
  </r>
  <r>
    <s v="August 29 , 2020 - September 4 , 2020"/>
    <x v="35"/>
    <d v="2020-08-29T00:00:00"/>
    <d v="2020-09-04T00:00:00"/>
    <x v="1"/>
    <n v="336"/>
  </r>
  <r>
    <s v="August 29 , 2020 - September 4 , 2020"/>
    <x v="35"/>
    <d v="2020-08-29T00:00:00"/>
    <d v="2020-09-04T00:00:00"/>
    <x v="2"/>
    <n v="112"/>
  </r>
  <r>
    <s v="September 5 , 2020 - September 11 , 2020"/>
    <x v="36"/>
    <d v="2020-09-05T00:00:00"/>
    <d v="2020-09-11T00:00:00"/>
    <x v="0"/>
    <n v="1711"/>
  </r>
  <r>
    <s v="September 5 , 2020 - September 11 , 2020"/>
    <x v="36"/>
    <d v="2020-09-05T00:00:00"/>
    <d v="2020-09-11T00:00:00"/>
    <x v="1"/>
    <n v="248"/>
  </r>
  <r>
    <s v="September 5 , 2020 - September 11 , 2020"/>
    <x v="36"/>
    <d v="2020-09-05T00:00:00"/>
    <d v="2020-09-11T00:00:00"/>
    <x v="2"/>
    <n v="130"/>
  </r>
  <r>
    <s v="September 12 , 2020 - September 18 , 2020"/>
    <x v="37"/>
    <d v="2020-09-12T00:00:00"/>
    <d v="2020-09-18T00:00:00"/>
    <x v="0"/>
    <n v="2019"/>
  </r>
  <r>
    <s v="September 12 , 2020 - September 18 , 2020"/>
    <x v="37"/>
    <d v="2020-09-12T00:00:00"/>
    <d v="2020-09-18T00:00:00"/>
    <x v="1"/>
    <n v="354"/>
  </r>
  <r>
    <s v="September 12 , 2020 - September 18 , 2020"/>
    <x v="37"/>
    <d v="2020-09-12T00:00:00"/>
    <d v="2020-09-18T00:00:00"/>
    <x v="2"/>
    <n v="165"/>
  </r>
  <r>
    <s v="September 19 , 2020 - September 25 , 2020"/>
    <x v="38"/>
    <d v="2020-09-19T00:00:00"/>
    <d v="2020-09-25T00:00:00"/>
    <x v="0"/>
    <n v="2000"/>
  </r>
  <r>
    <s v="September 19 , 2020 - September 25 , 2020"/>
    <x v="38"/>
    <d v="2020-09-19T00:00:00"/>
    <d v="2020-09-25T00:00:00"/>
    <x v="1"/>
    <n v="327"/>
  </r>
  <r>
    <s v="September 19 , 2020 - September 25 , 2020"/>
    <x v="38"/>
    <d v="2020-09-19T00:00:00"/>
    <d v="2020-09-25T00:00:00"/>
    <x v="2"/>
    <n v="124"/>
  </r>
  <r>
    <s v="September 26 , 2020 - October 2 , 2020"/>
    <x v="39"/>
    <d v="2020-09-26T00:00:00"/>
    <d v="2020-10-02T00:00:00"/>
    <x v="0"/>
    <n v="2131"/>
  </r>
  <r>
    <s v="September 26 , 2020 - October 2 , 2020"/>
    <x v="39"/>
    <d v="2020-09-26T00:00:00"/>
    <d v="2020-10-02T00:00:00"/>
    <x v="1"/>
    <n v="302"/>
  </r>
  <r>
    <s v="September 26 , 2020 - October 2 , 2020"/>
    <x v="39"/>
    <d v="2020-09-26T00:00:00"/>
    <d v="2020-10-02T00:00:00"/>
    <x v="2"/>
    <n v="142"/>
  </r>
  <r>
    <s v="October 3 , 2020 - October 9 , 2020"/>
    <x v="40"/>
    <d v="2020-10-03T00:00:00"/>
    <d v="2020-10-09T00:00:00"/>
    <x v="0"/>
    <n v="1954"/>
  </r>
  <r>
    <s v="October 3 , 2020 - October 9 , 2020"/>
    <x v="40"/>
    <d v="2020-10-03T00:00:00"/>
    <d v="2020-10-09T00:00:00"/>
    <x v="1"/>
    <n v="306"/>
  </r>
  <r>
    <s v="October 3 , 2020 - October 9 , 2020"/>
    <x v="40"/>
    <d v="2020-10-03T00:00:00"/>
    <d v="2020-10-09T00:00:00"/>
    <x v="2"/>
    <n v="140"/>
  </r>
  <r>
    <s v="October 10 , 2020 - October 16 , 2020"/>
    <x v="41"/>
    <d v="2020-10-10T00:00:00"/>
    <d v="2020-10-16T00:00:00"/>
    <x v="0"/>
    <n v="2141"/>
  </r>
  <r>
    <s v="October 10 , 2020 - October 16 , 2020"/>
    <x v="41"/>
    <d v="2020-10-10T00:00:00"/>
    <d v="2020-10-16T00:00:00"/>
    <x v="1"/>
    <n v="141"/>
  </r>
  <r>
    <s v="October 10 , 2020 - October 16 , 2020"/>
    <x v="41"/>
    <d v="2020-10-10T00:00:00"/>
    <d v="2020-10-16T00:00:00"/>
    <x v="2"/>
    <n v="136"/>
  </r>
  <r>
    <s v="October 17 , 2020 - October 23 , 2020"/>
    <x v="42"/>
    <d v="2020-10-17T00:00:00"/>
    <d v="2020-10-23T00:00:00"/>
    <x v="0"/>
    <n v="1955"/>
  </r>
  <r>
    <s v="October 17 , 2020 - October 23 , 2020"/>
    <x v="42"/>
    <d v="2020-10-17T00:00:00"/>
    <d v="2020-10-23T00:00:00"/>
    <x v="1"/>
    <n v="108"/>
  </r>
  <r>
    <s v="October 17 , 2020 - October 23 , 2020"/>
    <x v="42"/>
    <d v="2020-10-17T00:00:00"/>
    <d v="2020-10-23T00:00:00"/>
    <x v="2"/>
    <n v="79"/>
  </r>
  <r>
    <s v="October 24 , 2020 - October 30 , 2020"/>
    <x v="43"/>
    <d v="2020-10-24T00:00:00"/>
    <d v="2020-10-30T00:00:00"/>
    <x v="0"/>
    <n v="2068"/>
  </r>
  <r>
    <s v="October 24 , 2020 - October 30 , 2020"/>
    <x v="43"/>
    <d v="2020-10-24T00:00:00"/>
    <d v="2020-10-30T00:00:00"/>
    <x v="2"/>
    <n v="114"/>
  </r>
  <r>
    <s v="October 24 , 2020 - October 30 , 2020"/>
    <x v="43"/>
    <d v="2020-10-24T00:00:00"/>
    <d v="2020-10-30T00:00:00"/>
    <x v="1"/>
    <n v="99"/>
  </r>
  <r>
    <s v="October 31 , 2020 - November 6 , 2020"/>
    <x v="44"/>
    <d v="2020-10-31T00:00:00"/>
    <d v="2020-11-06T00:00:00"/>
    <x v="0"/>
    <n v="2352"/>
  </r>
  <r>
    <s v="October 31 , 2020 - November 6 , 2020"/>
    <x v="44"/>
    <d v="2020-10-31T00:00:00"/>
    <d v="2020-11-06T00:00:00"/>
    <x v="1"/>
    <n v="126"/>
  </r>
  <r>
    <s v="October 31 , 2020 - November 6 , 2020"/>
    <x v="44"/>
    <d v="2020-10-31T00:00:00"/>
    <d v="2020-11-06T00:00:00"/>
    <x v="2"/>
    <n v="72"/>
  </r>
  <r>
    <s v="November 7 , 2020 - November 13 , 2020"/>
    <x v="45"/>
    <d v="2020-11-07T00:00:00"/>
    <d v="2020-11-13T00:00:00"/>
    <x v="0"/>
    <n v="1886"/>
  </r>
  <r>
    <s v="November 7 , 2020 - November 13 , 2020"/>
    <x v="45"/>
    <d v="2020-11-07T00:00:00"/>
    <d v="2020-11-13T00:00:00"/>
    <x v="1"/>
    <n v="193"/>
  </r>
  <r>
    <s v="November 7 , 2020 - November 13 , 2020"/>
    <x v="45"/>
    <d v="2020-11-07T00:00:00"/>
    <d v="2020-11-13T00:00:00"/>
    <x v="2"/>
    <n v="84"/>
  </r>
  <r>
    <s v="November 14 , 2020 - November 20 , 2020"/>
    <x v="46"/>
    <d v="2020-11-14T00:00:00"/>
    <d v="2020-11-20T00:00:00"/>
    <x v="0"/>
    <n v="2318"/>
  </r>
  <r>
    <s v="November 14 , 2020 - November 20 , 2020"/>
    <x v="46"/>
    <d v="2020-11-14T00:00:00"/>
    <d v="2020-11-20T00:00:00"/>
    <x v="1"/>
    <n v="199"/>
  </r>
  <r>
    <s v="November 14 , 2020 - November 20 , 2020"/>
    <x v="46"/>
    <d v="2020-11-14T00:00:00"/>
    <d v="2020-11-20T00:00:00"/>
    <x v="2"/>
    <n v="63"/>
  </r>
  <r>
    <s v="November 21 , 2020 - November 27 , 2020"/>
    <x v="47"/>
    <d v="2020-11-21T00:00:00"/>
    <d v="2020-11-27T00:00:00"/>
    <x v="0"/>
    <n v="1734"/>
  </r>
  <r>
    <s v="November 21 , 2020 - November 27 , 2020"/>
    <x v="47"/>
    <d v="2020-11-21T00:00:00"/>
    <d v="2020-11-27T00:00:00"/>
    <x v="1"/>
    <n v="108"/>
  </r>
  <r>
    <s v="November 21 , 2020 - November 27 , 2020"/>
    <x v="47"/>
    <d v="2020-11-21T00:00:00"/>
    <d v="2020-11-27T00:00:00"/>
    <x v="2"/>
    <n v="75"/>
  </r>
  <r>
    <s v="November 28 , 2020 - December 4 , 2020"/>
    <x v="48"/>
    <d v="2020-11-28T00:00:00"/>
    <d v="2020-12-04T00:00:00"/>
    <x v="0"/>
    <n v="2052"/>
  </r>
  <r>
    <s v="November 28 , 2020 - December 4 , 2020"/>
    <x v="48"/>
    <d v="2020-11-28T00:00:00"/>
    <d v="2020-12-04T00:00:00"/>
    <x v="1"/>
    <n v="172"/>
  </r>
  <r>
    <s v="November 28 , 2020 - December 4 , 2020"/>
    <x v="48"/>
    <d v="2020-11-28T00:00:00"/>
    <d v="2020-12-04T00:00:00"/>
    <x v="2"/>
    <n v="88"/>
  </r>
  <r>
    <s v="December 5 , 2020 - December 11 , 2020"/>
    <x v="49"/>
    <d v="2020-12-05T00:00:00"/>
    <d v="2020-12-11T00:00:00"/>
    <x v="0"/>
    <n v="2028"/>
  </r>
  <r>
    <s v="December 5 , 2020 - December 11 , 2020"/>
    <x v="49"/>
    <d v="2020-12-05T00:00:00"/>
    <d v="2020-12-11T00:00:00"/>
    <x v="1"/>
    <n v="244"/>
  </r>
  <r>
    <s v="December 5 , 2020 - December 11 , 2020"/>
    <x v="49"/>
    <d v="2020-12-05T00:00:00"/>
    <d v="2020-12-11T00:00:00"/>
    <x v="2"/>
    <n v="87"/>
  </r>
  <r>
    <s v="December 12 , 2020 - December 18 , 2020"/>
    <x v="50"/>
    <d v="2020-12-12T00:00:00"/>
    <d v="2020-12-18T00:00:00"/>
    <x v="0"/>
    <n v="1792"/>
  </r>
  <r>
    <s v="December 12 , 2020 - December 18 , 2020"/>
    <x v="50"/>
    <d v="2020-12-12T00:00:00"/>
    <d v="2020-12-18T00:00:00"/>
    <x v="1"/>
    <n v="87"/>
  </r>
  <r>
    <s v="December 12 , 2020 - December 18 , 2020"/>
    <x v="50"/>
    <d v="2020-12-12T00:00:00"/>
    <d v="2020-12-18T00:00:00"/>
    <x v="2"/>
    <n v="68"/>
  </r>
  <r>
    <s v="December 19 , 2020 - December 25 , 2020"/>
    <x v="51"/>
    <d v="2020-12-19T00:00:00"/>
    <d v="2020-12-25T00:00:00"/>
    <x v="0"/>
    <n v="1371"/>
  </r>
  <r>
    <s v="December 19 , 2020 - December 25 , 2020"/>
    <x v="51"/>
    <d v="2020-12-19T00:00:00"/>
    <d v="2020-12-25T00:00:00"/>
    <x v="1"/>
    <n v="58"/>
  </r>
  <r>
    <s v="December 19 , 2020 - December 25 , 2020"/>
    <x v="51"/>
    <d v="2020-12-19T00:00:00"/>
    <d v="2020-12-25T00:00:00"/>
    <x v="2"/>
    <n v="55"/>
  </r>
  <r>
    <s v="December 26 , 2020 - January 1 , 2021"/>
    <x v="52"/>
    <d v="2020-12-26T00:00:00"/>
    <d v="2021-01-01T00:00:00"/>
    <x v="0"/>
    <n v="1233"/>
  </r>
  <r>
    <s v="December 26 , 2020 - January 1 , 2021"/>
    <x v="52"/>
    <d v="2020-12-26T00:00:00"/>
    <d v="2021-01-01T00:00:00"/>
    <x v="1"/>
    <n v="153"/>
  </r>
  <r>
    <s v="December 26 , 2020 - January 1 , 2021"/>
    <x v="52"/>
    <d v="2020-12-26T00:00:00"/>
    <d v="2021-01-01T00:00:00"/>
    <x v="2"/>
    <n v="53"/>
  </r>
  <r>
    <s v="January 2 , 2021 - January 8 , 2021"/>
    <x v="53"/>
    <d v="2021-01-02T00:00:00"/>
    <d v="2021-01-08T00:00:00"/>
    <x v="0"/>
    <n v="1991"/>
  </r>
  <r>
    <s v="January 2 , 2021 - January 8 , 2021"/>
    <x v="53"/>
    <d v="2021-01-02T00:00:00"/>
    <d v="2021-01-08T00:00:00"/>
    <x v="1"/>
    <n v="183"/>
  </r>
  <r>
    <s v="January 2 , 2021 - January 8 , 2021"/>
    <x v="53"/>
    <d v="2021-01-02T00:00:00"/>
    <d v="2021-01-08T00:00:00"/>
    <x v="2"/>
    <n v="71"/>
  </r>
  <r>
    <s v="January 9 , 2021 - January 15 , 2021"/>
    <x v="54"/>
    <d v="2021-01-09T00:00:00"/>
    <d v="2021-01-15T00:00:00"/>
    <x v="0"/>
    <n v="1949"/>
  </r>
  <r>
    <s v="January 9 , 2021 - January 15 , 2021"/>
    <x v="54"/>
    <d v="2021-01-09T00:00:00"/>
    <d v="2021-01-15T00:00:00"/>
    <x v="1"/>
    <n v="128"/>
  </r>
  <r>
    <s v="January 9 , 2021 - January 15 , 2021"/>
    <x v="54"/>
    <d v="2021-01-09T00:00:00"/>
    <d v="2021-01-15T00:00:00"/>
    <x v="2"/>
    <n v="65"/>
  </r>
  <r>
    <s v="January 16 , 2021 - January 22 , 2021"/>
    <x v="55"/>
    <d v="2021-01-16T00:00:00"/>
    <d v="2021-01-22T00:00:00"/>
    <x v="0"/>
    <n v="1794"/>
  </r>
  <r>
    <s v="January 16 , 2021 - January 22 , 2021"/>
    <x v="55"/>
    <d v="2021-01-16T00:00:00"/>
    <d v="2021-01-22T00:00:00"/>
    <x v="2"/>
    <n v="726"/>
  </r>
  <r>
    <s v="January 16 , 2021 - January 22 , 2021"/>
    <x v="55"/>
    <d v="2021-01-16T00:00:00"/>
    <d v="2021-01-22T00:00:00"/>
    <x v="1"/>
    <n v="337"/>
  </r>
  <r>
    <s v="January 23 , 2021 - January 29 , 2021"/>
    <x v="56"/>
    <d v="2021-01-23T00:00:00"/>
    <d v="2021-01-29T00:00:00"/>
    <x v="0"/>
    <n v="1521"/>
  </r>
  <r>
    <s v="January 23 , 2021 - January 29 , 2021"/>
    <x v="56"/>
    <d v="2021-01-23T00:00:00"/>
    <d v="2021-01-29T00:00:00"/>
    <x v="2"/>
    <n v="801"/>
  </r>
  <r>
    <s v="January 23 , 2021 - January 29 , 2021"/>
    <x v="56"/>
    <d v="2021-01-23T00:00:00"/>
    <d v="2021-01-29T00:00:00"/>
    <x v="1"/>
    <n v="217"/>
  </r>
  <r>
    <s v="January 30 , 2021 - February 5 , 2021"/>
    <x v="57"/>
    <d v="2021-01-30T00:00:00"/>
    <d v="2021-02-05T00:00:00"/>
    <x v="0"/>
    <n v="1623"/>
  </r>
  <r>
    <s v="January 30 , 2021 - February 5 , 2021"/>
    <x v="57"/>
    <d v="2021-01-30T00:00:00"/>
    <d v="2021-02-05T00:00:00"/>
    <x v="2"/>
    <n v="1033"/>
  </r>
  <r>
    <s v="January 30 , 2021 - February 5 , 2021"/>
    <x v="57"/>
    <d v="2021-01-30T00:00:00"/>
    <d v="2021-02-05T00:00:00"/>
    <x v="1"/>
    <n v="488"/>
  </r>
  <r>
    <s v="February 6 , 2021 - February 12 , 2021"/>
    <x v="58"/>
    <d v="2021-02-06T00:00:00"/>
    <d v="2021-02-12T00:00:00"/>
    <x v="0"/>
    <n v="1878"/>
  </r>
  <r>
    <s v="February 6 , 2021 - February 12 , 2021"/>
    <x v="58"/>
    <d v="2021-02-06T00:00:00"/>
    <d v="2021-02-12T00:00:00"/>
    <x v="2"/>
    <n v="903"/>
  </r>
  <r>
    <s v="February 6 , 2021 - February 12 , 2021"/>
    <x v="58"/>
    <d v="2021-02-06T00:00:00"/>
    <d v="2021-02-12T00:00:00"/>
    <x v="1"/>
    <n v="224"/>
  </r>
  <r>
    <s v="February 13 , 2021 - February 19 , 2021"/>
    <x v="59"/>
    <d v="2021-02-13T00:00:00"/>
    <d v="2021-02-19T00:00:00"/>
    <x v="0"/>
    <n v="1648"/>
  </r>
  <r>
    <s v="February 13 , 2021 - February 19 , 2021"/>
    <x v="59"/>
    <d v="2021-02-13T00:00:00"/>
    <d v="2021-02-19T00:00:00"/>
    <x v="2"/>
    <n v="1012"/>
  </r>
  <r>
    <s v="February 13 , 2021 - February 19 , 2021"/>
    <x v="59"/>
    <d v="2021-02-13T00:00:00"/>
    <d v="2021-02-19T00:00:00"/>
    <x v="1"/>
    <n v="400"/>
  </r>
  <r>
    <s v="February 20 , 2021 - February 26 , 2021"/>
    <x v="60"/>
    <d v="2021-02-20T00:00:00"/>
    <d v="2021-02-26T00:00:00"/>
    <x v="0"/>
    <n v="1440"/>
  </r>
  <r>
    <s v="February 20 , 2021 - February 26 , 2021"/>
    <x v="60"/>
    <d v="2021-02-20T00:00:00"/>
    <d v="2021-02-26T00:00:00"/>
    <x v="2"/>
    <n v="1066"/>
  </r>
  <r>
    <s v="February 20 , 2021 - February 26 , 2021"/>
    <x v="60"/>
    <d v="2021-02-20T00:00:00"/>
    <d v="2021-02-26T00:00:00"/>
    <x v="1"/>
    <n v="347"/>
  </r>
  <r>
    <s v="February 27 , 2021 - March 5 , 2021"/>
    <x v="61"/>
    <d v="2021-02-27T00:00:00"/>
    <d v="2021-03-05T00:00:00"/>
    <x v="0"/>
    <n v="1340"/>
  </r>
  <r>
    <s v="February 27 , 2021 - March 5 , 2021"/>
    <x v="61"/>
    <d v="2021-02-27T00:00:00"/>
    <d v="2021-03-05T00:00:00"/>
    <x v="2"/>
    <n v="1124"/>
  </r>
  <r>
    <s v="February 27 , 2021 - March 5 , 2021"/>
    <x v="61"/>
    <d v="2021-02-27T00:00:00"/>
    <d v="2021-03-05T00:00:00"/>
    <x v="1"/>
    <n v="327"/>
  </r>
  <r>
    <s v="March 6 , 2021 - March 12 , 2021"/>
    <x v="62"/>
    <d v="2021-03-06T00:00:00"/>
    <d v="2021-03-12T00:00:00"/>
    <x v="2"/>
    <n v="2748"/>
  </r>
  <r>
    <s v="March 6 , 2021 - March 12 , 2021"/>
    <x v="62"/>
    <d v="2021-03-06T00:00:00"/>
    <d v="2021-03-12T00:00:00"/>
    <x v="0"/>
    <n v="1280"/>
  </r>
  <r>
    <s v="March 6 , 2021 - March 12 , 2021"/>
    <x v="62"/>
    <d v="2021-03-06T00:00:00"/>
    <d v="2021-03-12T00:00:00"/>
    <x v="1"/>
    <n v="241"/>
  </r>
  <r>
    <s v="March 13 , 2021 - March 19 , 2021"/>
    <x v="63"/>
    <d v="2021-03-13T00:00:00"/>
    <d v="2021-03-19T00:00:00"/>
    <x v="2"/>
    <n v="2908"/>
  </r>
  <r>
    <s v="March 13 , 2021 - March 19 , 2022"/>
    <x v="63"/>
    <d v="2021-03-13T00:00:00"/>
    <d v="2021-03-19T00:00:00"/>
    <x v="0"/>
    <n v="1335"/>
  </r>
  <r>
    <s v="March 13 , 2021 - March 19 , 2023"/>
    <x v="63"/>
    <d v="2021-03-13T00:00:00"/>
    <d v="2021-03-19T00:00:00"/>
    <x v="1"/>
    <n v="276"/>
  </r>
  <r>
    <s v="March 20 , 2021 - March 26 , 2021"/>
    <x v="64"/>
    <d v="2021-03-20T00:00:00"/>
    <d v="2021-03-26T00:00:00"/>
    <x v="2"/>
    <n v="2021"/>
  </r>
  <r>
    <s v="March 20 , 2021 - March 26 , 2021"/>
    <x v="64"/>
    <d v="2021-03-20T00:00:00"/>
    <d v="2021-03-26T00:00:00"/>
    <x v="0"/>
    <n v="1143"/>
  </r>
  <r>
    <s v="March 20 , 2021 - March 26 , 2021"/>
    <x v="64"/>
    <d v="2021-03-20T00:00:00"/>
    <d v="2021-03-26T00:00:00"/>
    <x v="1"/>
    <n v="282"/>
  </r>
  <r>
    <s v="March 27 , 2021 - April 2 , 2021"/>
    <x v="65"/>
    <d v="2021-03-27T00:00:00"/>
    <d v="2021-04-02T00:00:00"/>
    <x v="0"/>
    <n v="2369"/>
  </r>
  <r>
    <s v="March 27 , 2021 - April 2 , 2021"/>
    <x v="65"/>
    <d v="2021-03-27T00:00:00"/>
    <d v="2021-04-02T00:00:00"/>
    <x v="2"/>
    <n v="1597"/>
  </r>
  <r>
    <s v="March 27 , 2021 - April 2 , 2021"/>
    <x v="65"/>
    <d v="2021-03-27T00:00:00"/>
    <d v="2021-04-02T00:00:00"/>
    <x v="1"/>
    <n v="236"/>
  </r>
  <r>
    <s v="April 3 , 2021 - April 9 , 2021"/>
    <x v="66"/>
    <d v="2021-04-03T00:00:00"/>
    <d v="2021-04-09T00:00:00"/>
    <x v="2"/>
    <n v="1425"/>
  </r>
  <r>
    <s v="April 3 , 2021 - April 9 , 2021"/>
    <x v="66"/>
    <d v="2021-04-03T00:00:00"/>
    <d v="2021-04-09T00:00:00"/>
    <x v="0"/>
    <n v="921"/>
  </r>
  <r>
    <s v="April 3 , 2021 - April 9 , 2021"/>
    <x v="66"/>
    <d v="2021-04-03T00:00:00"/>
    <d v="2021-04-09T00:00:00"/>
    <x v="1"/>
    <n v="229"/>
  </r>
  <r>
    <s v="April 10 , 2021 - April 16 , 2021"/>
    <x v="67"/>
    <d v="2021-04-10T00:00:00"/>
    <d v="2021-04-16T00:00:00"/>
    <x v="2"/>
    <n v="1255"/>
  </r>
  <r>
    <s v="April 10 , 2021 - April 16 , 2021"/>
    <x v="67"/>
    <d v="2021-04-10T00:00:00"/>
    <d v="2021-04-16T00:00:00"/>
    <x v="0"/>
    <n v="991"/>
  </r>
  <r>
    <s v="April 10 , 2021 - April 16 , 2021"/>
    <x v="67"/>
    <d v="2021-04-10T00:00:00"/>
    <d v="2021-04-16T00:00:00"/>
    <x v="1"/>
    <n v="239"/>
  </r>
  <r>
    <s v="April 17 , 2021 - April 23 , 2021"/>
    <x v="68"/>
    <d v="2021-04-17T00:00:00"/>
    <d v="2021-04-23T00:00:00"/>
    <x v="2"/>
    <n v="1272"/>
  </r>
  <r>
    <s v="April 17 , 2021 - April 23 , 2021"/>
    <x v="68"/>
    <d v="2021-04-17T00:00:00"/>
    <d v="2021-04-23T00:00:00"/>
    <x v="0"/>
    <n v="1005"/>
  </r>
  <r>
    <s v="April 17 , 2021 - April 23 , 2021"/>
    <x v="68"/>
    <d v="2021-04-17T00:00:00"/>
    <d v="2021-04-23T00:00:00"/>
    <x v="1"/>
    <n v="237"/>
  </r>
  <r>
    <s v="April 24 , 2021 - April 30 , 2021"/>
    <x v="69"/>
    <d v="2021-04-24T00:00:00"/>
    <d v="2021-04-30T00:00:00"/>
    <x v="2"/>
    <n v="1226"/>
  </r>
  <r>
    <s v="April 24 , 2021 - April 30 , 2021"/>
    <x v="69"/>
    <d v="2021-04-24T00:00:00"/>
    <d v="2021-04-30T00:00:00"/>
    <x v="0"/>
    <n v="1110"/>
  </r>
  <r>
    <s v="April 24 , 2021 - April 30 , 2021"/>
    <x v="69"/>
    <d v="2021-04-24T00:00:00"/>
    <d v="2021-04-30T00:00:00"/>
    <x v="1"/>
    <n v="206"/>
  </r>
  <r>
    <s v="May 1 , 2021 - May 7 , 2021"/>
    <x v="70"/>
    <d v="2021-05-01T00:00:00"/>
    <d v="2021-05-07T00:00:00"/>
    <x v="2"/>
    <n v="1053"/>
  </r>
  <r>
    <s v="May 1 , 2021 - May 7 , 2021"/>
    <x v="70"/>
    <d v="2021-05-01T00:00:00"/>
    <d v="2021-05-07T00:00:00"/>
    <x v="0"/>
    <n v="862"/>
  </r>
  <r>
    <s v="May 1 , 2021 - May 7 , 2021"/>
    <x v="70"/>
    <d v="2021-05-01T00:00:00"/>
    <d v="2021-05-07T00:00:00"/>
    <x v="1"/>
    <n v="20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8E089A-23DD-48A8-A68D-F13DC4C0924D}" name="PivotTable1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3:E76" firstHeaderRow="1" firstDataRow="2" firstDataCol="1"/>
  <pivotFields count="6">
    <pivotField showAll="0"/>
    <pivotField axis="axisRow" showAll="0">
      <items count="7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m="1" x="72"/>
        <item x="63"/>
        <item x="64"/>
        <item x="65"/>
        <item x="66"/>
        <item x="67"/>
        <item x="68"/>
        <item x="69"/>
        <item x="70"/>
        <item x="71"/>
        <item t="default"/>
      </items>
    </pivotField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dataField="1" showAll="0"/>
  </pivotFields>
  <rowFields count="1">
    <field x="1"/>
  </rowFields>
  <rowItems count="7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</rowItems>
  <colFields count="1">
    <field x="4"/>
  </colFields>
  <colItems count="4">
    <i>
      <x/>
    </i>
    <i>
      <x v="1"/>
    </i>
    <i>
      <x v="2"/>
    </i>
    <i>
      <x v="3"/>
    </i>
  </colItems>
  <dataFields count="1">
    <dataField name="Sum of Premiere Rush" fld="5" showDataAs="percentOfRow" baseField="1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0BE078-7DF6-444B-A103-8505C7457851}" name="PivotTable1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3:E76" firstHeaderRow="1" firstDataRow="2" firstDataCol="1"/>
  <pivotFields count="6">
    <pivotField showAll="0"/>
    <pivotField axis="axisRow" showAll="0">
      <items count="7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m="1" x="72"/>
        <item x="63"/>
        <item x="64"/>
        <item x="65"/>
        <item x="66"/>
        <item x="67"/>
        <item x="68"/>
        <item x="69"/>
        <item x="70"/>
        <item x="71"/>
        <item t="default"/>
      </items>
    </pivotField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dataField="1" showAll="0"/>
  </pivotFields>
  <rowFields count="1">
    <field x="1"/>
  </rowFields>
  <rowItems count="7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</rowItems>
  <colFields count="1">
    <field x="4"/>
  </colFields>
  <colItems count="4">
    <i>
      <x/>
    </i>
    <i>
      <x v="1"/>
    </i>
    <i>
      <x v="2"/>
    </i>
    <i>
      <x v="3"/>
    </i>
  </colItems>
  <dataFields count="1">
    <dataField name="Sum of Premiere Rush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448168-CCF0-4761-A3D5-ED913DD01C32}" name="PivotTable4" cacheId="3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3:E76" firstHeaderRow="1" firstDataRow="2" firstDataCol="1"/>
  <pivotFields count="6">
    <pivotField showAll="0"/>
    <pivotField axis="axisRow" showAll="0">
      <items count="7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t="default"/>
      </items>
    </pivotField>
    <pivotField showAll="0"/>
    <pivotField showAll="0"/>
    <pivotField axis="axisCol" showAll="0">
      <items count="5">
        <item x="2"/>
        <item x="0"/>
        <item x="1"/>
        <item x="3"/>
        <item t="default"/>
      </items>
    </pivotField>
    <pivotField dataField="1" showAll="0"/>
  </pivotFields>
  <rowFields count="1">
    <field x="1"/>
  </rowFields>
  <rowItems count="7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</rowItems>
  <colFields count="1">
    <field x="4"/>
  </colFields>
  <colItems count="4">
    <i>
      <x/>
    </i>
    <i>
      <x v="1"/>
    </i>
    <i>
      <x v="2"/>
    </i>
    <i>
      <x v="3"/>
    </i>
  </colItems>
  <dataFields count="1">
    <dataField name="Sum of Video Editing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B89A13-0D8A-4B53-B3F5-8786BAF6BD1C}" name="PivotTable1" cacheId="2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3:E76" firstHeaderRow="1" firstDataRow="2" firstDataCol="1"/>
  <pivotFields count="6">
    <pivotField showAll="0"/>
    <pivotField axis="axisRow" showAll="0">
      <items count="7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t="default"/>
      </items>
    </pivotField>
    <pivotField showAll="0"/>
    <pivotField showAll="0"/>
    <pivotField axis="axisCol" showAll="0">
      <items count="5">
        <item x="2"/>
        <item x="0"/>
        <item x="1"/>
        <item x="3"/>
        <item t="default"/>
      </items>
    </pivotField>
    <pivotField dataField="1" showAll="0"/>
  </pivotFields>
  <rowFields count="1">
    <field x="1"/>
  </rowFields>
  <rowItems count="7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</rowItems>
  <colFields count="1">
    <field x="4"/>
  </colFields>
  <colItems count="4">
    <i>
      <x/>
    </i>
    <i>
      <x v="1"/>
    </i>
    <i>
      <x v="2"/>
    </i>
    <i>
      <x v="3"/>
    </i>
  </colItems>
  <dataFields count="1">
    <dataField name="Sum of Photo Editing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6BA88E-6EEC-498E-B008-ED322B822C8C}" name="PivotTable2" cacheId="1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rowHeaderCaption="Calendar Week">
  <location ref="A3:D75" firstHeaderRow="1" firstDataRow="2" firstDataCol="1"/>
  <pivotFields count="6">
    <pivotField showAll="0" defaultSubtotal="0"/>
    <pivotField axis="axisRow" showAll="0" sortType="ascending" defaultSubtotal="0">
      <items count="146">
        <item m="1" x="123"/>
        <item m="1" x="125"/>
        <item m="1" x="92"/>
        <item m="1" x="73"/>
        <item m="1" x="128"/>
        <item m="1" x="122"/>
        <item m="1" x="83"/>
        <item m="1" x="84"/>
        <item m="1" x="81"/>
        <item m="1" x="135"/>
        <item m="1" x="111"/>
        <item m="1" x="103"/>
        <item m="1" x="140"/>
        <item m="1" x="143"/>
        <item m="1" x="102"/>
        <item m="1" x="93"/>
        <item m="1" x="82"/>
        <item m="1" x="134"/>
        <item m="1" x="141"/>
        <item m="1" x="104"/>
        <item m="1" x="117"/>
        <item m="1" x="119"/>
        <item m="1" x="94"/>
        <item m="1" x="71"/>
        <item m="1" x="100"/>
        <item m="1" x="76"/>
        <item m="1" x="116"/>
        <item m="1" x="101"/>
        <item m="1" x="77"/>
        <item m="1" x="130"/>
        <item m="1" x="124"/>
        <item m="1" x="98"/>
        <item m="1" x="85"/>
        <item m="1" x="113"/>
        <item m="1" x="74"/>
        <item m="1" x="129"/>
        <item m="1" x="97"/>
        <item m="1" x="136"/>
        <item m="1" x="88"/>
        <item m="1" x="87"/>
        <item m="1" x="120"/>
        <item m="1" x="72"/>
        <item m="1" x="108"/>
        <item m="1" x="132"/>
        <item m="1" x="79"/>
        <item m="1" x="106"/>
        <item m="1" x="75"/>
        <item m="1" x="114"/>
        <item m="1" x="91"/>
        <item m="1" x="137"/>
        <item m="1" x="95"/>
        <item m="1" x="126"/>
        <item m="1" x="133"/>
        <item m="1" x="80"/>
        <item m="1" x="109"/>
        <item m="1" x="78"/>
        <item m="1" x="107"/>
        <item m="1" x="139"/>
        <item m="1" x="99"/>
        <item m="1" x="145"/>
        <item m="1" x="105"/>
        <item m="1" x="96"/>
        <item m="1" x="127"/>
        <item m="1" x="90"/>
        <item m="1" x="121"/>
        <item m="1" x="142"/>
        <item m="1" x="89"/>
        <item m="1" x="118"/>
        <item m="1" x="86"/>
        <item m="1" x="144"/>
        <item m="1" x="138"/>
        <item x="0"/>
        <item x="1"/>
        <item x="2"/>
        <item x="3"/>
        <item x="4"/>
        <item x="5"/>
        <item x="6"/>
        <item x="7"/>
        <item x="8"/>
        <item x="9"/>
        <item m="1" x="110"/>
        <item x="10"/>
        <item m="1" x="112"/>
        <item m="1" x="115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m="1" x="131"/>
        <item x="63"/>
        <item x="64"/>
        <item x="65"/>
        <item x="66"/>
        <item x="67"/>
        <item x="68"/>
        <item x="69"/>
        <item x="70"/>
      </items>
    </pivotField>
    <pivotField numFmtId="15" showAll="0" defaultSubtotal="0"/>
    <pivotField numFmtId="15" showAll="0" defaultSubtotal="0"/>
    <pivotField axis="axisCol" showAll="0" defaultSubtotal="0">
      <items count="3">
        <item x="2"/>
        <item x="0"/>
        <item x="1"/>
      </items>
    </pivotField>
    <pivotField dataField="1" showAll="0" defaultSubtotal="0"/>
  </pivotFields>
  <rowFields count="1">
    <field x="1"/>
  </rowFields>
  <rowItems count="71"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2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</rowItems>
  <colFields count="1">
    <field x="4"/>
  </colFields>
  <colItems count="3">
    <i>
      <x/>
    </i>
    <i>
      <x v="1"/>
    </i>
    <i>
      <x v="2"/>
    </i>
  </colItems>
  <dataFields count="1">
    <dataField name="Sum of Premiere Pro " fld="5" showDataAs="percentOfRow" baseField="1" baseItem="71" numFmtId="10"/>
  </dataFields>
  <formats count="5">
    <format dxfId="18">
      <pivotArea outline="0" collapsedLevelsAreSubtotals="1" fieldPosition="0"/>
    </format>
    <format dxfId="17">
      <pivotArea field="4" type="button" dataOnly="0" labelOnly="1" outline="0" axis="axisCol" fieldPosition="0"/>
    </format>
    <format dxfId="16">
      <pivotArea type="topRight" dataOnly="0" labelOnly="1" outline="0" fieldPosition="0"/>
    </format>
    <format dxfId="15">
      <pivotArea dataOnly="0" labelOnly="1" fieldPosition="0">
        <references count="1">
          <reference field="4" count="0"/>
        </references>
      </pivotArea>
    </format>
    <format dxfId="14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4D8E81-CAA7-42E6-A6AF-F649719C76DD}" name="PivotTable1" cacheId="4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3:E76" firstHeaderRow="1" firstDataRow="2" firstDataCol="1"/>
  <pivotFields count="6">
    <pivotField showAll="0"/>
    <pivotField axis="axisRow" showAll="0">
      <items count="7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t="default"/>
      </items>
    </pivotField>
    <pivotField showAll="0"/>
    <pivotField showAll="0"/>
    <pivotField axis="axisCol" showAll="0">
      <items count="5">
        <item x="2"/>
        <item x="0"/>
        <item x="1"/>
        <item x="3"/>
        <item t="default"/>
      </items>
    </pivotField>
    <pivotField dataField="1" showAll="0"/>
  </pivotFields>
  <rowFields count="1">
    <field x="1"/>
  </rowFields>
  <rowItems count="7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</rowItems>
  <colFields count="1">
    <field x="4"/>
  </colFields>
  <colItems count="4">
    <i>
      <x/>
    </i>
    <i>
      <x v="1"/>
    </i>
    <i>
      <x v="2"/>
    </i>
    <i>
      <x v="3"/>
    </i>
  </colItems>
  <dataFields count="1">
    <dataField name="Sum of Lightroom" fld="5" showDataAs="percentOfRow" baseField="1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F64A83-FBFA-457F-B252-4A182B38EF35}" name="PivotTable1" cacheId="4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3:E76" firstHeaderRow="1" firstDataRow="2" firstDataCol="1"/>
  <pivotFields count="6">
    <pivotField showAll="0"/>
    <pivotField axis="axisRow" showAll="0">
      <items count="7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t="default"/>
      </items>
    </pivotField>
    <pivotField showAll="0"/>
    <pivotField showAll="0"/>
    <pivotField axis="axisCol" showAll="0">
      <items count="5">
        <item x="2"/>
        <item x="0"/>
        <item x="1"/>
        <item x="3"/>
        <item t="default"/>
      </items>
    </pivotField>
    <pivotField dataField="1" showAll="0"/>
  </pivotFields>
  <rowFields count="1">
    <field x="1"/>
  </rowFields>
  <rowItems count="7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</rowItems>
  <colFields count="1">
    <field x="4"/>
  </colFields>
  <colItems count="4">
    <i>
      <x/>
    </i>
    <i>
      <x v="1"/>
    </i>
    <i>
      <x v="2"/>
    </i>
    <i>
      <x v="3"/>
    </i>
  </colItems>
  <dataFields count="1">
    <dataField name="Sum of Lightroom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2E5BC5-8A93-442B-AEB3-ED95515BBD98}" name="PivotTable2" cacheId="5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3:D75" firstHeaderRow="1" firstDataRow="2" firstDataCol="1"/>
  <pivotFields count="6">
    <pivotField showAll="0"/>
    <pivotField axis="axisRow" showAll="0">
      <items count="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t="default"/>
      </items>
    </pivotField>
    <pivotField numFmtId="15" showAll="0"/>
    <pivotField numFmtId="15" showAll="0"/>
    <pivotField axis="axisCol" showAll="0">
      <items count="4">
        <item x="2"/>
        <item x="0"/>
        <item x="1"/>
        <item t="default"/>
      </items>
    </pivotField>
    <pivotField dataField="1" showAll="0"/>
  </pivotFields>
  <rowFields count="1">
    <field x="1"/>
  </rowFields>
  <rowItems count="7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</rowItems>
  <colFields count="1">
    <field x="4"/>
  </colFields>
  <colItems count="3">
    <i>
      <x/>
    </i>
    <i>
      <x v="1"/>
    </i>
    <i>
      <x v="2"/>
    </i>
  </colItems>
  <dataFields count="1">
    <dataField name="Sum of Photoshop" fld="5" showDataAs="percentOfRow" baseField="1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6A19C1-26BA-4341-8B06-2B278915488A}" name="PivotTable2" cacheId="5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3:D75" firstHeaderRow="1" firstDataRow="2" firstDataCol="1"/>
  <pivotFields count="6">
    <pivotField showAll="0"/>
    <pivotField axis="axisRow" showAll="0">
      <items count="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t="default"/>
      </items>
    </pivotField>
    <pivotField numFmtId="15" showAll="0"/>
    <pivotField numFmtId="15" showAll="0"/>
    <pivotField axis="axisCol" showAll="0">
      <items count="4">
        <item x="2"/>
        <item x="0"/>
        <item x="1"/>
        <item t="default"/>
      </items>
    </pivotField>
    <pivotField dataField="1" showAll="0"/>
  </pivotFields>
  <rowFields count="1">
    <field x="1"/>
  </rowFields>
  <rowItems count="7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</rowItems>
  <colFields count="1">
    <field x="4"/>
  </colFields>
  <colItems count="3">
    <i>
      <x/>
    </i>
    <i>
      <x v="1"/>
    </i>
    <i>
      <x v="2"/>
    </i>
  </colItems>
  <dataFields count="1">
    <dataField name="Sum of Photoshop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D65A16-851C-4630-B7B6-17E58C59E2CE}" name="PivotTable3" cacheId="6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3:D75" firstHeaderRow="1" firstDataRow="2" firstDataCol="1"/>
  <pivotFields count="6">
    <pivotField showAll="0"/>
    <pivotField axis="axisRow" showAll="0">
      <items count="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t="default"/>
      </items>
    </pivotField>
    <pivotField numFmtId="15" showAll="0"/>
    <pivotField numFmtId="15" showAll="0"/>
    <pivotField axis="axisCol" showAll="0">
      <items count="4">
        <item x="1"/>
        <item x="0"/>
        <item x="2"/>
        <item t="default"/>
      </items>
    </pivotField>
    <pivotField dataField="1" showAll="0"/>
  </pivotFields>
  <rowFields count="1">
    <field x="1"/>
  </rowFields>
  <rowItems count="7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</rowItems>
  <colFields count="1">
    <field x="4"/>
  </colFields>
  <colItems count="3">
    <i>
      <x/>
    </i>
    <i>
      <x v="1"/>
    </i>
    <i>
      <x v="2"/>
    </i>
  </colItems>
  <dataFields count="1">
    <dataField name="Sum of Acrobat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B9524C03-E735-4270-A49B-9562B71117EF}" autoFormatId="16" applyNumberFormats="0" applyBorderFormats="0" applyFontFormats="0" applyPatternFormats="0" applyAlignmentFormats="0" applyWidthHeightFormats="0">
  <queryTableRefresh headersInLastRefresh="0" nextId="8">
    <queryTableFields count="7">
      <queryTableField id="1" name="Market Area: US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F9FD35-B3DC-467A-BD77-4C485C793D91}" name="Table1" displayName="Table1" ref="A1:F72" totalsRowShown="0" headerRowDxfId="23">
  <autoFilter ref="A1:F72" xr:uid="{92F9FD35-B3DC-467A-BD77-4C485C793D91}"/>
  <tableColumns count="6">
    <tableColumn id="2" xr3:uid="{CD870873-E424-478B-9986-20E8FE391979}" name="Created Time" dataDxfId="22"/>
    <tableColumn id="6" xr3:uid="{E4BFB270-75CB-414A-8465-18F9B6D56083}" name="Key" dataDxfId="21">
      <calculatedColumnFormula>TEXT(Table1[[#This Row],[Start Date]],"YYYY-MM-DD")&amp;"--"&amp;TEXT(Table1[[#This Row],[End Date]],"YYYY-MM-DD")</calculatedColumnFormula>
    </tableColumn>
    <tableColumn id="1" xr3:uid="{B66D7107-8425-4BF6-870E-F7E11FBBF514}" name="Start Date" dataDxfId="20"/>
    <tableColumn id="5" xr3:uid="{C644DC66-520E-4827-BBB6-3AC31B0B73C2}" name="End Date" dataDxfId="19">
      <calculatedColumnFormula>Table1[[#This Row],[Start Date]]+6</calculatedColumnFormula>
    </tableColumn>
    <tableColumn id="3" xr3:uid="{458B668C-4CFA-4237-943E-07C038E4770F}" name="Sentiment"/>
    <tableColumn id="4" xr3:uid="{1F891E07-2F23-4944-A974-0FB378C3F418}" name="Video Edit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4FF9A85-F25D-467D-A4CC-31D42A07CBA3}" name="Sheet1" displayName="Sheet1" ref="C1:I132" tableType="queryTable" headerRowCount="0" totalsRowShown="0">
  <tableColumns count="7">
    <tableColumn id="1" xr3:uid="{6768BBED-2448-4A9D-9DAA-497534C64037}" uniqueName="1" name="Market Area: US" queryTableFieldId="1" dataDxfId="13"/>
    <tableColumn id="2" xr3:uid="{00A601F3-BE37-4A23-B108-A3143E64C525}" uniqueName="2" name="Column2" queryTableFieldId="2" dataDxfId="12"/>
    <tableColumn id="3" xr3:uid="{BBA27FA2-9167-4BEF-9D68-D64332E5CA39}" uniqueName="3" name="Column3" queryTableFieldId="3"/>
    <tableColumn id="4" xr3:uid="{F2FFF38B-8CFF-414A-A9A2-D42E7DBA5E5A}" uniqueName="4" name="Column4" queryTableFieldId="4"/>
    <tableColumn id="5" xr3:uid="{54B768AA-AD1A-4E35-9230-334C03102B05}" uniqueName="5" name="Column5" queryTableFieldId="5"/>
    <tableColumn id="6" xr3:uid="{0E7D1268-EC6C-457B-9349-61E3EE9793E0}" uniqueName="6" name="Column6" queryTableFieldId="6"/>
    <tableColumn id="7" xr3:uid="{C8C92812-5E7D-4E4F-BE11-FF28A8BA1A78}" uniqueName="7" name="Column7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D39D1-CAF1-4EFF-9894-EF65F4819996}">
  <sheetPr>
    <tabColor rgb="FF92D050"/>
  </sheetPr>
  <dimension ref="A1:P73"/>
  <sheetViews>
    <sheetView topLeftCell="D1" workbookViewId="0">
      <selection activeCell="Q27" sqref="Q27"/>
    </sheetView>
  </sheetViews>
  <sheetFormatPr defaultColWidth="7.76953125" defaultRowHeight="14.75" x14ac:dyDescent="0.75"/>
  <cols>
    <col min="1" max="1" width="7.6796875" style="35" bestFit="1" customWidth="1"/>
    <col min="2" max="2" width="20.453125" style="35" bestFit="1" customWidth="1"/>
    <col min="3" max="3" width="19.08984375" style="35" bestFit="1" customWidth="1"/>
    <col min="4" max="4" width="19.54296875" style="35" bestFit="1" customWidth="1"/>
    <col min="5" max="5" width="13.453125" style="52" bestFit="1" customWidth="1"/>
    <col min="6" max="6" width="16.08984375" style="35" bestFit="1" customWidth="1"/>
    <col min="7" max="7" width="14.86328125" style="35" bestFit="1" customWidth="1"/>
    <col min="8" max="8" width="15.2265625" style="35" bestFit="1" customWidth="1"/>
    <col min="9" max="10" width="15.2265625" style="35" customWidth="1"/>
    <col min="11" max="11" width="13.86328125" style="57" bestFit="1" customWidth="1"/>
    <col min="12" max="12" width="16.08984375" style="35" bestFit="1" customWidth="1"/>
    <col min="13" max="13" width="2" style="35" bestFit="1" customWidth="1"/>
    <col min="14" max="14" width="24.453125" style="35" bestFit="1" customWidth="1"/>
    <col min="15" max="15" width="23.54296875" style="35" bestFit="1" customWidth="1"/>
    <col min="16" max="16384" width="7.76953125" style="35"/>
  </cols>
  <sheetData>
    <row r="1" spans="1:16" x14ac:dyDescent="0.75">
      <c r="K1" s="57">
        <f>70*(0.04)</f>
        <v>2.8000000000000003</v>
      </c>
      <c r="L1" s="35" t="s">
        <v>457</v>
      </c>
      <c r="N1" s="35" t="s">
        <v>468</v>
      </c>
      <c r="P1" s="35" t="s">
        <v>428</v>
      </c>
    </row>
    <row r="2" spans="1:16" x14ac:dyDescent="0.75">
      <c r="A2" s="35" t="s">
        <v>401</v>
      </c>
      <c r="B2" s="22" t="s">
        <v>302</v>
      </c>
      <c r="C2" s="22" t="s">
        <v>303</v>
      </c>
      <c r="D2" s="22" t="s">
        <v>304</v>
      </c>
      <c r="E2" s="53" t="s">
        <v>402</v>
      </c>
      <c r="F2" s="22" t="s">
        <v>403</v>
      </c>
      <c r="G2" s="22" t="s">
        <v>404</v>
      </c>
      <c r="H2" s="22" t="s">
        <v>405</v>
      </c>
      <c r="I2" s="22" t="s">
        <v>463</v>
      </c>
      <c r="J2" s="22" t="s">
        <v>464</v>
      </c>
      <c r="K2" s="61" t="s">
        <v>429</v>
      </c>
      <c r="L2" s="22" t="s">
        <v>403</v>
      </c>
      <c r="M2" s="35">
        <v>1</v>
      </c>
      <c r="N2" s="8" t="s">
        <v>425</v>
      </c>
      <c r="O2" s="8" t="s">
        <v>430</v>
      </c>
    </row>
    <row r="3" spans="1:16" x14ac:dyDescent="0.75">
      <c r="A3" s="4" t="s">
        <v>77</v>
      </c>
      <c r="B3" s="23">
        <v>2</v>
      </c>
      <c r="C3" s="23">
        <v>10</v>
      </c>
      <c r="D3" s="23">
        <v>3</v>
      </c>
      <c r="E3" s="52">
        <v>-5.1400212690535296E-2</v>
      </c>
      <c r="F3" s="23">
        <f>B4</f>
        <v>8</v>
      </c>
      <c r="G3" s="23">
        <f>C4</f>
        <v>37</v>
      </c>
      <c r="H3" s="23">
        <f>D4</f>
        <v>15</v>
      </c>
      <c r="I3" s="23">
        <f>H3</f>
        <v>15</v>
      </c>
      <c r="J3" s="23">
        <f>F3</f>
        <v>8</v>
      </c>
      <c r="K3" s="57">
        <f>(1+E3)*K1</f>
        <v>2.6560794044665013</v>
      </c>
      <c r="L3" s="35" t="s">
        <v>404</v>
      </c>
      <c r="M3" s="35">
        <v>0.99999999999999989</v>
      </c>
      <c r="N3" s="35">
        <f>CORREL(K3:K73,F3:F73)</f>
        <v>-5.2937316032510999E-2</v>
      </c>
      <c r="O3" s="35">
        <f>CORREL(K3:K73,H3:H73)</f>
        <v>-4.5196174323456344E-2</v>
      </c>
    </row>
    <row r="4" spans="1:16" x14ac:dyDescent="0.75">
      <c r="A4" s="4" t="s">
        <v>78</v>
      </c>
      <c r="B4" s="23">
        <v>8</v>
      </c>
      <c r="C4" s="23">
        <v>37</v>
      </c>
      <c r="D4" s="23">
        <v>15</v>
      </c>
      <c r="E4" s="52">
        <v>0.10201793721973096</v>
      </c>
      <c r="F4" s="23">
        <f t="shared" ref="F4:F35" si="0">B3+($M$2*B4)</f>
        <v>10</v>
      </c>
      <c r="G4" s="35">
        <f t="shared" ref="G4:G35" si="1">C3+($M$3*C4)</f>
        <v>46.999999999999993</v>
      </c>
      <c r="H4" s="35">
        <f t="shared" ref="H4:H35" si="2">D3+($M$4*D4)</f>
        <v>18</v>
      </c>
      <c r="I4" s="35">
        <f>ROUND(D4+$M$4*D3-$M$2*B3,0)</f>
        <v>16</v>
      </c>
      <c r="J4" s="35">
        <f>ROUND(B4+$M$2*B3-$M$4*D3,0)</f>
        <v>7</v>
      </c>
      <c r="K4" s="57">
        <f t="shared" ref="K4:K35" si="3">(1+E4)*K3</f>
        <v>2.9270471464019852</v>
      </c>
      <c r="L4" s="35" t="s">
        <v>405</v>
      </c>
      <c r="M4" s="35">
        <v>1</v>
      </c>
      <c r="N4" s="8" t="s">
        <v>465</v>
      </c>
      <c r="O4" s="8" t="s">
        <v>460</v>
      </c>
    </row>
    <row r="5" spans="1:16" x14ac:dyDescent="0.75">
      <c r="A5" s="4" t="s">
        <v>79</v>
      </c>
      <c r="B5" s="23">
        <v>5</v>
      </c>
      <c r="C5" s="23">
        <v>57</v>
      </c>
      <c r="D5" s="23">
        <v>21</v>
      </c>
      <c r="E5" s="52">
        <v>4.1709053916581862E-2</v>
      </c>
      <c r="F5" s="23">
        <f t="shared" si="0"/>
        <v>13</v>
      </c>
      <c r="G5" s="35">
        <f t="shared" si="1"/>
        <v>94</v>
      </c>
      <c r="H5" s="35">
        <f t="shared" si="2"/>
        <v>36</v>
      </c>
      <c r="I5" s="35">
        <f t="shared" ref="I5:I68" si="4">ROUND(D5+$M$4*D4-$M$2*B4,0)</f>
        <v>28</v>
      </c>
      <c r="J5" s="35">
        <f t="shared" ref="J5:J68" si="5">ROUND(B5+$M$2*B4-$M$4*D4,0)</f>
        <v>-2</v>
      </c>
      <c r="K5" s="57">
        <f t="shared" si="3"/>
        <v>3.0491315136476427</v>
      </c>
      <c r="N5" s="35">
        <f>CORREL(J3:J73,E3:E73)</f>
        <v>7.7787287170966696E-2</v>
      </c>
      <c r="O5" s="35">
        <f>CORREL(I3:I73,E3:E73)</f>
        <v>-5.2431798985372952E-2</v>
      </c>
    </row>
    <row r="6" spans="1:16" x14ac:dyDescent="0.75">
      <c r="A6" s="4" t="s">
        <v>80</v>
      </c>
      <c r="B6" s="23">
        <v>20</v>
      </c>
      <c r="C6" s="23">
        <v>94</v>
      </c>
      <c r="D6" s="23">
        <v>18</v>
      </c>
      <c r="E6" s="52">
        <v>2.24609375E-2</v>
      </c>
      <c r="F6" s="23">
        <f t="shared" si="0"/>
        <v>25</v>
      </c>
      <c r="G6" s="35">
        <f t="shared" si="1"/>
        <v>151</v>
      </c>
      <c r="H6" s="35">
        <f t="shared" si="2"/>
        <v>39</v>
      </c>
      <c r="I6" s="35">
        <f t="shared" si="4"/>
        <v>34</v>
      </c>
      <c r="J6" s="35">
        <f t="shared" si="5"/>
        <v>4</v>
      </c>
      <c r="K6" s="57">
        <f t="shared" si="3"/>
        <v>3.1176178660049629</v>
      </c>
      <c r="N6" s="8" t="s">
        <v>467</v>
      </c>
      <c r="O6" s="8" t="s">
        <v>466</v>
      </c>
    </row>
    <row r="7" spans="1:16" x14ac:dyDescent="0.75">
      <c r="A7" s="4" t="s">
        <v>81</v>
      </c>
      <c r="B7" s="23">
        <v>7</v>
      </c>
      <c r="C7" s="23">
        <v>76</v>
      </c>
      <c r="D7" s="23">
        <v>22</v>
      </c>
      <c r="E7" s="52">
        <v>-3.2473734479465111E-2</v>
      </c>
      <c r="F7" s="23">
        <f t="shared" si="0"/>
        <v>27</v>
      </c>
      <c r="G7" s="35">
        <f t="shared" si="1"/>
        <v>170</v>
      </c>
      <c r="H7" s="35">
        <f t="shared" si="2"/>
        <v>40</v>
      </c>
      <c r="I7" s="35">
        <f t="shared" si="4"/>
        <v>20</v>
      </c>
      <c r="J7" s="35">
        <f t="shared" si="5"/>
        <v>9</v>
      </c>
      <c r="K7" s="57">
        <f t="shared" si="3"/>
        <v>3.0163771712158813</v>
      </c>
      <c r="N7" s="35">
        <f>CORREL(J3:J73,K3:K73)</f>
        <v>-2.7995425683495397E-2</v>
      </c>
      <c r="O7" s="35">
        <f>CORREL(I3:I73,K3:K73)</f>
        <v>-1.3689551810206558E-2</v>
      </c>
    </row>
    <row r="8" spans="1:16" x14ac:dyDescent="0.75">
      <c r="A8" s="4" t="s">
        <v>82</v>
      </c>
      <c r="B8" s="23">
        <v>13</v>
      </c>
      <c r="C8" s="23">
        <v>87</v>
      </c>
      <c r="D8" s="23">
        <v>31</v>
      </c>
      <c r="E8" s="52">
        <v>0.10661401776900292</v>
      </c>
      <c r="F8" s="23">
        <f t="shared" si="0"/>
        <v>20</v>
      </c>
      <c r="G8" s="35">
        <f t="shared" si="1"/>
        <v>163</v>
      </c>
      <c r="H8" s="35">
        <f t="shared" si="2"/>
        <v>53</v>
      </c>
      <c r="I8" s="35">
        <f t="shared" si="4"/>
        <v>46</v>
      </c>
      <c r="J8" s="35">
        <f t="shared" si="5"/>
        <v>-2</v>
      </c>
      <c r="K8" s="57">
        <f t="shared" si="3"/>
        <v>3.3379652605459063</v>
      </c>
    </row>
    <row r="9" spans="1:16" x14ac:dyDescent="0.75">
      <c r="A9" s="4" t="s">
        <v>83</v>
      </c>
      <c r="B9" s="23">
        <v>7</v>
      </c>
      <c r="C9" s="23">
        <v>102</v>
      </c>
      <c r="D9" s="23">
        <v>36</v>
      </c>
      <c r="E9" s="52">
        <v>-3.5385072851620625E-2</v>
      </c>
      <c r="F9" s="23">
        <f t="shared" si="0"/>
        <v>20</v>
      </c>
      <c r="G9" s="35">
        <f t="shared" si="1"/>
        <v>189</v>
      </c>
      <c r="H9" s="35">
        <f t="shared" si="2"/>
        <v>67</v>
      </c>
      <c r="I9" s="35">
        <f t="shared" si="4"/>
        <v>54</v>
      </c>
      <c r="J9" s="35">
        <f t="shared" si="5"/>
        <v>-11</v>
      </c>
      <c r="K9" s="57">
        <f t="shared" si="3"/>
        <v>3.2198511166253105</v>
      </c>
    </row>
    <row r="10" spans="1:16" x14ac:dyDescent="0.75">
      <c r="A10" s="4" t="s">
        <v>84</v>
      </c>
      <c r="B10" s="23">
        <v>2</v>
      </c>
      <c r="C10" s="23">
        <v>69</v>
      </c>
      <c r="D10" s="23">
        <v>22</v>
      </c>
      <c r="E10" s="52">
        <v>-8.3230579531442528E-3</v>
      </c>
      <c r="F10" s="23">
        <f t="shared" si="0"/>
        <v>9</v>
      </c>
      <c r="G10" s="35">
        <f t="shared" si="1"/>
        <v>171</v>
      </c>
      <c r="H10" s="35">
        <f t="shared" si="2"/>
        <v>58</v>
      </c>
      <c r="I10" s="35">
        <f t="shared" si="4"/>
        <v>51</v>
      </c>
      <c r="J10" s="35">
        <f t="shared" si="5"/>
        <v>-27</v>
      </c>
      <c r="K10" s="57">
        <f t="shared" si="3"/>
        <v>3.1930521091811417</v>
      </c>
    </row>
    <row r="11" spans="1:16" x14ac:dyDescent="0.75">
      <c r="A11" s="4" t="s">
        <v>85</v>
      </c>
      <c r="B11" s="23">
        <v>6</v>
      </c>
      <c r="C11" s="23">
        <v>100</v>
      </c>
      <c r="D11" s="23">
        <v>8</v>
      </c>
      <c r="E11" s="52">
        <v>4.3518806341311889E-2</v>
      </c>
      <c r="F11" s="23">
        <f t="shared" si="0"/>
        <v>8</v>
      </c>
      <c r="G11" s="35">
        <f t="shared" si="1"/>
        <v>169</v>
      </c>
      <c r="H11" s="35">
        <f t="shared" si="2"/>
        <v>30</v>
      </c>
      <c r="I11" s="35">
        <f t="shared" si="4"/>
        <v>28</v>
      </c>
      <c r="J11" s="35">
        <f t="shared" si="5"/>
        <v>-14</v>
      </c>
      <c r="K11" s="57">
        <f t="shared" si="3"/>
        <v>3.3320099255583133</v>
      </c>
    </row>
    <row r="12" spans="1:16" x14ac:dyDescent="0.75">
      <c r="A12" s="4" t="s">
        <v>86</v>
      </c>
      <c r="B12" s="23">
        <v>3</v>
      </c>
      <c r="C12" s="23">
        <v>97</v>
      </c>
      <c r="D12" s="23">
        <v>24</v>
      </c>
      <c r="E12" s="52">
        <v>3.5746201966040392E-3</v>
      </c>
      <c r="F12" s="23">
        <f t="shared" si="0"/>
        <v>9</v>
      </c>
      <c r="G12" s="35">
        <f t="shared" si="1"/>
        <v>197</v>
      </c>
      <c r="H12" s="35">
        <f t="shared" si="2"/>
        <v>32</v>
      </c>
      <c r="I12" s="35">
        <f t="shared" si="4"/>
        <v>26</v>
      </c>
      <c r="J12" s="35">
        <f t="shared" si="5"/>
        <v>1</v>
      </c>
      <c r="K12" s="57">
        <f t="shared" si="3"/>
        <v>3.3439205955334992</v>
      </c>
    </row>
    <row r="13" spans="1:16" x14ac:dyDescent="0.75">
      <c r="A13" s="4" t="s">
        <v>87</v>
      </c>
      <c r="B13" s="23">
        <v>5</v>
      </c>
      <c r="C13" s="23">
        <v>83</v>
      </c>
      <c r="D13" s="23">
        <v>18</v>
      </c>
      <c r="E13" s="52">
        <v>-2.7604630454140744E-2</v>
      </c>
      <c r="F13" s="23">
        <f t="shared" si="0"/>
        <v>8</v>
      </c>
      <c r="G13" s="35">
        <f t="shared" si="1"/>
        <v>180</v>
      </c>
      <c r="H13" s="35">
        <f t="shared" si="2"/>
        <v>42</v>
      </c>
      <c r="I13" s="35">
        <f t="shared" si="4"/>
        <v>39</v>
      </c>
      <c r="J13" s="35">
        <f t="shared" si="5"/>
        <v>-16</v>
      </c>
      <c r="K13" s="57">
        <f t="shared" si="3"/>
        <v>3.2516129032258068</v>
      </c>
    </row>
    <row r="14" spans="1:16" x14ac:dyDescent="0.75">
      <c r="A14" s="4" t="s">
        <v>88</v>
      </c>
      <c r="B14" s="23">
        <v>8</v>
      </c>
      <c r="C14" s="23">
        <v>84</v>
      </c>
      <c r="D14" s="23">
        <v>20</v>
      </c>
      <c r="E14" s="52">
        <v>0.16269841269841279</v>
      </c>
      <c r="F14" s="23">
        <f t="shared" si="0"/>
        <v>13</v>
      </c>
      <c r="G14" s="35">
        <f t="shared" si="1"/>
        <v>167</v>
      </c>
      <c r="H14" s="35">
        <f t="shared" si="2"/>
        <v>38</v>
      </c>
      <c r="I14" s="35">
        <f t="shared" si="4"/>
        <v>33</v>
      </c>
      <c r="J14" s="35">
        <f t="shared" si="5"/>
        <v>-5</v>
      </c>
      <c r="K14" s="57">
        <f t="shared" si="3"/>
        <v>3.7806451612903231</v>
      </c>
    </row>
    <row r="15" spans="1:16" x14ac:dyDescent="0.75">
      <c r="A15" s="4" t="s">
        <v>89</v>
      </c>
      <c r="B15" s="23">
        <v>3</v>
      </c>
      <c r="C15" s="23">
        <v>89</v>
      </c>
      <c r="D15" s="23">
        <v>31</v>
      </c>
      <c r="E15" s="52">
        <v>0.15935941191913883</v>
      </c>
      <c r="F15" s="23">
        <f t="shared" si="0"/>
        <v>11</v>
      </c>
      <c r="G15" s="35">
        <f t="shared" si="1"/>
        <v>173</v>
      </c>
      <c r="H15" s="35">
        <f t="shared" si="2"/>
        <v>51</v>
      </c>
      <c r="I15" s="35">
        <f t="shared" si="4"/>
        <v>43</v>
      </c>
      <c r="J15" s="35">
        <f t="shared" si="5"/>
        <v>-9</v>
      </c>
      <c r="K15" s="57">
        <f t="shared" si="3"/>
        <v>4.3831265508684867</v>
      </c>
    </row>
    <row r="16" spans="1:16" x14ac:dyDescent="0.75">
      <c r="A16" s="4" t="s">
        <v>90</v>
      </c>
      <c r="B16" s="23">
        <v>5</v>
      </c>
      <c r="C16" s="23">
        <v>124</v>
      </c>
      <c r="D16" s="23">
        <v>54</v>
      </c>
      <c r="E16" s="52">
        <v>8.6277173913043459E-2</v>
      </c>
      <c r="F16" s="23">
        <f t="shared" si="0"/>
        <v>8</v>
      </c>
      <c r="G16" s="35">
        <f t="shared" si="1"/>
        <v>213</v>
      </c>
      <c r="H16" s="35">
        <f t="shared" si="2"/>
        <v>85</v>
      </c>
      <c r="I16" s="35">
        <f t="shared" si="4"/>
        <v>82</v>
      </c>
      <c r="J16" s="35">
        <f t="shared" si="5"/>
        <v>-23</v>
      </c>
      <c r="K16" s="57">
        <f t="shared" si="3"/>
        <v>4.7612903225806456</v>
      </c>
    </row>
    <row r="17" spans="1:11" x14ac:dyDescent="0.75">
      <c r="A17" s="4" t="s">
        <v>91</v>
      </c>
      <c r="B17" s="23">
        <v>10</v>
      </c>
      <c r="C17" s="23">
        <v>111</v>
      </c>
      <c r="D17" s="23">
        <v>15</v>
      </c>
      <c r="E17" s="52">
        <v>8.8388576193454194E-2</v>
      </c>
      <c r="F17" s="23">
        <f t="shared" si="0"/>
        <v>15</v>
      </c>
      <c r="G17" s="35">
        <f t="shared" si="1"/>
        <v>235</v>
      </c>
      <c r="H17" s="35">
        <f t="shared" si="2"/>
        <v>69</v>
      </c>
      <c r="I17" s="35">
        <f t="shared" si="4"/>
        <v>64</v>
      </c>
      <c r="J17" s="35">
        <f t="shared" si="5"/>
        <v>-39</v>
      </c>
      <c r="K17" s="57">
        <f t="shared" si="3"/>
        <v>5.1821339950372209</v>
      </c>
    </row>
    <row r="18" spans="1:11" x14ac:dyDescent="0.75">
      <c r="A18" s="4" t="s">
        <v>92</v>
      </c>
      <c r="B18" s="23">
        <v>13</v>
      </c>
      <c r="C18" s="23">
        <v>131</v>
      </c>
      <c r="D18" s="23">
        <v>26</v>
      </c>
      <c r="E18" s="52">
        <v>0.13809615016280397</v>
      </c>
      <c r="F18" s="23">
        <f t="shared" si="0"/>
        <v>23</v>
      </c>
      <c r="G18" s="35">
        <f t="shared" si="1"/>
        <v>241.99999999999997</v>
      </c>
      <c r="H18" s="35">
        <f t="shared" si="2"/>
        <v>41</v>
      </c>
      <c r="I18" s="35">
        <f t="shared" si="4"/>
        <v>31</v>
      </c>
      <c r="J18" s="35">
        <f t="shared" si="5"/>
        <v>8</v>
      </c>
      <c r="K18" s="57">
        <f t="shared" si="3"/>
        <v>5.8977667493796524</v>
      </c>
    </row>
    <row r="19" spans="1:11" x14ac:dyDescent="0.75">
      <c r="A19" s="4" t="s">
        <v>93</v>
      </c>
      <c r="B19" s="23">
        <v>6</v>
      </c>
      <c r="C19" s="23">
        <v>130</v>
      </c>
      <c r="D19" s="23">
        <v>32</v>
      </c>
      <c r="E19" s="52">
        <v>2.8778189161898338E-2</v>
      </c>
      <c r="F19" s="23">
        <f t="shared" si="0"/>
        <v>19</v>
      </c>
      <c r="G19" s="35">
        <f t="shared" si="1"/>
        <v>261</v>
      </c>
      <c r="H19" s="35">
        <f t="shared" si="2"/>
        <v>58</v>
      </c>
      <c r="I19" s="35">
        <f t="shared" si="4"/>
        <v>45</v>
      </c>
      <c r="J19" s="35">
        <f t="shared" si="5"/>
        <v>-7</v>
      </c>
      <c r="K19" s="57">
        <f t="shared" si="3"/>
        <v>6.0674937965260547</v>
      </c>
    </row>
    <row r="20" spans="1:11" x14ac:dyDescent="0.75">
      <c r="A20" s="4" t="s">
        <v>94</v>
      </c>
      <c r="B20" s="23">
        <v>15</v>
      </c>
      <c r="C20" s="23">
        <v>120</v>
      </c>
      <c r="D20" s="23">
        <v>44</v>
      </c>
      <c r="E20" s="52">
        <v>2.7809586127924835E-3</v>
      </c>
      <c r="F20" s="23">
        <f t="shared" si="0"/>
        <v>21</v>
      </c>
      <c r="G20" s="35">
        <f t="shared" si="1"/>
        <v>250</v>
      </c>
      <c r="H20" s="35">
        <f t="shared" si="2"/>
        <v>76</v>
      </c>
      <c r="I20" s="35">
        <f t="shared" si="4"/>
        <v>70</v>
      </c>
      <c r="J20" s="35">
        <f t="shared" si="5"/>
        <v>-11</v>
      </c>
      <c r="K20" s="57">
        <f t="shared" si="3"/>
        <v>6.0843672456575684</v>
      </c>
    </row>
    <row r="21" spans="1:11" x14ac:dyDescent="0.75">
      <c r="A21" s="4" t="s">
        <v>95</v>
      </c>
      <c r="B21" s="23">
        <v>13</v>
      </c>
      <c r="C21" s="23">
        <v>152</v>
      </c>
      <c r="D21" s="23">
        <v>31</v>
      </c>
      <c r="E21" s="52">
        <v>-4.5024469820554643E-2</v>
      </c>
      <c r="F21" s="23">
        <f t="shared" si="0"/>
        <v>28</v>
      </c>
      <c r="G21" s="35">
        <f t="shared" si="1"/>
        <v>272</v>
      </c>
      <c r="H21" s="35">
        <f t="shared" si="2"/>
        <v>75</v>
      </c>
      <c r="I21" s="35">
        <f t="shared" si="4"/>
        <v>60</v>
      </c>
      <c r="J21" s="35">
        <f t="shared" si="5"/>
        <v>-16</v>
      </c>
      <c r="K21" s="57">
        <f t="shared" si="3"/>
        <v>5.8104218362282882</v>
      </c>
    </row>
    <row r="22" spans="1:11" x14ac:dyDescent="0.75">
      <c r="A22" s="4" t="s">
        <v>96</v>
      </c>
      <c r="B22" s="23">
        <v>12</v>
      </c>
      <c r="C22" s="23">
        <v>169</v>
      </c>
      <c r="D22" s="23">
        <v>19</v>
      </c>
      <c r="E22" s="52">
        <v>-1.8619747181414459E-2</v>
      </c>
      <c r="F22" s="23">
        <f t="shared" si="0"/>
        <v>25</v>
      </c>
      <c r="G22" s="35">
        <f t="shared" si="1"/>
        <v>321</v>
      </c>
      <c r="H22" s="35">
        <f t="shared" si="2"/>
        <v>50</v>
      </c>
      <c r="I22" s="35">
        <f t="shared" si="4"/>
        <v>37</v>
      </c>
      <c r="J22" s="35">
        <f t="shared" si="5"/>
        <v>-6</v>
      </c>
      <c r="K22" s="57">
        <f t="shared" si="3"/>
        <v>5.7022332506203472</v>
      </c>
    </row>
    <row r="23" spans="1:11" x14ac:dyDescent="0.75">
      <c r="A23" s="4" t="s">
        <v>97</v>
      </c>
      <c r="B23" s="23">
        <v>11</v>
      </c>
      <c r="C23" s="23">
        <v>218</v>
      </c>
      <c r="D23" s="23">
        <v>53</v>
      </c>
      <c r="E23" s="52">
        <v>-4.8738033072236675E-2</v>
      </c>
      <c r="F23" s="23">
        <f t="shared" si="0"/>
        <v>23</v>
      </c>
      <c r="G23" s="35">
        <f t="shared" si="1"/>
        <v>387</v>
      </c>
      <c r="H23" s="35">
        <f t="shared" si="2"/>
        <v>72</v>
      </c>
      <c r="I23" s="35">
        <f t="shared" si="4"/>
        <v>60</v>
      </c>
      <c r="J23" s="35">
        <f t="shared" si="5"/>
        <v>4</v>
      </c>
      <c r="K23" s="57">
        <f t="shared" si="3"/>
        <v>5.4243176178660049</v>
      </c>
    </row>
    <row r="24" spans="1:11" x14ac:dyDescent="0.75">
      <c r="A24" s="4" t="s">
        <v>98</v>
      </c>
      <c r="B24" s="23">
        <v>27</v>
      </c>
      <c r="C24" s="23">
        <v>160</v>
      </c>
      <c r="D24" s="23">
        <v>23</v>
      </c>
      <c r="E24" s="52">
        <v>-6.258005489478502E-2</v>
      </c>
      <c r="F24" s="23">
        <f t="shared" si="0"/>
        <v>38</v>
      </c>
      <c r="G24" s="35">
        <f t="shared" si="1"/>
        <v>378</v>
      </c>
      <c r="H24" s="35">
        <f t="shared" si="2"/>
        <v>76</v>
      </c>
      <c r="I24" s="35">
        <f t="shared" si="4"/>
        <v>65</v>
      </c>
      <c r="J24" s="35">
        <f t="shared" si="5"/>
        <v>-15</v>
      </c>
      <c r="K24" s="57">
        <f t="shared" si="3"/>
        <v>5.0848635235732011</v>
      </c>
    </row>
    <row r="25" spans="1:11" x14ac:dyDescent="0.75">
      <c r="A25" s="4" t="s">
        <v>99</v>
      </c>
      <c r="B25" s="23">
        <v>7</v>
      </c>
      <c r="C25" s="23">
        <v>83</v>
      </c>
      <c r="D25" s="23">
        <v>32</v>
      </c>
      <c r="E25" s="52">
        <v>-6.1877805973062694E-2</v>
      </c>
      <c r="F25" s="23">
        <f t="shared" si="0"/>
        <v>34</v>
      </c>
      <c r="G25" s="35">
        <f t="shared" si="1"/>
        <v>243</v>
      </c>
      <c r="H25" s="35">
        <f t="shared" si="2"/>
        <v>55</v>
      </c>
      <c r="I25" s="35">
        <f t="shared" si="4"/>
        <v>28</v>
      </c>
      <c r="J25" s="35">
        <f t="shared" si="5"/>
        <v>11</v>
      </c>
      <c r="K25" s="57">
        <f t="shared" si="3"/>
        <v>4.7702233250620347</v>
      </c>
    </row>
    <row r="26" spans="1:11" x14ac:dyDescent="0.75">
      <c r="A26" s="4" t="s">
        <v>100</v>
      </c>
      <c r="B26" s="23">
        <v>13</v>
      </c>
      <c r="C26" s="23">
        <v>106</v>
      </c>
      <c r="D26" s="23">
        <v>36</v>
      </c>
      <c r="E26" s="52">
        <v>-8.1356637536412868E-2</v>
      </c>
      <c r="F26" s="23">
        <f t="shared" si="0"/>
        <v>20</v>
      </c>
      <c r="G26" s="35">
        <f t="shared" si="1"/>
        <v>189</v>
      </c>
      <c r="H26" s="35">
        <f t="shared" si="2"/>
        <v>68</v>
      </c>
      <c r="I26" s="35">
        <f t="shared" si="4"/>
        <v>61</v>
      </c>
      <c r="J26" s="35">
        <f t="shared" si="5"/>
        <v>-12</v>
      </c>
      <c r="K26" s="57">
        <f t="shared" si="3"/>
        <v>4.3821339950372202</v>
      </c>
    </row>
    <row r="27" spans="1:11" x14ac:dyDescent="0.75">
      <c r="A27" s="4" t="s">
        <v>101</v>
      </c>
      <c r="B27" s="23">
        <v>13</v>
      </c>
      <c r="C27" s="23">
        <v>168</v>
      </c>
      <c r="D27" s="23">
        <v>20</v>
      </c>
      <c r="E27" s="52">
        <v>-1.1098527746319364E-2</v>
      </c>
      <c r="F27" s="23">
        <f t="shared" si="0"/>
        <v>26</v>
      </c>
      <c r="G27" s="35">
        <f t="shared" si="1"/>
        <v>274</v>
      </c>
      <c r="H27" s="35">
        <f t="shared" si="2"/>
        <v>56</v>
      </c>
      <c r="I27" s="35">
        <f t="shared" si="4"/>
        <v>43</v>
      </c>
      <c r="J27" s="35">
        <f t="shared" si="5"/>
        <v>-10</v>
      </c>
      <c r="K27" s="57">
        <f t="shared" si="3"/>
        <v>4.3334987593052103</v>
      </c>
    </row>
    <row r="28" spans="1:11" x14ac:dyDescent="0.75">
      <c r="A28" s="4" t="s">
        <v>102</v>
      </c>
      <c r="B28" s="23">
        <v>12</v>
      </c>
      <c r="C28" s="23">
        <v>135</v>
      </c>
      <c r="D28" s="23">
        <v>34</v>
      </c>
      <c r="E28" s="52">
        <v>-5.5657352267521776E-2</v>
      </c>
      <c r="F28" s="23">
        <f t="shared" si="0"/>
        <v>25</v>
      </c>
      <c r="G28" s="35">
        <f t="shared" si="1"/>
        <v>303</v>
      </c>
      <c r="H28" s="35">
        <f t="shared" si="2"/>
        <v>54</v>
      </c>
      <c r="I28" s="35">
        <f t="shared" si="4"/>
        <v>41</v>
      </c>
      <c r="J28" s="35">
        <f t="shared" si="5"/>
        <v>5</v>
      </c>
      <c r="K28" s="57">
        <f t="shared" si="3"/>
        <v>4.092307692307692</v>
      </c>
    </row>
    <row r="29" spans="1:11" x14ac:dyDescent="0.75">
      <c r="A29" s="4" t="s">
        <v>103</v>
      </c>
      <c r="B29" s="23">
        <v>10</v>
      </c>
      <c r="C29" s="23">
        <v>124</v>
      </c>
      <c r="D29" s="23">
        <v>25</v>
      </c>
      <c r="E29" s="52">
        <v>3.4440941062333197E-2</v>
      </c>
      <c r="F29" s="23">
        <f t="shared" si="0"/>
        <v>22</v>
      </c>
      <c r="G29" s="35">
        <f t="shared" si="1"/>
        <v>259</v>
      </c>
      <c r="H29" s="35">
        <f t="shared" si="2"/>
        <v>59</v>
      </c>
      <c r="I29" s="35">
        <f t="shared" si="4"/>
        <v>47</v>
      </c>
      <c r="J29" s="35">
        <f t="shared" si="5"/>
        <v>-12</v>
      </c>
      <c r="K29" s="57">
        <f t="shared" si="3"/>
        <v>4.2332506203473939</v>
      </c>
    </row>
    <row r="30" spans="1:11" x14ac:dyDescent="0.75">
      <c r="A30" s="4" t="s">
        <v>104</v>
      </c>
      <c r="B30" s="23">
        <v>4</v>
      </c>
      <c r="C30" s="23">
        <v>94</v>
      </c>
      <c r="D30" s="23">
        <v>48</v>
      </c>
      <c r="E30" s="52">
        <v>-4.1266119577960114E-2</v>
      </c>
      <c r="F30" s="23">
        <f t="shared" si="0"/>
        <v>14</v>
      </c>
      <c r="G30" s="35">
        <f t="shared" si="1"/>
        <v>218</v>
      </c>
      <c r="H30" s="35">
        <f t="shared" si="2"/>
        <v>73</v>
      </c>
      <c r="I30" s="35">
        <f t="shared" si="4"/>
        <v>63</v>
      </c>
      <c r="J30" s="35">
        <f t="shared" si="5"/>
        <v>-11</v>
      </c>
      <c r="K30" s="57">
        <f t="shared" si="3"/>
        <v>4.0585607940446646</v>
      </c>
    </row>
    <row r="31" spans="1:11" x14ac:dyDescent="0.75">
      <c r="A31" s="4" t="s">
        <v>105</v>
      </c>
      <c r="B31" s="23">
        <v>5</v>
      </c>
      <c r="C31" s="23">
        <v>98</v>
      </c>
      <c r="D31" s="23">
        <v>30</v>
      </c>
      <c r="E31" s="52">
        <v>9.2198581560283724E-2</v>
      </c>
      <c r="F31" s="23">
        <f t="shared" si="0"/>
        <v>9</v>
      </c>
      <c r="G31" s="35">
        <f t="shared" si="1"/>
        <v>192</v>
      </c>
      <c r="H31" s="35">
        <f t="shared" si="2"/>
        <v>78</v>
      </c>
      <c r="I31" s="35">
        <f t="shared" si="4"/>
        <v>74</v>
      </c>
      <c r="J31" s="35">
        <f t="shared" si="5"/>
        <v>-39</v>
      </c>
      <c r="K31" s="57">
        <f t="shared" si="3"/>
        <v>4.4327543424317613</v>
      </c>
    </row>
    <row r="32" spans="1:11" x14ac:dyDescent="0.75">
      <c r="A32" s="4" t="s">
        <v>106</v>
      </c>
      <c r="B32" s="23">
        <v>5</v>
      </c>
      <c r="C32" s="23">
        <v>131</v>
      </c>
      <c r="D32" s="23">
        <v>24</v>
      </c>
      <c r="E32" s="52">
        <v>-4.0976265114196157E-2</v>
      </c>
      <c r="F32" s="23">
        <f t="shared" si="0"/>
        <v>10</v>
      </c>
      <c r="G32" s="35">
        <f t="shared" si="1"/>
        <v>228.99999999999997</v>
      </c>
      <c r="H32" s="35">
        <f t="shared" si="2"/>
        <v>54</v>
      </c>
      <c r="I32" s="35">
        <f t="shared" si="4"/>
        <v>49</v>
      </c>
      <c r="J32" s="35">
        <f t="shared" si="5"/>
        <v>-20</v>
      </c>
      <c r="K32" s="57">
        <f t="shared" si="3"/>
        <v>4.2511166253101731</v>
      </c>
    </row>
    <row r="33" spans="1:11" x14ac:dyDescent="0.75">
      <c r="A33" s="4" t="s">
        <v>107</v>
      </c>
      <c r="B33" s="23">
        <v>5</v>
      </c>
      <c r="C33" s="23">
        <v>90</v>
      </c>
      <c r="D33" s="23">
        <v>24</v>
      </c>
      <c r="E33" s="52">
        <v>-1.0273173009572756E-2</v>
      </c>
      <c r="F33" s="23">
        <f t="shared" si="0"/>
        <v>10</v>
      </c>
      <c r="G33" s="35">
        <f t="shared" si="1"/>
        <v>221</v>
      </c>
      <c r="H33" s="35">
        <f t="shared" si="2"/>
        <v>48</v>
      </c>
      <c r="I33" s="35">
        <f t="shared" si="4"/>
        <v>43</v>
      </c>
      <c r="J33" s="35">
        <f t="shared" si="5"/>
        <v>-14</v>
      </c>
      <c r="K33" s="57">
        <f t="shared" si="3"/>
        <v>4.207444168734491</v>
      </c>
    </row>
    <row r="34" spans="1:11" x14ac:dyDescent="0.75">
      <c r="A34" s="4" t="s">
        <v>108</v>
      </c>
      <c r="B34" s="23">
        <v>16</v>
      </c>
      <c r="C34" s="23">
        <v>146</v>
      </c>
      <c r="D34" s="23">
        <v>19</v>
      </c>
      <c r="E34" s="52">
        <v>7.7612644491625402E-2</v>
      </c>
      <c r="F34" s="23">
        <f t="shared" si="0"/>
        <v>21</v>
      </c>
      <c r="G34" s="35">
        <f t="shared" si="1"/>
        <v>235.99999999999997</v>
      </c>
      <c r="H34" s="35">
        <f t="shared" si="2"/>
        <v>43</v>
      </c>
      <c r="I34" s="35">
        <f t="shared" si="4"/>
        <v>38</v>
      </c>
      <c r="J34" s="35">
        <f t="shared" si="5"/>
        <v>-3</v>
      </c>
      <c r="K34" s="57">
        <f t="shared" si="3"/>
        <v>4.5339950372208433</v>
      </c>
    </row>
    <row r="35" spans="1:11" x14ac:dyDescent="0.75">
      <c r="A35" s="4" t="s">
        <v>109</v>
      </c>
      <c r="B35" s="23">
        <v>18</v>
      </c>
      <c r="C35" s="23">
        <v>144</v>
      </c>
      <c r="D35" s="23">
        <v>36</v>
      </c>
      <c r="E35" s="52">
        <v>-2.0359019264448382E-2</v>
      </c>
      <c r="F35" s="23">
        <f t="shared" si="0"/>
        <v>34</v>
      </c>
      <c r="G35" s="35">
        <f t="shared" si="1"/>
        <v>290</v>
      </c>
      <c r="H35" s="35">
        <f t="shared" si="2"/>
        <v>55</v>
      </c>
      <c r="I35" s="35">
        <f t="shared" si="4"/>
        <v>39</v>
      </c>
      <c r="J35" s="35">
        <f t="shared" si="5"/>
        <v>15</v>
      </c>
      <c r="K35" s="57">
        <f t="shared" si="3"/>
        <v>4.4416873449131504</v>
      </c>
    </row>
    <row r="36" spans="1:11" x14ac:dyDescent="0.75">
      <c r="A36" s="4" t="s">
        <v>110</v>
      </c>
      <c r="B36" s="23">
        <v>14</v>
      </c>
      <c r="C36" s="23">
        <v>130</v>
      </c>
      <c r="D36" s="23">
        <v>31</v>
      </c>
      <c r="E36" s="52">
        <v>6.2346368715083811E-2</v>
      </c>
      <c r="F36" s="23">
        <f t="shared" ref="F36:F67" si="6">B35+($M$2*B36)</f>
        <v>32</v>
      </c>
      <c r="G36" s="35">
        <f t="shared" ref="G36:G67" si="7">C35+($M$3*C36)</f>
        <v>274</v>
      </c>
      <c r="H36" s="35">
        <f t="shared" ref="H36:H67" si="8">D35+($M$4*D36)</f>
        <v>67</v>
      </c>
      <c r="I36" s="35">
        <f t="shared" si="4"/>
        <v>49</v>
      </c>
      <c r="J36" s="35">
        <f t="shared" si="5"/>
        <v>-4</v>
      </c>
      <c r="K36" s="57">
        <f t="shared" ref="K36:K67" si="9">(1+E36)*K35</f>
        <v>4.7186104218362273</v>
      </c>
    </row>
    <row r="37" spans="1:11" x14ac:dyDescent="0.75">
      <c r="A37" s="4" t="s">
        <v>111</v>
      </c>
      <c r="B37" s="23">
        <v>28</v>
      </c>
      <c r="C37" s="23">
        <v>148</v>
      </c>
      <c r="D37" s="23">
        <v>35</v>
      </c>
      <c r="E37" s="52">
        <v>-4.5014724442574705E-2</v>
      </c>
      <c r="F37" s="23">
        <f t="shared" si="6"/>
        <v>42</v>
      </c>
      <c r="G37" s="35">
        <f t="shared" si="7"/>
        <v>278</v>
      </c>
      <c r="H37" s="35">
        <f t="shared" si="8"/>
        <v>66</v>
      </c>
      <c r="I37" s="35">
        <f t="shared" si="4"/>
        <v>52</v>
      </c>
      <c r="J37" s="35">
        <f t="shared" si="5"/>
        <v>11</v>
      </c>
      <c r="K37" s="57">
        <f t="shared" si="9"/>
        <v>4.5062034739454084</v>
      </c>
    </row>
    <row r="38" spans="1:11" x14ac:dyDescent="0.75">
      <c r="A38" s="4" t="s">
        <v>112</v>
      </c>
      <c r="B38" s="23">
        <v>11</v>
      </c>
      <c r="C38" s="23">
        <v>187</v>
      </c>
      <c r="D38" s="23">
        <v>31</v>
      </c>
      <c r="E38" s="52">
        <v>-0.1559471365638766</v>
      </c>
      <c r="F38" s="23">
        <f t="shared" si="6"/>
        <v>39</v>
      </c>
      <c r="G38" s="35">
        <f t="shared" si="7"/>
        <v>335</v>
      </c>
      <c r="H38" s="35">
        <f t="shared" si="8"/>
        <v>66</v>
      </c>
      <c r="I38" s="35">
        <f t="shared" si="4"/>
        <v>38</v>
      </c>
      <c r="J38" s="35">
        <f t="shared" si="5"/>
        <v>4</v>
      </c>
      <c r="K38" s="57">
        <f t="shared" si="9"/>
        <v>3.8034739454094288</v>
      </c>
    </row>
    <row r="39" spans="1:11" x14ac:dyDescent="0.75">
      <c r="A39" s="4" t="s">
        <v>113</v>
      </c>
      <c r="B39" s="23">
        <v>17</v>
      </c>
      <c r="C39" s="23">
        <v>116</v>
      </c>
      <c r="D39" s="23">
        <v>27</v>
      </c>
      <c r="E39" s="52">
        <v>4.8799582463465496E-2</v>
      </c>
      <c r="F39" s="23">
        <f t="shared" si="6"/>
        <v>28</v>
      </c>
      <c r="G39" s="35">
        <f t="shared" si="7"/>
        <v>303</v>
      </c>
      <c r="H39" s="35">
        <f t="shared" si="8"/>
        <v>58</v>
      </c>
      <c r="I39" s="35">
        <f t="shared" si="4"/>
        <v>47</v>
      </c>
      <c r="J39" s="35">
        <f t="shared" si="5"/>
        <v>-3</v>
      </c>
      <c r="K39" s="57">
        <f t="shared" si="9"/>
        <v>3.9890818858560788</v>
      </c>
    </row>
    <row r="40" spans="1:11" x14ac:dyDescent="0.75">
      <c r="A40" s="4" t="s">
        <v>114</v>
      </c>
      <c r="B40" s="23">
        <v>19</v>
      </c>
      <c r="C40" s="23">
        <v>189</v>
      </c>
      <c r="D40" s="23">
        <v>26</v>
      </c>
      <c r="E40" s="52">
        <v>4.7524259766110966E-2</v>
      </c>
      <c r="F40" s="23">
        <f t="shared" si="6"/>
        <v>36</v>
      </c>
      <c r="G40" s="35">
        <f t="shared" si="7"/>
        <v>305</v>
      </c>
      <c r="H40" s="35">
        <f t="shared" si="8"/>
        <v>53</v>
      </c>
      <c r="I40" s="35">
        <f t="shared" si="4"/>
        <v>36</v>
      </c>
      <c r="J40" s="35">
        <f t="shared" si="5"/>
        <v>9</v>
      </c>
      <c r="K40" s="57">
        <f t="shared" si="9"/>
        <v>4.1786600496277906</v>
      </c>
    </row>
    <row r="41" spans="1:11" x14ac:dyDescent="0.75">
      <c r="A41" s="4" t="s">
        <v>115</v>
      </c>
      <c r="B41" s="23">
        <v>18</v>
      </c>
      <c r="C41" s="23">
        <v>173</v>
      </c>
      <c r="D41" s="23">
        <v>28</v>
      </c>
      <c r="E41" s="52">
        <v>3.2779097387173328E-2</v>
      </c>
      <c r="F41" s="23">
        <f t="shared" si="6"/>
        <v>37</v>
      </c>
      <c r="G41" s="35">
        <f t="shared" si="7"/>
        <v>362</v>
      </c>
      <c r="H41" s="35">
        <f t="shared" si="8"/>
        <v>54</v>
      </c>
      <c r="I41" s="35">
        <f t="shared" si="4"/>
        <v>35</v>
      </c>
      <c r="J41" s="35">
        <f t="shared" si="5"/>
        <v>11</v>
      </c>
      <c r="K41" s="57">
        <f t="shared" si="9"/>
        <v>4.3156327543424302</v>
      </c>
    </row>
    <row r="42" spans="1:11" x14ac:dyDescent="0.75">
      <c r="A42" s="4" t="s">
        <v>116</v>
      </c>
      <c r="B42" s="23">
        <v>6</v>
      </c>
      <c r="C42" s="23">
        <v>163</v>
      </c>
      <c r="D42" s="23">
        <v>45</v>
      </c>
      <c r="E42" s="52">
        <v>-9.0156393744250218E-2</v>
      </c>
      <c r="F42" s="23">
        <f t="shared" si="6"/>
        <v>24</v>
      </c>
      <c r="G42" s="35">
        <f t="shared" si="7"/>
        <v>336</v>
      </c>
      <c r="H42" s="35">
        <f t="shared" si="8"/>
        <v>73</v>
      </c>
      <c r="I42" s="35">
        <f t="shared" si="4"/>
        <v>55</v>
      </c>
      <c r="J42" s="35">
        <f t="shared" si="5"/>
        <v>-4</v>
      </c>
      <c r="K42" s="57">
        <f t="shared" si="9"/>
        <v>3.926550868486351</v>
      </c>
    </row>
    <row r="43" spans="1:11" x14ac:dyDescent="0.75">
      <c r="A43" s="4" t="s">
        <v>117</v>
      </c>
      <c r="B43" s="23">
        <v>13</v>
      </c>
      <c r="C43" s="23">
        <v>157</v>
      </c>
      <c r="D43" s="23">
        <v>37</v>
      </c>
      <c r="E43" s="52">
        <v>-6.3447927199191123E-2</v>
      </c>
      <c r="F43" s="23">
        <f t="shared" si="6"/>
        <v>19</v>
      </c>
      <c r="G43" s="35">
        <f t="shared" si="7"/>
        <v>320</v>
      </c>
      <c r="H43" s="35">
        <f t="shared" si="8"/>
        <v>82</v>
      </c>
      <c r="I43" s="35">
        <f t="shared" si="4"/>
        <v>76</v>
      </c>
      <c r="J43" s="35">
        <f t="shared" si="5"/>
        <v>-26</v>
      </c>
      <c r="K43" s="57">
        <f t="shared" si="9"/>
        <v>3.6774193548387082</v>
      </c>
    </row>
    <row r="44" spans="1:11" x14ac:dyDescent="0.75">
      <c r="A44" s="4" t="s">
        <v>118</v>
      </c>
      <c r="B44" s="23">
        <v>38</v>
      </c>
      <c r="C44" s="23">
        <v>327</v>
      </c>
      <c r="D44" s="23">
        <v>117</v>
      </c>
      <c r="E44" s="52">
        <v>7.3954116059379293E-2</v>
      </c>
      <c r="F44" s="23">
        <f t="shared" si="6"/>
        <v>51</v>
      </c>
      <c r="G44" s="35">
        <f t="shared" si="7"/>
        <v>483.99999999999994</v>
      </c>
      <c r="H44" s="35">
        <f t="shared" si="8"/>
        <v>154</v>
      </c>
      <c r="I44" s="35">
        <f t="shared" si="4"/>
        <v>141</v>
      </c>
      <c r="J44" s="35">
        <f t="shared" si="5"/>
        <v>14</v>
      </c>
      <c r="K44" s="57">
        <f t="shared" si="9"/>
        <v>3.9493796526054576</v>
      </c>
    </row>
    <row r="45" spans="1:11" x14ac:dyDescent="0.75">
      <c r="A45" s="4" t="s">
        <v>119</v>
      </c>
      <c r="B45" s="23">
        <v>82</v>
      </c>
      <c r="C45" s="23">
        <v>768</v>
      </c>
      <c r="D45" s="23">
        <v>300</v>
      </c>
      <c r="E45" s="52">
        <v>6.006534305101785E-2</v>
      </c>
      <c r="F45" s="23">
        <f t="shared" si="6"/>
        <v>120</v>
      </c>
      <c r="G45" s="35">
        <f t="shared" si="7"/>
        <v>1095</v>
      </c>
      <c r="H45" s="35">
        <f t="shared" si="8"/>
        <v>417</v>
      </c>
      <c r="I45" s="35">
        <f t="shared" si="4"/>
        <v>379</v>
      </c>
      <c r="J45" s="35">
        <f t="shared" si="5"/>
        <v>3</v>
      </c>
      <c r="K45" s="57">
        <f t="shared" si="9"/>
        <v>4.1866004962779142</v>
      </c>
    </row>
    <row r="46" spans="1:11" x14ac:dyDescent="0.75">
      <c r="A46" s="4" t="s">
        <v>120</v>
      </c>
      <c r="B46" s="23">
        <v>98</v>
      </c>
      <c r="C46" s="23">
        <v>599</v>
      </c>
      <c r="D46" s="23">
        <v>148</v>
      </c>
      <c r="E46" s="52">
        <v>4.2437174016121341E-2</v>
      </c>
      <c r="F46" s="23">
        <f t="shared" si="6"/>
        <v>180</v>
      </c>
      <c r="G46" s="35">
        <f t="shared" si="7"/>
        <v>1367</v>
      </c>
      <c r="H46" s="35">
        <f t="shared" si="8"/>
        <v>448</v>
      </c>
      <c r="I46" s="35">
        <f t="shared" si="4"/>
        <v>366</v>
      </c>
      <c r="J46" s="35">
        <f t="shared" si="5"/>
        <v>-120</v>
      </c>
      <c r="K46" s="57">
        <f t="shared" si="9"/>
        <v>4.3642679900744401</v>
      </c>
    </row>
    <row r="47" spans="1:11" x14ac:dyDescent="0.75">
      <c r="A47" s="4" t="s">
        <v>121</v>
      </c>
      <c r="B47" s="23">
        <v>76</v>
      </c>
      <c r="C47" s="23">
        <v>647</v>
      </c>
      <c r="D47" s="23">
        <v>112</v>
      </c>
      <c r="E47" s="52">
        <v>-0.15078462588128272</v>
      </c>
      <c r="F47" s="23">
        <f t="shared" si="6"/>
        <v>174</v>
      </c>
      <c r="G47" s="35">
        <f t="shared" si="7"/>
        <v>1246</v>
      </c>
      <c r="H47" s="35">
        <f t="shared" si="8"/>
        <v>260</v>
      </c>
      <c r="I47" s="35">
        <f t="shared" si="4"/>
        <v>162</v>
      </c>
      <c r="J47" s="35">
        <f t="shared" si="5"/>
        <v>26</v>
      </c>
      <c r="K47" s="57">
        <f t="shared" si="9"/>
        <v>3.7062034739454082</v>
      </c>
    </row>
    <row r="48" spans="1:11" x14ac:dyDescent="0.75">
      <c r="A48" s="4" t="s">
        <v>122</v>
      </c>
      <c r="B48" s="23">
        <v>119</v>
      </c>
      <c r="C48" s="23">
        <v>449</v>
      </c>
      <c r="D48" s="23">
        <v>109</v>
      </c>
      <c r="E48" s="52">
        <v>-0.10283877878950189</v>
      </c>
      <c r="F48" s="23">
        <f t="shared" si="6"/>
        <v>195</v>
      </c>
      <c r="G48" s="35">
        <f t="shared" si="7"/>
        <v>1096</v>
      </c>
      <c r="H48" s="35">
        <f t="shared" si="8"/>
        <v>221</v>
      </c>
      <c r="I48" s="35">
        <f t="shared" si="4"/>
        <v>145</v>
      </c>
      <c r="J48" s="35">
        <f t="shared" si="5"/>
        <v>83</v>
      </c>
      <c r="K48" s="57">
        <f t="shared" si="9"/>
        <v>3.3250620347394531</v>
      </c>
    </row>
    <row r="49" spans="1:11" x14ac:dyDescent="0.75">
      <c r="A49" s="4" t="s">
        <v>123</v>
      </c>
      <c r="B49" s="23">
        <v>99</v>
      </c>
      <c r="C49" s="23">
        <v>621</v>
      </c>
      <c r="D49" s="23">
        <v>123</v>
      </c>
      <c r="E49" s="52">
        <v>7.6119402985074691E-2</v>
      </c>
      <c r="F49" s="23">
        <f t="shared" si="6"/>
        <v>218</v>
      </c>
      <c r="G49" s="35">
        <f t="shared" si="7"/>
        <v>1070</v>
      </c>
      <c r="H49" s="35">
        <f t="shared" si="8"/>
        <v>232</v>
      </c>
      <c r="I49" s="35">
        <f t="shared" si="4"/>
        <v>113</v>
      </c>
      <c r="J49" s="35">
        <f t="shared" si="5"/>
        <v>109</v>
      </c>
      <c r="K49" s="57">
        <f t="shared" si="9"/>
        <v>3.5781637717121577</v>
      </c>
    </row>
    <row r="50" spans="1:11" x14ac:dyDescent="0.75">
      <c r="A50" s="4" t="s">
        <v>124</v>
      </c>
      <c r="B50" s="23">
        <v>74</v>
      </c>
      <c r="C50" s="23">
        <v>415</v>
      </c>
      <c r="D50" s="23">
        <v>107</v>
      </c>
      <c r="E50" s="52">
        <v>-6.2968099861303695E-2</v>
      </c>
      <c r="F50" s="23">
        <f t="shared" si="6"/>
        <v>173</v>
      </c>
      <c r="G50" s="35">
        <f t="shared" si="7"/>
        <v>1036</v>
      </c>
      <c r="H50" s="35">
        <f t="shared" si="8"/>
        <v>230</v>
      </c>
      <c r="I50" s="35">
        <f t="shared" si="4"/>
        <v>131</v>
      </c>
      <c r="J50" s="35">
        <f t="shared" si="5"/>
        <v>50</v>
      </c>
      <c r="K50" s="57">
        <f t="shared" si="9"/>
        <v>3.3528535980148875</v>
      </c>
    </row>
    <row r="51" spans="1:11" x14ac:dyDescent="0.75">
      <c r="A51" s="4" t="s">
        <v>125</v>
      </c>
      <c r="B51" s="23">
        <v>97</v>
      </c>
      <c r="C51" s="23">
        <v>602</v>
      </c>
      <c r="D51" s="23">
        <v>116</v>
      </c>
      <c r="E51" s="52">
        <v>2.6642984014209059E-3</v>
      </c>
      <c r="F51" s="23">
        <f t="shared" si="6"/>
        <v>171</v>
      </c>
      <c r="G51" s="35">
        <f t="shared" si="7"/>
        <v>1016.9999999999999</v>
      </c>
      <c r="H51" s="35">
        <f t="shared" si="8"/>
        <v>223</v>
      </c>
      <c r="I51" s="35">
        <f t="shared" si="4"/>
        <v>149</v>
      </c>
      <c r="J51" s="35">
        <f t="shared" si="5"/>
        <v>64</v>
      </c>
      <c r="K51" s="57">
        <f t="shared" si="9"/>
        <v>3.3617866004962771</v>
      </c>
    </row>
    <row r="52" spans="1:11" x14ac:dyDescent="0.75">
      <c r="A52" s="4" t="s">
        <v>126</v>
      </c>
      <c r="B52" s="23">
        <v>96</v>
      </c>
      <c r="C52" s="23">
        <v>563</v>
      </c>
      <c r="D52" s="23">
        <v>141</v>
      </c>
      <c r="E52" s="52">
        <v>-2.3619722468261051E-3</v>
      </c>
      <c r="F52" s="23">
        <f t="shared" si="6"/>
        <v>193</v>
      </c>
      <c r="G52" s="35">
        <f t="shared" si="7"/>
        <v>1165</v>
      </c>
      <c r="H52" s="35">
        <f t="shared" si="8"/>
        <v>257</v>
      </c>
      <c r="I52" s="35">
        <f t="shared" si="4"/>
        <v>160</v>
      </c>
      <c r="J52" s="35">
        <f t="shared" si="5"/>
        <v>77</v>
      </c>
      <c r="K52" s="57">
        <f t="shared" si="9"/>
        <v>3.353846153846153</v>
      </c>
    </row>
    <row r="53" spans="1:11" x14ac:dyDescent="0.75">
      <c r="A53" s="4" t="s">
        <v>127</v>
      </c>
      <c r="B53" s="23">
        <v>82</v>
      </c>
      <c r="C53" s="23">
        <v>530</v>
      </c>
      <c r="D53" s="23">
        <v>142</v>
      </c>
      <c r="E53" s="52">
        <v>0.21899970405445399</v>
      </c>
      <c r="F53" s="23">
        <f t="shared" si="6"/>
        <v>178</v>
      </c>
      <c r="G53" s="35">
        <f t="shared" si="7"/>
        <v>1093</v>
      </c>
      <c r="H53" s="35">
        <f t="shared" si="8"/>
        <v>283</v>
      </c>
      <c r="I53" s="35">
        <f t="shared" si="4"/>
        <v>187</v>
      </c>
      <c r="J53" s="35">
        <f t="shared" si="5"/>
        <v>37</v>
      </c>
      <c r="K53" s="57">
        <f t="shared" si="9"/>
        <v>4.0883374689826297</v>
      </c>
    </row>
    <row r="54" spans="1:11" x14ac:dyDescent="0.75">
      <c r="A54" s="4" t="s">
        <v>128</v>
      </c>
      <c r="B54" s="23">
        <v>88</v>
      </c>
      <c r="C54" s="23">
        <v>625</v>
      </c>
      <c r="D54" s="23">
        <v>129</v>
      </c>
      <c r="E54" s="52">
        <v>-5.389657683903859E-2</v>
      </c>
      <c r="F54" s="23">
        <f t="shared" si="6"/>
        <v>170</v>
      </c>
      <c r="G54" s="35">
        <f t="shared" si="7"/>
        <v>1155</v>
      </c>
      <c r="H54" s="35">
        <f t="shared" si="8"/>
        <v>271</v>
      </c>
      <c r="I54" s="35">
        <f t="shared" si="4"/>
        <v>189</v>
      </c>
      <c r="J54" s="35">
        <f t="shared" si="5"/>
        <v>28</v>
      </c>
      <c r="K54" s="57">
        <f t="shared" si="9"/>
        <v>3.8679900744416869</v>
      </c>
    </row>
    <row r="55" spans="1:11" x14ac:dyDescent="0.75">
      <c r="A55" s="4" t="s">
        <v>129</v>
      </c>
      <c r="B55" s="23">
        <v>741</v>
      </c>
      <c r="C55" s="23">
        <v>353</v>
      </c>
      <c r="D55" s="23">
        <v>116</v>
      </c>
      <c r="E55" s="52">
        <v>2.0015396458814561E-2</v>
      </c>
      <c r="F55" s="23">
        <f t="shared" si="6"/>
        <v>829</v>
      </c>
      <c r="G55" s="35">
        <f t="shared" si="7"/>
        <v>978</v>
      </c>
      <c r="H55" s="35">
        <f t="shared" si="8"/>
        <v>245</v>
      </c>
      <c r="I55" s="35">
        <f t="shared" si="4"/>
        <v>157</v>
      </c>
      <c r="J55" s="35">
        <f t="shared" si="5"/>
        <v>700</v>
      </c>
      <c r="K55" s="57">
        <f t="shared" si="9"/>
        <v>3.9454094292803967</v>
      </c>
    </row>
    <row r="56" spans="1:11" x14ac:dyDescent="0.75">
      <c r="A56" s="4" t="s">
        <v>130</v>
      </c>
      <c r="B56" s="23">
        <v>81</v>
      </c>
      <c r="C56" s="23">
        <v>511</v>
      </c>
      <c r="D56" s="23">
        <v>124</v>
      </c>
      <c r="E56" s="52">
        <v>3.446540880503135E-2</v>
      </c>
      <c r="F56" s="23">
        <f t="shared" si="6"/>
        <v>822</v>
      </c>
      <c r="G56" s="35">
        <f t="shared" si="7"/>
        <v>864</v>
      </c>
      <c r="H56" s="35">
        <f t="shared" si="8"/>
        <v>240</v>
      </c>
      <c r="I56" s="35">
        <f t="shared" si="4"/>
        <v>-501</v>
      </c>
      <c r="J56" s="35">
        <f t="shared" si="5"/>
        <v>706</v>
      </c>
      <c r="K56" s="57">
        <f t="shared" si="9"/>
        <v>4.0813895781637708</v>
      </c>
    </row>
    <row r="57" spans="1:11" x14ac:dyDescent="0.75">
      <c r="A57" s="4" t="s">
        <v>131</v>
      </c>
      <c r="B57" s="23">
        <v>85</v>
      </c>
      <c r="C57" s="23">
        <v>470</v>
      </c>
      <c r="D57" s="23">
        <v>125</v>
      </c>
      <c r="E57" s="52">
        <v>5.2529182879377467E-2</v>
      </c>
      <c r="F57" s="23">
        <f t="shared" si="6"/>
        <v>166</v>
      </c>
      <c r="G57" s="35">
        <f t="shared" si="7"/>
        <v>981</v>
      </c>
      <c r="H57" s="35">
        <f t="shared" si="8"/>
        <v>249</v>
      </c>
      <c r="I57" s="35">
        <f t="shared" si="4"/>
        <v>168</v>
      </c>
      <c r="J57" s="35">
        <f t="shared" si="5"/>
        <v>42</v>
      </c>
      <c r="K57" s="57">
        <f t="shared" si="9"/>
        <v>4.2957816377171207</v>
      </c>
    </row>
    <row r="58" spans="1:11" x14ac:dyDescent="0.75">
      <c r="A58" s="4" t="s">
        <v>132</v>
      </c>
      <c r="B58" s="23">
        <v>146</v>
      </c>
      <c r="C58" s="23">
        <v>480</v>
      </c>
      <c r="D58" s="23">
        <v>156</v>
      </c>
      <c r="E58" s="52">
        <v>7.393715341959429E-3</v>
      </c>
      <c r="F58" s="23">
        <f t="shared" si="6"/>
        <v>231</v>
      </c>
      <c r="G58" s="35">
        <f t="shared" si="7"/>
        <v>950</v>
      </c>
      <c r="H58" s="35">
        <f t="shared" si="8"/>
        <v>281</v>
      </c>
      <c r="I58" s="35">
        <f t="shared" si="4"/>
        <v>196</v>
      </c>
      <c r="J58" s="35">
        <f t="shared" si="5"/>
        <v>106</v>
      </c>
      <c r="K58" s="57">
        <f t="shared" si="9"/>
        <v>4.3275434243176178</v>
      </c>
    </row>
    <row r="59" spans="1:11" x14ac:dyDescent="0.75">
      <c r="A59" s="4" t="s">
        <v>133</v>
      </c>
      <c r="B59" s="23">
        <v>101</v>
      </c>
      <c r="C59" s="23">
        <v>555</v>
      </c>
      <c r="D59" s="23">
        <v>116</v>
      </c>
      <c r="E59" s="52">
        <v>-1.4220183486238549E-2</v>
      </c>
      <c r="F59" s="23">
        <f t="shared" si="6"/>
        <v>247</v>
      </c>
      <c r="G59" s="35">
        <f t="shared" si="7"/>
        <v>1035</v>
      </c>
      <c r="H59" s="35">
        <f t="shared" si="8"/>
        <v>272</v>
      </c>
      <c r="I59" s="35">
        <f t="shared" si="4"/>
        <v>126</v>
      </c>
      <c r="J59" s="35">
        <f t="shared" si="5"/>
        <v>91</v>
      </c>
      <c r="K59" s="57">
        <f t="shared" si="9"/>
        <v>4.2660049627791565</v>
      </c>
    </row>
    <row r="60" spans="1:11" x14ac:dyDescent="0.75">
      <c r="A60" s="4" t="s">
        <v>134</v>
      </c>
      <c r="B60" s="23">
        <v>81</v>
      </c>
      <c r="C60" s="23">
        <v>560</v>
      </c>
      <c r="D60" s="23">
        <v>96</v>
      </c>
      <c r="E60" s="52">
        <v>6.2587249883666818E-2</v>
      </c>
      <c r="F60" s="23">
        <f t="shared" si="6"/>
        <v>182</v>
      </c>
      <c r="G60" s="35">
        <f t="shared" si="7"/>
        <v>1115</v>
      </c>
      <c r="H60" s="35">
        <f t="shared" si="8"/>
        <v>212</v>
      </c>
      <c r="I60" s="35">
        <f t="shared" si="4"/>
        <v>111</v>
      </c>
      <c r="J60" s="35">
        <f t="shared" si="5"/>
        <v>66</v>
      </c>
      <c r="K60" s="57">
        <f t="shared" si="9"/>
        <v>4.5330024813895786</v>
      </c>
    </row>
    <row r="61" spans="1:11" x14ac:dyDescent="0.75">
      <c r="A61" s="4" t="s">
        <v>135</v>
      </c>
      <c r="B61" s="23">
        <v>123</v>
      </c>
      <c r="C61" s="23">
        <v>598</v>
      </c>
      <c r="D61" s="23">
        <v>105</v>
      </c>
      <c r="E61" s="52">
        <v>-6.5688635865994724E-3</v>
      </c>
      <c r="F61" s="23">
        <f t="shared" si="6"/>
        <v>204</v>
      </c>
      <c r="G61" s="35">
        <f t="shared" si="7"/>
        <v>1158</v>
      </c>
      <c r="H61" s="35">
        <f t="shared" si="8"/>
        <v>201</v>
      </c>
      <c r="I61" s="35">
        <f t="shared" si="4"/>
        <v>120</v>
      </c>
      <c r="J61" s="35">
        <f t="shared" si="5"/>
        <v>108</v>
      </c>
      <c r="K61" s="57">
        <f t="shared" si="9"/>
        <v>4.5032258064516135</v>
      </c>
    </row>
    <row r="62" spans="1:11" x14ac:dyDescent="0.75">
      <c r="A62" s="4" t="s">
        <v>136</v>
      </c>
      <c r="B62" s="23">
        <v>93</v>
      </c>
      <c r="C62" s="23">
        <v>469</v>
      </c>
      <c r="D62" s="23">
        <v>103</v>
      </c>
      <c r="E62" s="52">
        <v>-0.10601719197707736</v>
      </c>
      <c r="F62" s="23">
        <f t="shared" si="6"/>
        <v>216</v>
      </c>
      <c r="G62" s="35">
        <f t="shared" si="7"/>
        <v>1067</v>
      </c>
      <c r="H62" s="35">
        <f t="shared" si="8"/>
        <v>208</v>
      </c>
      <c r="I62" s="35">
        <f t="shared" si="4"/>
        <v>85</v>
      </c>
      <c r="J62" s="35">
        <f t="shared" si="5"/>
        <v>111</v>
      </c>
      <c r="K62" s="57">
        <f t="shared" si="9"/>
        <v>4.0258064516129037</v>
      </c>
    </row>
    <row r="63" spans="1:11" x14ac:dyDescent="0.75">
      <c r="A63" s="4" t="s">
        <v>137</v>
      </c>
      <c r="B63" s="23">
        <v>94</v>
      </c>
      <c r="C63" s="23">
        <v>472</v>
      </c>
      <c r="D63" s="23">
        <v>105</v>
      </c>
      <c r="E63" s="52">
        <v>-2.0710059171597628E-2</v>
      </c>
      <c r="F63" s="23">
        <f t="shared" si="6"/>
        <v>187</v>
      </c>
      <c r="G63" s="35">
        <f t="shared" si="7"/>
        <v>941</v>
      </c>
      <c r="H63" s="35">
        <f t="shared" si="8"/>
        <v>208</v>
      </c>
      <c r="I63" s="35">
        <f t="shared" si="4"/>
        <v>115</v>
      </c>
      <c r="J63" s="35">
        <f t="shared" si="5"/>
        <v>84</v>
      </c>
      <c r="K63" s="57">
        <f t="shared" si="9"/>
        <v>3.9424317617866009</v>
      </c>
    </row>
    <row r="64" spans="1:11" x14ac:dyDescent="0.75">
      <c r="A64" s="4" t="s">
        <v>138</v>
      </c>
      <c r="B64" s="23">
        <v>101</v>
      </c>
      <c r="C64" s="23">
        <v>443</v>
      </c>
      <c r="D64" s="23">
        <v>122</v>
      </c>
      <c r="E64" s="52">
        <v>0.12411883182275928</v>
      </c>
      <c r="F64" s="23">
        <f t="shared" si="6"/>
        <v>195</v>
      </c>
      <c r="G64" s="35">
        <f t="shared" si="7"/>
        <v>915</v>
      </c>
      <c r="H64" s="35">
        <f t="shared" si="8"/>
        <v>227</v>
      </c>
      <c r="I64" s="35">
        <f t="shared" si="4"/>
        <v>133</v>
      </c>
      <c r="J64" s="35">
        <f t="shared" si="5"/>
        <v>90</v>
      </c>
      <c r="K64" s="57">
        <f t="shared" si="9"/>
        <v>4.4317617866004966</v>
      </c>
    </row>
    <row r="65" spans="1:11" x14ac:dyDescent="0.75">
      <c r="A65" s="4" t="s">
        <v>139</v>
      </c>
      <c r="B65" s="23">
        <v>89</v>
      </c>
      <c r="C65" s="23">
        <v>486</v>
      </c>
      <c r="D65" s="23">
        <v>116</v>
      </c>
      <c r="E65" s="52">
        <v>-5.6215005599104195E-2</v>
      </c>
      <c r="F65" s="23">
        <f t="shared" si="6"/>
        <v>190</v>
      </c>
      <c r="G65" s="35">
        <f t="shared" si="7"/>
        <v>929</v>
      </c>
      <c r="H65" s="35">
        <f t="shared" si="8"/>
        <v>238</v>
      </c>
      <c r="I65" s="35">
        <f t="shared" si="4"/>
        <v>137</v>
      </c>
      <c r="J65" s="35">
        <f t="shared" si="5"/>
        <v>68</v>
      </c>
      <c r="K65" s="57">
        <f t="shared" si="9"/>
        <v>4.1826302729528537</v>
      </c>
    </row>
    <row r="66" spans="1:11" x14ac:dyDescent="0.75">
      <c r="A66" s="4" t="s">
        <v>140</v>
      </c>
      <c r="B66" s="23">
        <v>287</v>
      </c>
      <c r="C66" s="23">
        <v>447</v>
      </c>
      <c r="D66" s="23">
        <v>113</v>
      </c>
      <c r="E66" s="52">
        <v>9.4447081158044677E-2</v>
      </c>
      <c r="F66" s="23">
        <f t="shared" si="6"/>
        <v>376</v>
      </c>
      <c r="G66" s="35">
        <f t="shared" si="7"/>
        <v>933</v>
      </c>
      <c r="H66" s="35">
        <f t="shared" si="8"/>
        <v>229</v>
      </c>
      <c r="I66" s="35">
        <f t="shared" si="4"/>
        <v>140</v>
      </c>
      <c r="J66" s="35">
        <f t="shared" si="5"/>
        <v>260</v>
      </c>
      <c r="K66" s="57">
        <f t="shared" si="9"/>
        <v>4.5776674937965263</v>
      </c>
    </row>
    <row r="67" spans="1:11" x14ac:dyDescent="0.75">
      <c r="A67" s="4" t="s">
        <v>141</v>
      </c>
      <c r="B67" s="23">
        <v>82</v>
      </c>
      <c r="C67" s="23">
        <v>403</v>
      </c>
      <c r="D67" s="23">
        <v>120</v>
      </c>
      <c r="E67" s="52">
        <v>-2.2116218560277567E-2</v>
      </c>
      <c r="F67" s="23">
        <f t="shared" si="6"/>
        <v>369</v>
      </c>
      <c r="G67" s="35">
        <f t="shared" si="7"/>
        <v>850</v>
      </c>
      <c r="H67" s="35">
        <f t="shared" si="8"/>
        <v>233</v>
      </c>
      <c r="I67" s="35">
        <f t="shared" si="4"/>
        <v>-54</v>
      </c>
      <c r="J67" s="35">
        <f t="shared" si="5"/>
        <v>256</v>
      </c>
      <c r="K67" s="57">
        <f t="shared" si="9"/>
        <v>4.4764267990074442</v>
      </c>
    </row>
    <row r="68" spans="1:11" x14ac:dyDescent="0.75">
      <c r="A68" s="4" t="s">
        <v>142</v>
      </c>
      <c r="B68" s="23">
        <v>85</v>
      </c>
      <c r="C68" s="23">
        <v>331</v>
      </c>
      <c r="D68" s="23">
        <v>84</v>
      </c>
      <c r="E68" s="52">
        <v>-2.4611973392461239E-2</v>
      </c>
      <c r="F68" s="23">
        <f t="shared" ref="F68:F73" si="10">B67+($M$2*B68)</f>
        <v>167</v>
      </c>
      <c r="G68" s="35">
        <f t="shared" ref="G68:G73" si="11">C67+($M$3*C68)</f>
        <v>734</v>
      </c>
      <c r="H68" s="35">
        <f t="shared" ref="H68:H73" si="12">D67+($M$4*D68)</f>
        <v>204</v>
      </c>
      <c r="I68" s="35">
        <f t="shared" si="4"/>
        <v>122</v>
      </c>
      <c r="J68" s="35">
        <f t="shared" si="5"/>
        <v>47</v>
      </c>
      <c r="K68" s="57">
        <f t="shared" ref="K68:K73" si="13">(1+E68)*K67</f>
        <v>4.366253101736973</v>
      </c>
    </row>
    <row r="69" spans="1:11" x14ac:dyDescent="0.75">
      <c r="A69" s="4" t="s">
        <v>143</v>
      </c>
      <c r="B69" s="23">
        <v>58</v>
      </c>
      <c r="C69" s="23">
        <v>437</v>
      </c>
      <c r="D69" s="23">
        <v>96</v>
      </c>
      <c r="E69" s="52">
        <v>-3.4780631961809472E-2</v>
      </c>
      <c r="F69" s="23">
        <f t="shared" si="10"/>
        <v>143</v>
      </c>
      <c r="G69" s="35">
        <f t="shared" si="11"/>
        <v>768</v>
      </c>
      <c r="H69" s="35">
        <f t="shared" si="12"/>
        <v>180</v>
      </c>
      <c r="I69" s="35">
        <f t="shared" ref="I69:I73" si="14">ROUND(D69+$M$4*D68-$M$2*B68,0)</f>
        <v>95</v>
      </c>
      <c r="J69" s="35">
        <f t="shared" ref="J69:J73" si="15">ROUND(B69+$M$2*B68-$M$4*D68,0)</f>
        <v>59</v>
      </c>
      <c r="K69" s="57">
        <f t="shared" si="13"/>
        <v>4.2143920595533499</v>
      </c>
    </row>
    <row r="70" spans="1:11" x14ac:dyDescent="0.75">
      <c r="A70" s="4" t="s">
        <v>144</v>
      </c>
      <c r="B70" s="23">
        <v>88</v>
      </c>
      <c r="C70" s="23">
        <v>568</v>
      </c>
      <c r="D70" s="23">
        <v>222</v>
      </c>
      <c r="E70" s="52">
        <v>1.4837494112105444E-2</v>
      </c>
      <c r="F70" s="23">
        <f t="shared" si="10"/>
        <v>146</v>
      </c>
      <c r="G70" s="35">
        <f t="shared" si="11"/>
        <v>1004.9999999999999</v>
      </c>
      <c r="H70" s="35">
        <f t="shared" si="12"/>
        <v>318</v>
      </c>
      <c r="I70" s="35">
        <f t="shared" si="14"/>
        <v>260</v>
      </c>
      <c r="J70" s="35">
        <f t="shared" si="15"/>
        <v>50</v>
      </c>
      <c r="K70" s="57">
        <f t="shared" si="13"/>
        <v>4.2769230769230768</v>
      </c>
    </row>
    <row r="71" spans="1:11" x14ac:dyDescent="0.75">
      <c r="A71" s="4" t="s">
        <v>145</v>
      </c>
      <c r="B71" s="23">
        <v>81</v>
      </c>
      <c r="C71" s="23">
        <v>470</v>
      </c>
      <c r="D71" s="23">
        <v>202</v>
      </c>
      <c r="E71" s="52">
        <v>7.6583894174981904E-3</v>
      </c>
      <c r="F71" s="23">
        <f t="shared" si="10"/>
        <v>169</v>
      </c>
      <c r="G71" s="35">
        <f t="shared" si="11"/>
        <v>1038</v>
      </c>
      <c r="H71" s="35">
        <f t="shared" si="12"/>
        <v>424</v>
      </c>
      <c r="I71" s="35">
        <f t="shared" si="14"/>
        <v>336</v>
      </c>
      <c r="J71" s="35">
        <f t="shared" si="15"/>
        <v>-53</v>
      </c>
      <c r="K71" s="57">
        <f t="shared" si="13"/>
        <v>4.3096774193548386</v>
      </c>
    </row>
    <row r="72" spans="1:11" x14ac:dyDescent="0.75">
      <c r="A72" s="4" t="s">
        <v>146</v>
      </c>
      <c r="B72" s="23">
        <v>84</v>
      </c>
      <c r="C72" s="23">
        <v>628</v>
      </c>
      <c r="D72" s="23">
        <v>230</v>
      </c>
      <c r="E72" s="52">
        <v>4.8825426070935096E-2</v>
      </c>
      <c r="F72" s="23">
        <f t="shared" si="10"/>
        <v>165</v>
      </c>
      <c r="G72" s="35">
        <f t="shared" si="11"/>
        <v>1098</v>
      </c>
      <c r="H72" s="35">
        <f t="shared" si="12"/>
        <v>432</v>
      </c>
      <c r="I72" s="35">
        <f t="shared" si="14"/>
        <v>351</v>
      </c>
      <c r="J72" s="35">
        <f t="shared" si="15"/>
        <v>-37</v>
      </c>
      <c r="K72" s="57">
        <f t="shared" si="13"/>
        <v>4.5200992555831263</v>
      </c>
    </row>
    <row r="73" spans="1:11" x14ac:dyDescent="0.75">
      <c r="A73" s="4" t="s">
        <v>147</v>
      </c>
      <c r="B73" s="23">
        <v>78</v>
      </c>
      <c r="C73" s="23">
        <v>514</v>
      </c>
      <c r="D73" s="23">
        <v>75</v>
      </c>
      <c r="E73" s="52">
        <v>-0.45652173913043481</v>
      </c>
      <c r="F73" s="23">
        <f t="shared" si="10"/>
        <v>162</v>
      </c>
      <c r="G73" s="35">
        <f t="shared" si="11"/>
        <v>1142</v>
      </c>
      <c r="H73" s="35">
        <f t="shared" si="12"/>
        <v>305</v>
      </c>
      <c r="I73" s="35">
        <f t="shared" si="14"/>
        <v>221</v>
      </c>
      <c r="J73" s="35">
        <f t="shared" si="15"/>
        <v>-68</v>
      </c>
      <c r="K73" s="57">
        <f t="shared" si="13"/>
        <v>2.4565756823821339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233BA-C853-4C05-B356-A5AD730EFD8D}">
  <sheetPr>
    <tabColor rgb="FFB381D9"/>
  </sheetPr>
  <dimension ref="A1:R74"/>
  <sheetViews>
    <sheetView topLeftCell="F1" workbookViewId="0">
      <selection activeCell="U21" sqref="U21"/>
    </sheetView>
  </sheetViews>
  <sheetFormatPr defaultColWidth="9" defaultRowHeight="14.75" x14ac:dyDescent="0.75"/>
  <cols>
    <col min="1" max="1" width="11.2265625" style="4" bestFit="1" customWidth="1"/>
    <col min="2" max="2" width="21.31640625" style="15" customWidth="1"/>
    <col min="3" max="3" width="21" style="23" bestFit="1" customWidth="1"/>
    <col min="4" max="4" width="19.08984375" style="23" bestFit="1" customWidth="1"/>
    <col min="5" max="5" width="19.54296875" style="23" bestFit="1" customWidth="1"/>
    <col min="6" max="6" width="26.86328125" style="12" bestFit="1" customWidth="1"/>
    <col min="7" max="7" width="16.08984375" style="23" bestFit="1" customWidth="1"/>
    <col min="8" max="8" width="14.86328125" style="23" bestFit="1" customWidth="1"/>
    <col min="9" max="9" width="15.2265625" style="23" bestFit="1" customWidth="1"/>
    <col min="10" max="11" width="15.2265625" style="23" customWidth="1"/>
    <col min="12" max="12" width="16.54296875" style="57" bestFit="1" customWidth="1"/>
    <col min="13" max="13" width="15.6796875" style="35" bestFit="1" customWidth="1"/>
    <col min="14" max="14" width="2" style="23" bestFit="1" customWidth="1"/>
    <col min="15" max="15" width="24.453125" style="23" bestFit="1" customWidth="1"/>
    <col min="16" max="16" width="23.54296875" style="35" bestFit="1" customWidth="1"/>
    <col min="17" max="16384" width="9" style="35"/>
  </cols>
  <sheetData>
    <row r="1" spans="1:16" x14ac:dyDescent="0.75">
      <c r="L1" s="57">
        <f>70*0.04</f>
        <v>2.8000000000000003</v>
      </c>
      <c r="M1" s="35" t="s">
        <v>462</v>
      </c>
      <c r="O1" s="23" t="s">
        <v>461</v>
      </c>
    </row>
    <row r="2" spans="1:16" ht="25.2" customHeight="1" x14ac:dyDescent="0.75">
      <c r="A2" s="40" t="s">
        <v>76</v>
      </c>
      <c r="B2" s="41" t="s">
        <v>305</v>
      </c>
      <c r="C2" s="42" t="s">
        <v>330</v>
      </c>
      <c r="D2" s="42" t="s">
        <v>331</v>
      </c>
      <c r="E2" s="42" t="s">
        <v>332</v>
      </c>
      <c r="F2" s="46" t="s">
        <v>357</v>
      </c>
      <c r="G2" s="42" t="s">
        <v>403</v>
      </c>
      <c r="H2" s="42" t="s">
        <v>404</v>
      </c>
      <c r="I2" s="42" t="s">
        <v>405</v>
      </c>
      <c r="J2" s="42" t="s">
        <v>463</v>
      </c>
      <c r="K2" s="42" t="s">
        <v>464</v>
      </c>
      <c r="L2" s="60" t="s">
        <v>421</v>
      </c>
      <c r="M2" s="44"/>
      <c r="N2" s="42"/>
      <c r="O2" s="22" t="s">
        <v>425</v>
      </c>
      <c r="P2" s="22" t="s">
        <v>427</v>
      </c>
    </row>
    <row r="3" spans="1:16" x14ac:dyDescent="0.75">
      <c r="A3" s="4" t="s">
        <v>77</v>
      </c>
      <c r="B3" s="15" t="s">
        <v>289</v>
      </c>
      <c r="C3" s="35"/>
      <c r="D3" s="35">
        <v>1</v>
      </c>
      <c r="E3" s="35"/>
      <c r="F3" s="12">
        <v>8.8815789473684292E-2</v>
      </c>
      <c r="G3" s="23">
        <f>C4</f>
        <v>0</v>
      </c>
      <c r="H3" s="23">
        <f>D4</f>
        <v>0</v>
      </c>
      <c r="I3" s="23">
        <f>E4</f>
        <v>0</v>
      </c>
      <c r="J3" s="23">
        <f>I3</f>
        <v>0</v>
      </c>
      <c r="K3" s="23">
        <f>G3</f>
        <v>0</v>
      </c>
      <c r="L3" s="57">
        <f>(1+F3)*L1</f>
        <v>3.0486842105263161</v>
      </c>
      <c r="M3" s="19" t="s">
        <v>409</v>
      </c>
      <c r="N3" s="23">
        <v>0.99999999999999989</v>
      </c>
      <c r="O3" s="23">
        <f>CORREL(G3:G73,L3:L73)</f>
        <v>8.424841238041042E-2</v>
      </c>
      <c r="P3" s="35">
        <f>CORREL(I3:I73,L3:L73)</f>
        <v>0.14150927271515287</v>
      </c>
    </row>
    <row r="4" spans="1:16" x14ac:dyDescent="0.75">
      <c r="A4" s="4" t="s">
        <v>78</v>
      </c>
      <c r="B4" s="15" t="s">
        <v>288</v>
      </c>
      <c r="C4" s="35"/>
      <c r="D4" s="35"/>
      <c r="E4" s="35"/>
      <c r="F4" s="12">
        <v>-7.8549848942598186E-2</v>
      </c>
      <c r="G4" s="23">
        <f t="shared" ref="G4:G35" si="0">C3+($N$3*C4)</f>
        <v>0</v>
      </c>
      <c r="H4" s="23">
        <f t="shared" ref="H4:H35" si="1">D3+($N$4*D4)</f>
        <v>1</v>
      </c>
      <c r="I4" s="23">
        <f t="shared" ref="I4:I35" si="2">E3+($N$5*E4)</f>
        <v>0</v>
      </c>
      <c r="J4" s="23">
        <f>ROUND(E4+$N$5*E3-$N$3*C3,0)</f>
        <v>0</v>
      </c>
      <c r="K4" s="23">
        <f>ROUND(C4+$N$3*C3-$N$5*E3,0)</f>
        <v>0</v>
      </c>
      <c r="L4" s="57">
        <f t="shared" ref="L4:L35" si="3">(1+F4)*L3</f>
        <v>2.8092105263157898</v>
      </c>
      <c r="M4" s="19" t="s">
        <v>404</v>
      </c>
      <c r="N4" s="23">
        <v>0</v>
      </c>
      <c r="O4" s="22" t="s">
        <v>459</v>
      </c>
      <c r="P4" s="8" t="s">
        <v>460</v>
      </c>
    </row>
    <row r="5" spans="1:16" x14ac:dyDescent="0.75">
      <c r="A5" s="4" t="s">
        <v>79</v>
      </c>
      <c r="B5" s="15" t="s">
        <v>287</v>
      </c>
      <c r="C5" s="35"/>
      <c r="D5" s="35">
        <v>1</v>
      </c>
      <c r="E5" s="35"/>
      <c r="F5" s="12">
        <v>5.9016393442622883E-2</v>
      </c>
      <c r="G5" s="23">
        <f t="shared" si="0"/>
        <v>0</v>
      </c>
      <c r="H5" s="23">
        <f t="shared" si="1"/>
        <v>0</v>
      </c>
      <c r="I5" s="23">
        <f t="shared" si="2"/>
        <v>0</v>
      </c>
      <c r="J5" s="23">
        <f t="shared" ref="J5:J68" si="4">ROUND(E5+$N$5*E4-$N$3*C4,0)</f>
        <v>0</v>
      </c>
      <c r="K5" s="23">
        <f t="shared" ref="K5:K68" si="5">ROUND(C5+$N$3*C4-$N$5*E4,0)</f>
        <v>0</v>
      </c>
      <c r="L5" s="57">
        <f t="shared" si="3"/>
        <v>2.9750000000000001</v>
      </c>
      <c r="M5" s="19" t="s">
        <v>410</v>
      </c>
      <c r="N5" s="23">
        <v>0.99999999999999989</v>
      </c>
      <c r="O5" s="23">
        <f>CORREL(K3:K73,F3:F73)</f>
        <v>-3.6584449712928728E-2</v>
      </c>
      <c r="P5" s="35">
        <f>CORREL(J3:J73,F3:F73)</f>
        <v>-5.249339486866602E-2</v>
      </c>
    </row>
    <row r="6" spans="1:16" x14ac:dyDescent="0.75">
      <c r="A6" s="4" t="s">
        <v>80</v>
      </c>
      <c r="B6" s="15" t="s">
        <v>286</v>
      </c>
      <c r="C6" s="35"/>
      <c r="D6" s="35">
        <v>1</v>
      </c>
      <c r="E6" s="35">
        <v>1</v>
      </c>
      <c r="F6" s="12">
        <v>9.2879256965944235E-2</v>
      </c>
      <c r="G6" s="23">
        <f t="shared" si="0"/>
        <v>0</v>
      </c>
      <c r="H6" s="23">
        <f t="shared" si="1"/>
        <v>1</v>
      </c>
      <c r="I6" s="23">
        <f t="shared" si="2"/>
        <v>0.99999999999999989</v>
      </c>
      <c r="J6" s="23">
        <f t="shared" si="4"/>
        <v>1</v>
      </c>
      <c r="K6" s="23">
        <f t="shared" si="5"/>
        <v>0</v>
      </c>
      <c r="L6" s="57">
        <f t="shared" si="3"/>
        <v>3.2513157894736842</v>
      </c>
      <c r="M6" s="19"/>
      <c r="O6" s="22" t="s">
        <v>455</v>
      </c>
      <c r="P6" s="8" t="s">
        <v>456</v>
      </c>
    </row>
    <row r="7" spans="1:16" x14ac:dyDescent="0.75">
      <c r="A7" s="4" t="s">
        <v>81</v>
      </c>
      <c r="B7" s="15" t="s">
        <v>285</v>
      </c>
      <c r="C7" s="35">
        <v>1</v>
      </c>
      <c r="D7" s="35">
        <v>4</v>
      </c>
      <c r="E7" s="35">
        <v>1</v>
      </c>
      <c r="F7" s="12">
        <v>-6.5155807365439133E-2</v>
      </c>
      <c r="G7" s="23">
        <f t="shared" si="0"/>
        <v>0.99999999999999989</v>
      </c>
      <c r="H7" s="23">
        <f t="shared" si="1"/>
        <v>1</v>
      </c>
      <c r="I7" s="23">
        <f t="shared" si="2"/>
        <v>2</v>
      </c>
      <c r="J7" s="23">
        <f t="shared" si="4"/>
        <v>2</v>
      </c>
      <c r="K7" s="23">
        <f t="shared" si="5"/>
        <v>0</v>
      </c>
      <c r="L7" s="57">
        <f t="shared" si="3"/>
        <v>3.0394736842105261</v>
      </c>
      <c r="M7" s="19"/>
      <c r="O7" s="23">
        <f>CORREL(K3:K73,L3:L73)</f>
        <v>2.3241118144183542E-2</v>
      </c>
      <c r="P7" s="35">
        <f>CORREL(J3:J73,L3:L73)</f>
        <v>0.15495220444038885</v>
      </c>
    </row>
    <row r="8" spans="1:16" x14ac:dyDescent="0.75">
      <c r="A8" s="4" t="s">
        <v>82</v>
      </c>
      <c r="B8" s="15" t="s">
        <v>284</v>
      </c>
      <c r="C8" s="35"/>
      <c r="D8" s="35">
        <v>2</v>
      </c>
      <c r="E8" s="35"/>
      <c r="F8" s="12">
        <v>-2.7272727272727223E-2</v>
      </c>
      <c r="G8" s="23">
        <f t="shared" si="0"/>
        <v>1</v>
      </c>
      <c r="H8" s="23">
        <f t="shared" si="1"/>
        <v>4</v>
      </c>
      <c r="I8" s="23">
        <f t="shared" si="2"/>
        <v>1</v>
      </c>
      <c r="J8" s="23">
        <f t="shared" si="4"/>
        <v>0</v>
      </c>
      <c r="K8" s="23">
        <f t="shared" si="5"/>
        <v>0</v>
      </c>
      <c r="L8" s="57">
        <f t="shared" si="3"/>
        <v>2.956578947368421</v>
      </c>
      <c r="M8" s="19"/>
    </row>
    <row r="9" spans="1:16" x14ac:dyDescent="0.75">
      <c r="A9" s="4" t="s">
        <v>83</v>
      </c>
      <c r="B9" s="15" t="s">
        <v>283</v>
      </c>
      <c r="C9" s="35">
        <v>1</v>
      </c>
      <c r="D9" s="35">
        <v>1</v>
      </c>
      <c r="E9" s="35"/>
      <c r="F9" s="12">
        <v>-6.230529595015577E-2</v>
      </c>
      <c r="G9" s="23">
        <f t="shared" si="0"/>
        <v>0.99999999999999989</v>
      </c>
      <c r="H9" s="23">
        <f t="shared" si="1"/>
        <v>2</v>
      </c>
      <c r="I9" s="23">
        <f t="shared" si="2"/>
        <v>0</v>
      </c>
      <c r="J9" s="23">
        <f t="shared" si="4"/>
        <v>0</v>
      </c>
      <c r="K9" s="23">
        <f t="shared" si="5"/>
        <v>1</v>
      </c>
      <c r="L9" s="57">
        <f t="shared" si="3"/>
        <v>2.7723684210526316</v>
      </c>
      <c r="M9" s="19"/>
    </row>
    <row r="10" spans="1:16" x14ac:dyDescent="0.75">
      <c r="A10" s="4" t="s">
        <v>84</v>
      </c>
      <c r="B10" s="15" t="s">
        <v>282</v>
      </c>
      <c r="C10" s="35">
        <v>1</v>
      </c>
      <c r="D10" s="35">
        <v>8</v>
      </c>
      <c r="E10" s="35">
        <v>1</v>
      </c>
      <c r="F10" s="12">
        <v>9.6345514950166189E-2</v>
      </c>
      <c r="G10" s="23">
        <f t="shared" si="0"/>
        <v>2</v>
      </c>
      <c r="H10" s="23">
        <f t="shared" si="1"/>
        <v>1</v>
      </c>
      <c r="I10" s="23">
        <f t="shared" si="2"/>
        <v>0.99999999999999989</v>
      </c>
      <c r="J10" s="23">
        <f t="shared" si="4"/>
        <v>0</v>
      </c>
      <c r="K10" s="23">
        <f t="shared" si="5"/>
        <v>2</v>
      </c>
      <c r="L10" s="57">
        <f t="shared" si="3"/>
        <v>3.0394736842105265</v>
      </c>
      <c r="M10" s="19"/>
    </row>
    <row r="11" spans="1:16" x14ac:dyDescent="0.75">
      <c r="A11" s="4" t="s">
        <v>85</v>
      </c>
      <c r="B11" s="15" t="s">
        <v>281</v>
      </c>
      <c r="C11" s="35"/>
      <c r="D11" s="35">
        <v>5</v>
      </c>
      <c r="E11" s="35">
        <v>1</v>
      </c>
      <c r="F11" s="12">
        <v>-0.1454545454545455</v>
      </c>
      <c r="G11" s="23">
        <f t="shared" si="0"/>
        <v>1</v>
      </c>
      <c r="H11" s="23">
        <f t="shared" si="1"/>
        <v>8</v>
      </c>
      <c r="I11" s="23">
        <f t="shared" si="2"/>
        <v>2</v>
      </c>
      <c r="J11" s="23">
        <f t="shared" si="4"/>
        <v>1</v>
      </c>
      <c r="K11" s="23">
        <f t="shared" si="5"/>
        <v>0</v>
      </c>
      <c r="L11" s="57">
        <f t="shared" si="3"/>
        <v>2.5973684210526318</v>
      </c>
      <c r="M11" s="19"/>
    </row>
    <row r="12" spans="1:16" x14ac:dyDescent="0.75">
      <c r="A12" s="4" t="s">
        <v>86</v>
      </c>
      <c r="B12" s="15" t="s">
        <v>280</v>
      </c>
      <c r="C12" s="35"/>
      <c r="D12" s="35">
        <v>4</v>
      </c>
      <c r="E12" s="35">
        <v>1</v>
      </c>
      <c r="F12" s="12">
        <v>0.21985815602836881</v>
      </c>
      <c r="G12" s="23">
        <f t="shared" si="0"/>
        <v>0</v>
      </c>
      <c r="H12" s="23">
        <f t="shared" si="1"/>
        <v>5</v>
      </c>
      <c r="I12" s="23">
        <f t="shared" si="2"/>
        <v>2</v>
      </c>
      <c r="J12" s="23">
        <f t="shared" si="4"/>
        <v>2</v>
      </c>
      <c r="K12" s="23">
        <f t="shared" si="5"/>
        <v>-1</v>
      </c>
      <c r="L12" s="57">
        <f t="shared" si="3"/>
        <v>3.168421052631579</v>
      </c>
      <c r="M12" s="19"/>
    </row>
    <row r="13" spans="1:16" x14ac:dyDescent="0.75">
      <c r="A13" s="4" t="s">
        <v>87</v>
      </c>
      <c r="B13" s="15" t="s">
        <v>293</v>
      </c>
      <c r="C13" s="35"/>
      <c r="D13" s="35">
        <v>2</v>
      </c>
      <c r="E13" s="35"/>
      <c r="F13" s="12">
        <v>0</v>
      </c>
      <c r="G13" s="23">
        <f t="shared" si="0"/>
        <v>0</v>
      </c>
      <c r="H13" s="23">
        <f t="shared" si="1"/>
        <v>4</v>
      </c>
      <c r="I13" s="23">
        <f t="shared" si="2"/>
        <v>1</v>
      </c>
      <c r="J13" s="23">
        <f t="shared" si="4"/>
        <v>1</v>
      </c>
      <c r="K13" s="23">
        <f t="shared" si="5"/>
        <v>-1</v>
      </c>
      <c r="L13" s="57">
        <f t="shared" si="3"/>
        <v>3.168421052631579</v>
      </c>
      <c r="M13" s="19"/>
    </row>
    <row r="14" spans="1:16" x14ac:dyDescent="0.75">
      <c r="A14" s="4" t="s">
        <v>88</v>
      </c>
      <c r="B14" s="15" t="s">
        <v>279</v>
      </c>
      <c r="C14" s="35">
        <v>1</v>
      </c>
      <c r="D14" s="35">
        <v>2</v>
      </c>
      <c r="E14" s="35">
        <v>1</v>
      </c>
      <c r="F14" s="12">
        <v>0.49127906976744184</v>
      </c>
      <c r="G14" s="23">
        <f t="shared" si="0"/>
        <v>0.99999999999999989</v>
      </c>
      <c r="H14" s="23">
        <f t="shared" si="1"/>
        <v>2</v>
      </c>
      <c r="I14" s="23">
        <f t="shared" si="2"/>
        <v>0.99999999999999989</v>
      </c>
      <c r="J14" s="23">
        <f t="shared" si="4"/>
        <v>1</v>
      </c>
      <c r="K14" s="23">
        <f t="shared" si="5"/>
        <v>1</v>
      </c>
      <c r="L14" s="57">
        <f t="shared" si="3"/>
        <v>4.7249999999999996</v>
      </c>
      <c r="M14" s="19"/>
    </row>
    <row r="15" spans="1:16" x14ac:dyDescent="0.75">
      <c r="A15" s="4" t="s">
        <v>89</v>
      </c>
      <c r="B15" s="15" t="s">
        <v>278</v>
      </c>
      <c r="C15" s="35"/>
      <c r="D15" s="35">
        <v>1</v>
      </c>
      <c r="E15" s="35">
        <v>3</v>
      </c>
      <c r="F15" s="12">
        <v>0.51267056530214417</v>
      </c>
      <c r="G15" s="23">
        <f t="shared" si="0"/>
        <v>1</v>
      </c>
      <c r="H15" s="23">
        <f t="shared" si="1"/>
        <v>2</v>
      </c>
      <c r="I15" s="23">
        <f t="shared" si="2"/>
        <v>3.9999999999999996</v>
      </c>
      <c r="J15" s="23">
        <f t="shared" si="4"/>
        <v>3</v>
      </c>
      <c r="K15" s="23">
        <f t="shared" si="5"/>
        <v>0</v>
      </c>
      <c r="L15" s="57">
        <f t="shared" si="3"/>
        <v>7.1473684210526303</v>
      </c>
      <c r="M15" s="19"/>
    </row>
    <row r="16" spans="1:16" x14ac:dyDescent="0.75">
      <c r="A16" s="4" t="s">
        <v>90</v>
      </c>
      <c r="B16" s="15" t="s">
        <v>277</v>
      </c>
      <c r="C16" s="35">
        <v>1</v>
      </c>
      <c r="D16" s="35">
        <v>5</v>
      </c>
      <c r="E16" s="35">
        <v>3</v>
      </c>
      <c r="F16" s="12">
        <v>8.247422680412364E-2</v>
      </c>
      <c r="G16" s="23">
        <f t="shared" si="0"/>
        <v>0.99999999999999989</v>
      </c>
      <c r="H16" s="23">
        <f t="shared" si="1"/>
        <v>1</v>
      </c>
      <c r="I16" s="23">
        <f t="shared" si="2"/>
        <v>6</v>
      </c>
      <c r="J16" s="23">
        <f t="shared" si="4"/>
        <v>6</v>
      </c>
      <c r="K16" s="23">
        <f t="shared" si="5"/>
        <v>-2</v>
      </c>
      <c r="L16" s="57">
        <f t="shared" si="3"/>
        <v>7.7368421052631557</v>
      </c>
      <c r="M16" s="19"/>
    </row>
    <row r="17" spans="1:13" x14ac:dyDescent="0.75">
      <c r="A17" s="4" t="s">
        <v>91</v>
      </c>
      <c r="B17" s="15" t="s">
        <v>276</v>
      </c>
      <c r="C17" s="35"/>
      <c r="D17" s="35">
        <v>4</v>
      </c>
      <c r="E17" s="35">
        <v>1</v>
      </c>
      <c r="F17" s="12">
        <v>4.8809523809523858E-2</v>
      </c>
      <c r="G17" s="23">
        <f t="shared" si="0"/>
        <v>1</v>
      </c>
      <c r="H17" s="23">
        <f t="shared" si="1"/>
        <v>5</v>
      </c>
      <c r="I17" s="23">
        <f t="shared" si="2"/>
        <v>4</v>
      </c>
      <c r="J17" s="23">
        <f t="shared" si="4"/>
        <v>3</v>
      </c>
      <c r="K17" s="23">
        <f t="shared" si="5"/>
        <v>-2</v>
      </c>
      <c r="L17" s="57">
        <f t="shared" si="3"/>
        <v>8.114473684210525</v>
      </c>
      <c r="M17" s="19"/>
    </row>
    <row r="18" spans="1:13" x14ac:dyDescent="0.75">
      <c r="A18" s="4" t="s">
        <v>92</v>
      </c>
      <c r="B18" s="15" t="s">
        <v>275</v>
      </c>
      <c r="C18" s="35"/>
      <c r="D18" s="35">
        <v>4</v>
      </c>
      <c r="E18" s="35">
        <v>1</v>
      </c>
      <c r="F18" s="12">
        <v>-1.1350737797956922E-2</v>
      </c>
      <c r="G18" s="23">
        <f t="shared" si="0"/>
        <v>0</v>
      </c>
      <c r="H18" s="23">
        <f t="shared" si="1"/>
        <v>4</v>
      </c>
      <c r="I18" s="23">
        <f t="shared" si="2"/>
        <v>2</v>
      </c>
      <c r="J18" s="23">
        <f t="shared" si="4"/>
        <v>2</v>
      </c>
      <c r="K18" s="23">
        <f t="shared" si="5"/>
        <v>-1</v>
      </c>
      <c r="L18" s="57">
        <f t="shared" si="3"/>
        <v>8.0223684210526294</v>
      </c>
      <c r="M18" s="19"/>
    </row>
    <row r="19" spans="1:13" x14ac:dyDescent="0.75">
      <c r="A19" s="4" t="s">
        <v>93</v>
      </c>
      <c r="B19" s="15" t="s">
        <v>274</v>
      </c>
      <c r="C19" s="35"/>
      <c r="D19" s="35">
        <v>3</v>
      </c>
      <c r="E19" s="35"/>
      <c r="F19" s="12">
        <v>0.11136624569460384</v>
      </c>
      <c r="G19" s="23">
        <f t="shared" si="0"/>
        <v>0</v>
      </c>
      <c r="H19" s="23">
        <f t="shared" si="1"/>
        <v>4</v>
      </c>
      <c r="I19" s="23">
        <f t="shared" si="2"/>
        <v>1</v>
      </c>
      <c r="J19" s="23">
        <f t="shared" si="4"/>
        <v>1</v>
      </c>
      <c r="K19" s="23">
        <f t="shared" si="5"/>
        <v>-1</v>
      </c>
      <c r="L19" s="57">
        <f t="shared" si="3"/>
        <v>8.9157894736842085</v>
      </c>
      <c r="M19" s="19"/>
    </row>
    <row r="20" spans="1:13" x14ac:dyDescent="0.75">
      <c r="A20" s="4" t="s">
        <v>94</v>
      </c>
      <c r="B20" s="15" t="s">
        <v>273</v>
      </c>
      <c r="C20" s="35">
        <v>1</v>
      </c>
      <c r="D20" s="35">
        <v>4</v>
      </c>
      <c r="E20" s="35">
        <v>1</v>
      </c>
      <c r="F20" s="12">
        <v>-6.1983471074380181E-2</v>
      </c>
      <c r="G20" s="23">
        <f t="shared" si="0"/>
        <v>0.99999999999999989</v>
      </c>
      <c r="H20" s="23">
        <f t="shared" si="1"/>
        <v>3</v>
      </c>
      <c r="I20" s="23">
        <f t="shared" si="2"/>
        <v>0.99999999999999989</v>
      </c>
      <c r="J20" s="23">
        <f t="shared" si="4"/>
        <v>1</v>
      </c>
      <c r="K20" s="23">
        <f t="shared" si="5"/>
        <v>1</v>
      </c>
      <c r="L20" s="57">
        <f t="shared" si="3"/>
        <v>8.3631578947368403</v>
      </c>
      <c r="M20" s="19"/>
    </row>
    <row r="21" spans="1:13" x14ac:dyDescent="0.75">
      <c r="A21" s="4" t="s">
        <v>95</v>
      </c>
      <c r="B21" s="15" t="s">
        <v>272</v>
      </c>
      <c r="C21" s="35">
        <v>1</v>
      </c>
      <c r="D21" s="35">
        <v>7</v>
      </c>
      <c r="E21" s="35">
        <v>7</v>
      </c>
      <c r="F21" s="12">
        <v>-3.7444933920704797E-2</v>
      </c>
      <c r="G21" s="23">
        <f t="shared" si="0"/>
        <v>2</v>
      </c>
      <c r="H21" s="23">
        <f t="shared" si="1"/>
        <v>4</v>
      </c>
      <c r="I21" s="23">
        <f t="shared" si="2"/>
        <v>7.9999999999999991</v>
      </c>
      <c r="J21" s="23">
        <f t="shared" si="4"/>
        <v>7</v>
      </c>
      <c r="K21" s="23">
        <f t="shared" si="5"/>
        <v>1</v>
      </c>
      <c r="L21" s="57">
        <f t="shared" si="3"/>
        <v>8.0499999999999989</v>
      </c>
      <c r="M21" s="19"/>
    </row>
    <row r="22" spans="1:13" x14ac:dyDescent="0.75">
      <c r="A22" s="4" t="s">
        <v>96</v>
      </c>
      <c r="B22" s="15" t="s">
        <v>271</v>
      </c>
      <c r="C22" s="35">
        <v>2</v>
      </c>
      <c r="D22" s="35">
        <v>2</v>
      </c>
      <c r="E22" s="35">
        <v>2</v>
      </c>
      <c r="F22" s="12">
        <v>-3.3180778032036562E-2</v>
      </c>
      <c r="G22" s="23">
        <f t="shared" si="0"/>
        <v>3</v>
      </c>
      <c r="H22" s="23">
        <f t="shared" si="1"/>
        <v>7</v>
      </c>
      <c r="I22" s="23">
        <f t="shared" si="2"/>
        <v>9</v>
      </c>
      <c r="J22" s="23">
        <f t="shared" si="4"/>
        <v>8</v>
      </c>
      <c r="K22" s="23">
        <f t="shared" si="5"/>
        <v>-4</v>
      </c>
      <c r="L22" s="57">
        <f t="shared" si="3"/>
        <v>7.7828947368421044</v>
      </c>
      <c r="M22" s="19"/>
    </row>
    <row r="23" spans="1:13" x14ac:dyDescent="0.75">
      <c r="A23" s="4" t="s">
        <v>97</v>
      </c>
      <c r="B23" s="15" t="s">
        <v>270</v>
      </c>
      <c r="C23" s="35">
        <v>2</v>
      </c>
      <c r="D23" s="35">
        <v>22</v>
      </c>
      <c r="E23" s="35">
        <v>1</v>
      </c>
      <c r="F23" s="12">
        <v>-4.6153846153846101E-2</v>
      </c>
      <c r="G23" s="23">
        <f t="shared" si="0"/>
        <v>4</v>
      </c>
      <c r="H23" s="23">
        <f t="shared" si="1"/>
        <v>2</v>
      </c>
      <c r="I23" s="23">
        <f t="shared" si="2"/>
        <v>3</v>
      </c>
      <c r="J23" s="23">
        <f t="shared" si="4"/>
        <v>1</v>
      </c>
      <c r="K23" s="23">
        <f t="shared" si="5"/>
        <v>2</v>
      </c>
      <c r="L23" s="57">
        <f t="shared" si="3"/>
        <v>7.4236842105263152</v>
      </c>
      <c r="M23" s="19"/>
    </row>
    <row r="24" spans="1:13" x14ac:dyDescent="0.75">
      <c r="A24" s="4" t="s">
        <v>98</v>
      </c>
      <c r="B24" s="15" t="s">
        <v>269</v>
      </c>
      <c r="C24" s="35"/>
      <c r="D24" s="35"/>
      <c r="E24" s="35"/>
      <c r="F24" s="12">
        <v>-3.2258064516129004E-2</v>
      </c>
      <c r="G24" s="23">
        <f t="shared" si="0"/>
        <v>2</v>
      </c>
      <c r="H24" s="23">
        <f t="shared" si="1"/>
        <v>22</v>
      </c>
      <c r="I24" s="23">
        <f t="shared" si="2"/>
        <v>1</v>
      </c>
      <c r="J24" s="23">
        <f t="shared" si="4"/>
        <v>-1</v>
      </c>
      <c r="K24" s="23">
        <f t="shared" si="5"/>
        <v>1</v>
      </c>
      <c r="L24" s="57">
        <f t="shared" si="3"/>
        <v>7.1842105263157894</v>
      </c>
      <c r="M24" s="19"/>
    </row>
    <row r="25" spans="1:13" x14ac:dyDescent="0.75">
      <c r="A25" s="4" t="s">
        <v>99</v>
      </c>
      <c r="B25" s="15" t="s">
        <v>268</v>
      </c>
      <c r="C25" s="35"/>
      <c r="D25" s="35">
        <v>1</v>
      </c>
      <c r="E25" s="35">
        <v>2</v>
      </c>
      <c r="F25" s="12">
        <v>-0.26282051282051277</v>
      </c>
      <c r="G25" s="23">
        <f t="shared" si="0"/>
        <v>0</v>
      </c>
      <c r="H25" s="23">
        <f t="shared" si="1"/>
        <v>0</v>
      </c>
      <c r="I25" s="23">
        <f t="shared" si="2"/>
        <v>1.9999999999999998</v>
      </c>
      <c r="J25" s="23">
        <f t="shared" si="4"/>
        <v>2</v>
      </c>
      <c r="K25" s="23">
        <f t="shared" si="5"/>
        <v>0</v>
      </c>
      <c r="L25" s="57">
        <f t="shared" si="3"/>
        <v>5.2960526315789478</v>
      </c>
      <c r="M25" s="19"/>
    </row>
    <row r="26" spans="1:13" x14ac:dyDescent="0.75">
      <c r="A26" s="4" t="s">
        <v>100</v>
      </c>
      <c r="B26" s="15" t="s">
        <v>267</v>
      </c>
      <c r="C26" s="35"/>
      <c r="D26" s="35">
        <v>3</v>
      </c>
      <c r="E26" s="35">
        <v>2</v>
      </c>
      <c r="F26" s="12">
        <v>-1.0434782608695681E-2</v>
      </c>
      <c r="G26" s="23">
        <f t="shared" si="0"/>
        <v>0</v>
      </c>
      <c r="H26" s="23">
        <f t="shared" si="1"/>
        <v>1</v>
      </c>
      <c r="I26" s="23">
        <f t="shared" si="2"/>
        <v>4</v>
      </c>
      <c r="J26" s="23">
        <f t="shared" si="4"/>
        <v>4</v>
      </c>
      <c r="K26" s="23">
        <f t="shared" si="5"/>
        <v>-2</v>
      </c>
      <c r="L26" s="57">
        <f t="shared" si="3"/>
        <v>5.2407894736842104</v>
      </c>
      <c r="M26" s="19"/>
    </row>
    <row r="27" spans="1:13" x14ac:dyDescent="0.75">
      <c r="A27" s="4" t="s">
        <v>101</v>
      </c>
      <c r="B27" s="15" t="s">
        <v>266</v>
      </c>
      <c r="C27" s="35">
        <v>6</v>
      </c>
      <c r="D27" s="35">
        <v>27</v>
      </c>
      <c r="E27" s="35">
        <v>2</v>
      </c>
      <c r="F27" s="12">
        <v>5.7996485061511338E-2</v>
      </c>
      <c r="G27" s="23">
        <f t="shared" si="0"/>
        <v>5.9999999999999991</v>
      </c>
      <c r="H27" s="23">
        <f t="shared" si="1"/>
        <v>3</v>
      </c>
      <c r="I27" s="23">
        <f t="shared" si="2"/>
        <v>4</v>
      </c>
      <c r="J27" s="23">
        <f t="shared" si="4"/>
        <v>4</v>
      </c>
      <c r="K27" s="23">
        <f t="shared" si="5"/>
        <v>4</v>
      </c>
      <c r="L27" s="57">
        <f t="shared" si="3"/>
        <v>5.5447368421052623</v>
      </c>
      <c r="M27" s="19"/>
    </row>
    <row r="28" spans="1:13" x14ac:dyDescent="0.75">
      <c r="A28" s="4" t="s">
        <v>102</v>
      </c>
      <c r="B28" s="15" t="s">
        <v>265</v>
      </c>
      <c r="C28" s="35"/>
      <c r="D28" s="35">
        <v>3</v>
      </c>
      <c r="E28" s="35"/>
      <c r="F28" s="12">
        <v>4.9833887043189362E-2</v>
      </c>
      <c r="G28" s="23">
        <f t="shared" si="0"/>
        <v>6</v>
      </c>
      <c r="H28" s="23">
        <f t="shared" si="1"/>
        <v>27</v>
      </c>
      <c r="I28" s="23">
        <f t="shared" si="2"/>
        <v>2</v>
      </c>
      <c r="J28" s="23">
        <f t="shared" si="4"/>
        <v>-4</v>
      </c>
      <c r="K28" s="23">
        <f t="shared" si="5"/>
        <v>4</v>
      </c>
      <c r="L28" s="57">
        <f t="shared" si="3"/>
        <v>5.8210526315789464</v>
      </c>
      <c r="M28" s="19"/>
    </row>
    <row r="29" spans="1:13" x14ac:dyDescent="0.75">
      <c r="A29" s="4" t="s">
        <v>103</v>
      </c>
      <c r="B29" s="15" t="s">
        <v>264</v>
      </c>
      <c r="C29" s="35">
        <v>1</v>
      </c>
      <c r="D29" s="35">
        <v>6</v>
      </c>
      <c r="E29" s="35">
        <v>3</v>
      </c>
      <c r="F29" s="12">
        <v>-0.16613924050632911</v>
      </c>
      <c r="G29" s="23">
        <f t="shared" si="0"/>
        <v>0.99999999999999989</v>
      </c>
      <c r="H29" s="23">
        <f t="shared" si="1"/>
        <v>3</v>
      </c>
      <c r="I29" s="23">
        <f t="shared" si="2"/>
        <v>2.9999999999999996</v>
      </c>
      <c r="J29" s="23">
        <f t="shared" si="4"/>
        <v>3</v>
      </c>
      <c r="K29" s="23">
        <f t="shared" si="5"/>
        <v>1</v>
      </c>
      <c r="L29" s="57">
        <f t="shared" si="3"/>
        <v>4.8539473684210517</v>
      </c>
      <c r="M29" s="19"/>
    </row>
    <row r="30" spans="1:13" x14ac:dyDescent="0.75">
      <c r="A30" s="4" t="s">
        <v>104</v>
      </c>
      <c r="B30" s="15" t="s">
        <v>263</v>
      </c>
      <c r="C30" s="35"/>
      <c r="D30" s="35">
        <v>2</v>
      </c>
      <c r="E30" s="35">
        <v>1</v>
      </c>
      <c r="F30" s="12">
        <v>9.6774193548387011E-2</v>
      </c>
      <c r="G30" s="23">
        <f t="shared" si="0"/>
        <v>1</v>
      </c>
      <c r="H30" s="23">
        <f t="shared" si="1"/>
        <v>6</v>
      </c>
      <c r="I30" s="23">
        <f t="shared" si="2"/>
        <v>4</v>
      </c>
      <c r="J30" s="23">
        <f t="shared" si="4"/>
        <v>3</v>
      </c>
      <c r="K30" s="23">
        <f t="shared" si="5"/>
        <v>-2</v>
      </c>
      <c r="L30" s="57">
        <f t="shared" si="3"/>
        <v>5.3236842105263147</v>
      </c>
      <c r="M30" s="19"/>
    </row>
    <row r="31" spans="1:13" x14ac:dyDescent="0.75">
      <c r="A31" s="4" t="s">
        <v>105</v>
      </c>
      <c r="B31" s="15" t="s">
        <v>262</v>
      </c>
      <c r="C31" s="35"/>
      <c r="D31" s="35">
        <v>6</v>
      </c>
      <c r="E31" s="35"/>
      <c r="F31" s="12">
        <v>6.7474048442906609E-2</v>
      </c>
      <c r="G31" s="23">
        <f t="shared" si="0"/>
        <v>0</v>
      </c>
      <c r="H31" s="23">
        <f t="shared" si="1"/>
        <v>2</v>
      </c>
      <c r="I31" s="23">
        <f t="shared" si="2"/>
        <v>1</v>
      </c>
      <c r="J31" s="23">
        <f t="shared" si="4"/>
        <v>1</v>
      </c>
      <c r="K31" s="23">
        <f t="shared" si="5"/>
        <v>-1</v>
      </c>
      <c r="L31" s="57">
        <f t="shared" si="3"/>
        <v>5.6828947368421039</v>
      </c>
      <c r="M31" s="19"/>
    </row>
    <row r="32" spans="1:13" x14ac:dyDescent="0.75">
      <c r="A32" s="4" t="s">
        <v>106</v>
      </c>
      <c r="B32" s="15" t="s">
        <v>261</v>
      </c>
      <c r="C32" s="35">
        <v>1</v>
      </c>
      <c r="D32" s="35">
        <v>4</v>
      </c>
      <c r="E32" s="35">
        <v>2</v>
      </c>
      <c r="F32" s="12">
        <v>6.9692058346839447E-2</v>
      </c>
      <c r="G32" s="23">
        <f t="shared" si="0"/>
        <v>0.99999999999999989</v>
      </c>
      <c r="H32" s="23">
        <f t="shared" si="1"/>
        <v>6</v>
      </c>
      <c r="I32" s="23">
        <f t="shared" si="2"/>
        <v>1.9999999999999998</v>
      </c>
      <c r="J32" s="23">
        <f t="shared" si="4"/>
        <v>2</v>
      </c>
      <c r="K32" s="23">
        <f t="shared" si="5"/>
        <v>1</v>
      </c>
      <c r="L32" s="57">
        <f t="shared" si="3"/>
        <v>6.0789473684210504</v>
      </c>
      <c r="M32" s="19"/>
    </row>
    <row r="33" spans="1:13" x14ac:dyDescent="0.75">
      <c r="A33" s="4" t="s">
        <v>107</v>
      </c>
      <c r="B33" s="15" t="s">
        <v>260</v>
      </c>
      <c r="C33" s="35"/>
      <c r="D33" s="35">
        <v>3</v>
      </c>
      <c r="E33" s="35"/>
      <c r="F33" s="12">
        <v>4.5454545454546302E-3</v>
      </c>
      <c r="G33" s="23">
        <f t="shared" si="0"/>
        <v>1</v>
      </c>
      <c r="H33" s="23">
        <f t="shared" si="1"/>
        <v>4</v>
      </c>
      <c r="I33" s="23">
        <f t="shared" si="2"/>
        <v>2</v>
      </c>
      <c r="J33" s="23">
        <f t="shared" si="4"/>
        <v>1</v>
      </c>
      <c r="K33" s="23">
        <f t="shared" si="5"/>
        <v>-1</v>
      </c>
      <c r="L33" s="57">
        <f t="shared" si="3"/>
        <v>6.1065789473684191</v>
      </c>
      <c r="M33" s="19"/>
    </row>
    <row r="34" spans="1:13" x14ac:dyDescent="0.75">
      <c r="A34" s="4" t="s">
        <v>108</v>
      </c>
      <c r="B34" s="15" t="s">
        <v>259</v>
      </c>
      <c r="C34" s="35">
        <v>7</v>
      </c>
      <c r="D34" s="35">
        <v>47</v>
      </c>
      <c r="E34" s="35">
        <v>7</v>
      </c>
      <c r="F34" s="12">
        <v>-3.9215686274509776E-2</v>
      </c>
      <c r="G34" s="23">
        <f t="shared" si="0"/>
        <v>6.9999999999999991</v>
      </c>
      <c r="H34" s="23">
        <f t="shared" si="1"/>
        <v>3</v>
      </c>
      <c r="I34" s="23">
        <f t="shared" si="2"/>
        <v>6.9999999999999991</v>
      </c>
      <c r="J34" s="23">
        <f t="shared" si="4"/>
        <v>7</v>
      </c>
      <c r="K34" s="23">
        <f t="shared" si="5"/>
        <v>7</v>
      </c>
      <c r="L34" s="57">
        <f t="shared" si="3"/>
        <v>5.8671052631578933</v>
      </c>
      <c r="M34" s="19"/>
    </row>
    <row r="35" spans="1:13" x14ac:dyDescent="0.75">
      <c r="A35" s="4" t="s">
        <v>109</v>
      </c>
      <c r="B35" s="15" t="s">
        <v>258</v>
      </c>
      <c r="C35" s="35">
        <v>12</v>
      </c>
      <c r="D35" s="35">
        <v>44</v>
      </c>
      <c r="E35" s="35">
        <v>9</v>
      </c>
      <c r="F35" s="12">
        <v>-4.7095761381475976E-3</v>
      </c>
      <c r="G35" s="23">
        <f t="shared" si="0"/>
        <v>19</v>
      </c>
      <c r="H35" s="23">
        <f t="shared" si="1"/>
        <v>47</v>
      </c>
      <c r="I35" s="23">
        <f t="shared" si="2"/>
        <v>15.999999999999998</v>
      </c>
      <c r="J35" s="23">
        <f t="shared" si="4"/>
        <v>9</v>
      </c>
      <c r="K35" s="23">
        <f t="shared" si="5"/>
        <v>12</v>
      </c>
      <c r="L35" s="57">
        <f t="shared" si="3"/>
        <v>5.8394736842105246</v>
      </c>
      <c r="M35" s="19"/>
    </row>
    <row r="36" spans="1:13" x14ac:dyDescent="0.75">
      <c r="A36" s="4" t="s">
        <v>110</v>
      </c>
      <c r="B36" s="15" t="s">
        <v>257</v>
      </c>
      <c r="C36" s="35">
        <v>7</v>
      </c>
      <c r="D36" s="35">
        <v>39</v>
      </c>
      <c r="E36" s="35">
        <v>11</v>
      </c>
      <c r="F36" s="12">
        <v>-1.7350157728706628E-2</v>
      </c>
      <c r="G36" s="23">
        <f t="shared" ref="G36:G67" si="6">C35+($N$3*C36)</f>
        <v>19</v>
      </c>
      <c r="H36" s="23">
        <f t="shared" ref="H36:H67" si="7">D35+($N$4*D36)</f>
        <v>44</v>
      </c>
      <c r="I36" s="23">
        <f t="shared" ref="I36:I67" si="8">E35+($N$5*E36)</f>
        <v>20</v>
      </c>
      <c r="J36" s="23">
        <f t="shared" si="4"/>
        <v>8</v>
      </c>
      <c r="K36" s="23">
        <f t="shared" si="5"/>
        <v>10</v>
      </c>
      <c r="L36" s="57">
        <f t="shared" ref="L36:L67" si="9">(1+F36)*L35</f>
        <v>5.7381578947368403</v>
      </c>
      <c r="M36" s="19"/>
    </row>
    <row r="37" spans="1:13" x14ac:dyDescent="0.75">
      <c r="A37" s="4" t="s">
        <v>111</v>
      </c>
      <c r="B37" s="15" t="s">
        <v>256</v>
      </c>
      <c r="C37" s="35">
        <v>18</v>
      </c>
      <c r="D37" s="35">
        <v>32</v>
      </c>
      <c r="E37" s="35">
        <v>14</v>
      </c>
      <c r="F37" s="12">
        <v>0.12680577849117181</v>
      </c>
      <c r="G37" s="23">
        <f t="shared" si="6"/>
        <v>24.999999999999996</v>
      </c>
      <c r="H37" s="23">
        <f t="shared" si="7"/>
        <v>39</v>
      </c>
      <c r="I37" s="23">
        <f t="shared" si="8"/>
        <v>25</v>
      </c>
      <c r="J37" s="23">
        <f t="shared" si="4"/>
        <v>18</v>
      </c>
      <c r="K37" s="23">
        <f t="shared" si="5"/>
        <v>14</v>
      </c>
      <c r="L37" s="57">
        <f t="shared" si="9"/>
        <v>6.4657894736842092</v>
      </c>
      <c r="M37" s="19"/>
    </row>
    <row r="38" spans="1:13" x14ac:dyDescent="0.75">
      <c r="A38" s="4" t="s">
        <v>112</v>
      </c>
      <c r="B38" s="15" t="s">
        <v>255</v>
      </c>
      <c r="C38" s="35">
        <v>6</v>
      </c>
      <c r="D38" s="35">
        <v>65</v>
      </c>
      <c r="E38" s="35">
        <v>7</v>
      </c>
      <c r="F38" s="12">
        <v>-0.15669515669515666</v>
      </c>
      <c r="G38" s="23">
        <f t="shared" si="6"/>
        <v>24</v>
      </c>
      <c r="H38" s="23">
        <f t="shared" si="7"/>
        <v>32</v>
      </c>
      <c r="I38" s="23">
        <f t="shared" si="8"/>
        <v>21</v>
      </c>
      <c r="J38" s="23">
        <f t="shared" si="4"/>
        <v>3</v>
      </c>
      <c r="K38" s="23">
        <f t="shared" si="5"/>
        <v>10</v>
      </c>
      <c r="L38" s="57">
        <f t="shared" si="9"/>
        <v>5.4526315789473676</v>
      </c>
      <c r="M38" s="19"/>
    </row>
    <row r="39" spans="1:13" x14ac:dyDescent="0.75">
      <c r="A39" s="4" t="s">
        <v>113</v>
      </c>
      <c r="B39" s="15" t="s">
        <v>254</v>
      </c>
      <c r="C39" s="35">
        <v>11</v>
      </c>
      <c r="D39" s="35">
        <v>25</v>
      </c>
      <c r="E39" s="35">
        <v>6</v>
      </c>
      <c r="F39" s="12">
        <v>3.8851351351351315E-2</v>
      </c>
      <c r="G39" s="23">
        <f t="shared" si="6"/>
        <v>17</v>
      </c>
      <c r="H39" s="23">
        <f t="shared" si="7"/>
        <v>65</v>
      </c>
      <c r="I39" s="23">
        <f t="shared" si="8"/>
        <v>13</v>
      </c>
      <c r="J39" s="23">
        <f t="shared" si="4"/>
        <v>7</v>
      </c>
      <c r="K39" s="23">
        <f t="shared" si="5"/>
        <v>10</v>
      </c>
      <c r="L39" s="57">
        <f t="shared" si="9"/>
        <v>5.6644736842105257</v>
      </c>
      <c r="M39" s="19"/>
    </row>
    <row r="40" spans="1:13" x14ac:dyDescent="0.75">
      <c r="A40" s="4" t="s">
        <v>114</v>
      </c>
      <c r="B40" s="15" t="s">
        <v>253</v>
      </c>
      <c r="C40" s="35">
        <v>11</v>
      </c>
      <c r="D40" s="35">
        <v>49</v>
      </c>
      <c r="E40" s="35">
        <v>6</v>
      </c>
      <c r="F40" s="12">
        <v>6.8292682926829329E-2</v>
      </c>
      <c r="G40" s="23">
        <f t="shared" si="6"/>
        <v>22</v>
      </c>
      <c r="H40" s="23">
        <f t="shared" si="7"/>
        <v>25</v>
      </c>
      <c r="I40" s="23">
        <f t="shared" si="8"/>
        <v>12</v>
      </c>
      <c r="J40" s="23">
        <f t="shared" si="4"/>
        <v>1</v>
      </c>
      <c r="K40" s="23">
        <f t="shared" si="5"/>
        <v>16</v>
      </c>
      <c r="L40" s="57">
        <f t="shared" si="9"/>
        <v>6.0513157894736835</v>
      </c>
      <c r="M40" s="19"/>
    </row>
    <row r="41" spans="1:13" x14ac:dyDescent="0.75">
      <c r="A41" s="4" t="s">
        <v>115</v>
      </c>
      <c r="B41" s="15" t="s">
        <v>252</v>
      </c>
      <c r="C41" s="35">
        <v>11</v>
      </c>
      <c r="D41" s="35">
        <v>49</v>
      </c>
      <c r="E41" s="35">
        <v>4</v>
      </c>
      <c r="F41" s="12">
        <v>-3.6529680365296802E-2</v>
      </c>
      <c r="G41" s="23">
        <f t="shared" si="6"/>
        <v>22</v>
      </c>
      <c r="H41" s="23">
        <f t="shared" si="7"/>
        <v>49</v>
      </c>
      <c r="I41" s="23">
        <f t="shared" si="8"/>
        <v>10</v>
      </c>
      <c r="J41" s="23">
        <f t="shared" si="4"/>
        <v>-1</v>
      </c>
      <c r="K41" s="23">
        <f t="shared" si="5"/>
        <v>16</v>
      </c>
      <c r="L41" s="57">
        <f t="shared" si="9"/>
        <v>5.8302631578947359</v>
      </c>
      <c r="M41" s="19"/>
    </row>
    <row r="42" spans="1:13" x14ac:dyDescent="0.75">
      <c r="A42" s="4" t="s">
        <v>116</v>
      </c>
      <c r="B42" s="15" t="s">
        <v>251</v>
      </c>
      <c r="C42" s="35">
        <v>3</v>
      </c>
      <c r="D42" s="35">
        <v>48</v>
      </c>
      <c r="E42" s="35">
        <v>11</v>
      </c>
      <c r="F42" s="12">
        <v>3.7914691943127909E-2</v>
      </c>
      <c r="G42" s="23">
        <f t="shared" si="6"/>
        <v>14</v>
      </c>
      <c r="H42" s="23">
        <f t="shared" si="7"/>
        <v>49</v>
      </c>
      <c r="I42" s="23">
        <f t="shared" si="8"/>
        <v>14.999999999999998</v>
      </c>
      <c r="J42" s="23">
        <f t="shared" si="4"/>
        <v>4</v>
      </c>
      <c r="K42" s="23">
        <f t="shared" si="5"/>
        <v>10</v>
      </c>
      <c r="L42" s="57">
        <f t="shared" si="9"/>
        <v>6.0513157894736826</v>
      </c>
      <c r="M42" s="19"/>
    </row>
    <row r="43" spans="1:13" x14ac:dyDescent="0.75">
      <c r="A43" s="4" t="s">
        <v>117</v>
      </c>
      <c r="B43" s="15" t="s">
        <v>250</v>
      </c>
      <c r="C43" s="35">
        <v>3</v>
      </c>
      <c r="D43" s="35">
        <v>22</v>
      </c>
      <c r="E43" s="35">
        <v>4</v>
      </c>
      <c r="F43" s="12">
        <v>-7.6103500761035003E-2</v>
      </c>
      <c r="G43" s="23">
        <f t="shared" si="6"/>
        <v>6</v>
      </c>
      <c r="H43" s="23">
        <f t="shared" si="7"/>
        <v>48</v>
      </c>
      <c r="I43" s="23">
        <f t="shared" si="8"/>
        <v>15</v>
      </c>
      <c r="J43" s="23">
        <f t="shared" si="4"/>
        <v>12</v>
      </c>
      <c r="K43" s="23">
        <f t="shared" si="5"/>
        <v>-5</v>
      </c>
      <c r="L43" s="57">
        <f t="shared" si="9"/>
        <v>5.5907894736842092</v>
      </c>
      <c r="M43" s="19"/>
    </row>
    <row r="44" spans="1:13" x14ac:dyDescent="0.75">
      <c r="A44" s="4" t="s">
        <v>118</v>
      </c>
      <c r="B44" s="15" t="s">
        <v>249</v>
      </c>
      <c r="C44" s="35">
        <v>6</v>
      </c>
      <c r="D44" s="35">
        <v>22</v>
      </c>
      <c r="E44" s="35">
        <v>14</v>
      </c>
      <c r="F44" s="12">
        <v>-2.6359143327841839E-2</v>
      </c>
      <c r="G44" s="23">
        <f t="shared" si="6"/>
        <v>9</v>
      </c>
      <c r="H44" s="23">
        <f t="shared" si="7"/>
        <v>22</v>
      </c>
      <c r="I44" s="23">
        <f t="shared" si="8"/>
        <v>18</v>
      </c>
      <c r="J44" s="23">
        <f t="shared" si="4"/>
        <v>15</v>
      </c>
      <c r="K44" s="23">
        <f t="shared" si="5"/>
        <v>5</v>
      </c>
      <c r="L44" s="57">
        <f t="shared" si="9"/>
        <v>5.443421052631578</v>
      </c>
      <c r="M44" s="19"/>
    </row>
    <row r="45" spans="1:13" x14ac:dyDescent="0.75">
      <c r="A45" s="4" t="s">
        <v>119</v>
      </c>
      <c r="B45" s="15" t="s">
        <v>248</v>
      </c>
      <c r="C45" s="35">
        <v>9</v>
      </c>
      <c r="D45" s="35">
        <v>89</v>
      </c>
      <c r="E45" s="35">
        <v>28</v>
      </c>
      <c r="F45" s="12">
        <v>0.13874788494077839</v>
      </c>
      <c r="G45" s="23">
        <f t="shared" si="6"/>
        <v>14.999999999999998</v>
      </c>
      <c r="H45" s="23">
        <f t="shared" si="7"/>
        <v>22</v>
      </c>
      <c r="I45" s="23">
        <f t="shared" si="8"/>
        <v>42</v>
      </c>
      <c r="J45" s="23">
        <f t="shared" si="4"/>
        <v>36</v>
      </c>
      <c r="K45" s="23">
        <f t="shared" si="5"/>
        <v>1</v>
      </c>
      <c r="L45" s="57">
        <f t="shared" si="9"/>
        <v>6.1986842105263147</v>
      </c>
      <c r="M45" s="19"/>
    </row>
    <row r="46" spans="1:13" x14ac:dyDescent="0.75">
      <c r="A46" s="4" t="s">
        <v>120</v>
      </c>
      <c r="B46" s="15" t="s">
        <v>247</v>
      </c>
      <c r="C46" s="35">
        <v>18</v>
      </c>
      <c r="D46" s="35">
        <v>56</v>
      </c>
      <c r="E46" s="35">
        <v>16</v>
      </c>
      <c r="F46" s="12">
        <v>-6.537890044576522E-2</v>
      </c>
      <c r="G46" s="23">
        <f t="shared" si="6"/>
        <v>26.999999999999996</v>
      </c>
      <c r="H46" s="23">
        <f t="shared" si="7"/>
        <v>89</v>
      </c>
      <c r="I46" s="23">
        <f t="shared" si="8"/>
        <v>44</v>
      </c>
      <c r="J46" s="23">
        <f t="shared" si="4"/>
        <v>35</v>
      </c>
      <c r="K46" s="23">
        <f t="shared" si="5"/>
        <v>-1</v>
      </c>
      <c r="L46" s="57">
        <f t="shared" si="9"/>
        <v>5.7934210526315777</v>
      </c>
      <c r="M46" s="19"/>
    </row>
    <row r="47" spans="1:13" x14ac:dyDescent="0.75">
      <c r="A47" s="4" t="s">
        <v>121</v>
      </c>
      <c r="B47" s="15" t="s">
        <v>246</v>
      </c>
      <c r="C47" s="35">
        <v>8</v>
      </c>
      <c r="D47" s="35">
        <v>40</v>
      </c>
      <c r="E47" s="35">
        <v>17</v>
      </c>
      <c r="F47" s="12">
        <v>-0.15103338632750396</v>
      </c>
      <c r="G47" s="23">
        <f t="shared" si="6"/>
        <v>26</v>
      </c>
      <c r="H47" s="23">
        <f t="shared" si="7"/>
        <v>56</v>
      </c>
      <c r="I47" s="23">
        <f t="shared" si="8"/>
        <v>33</v>
      </c>
      <c r="J47" s="23">
        <f t="shared" si="4"/>
        <v>15</v>
      </c>
      <c r="K47" s="23">
        <f t="shared" si="5"/>
        <v>10</v>
      </c>
      <c r="L47" s="57">
        <f t="shared" si="9"/>
        <v>4.9184210526315777</v>
      </c>
      <c r="M47" s="19"/>
    </row>
    <row r="48" spans="1:13" x14ac:dyDescent="0.75">
      <c r="A48" s="4" t="s">
        <v>122</v>
      </c>
      <c r="B48" s="15" t="s">
        <v>245</v>
      </c>
      <c r="C48" s="35">
        <v>15</v>
      </c>
      <c r="D48" s="35">
        <v>31</v>
      </c>
      <c r="E48" s="35">
        <v>13</v>
      </c>
      <c r="F48" s="12">
        <v>0.10486891385767794</v>
      </c>
      <c r="G48" s="23">
        <f t="shared" si="6"/>
        <v>23</v>
      </c>
      <c r="H48" s="23">
        <f t="shared" si="7"/>
        <v>40</v>
      </c>
      <c r="I48" s="23">
        <f t="shared" si="8"/>
        <v>30</v>
      </c>
      <c r="J48" s="23">
        <f t="shared" si="4"/>
        <v>22</v>
      </c>
      <c r="K48" s="23">
        <f t="shared" si="5"/>
        <v>6</v>
      </c>
      <c r="L48" s="57">
        <f t="shared" si="9"/>
        <v>5.4342105263157885</v>
      </c>
      <c r="M48" s="19"/>
    </row>
    <row r="49" spans="1:13" x14ac:dyDescent="0.75">
      <c r="A49" s="4" t="s">
        <v>123</v>
      </c>
      <c r="B49" s="15" t="s">
        <v>244</v>
      </c>
      <c r="C49" s="35">
        <v>18</v>
      </c>
      <c r="D49" s="35">
        <v>58</v>
      </c>
      <c r="E49" s="35">
        <v>20</v>
      </c>
      <c r="F49" s="12">
        <v>-1.1864406779661052E-2</v>
      </c>
      <c r="G49" s="23">
        <f t="shared" si="6"/>
        <v>33</v>
      </c>
      <c r="H49" s="23">
        <f t="shared" si="7"/>
        <v>31</v>
      </c>
      <c r="I49" s="23">
        <f t="shared" si="8"/>
        <v>33</v>
      </c>
      <c r="J49" s="23">
        <f t="shared" si="4"/>
        <v>18</v>
      </c>
      <c r="K49" s="23">
        <f t="shared" si="5"/>
        <v>20</v>
      </c>
      <c r="L49" s="57">
        <f t="shared" si="9"/>
        <v>5.3697368421052616</v>
      </c>
      <c r="M49" s="19"/>
    </row>
    <row r="50" spans="1:13" x14ac:dyDescent="0.75">
      <c r="A50" s="4" t="s">
        <v>124</v>
      </c>
      <c r="B50" s="15" t="s">
        <v>243</v>
      </c>
      <c r="C50" s="35">
        <v>21</v>
      </c>
      <c r="D50" s="35">
        <v>46</v>
      </c>
      <c r="E50" s="35">
        <v>6</v>
      </c>
      <c r="F50" s="12">
        <v>-0.1286449399656947</v>
      </c>
      <c r="G50" s="23">
        <f t="shared" si="6"/>
        <v>39</v>
      </c>
      <c r="H50" s="23">
        <f t="shared" si="7"/>
        <v>58</v>
      </c>
      <c r="I50" s="23">
        <f t="shared" si="8"/>
        <v>26</v>
      </c>
      <c r="J50" s="23">
        <f t="shared" si="4"/>
        <v>8</v>
      </c>
      <c r="K50" s="23">
        <f t="shared" si="5"/>
        <v>19</v>
      </c>
      <c r="L50" s="57">
        <f t="shared" si="9"/>
        <v>4.678947368421051</v>
      </c>
      <c r="M50" s="19"/>
    </row>
    <row r="51" spans="1:13" x14ac:dyDescent="0.75">
      <c r="A51" s="4" t="s">
        <v>125</v>
      </c>
      <c r="B51" s="15" t="s">
        <v>242</v>
      </c>
      <c r="C51" s="35">
        <v>20</v>
      </c>
      <c r="D51" s="35">
        <v>36</v>
      </c>
      <c r="E51" s="35">
        <v>11</v>
      </c>
      <c r="F51" s="12">
        <v>0.23031496062992127</v>
      </c>
      <c r="G51" s="23">
        <f t="shared" si="6"/>
        <v>41</v>
      </c>
      <c r="H51" s="23">
        <f t="shared" si="7"/>
        <v>46</v>
      </c>
      <c r="I51" s="23">
        <f t="shared" si="8"/>
        <v>17</v>
      </c>
      <c r="J51" s="23">
        <f t="shared" si="4"/>
        <v>-4</v>
      </c>
      <c r="K51" s="23">
        <f t="shared" si="5"/>
        <v>35</v>
      </c>
      <c r="L51" s="57">
        <f t="shared" si="9"/>
        <v>5.7565789473684195</v>
      </c>
      <c r="M51" s="19"/>
    </row>
    <row r="52" spans="1:13" x14ac:dyDescent="0.75">
      <c r="A52" s="4" t="s">
        <v>126</v>
      </c>
      <c r="B52" s="15" t="s">
        <v>241</v>
      </c>
      <c r="C52" s="35">
        <v>13</v>
      </c>
      <c r="D52" s="35">
        <v>38</v>
      </c>
      <c r="E52" s="35">
        <v>19</v>
      </c>
      <c r="F52" s="12">
        <v>4.4799999999999951E-2</v>
      </c>
      <c r="G52" s="23">
        <f t="shared" si="6"/>
        <v>33</v>
      </c>
      <c r="H52" s="23">
        <f t="shared" si="7"/>
        <v>36</v>
      </c>
      <c r="I52" s="23">
        <f t="shared" si="8"/>
        <v>29.999999999999996</v>
      </c>
      <c r="J52" s="23">
        <f t="shared" si="4"/>
        <v>10</v>
      </c>
      <c r="K52" s="23">
        <f t="shared" si="5"/>
        <v>22</v>
      </c>
      <c r="L52" s="57">
        <f t="shared" si="9"/>
        <v>6.0144736842105244</v>
      </c>
      <c r="M52" s="19"/>
    </row>
    <row r="53" spans="1:13" x14ac:dyDescent="0.75">
      <c r="A53" s="4" t="s">
        <v>127</v>
      </c>
      <c r="B53" s="15" t="s">
        <v>240</v>
      </c>
      <c r="C53" s="35">
        <v>11</v>
      </c>
      <c r="D53" s="35">
        <v>41</v>
      </c>
      <c r="E53" s="35">
        <v>15</v>
      </c>
      <c r="F53" s="12">
        <v>2.7565084226646164E-2</v>
      </c>
      <c r="G53" s="23">
        <f t="shared" si="6"/>
        <v>24</v>
      </c>
      <c r="H53" s="23">
        <f t="shared" si="7"/>
        <v>38</v>
      </c>
      <c r="I53" s="23">
        <f t="shared" si="8"/>
        <v>34</v>
      </c>
      <c r="J53" s="23">
        <f t="shared" si="4"/>
        <v>21</v>
      </c>
      <c r="K53" s="23">
        <f t="shared" si="5"/>
        <v>5</v>
      </c>
      <c r="L53" s="57">
        <f t="shared" si="9"/>
        <v>6.1802631578947347</v>
      </c>
      <c r="M53" s="19"/>
    </row>
    <row r="54" spans="1:13" x14ac:dyDescent="0.75">
      <c r="A54" s="4" t="s">
        <v>128</v>
      </c>
      <c r="B54" s="15" t="s">
        <v>239</v>
      </c>
      <c r="C54" s="35">
        <v>21</v>
      </c>
      <c r="D54" s="35">
        <v>116</v>
      </c>
      <c r="E54" s="35">
        <v>29</v>
      </c>
      <c r="F54" s="12">
        <v>-9.6870342771982143E-2</v>
      </c>
      <c r="G54" s="23">
        <f t="shared" si="6"/>
        <v>31.999999999999996</v>
      </c>
      <c r="H54" s="23">
        <f t="shared" si="7"/>
        <v>41</v>
      </c>
      <c r="I54" s="23">
        <f t="shared" si="8"/>
        <v>44</v>
      </c>
      <c r="J54" s="23">
        <f t="shared" si="4"/>
        <v>33</v>
      </c>
      <c r="K54" s="23">
        <f t="shared" si="5"/>
        <v>17</v>
      </c>
      <c r="L54" s="57">
        <f t="shared" si="9"/>
        <v>5.5815789473684188</v>
      </c>
      <c r="M54" s="19"/>
    </row>
    <row r="55" spans="1:13" x14ac:dyDescent="0.75">
      <c r="A55" s="4" t="s">
        <v>129</v>
      </c>
      <c r="B55" s="15" t="s">
        <v>238</v>
      </c>
      <c r="C55" s="35">
        <v>12</v>
      </c>
      <c r="D55" s="35">
        <v>26</v>
      </c>
      <c r="E55" s="35">
        <v>14</v>
      </c>
      <c r="F55" s="12">
        <v>-1.6501650165016479E-2</v>
      </c>
      <c r="G55" s="23">
        <f t="shared" si="6"/>
        <v>33</v>
      </c>
      <c r="H55" s="23">
        <f t="shared" si="7"/>
        <v>116</v>
      </c>
      <c r="I55" s="23">
        <f t="shared" si="8"/>
        <v>43</v>
      </c>
      <c r="J55" s="23">
        <f t="shared" si="4"/>
        <v>22</v>
      </c>
      <c r="K55" s="23">
        <f t="shared" si="5"/>
        <v>4</v>
      </c>
      <c r="L55" s="57">
        <f t="shared" si="9"/>
        <v>5.4894736842105241</v>
      </c>
      <c r="M55" s="19"/>
    </row>
    <row r="56" spans="1:13" x14ac:dyDescent="0.75">
      <c r="A56" s="4" t="s">
        <v>130</v>
      </c>
      <c r="B56" s="15" t="s">
        <v>237</v>
      </c>
      <c r="C56" s="35">
        <v>11</v>
      </c>
      <c r="D56" s="35">
        <v>28</v>
      </c>
      <c r="E56" s="35">
        <v>14</v>
      </c>
      <c r="F56" s="12">
        <v>3.691275167785224E-2</v>
      </c>
      <c r="G56" s="23">
        <f t="shared" si="6"/>
        <v>23</v>
      </c>
      <c r="H56" s="23">
        <f t="shared" si="7"/>
        <v>26</v>
      </c>
      <c r="I56" s="23">
        <f t="shared" si="8"/>
        <v>28</v>
      </c>
      <c r="J56" s="23">
        <f t="shared" si="4"/>
        <v>16</v>
      </c>
      <c r="K56" s="23">
        <f t="shared" si="5"/>
        <v>9</v>
      </c>
      <c r="L56" s="57">
        <f t="shared" si="9"/>
        <v>5.6921052631578917</v>
      </c>
      <c r="M56" s="19"/>
    </row>
    <row r="57" spans="1:13" x14ac:dyDescent="0.75">
      <c r="A57" s="4" t="s">
        <v>131</v>
      </c>
      <c r="B57" s="15" t="s">
        <v>236</v>
      </c>
      <c r="C57" s="35">
        <v>12</v>
      </c>
      <c r="D57" s="35">
        <v>51</v>
      </c>
      <c r="E57" s="35">
        <v>14</v>
      </c>
      <c r="F57" s="12">
        <v>3.8834951456310662E-2</v>
      </c>
      <c r="G57" s="23">
        <f t="shared" si="6"/>
        <v>23</v>
      </c>
      <c r="H57" s="23">
        <f t="shared" si="7"/>
        <v>28</v>
      </c>
      <c r="I57" s="23">
        <f t="shared" si="8"/>
        <v>28</v>
      </c>
      <c r="J57" s="23">
        <f t="shared" si="4"/>
        <v>17</v>
      </c>
      <c r="K57" s="23">
        <f t="shared" si="5"/>
        <v>9</v>
      </c>
      <c r="L57" s="57">
        <f t="shared" si="9"/>
        <v>5.9131578947368384</v>
      </c>
      <c r="M57" s="19"/>
    </row>
    <row r="58" spans="1:13" x14ac:dyDescent="0.75">
      <c r="A58" s="4" t="s">
        <v>132</v>
      </c>
      <c r="B58" s="15" t="s">
        <v>235</v>
      </c>
      <c r="C58" s="35">
        <v>12</v>
      </c>
      <c r="D58" s="35">
        <v>35</v>
      </c>
      <c r="E58" s="35">
        <v>14</v>
      </c>
      <c r="F58" s="12">
        <v>-7.7881619937694158E-3</v>
      </c>
      <c r="G58" s="23">
        <f t="shared" si="6"/>
        <v>24</v>
      </c>
      <c r="H58" s="23">
        <f t="shared" si="7"/>
        <v>51</v>
      </c>
      <c r="I58" s="23">
        <f t="shared" si="8"/>
        <v>28</v>
      </c>
      <c r="J58" s="23">
        <f t="shared" si="4"/>
        <v>16</v>
      </c>
      <c r="K58" s="23">
        <f t="shared" si="5"/>
        <v>10</v>
      </c>
      <c r="L58" s="57">
        <f t="shared" si="9"/>
        <v>5.8671052631578915</v>
      </c>
      <c r="M58" s="19"/>
    </row>
    <row r="59" spans="1:13" x14ac:dyDescent="0.75">
      <c r="A59" s="4" t="s">
        <v>133</v>
      </c>
      <c r="B59" s="15" t="s">
        <v>234</v>
      </c>
      <c r="C59" s="35">
        <v>11</v>
      </c>
      <c r="D59" s="35">
        <v>28</v>
      </c>
      <c r="E59" s="35">
        <v>9</v>
      </c>
      <c r="F59" s="12">
        <v>-6.9073783359497654E-2</v>
      </c>
      <c r="G59" s="23">
        <f t="shared" si="6"/>
        <v>23</v>
      </c>
      <c r="H59" s="23">
        <f t="shared" si="7"/>
        <v>35</v>
      </c>
      <c r="I59" s="23">
        <f t="shared" si="8"/>
        <v>23</v>
      </c>
      <c r="J59" s="23">
        <f t="shared" si="4"/>
        <v>11</v>
      </c>
      <c r="K59" s="23">
        <f t="shared" si="5"/>
        <v>9</v>
      </c>
      <c r="L59" s="57">
        <f t="shared" si="9"/>
        <v>5.4618421052631545</v>
      </c>
      <c r="M59" s="19"/>
    </row>
    <row r="60" spans="1:13" x14ac:dyDescent="0.75">
      <c r="A60" s="4" t="s">
        <v>134</v>
      </c>
      <c r="B60" s="15" t="s">
        <v>233</v>
      </c>
      <c r="C60" s="35">
        <v>7</v>
      </c>
      <c r="D60" s="35">
        <v>50</v>
      </c>
      <c r="E60" s="35">
        <v>10</v>
      </c>
      <c r="F60" s="12">
        <v>0.11129848229342332</v>
      </c>
      <c r="G60" s="23">
        <f t="shared" si="6"/>
        <v>18</v>
      </c>
      <c r="H60" s="23">
        <f t="shared" si="7"/>
        <v>28</v>
      </c>
      <c r="I60" s="23">
        <f t="shared" si="8"/>
        <v>19</v>
      </c>
      <c r="J60" s="23">
        <f t="shared" si="4"/>
        <v>8</v>
      </c>
      <c r="K60" s="23">
        <f t="shared" si="5"/>
        <v>9</v>
      </c>
      <c r="L60" s="57">
        <f t="shared" si="9"/>
        <v>6.06973684210526</v>
      </c>
      <c r="M60" s="19"/>
    </row>
    <row r="61" spans="1:13" x14ac:dyDescent="0.75">
      <c r="A61" s="4" t="s">
        <v>135</v>
      </c>
      <c r="B61" s="15" t="s">
        <v>232</v>
      </c>
      <c r="C61" s="35">
        <v>15</v>
      </c>
      <c r="D61" s="35">
        <v>58</v>
      </c>
      <c r="E61" s="35">
        <v>21</v>
      </c>
      <c r="F61" s="12">
        <v>-8.9529590288315641E-2</v>
      </c>
      <c r="G61" s="23">
        <f t="shared" si="6"/>
        <v>22</v>
      </c>
      <c r="H61" s="23">
        <f t="shared" si="7"/>
        <v>50</v>
      </c>
      <c r="I61" s="23">
        <f t="shared" si="8"/>
        <v>30.999999999999996</v>
      </c>
      <c r="J61" s="23">
        <f t="shared" si="4"/>
        <v>24</v>
      </c>
      <c r="K61" s="23">
        <f t="shared" si="5"/>
        <v>12</v>
      </c>
      <c r="L61" s="57">
        <f t="shared" si="9"/>
        <v>5.5263157894736814</v>
      </c>
      <c r="M61" s="19"/>
    </row>
    <row r="62" spans="1:13" x14ac:dyDescent="0.75">
      <c r="A62" s="4" t="s">
        <v>136</v>
      </c>
      <c r="B62" s="15" t="s">
        <v>231</v>
      </c>
      <c r="C62" s="35">
        <v>12</v>
      </c>
      <c r="D62" s="35">
        <v>33</v>
      </c>
      <c r="E62" s="35">
        <v>10</v>
      </c>
      <c r="F62" s="12">
        <v>0.13500000000000001</v>
      </c>
      <c r="G62" s="23">
        <f t="shared" si="6"/>
        <v>27</v>
      </c>
      <c r="H62" s="23">
        <f t="shared" si="7"/>
        <v>58</v>
      </c>
      <c r="I62" s="23">
        <f t="shared" si="8"/>
        <v>31</v>
      </c>
      <c r="J62" s="23">
        <f t="shared" si="4"/>
        <v>16</v>
      </c>
      <c r="K62" s="23">
        <f t="shared" si="5"/>
        <v>6</v>
      </c>
      <c r="L62" s="57">
        <f t="shared" si="9"/>
        <v>6.2723684210526285</v>
      </c>
      <c r="M62" s="19"/>
    </row>
    <row r="63" spans="1:13" x14ac:dyDescent="0.75">
      <c r="A63" s="4" t="s">
        <v>137</v>
      </c>
      <c r="B63" s="15" t="s">
        <v>230</v>
      </c>
      <c r="C63" s="35">
        <v>11</v>
      </c>
      <c r="D63" s="35">
        <v>44</v>
      </c>
      <c r="E63" s="35">
        <v>6</v>
      </c>
      <c r="F63" s="12">
        <v>-2.2026431718061623E-2</v>
      </c>
      <c r="G63" s="23">
        <f t="shared" si="6"/>
        <v>23</v>
      </c>
      <c r="H63" s="23">
        <f t="shared" si="7"/>
        <v>33</v>
      </c>
      <c r="I63" s="23">
        <f t="shared" si="8"/>
        <v>16</v>
      </c>
      <c r="J63" s="23">
        <f t="shared" si="4"/>
        <v>4</v>
      </c>
      <c r="K63" s="23">
        <f t="shared" si="5"/>
        <v>13</v>
      </c>
      <c r="L63" s="57">
        <f t="shared" si="9"/>
        <v>6.1342105263157869</v>
      </c>
      <c r="M63" s="19"/>
    </row>
    <row r="64" spans="1:13" x14ac:dyDescent="0.75">
      <c r="A64" s="4" t="s">
        <v>138</v>
      </c>
      <c r="B64" s="15" t="s">
        <v>229</v>
      </c>
      <c r="C64" s="35">
        <v>8</v>
      </c>
      <c r="D64" s="35">
        <v>20</v>
      </c>
      <c r="E64" s="35">
        <v>14</v>
      </c>
      <c r="F64" s="12">
        <v>-4.2042042042042094E-2</v>
      </c>
      <c r="G64" s="23">
        <f t="shared" si="6"/>
        <v>19</v>
      </c>
      <c r="H64" s="23">
        <f t="shared" si="7"/>
        <v>44</v>
      </c>
      <c r="I64" s="23">
        <f t="shared" si="8"/>
        <v>20</v>
      </c>
      <c r="J64" s="23">
        <f t="shared" si="4"/>
        <v>9</v>
      </c>
      <c r="K64" s="23">
        <f t="shared" si="5"/>
        <v>13</v>
      </c>
      <c r="L64" s="57">
        <f t="shared" si="9"/>
        <v>5.8763157894736811</v>
      </c>
      <c r="M64" s="19"/>
    </row>
    <row r="65" spans="1:18" x14ac:dyDescent="0.75">
      <c r="A65" s="4" t="s">
        <v>139</v>
      </c>
      <c r="B65" s="15" t="s">
        <v>228</v>
      </c>
      <c r="C65" s="35">
        <v>8</v>
      </c>
      <c r="D65" s="35">
        <v>54</v>
      </c>
      <c r="E65" s="35">
        <v>22</v>
      </c>
      <c r="F65" s="12">
        <v>-2.6645768025078342E-2</v>
      </c>
      <c r="G65" s="23">
        <f t="shared" si="6"/>
        <v>16</v>
      </c>
      <c r="H65" s="23">
        <f t="shared" si="7"/>
        <v>20</v>
      </c>
      <c r="I65" s="23">
        <f t="shared" si="8"/>
        <v>36</v>
      </c>
      <c r="J65" s="23">
        <f t="shared" si="4"/>
        <v>28</v>
      </c>
      <c r="K65" s="23">
        <f t="shared" si="5"/>
        <v>2</v>
      </c>
      <c r="L65" s="57">
        <f t="shared" si="9"/>
        <v>5.7197368421052603</v>
      </c>
      <c r="M65" s="19"/>
    </row>
    <row r="66" spans="1:18" x14ac:dyDescent="0.75">
      <c r="A66" s="4" t="s">
        <v>140</v>
      </c>
      <c r="B66" s="15" t="s">
        <v>295</v>
      </c>
      <c r="C66" s="35">
        <v>12</v>
      </c>
      <c r="D66" s="35">
        <v>30</v>
      </c>
      <c r="E66" s="35">
        <v>15</v>
      </c>
      <c r="F66" s="12">
        <v>3.5426731078904927E-2</v>
      </c>
      <c r="G66" s="23">
        <f t="shared" si="6"/>
        <v>20</v>
      </c>
      <c r="H66" s="23">
        <f t="shared" si="7"/>
        <v>54</v>
      </c>
      <c r="I66" s="23">
        <f t="shared" si="8"/>
        <v>37</v>
      </c>
      <c r="J66" s="23">
        <f t="shared" si="4"/>
        <v>29</v>
      </c>
      <c r="K66" s="23">
        <f t="shared" si="5"/>
        <v>-2</v>
      </c>
      <c r="L66" s="57">
        <f t="shared" si="9"/>
        <v>5.922368421052628</v>
      </c>
      <c r="M66" s="19"/>
    </row>
    <row r="67" spans="1:18" x14ac:dyDescent="0.75">
      <c r="A67" s="4" t="s">
        <v>141</v>
      </c>
      <c r="B67" s="15" t="s">
        <v>226</v>
      </c>
      <c r="C67" s="35">
        <v>7</v>
      </c>
      <c r="D67" s="35">
        <v>37</v>
      </c>
      <c r="E67" s="35">
        <v>17</v>
      </c>
      <c r="F67" s="12">
        <v>-3.2659409020217689E-2</v>
      </c>
      <c r="G67" s="23">
        <f t="shared" si="6"/>
        <v>19</v>
      </c>
      <c r="H67" s="23">
        <f t="shared" si="7"/>
        <v>30</v>
      </c>
      <c r="I67" s="23">
        <f t="shared" si="8"/>
        <v>31.999999999999996</v>
      </c>
      <c r="J67" s="23">
        <f t="shared" si="4"/>
        <v>20</v>
      </c>
      <c r="K67" s="23">
        <f t="shared" si="5"/>
        <v>4</v>
      </c>
      <c r="L67" s="57">
        <f t="shared" si="9"/>
        <v>5.728947368421049</v>
      </c>
      <c r="M67" s="19"/>
    </row>
    <row r="68" spans="1:18" x14ac:dyDescent="0.75">
      <c r="A68" s="4" t="s">
        <v>142</v>
      </c>
      <c r="B68" s="15" t="s">
        <v>225</v>
      </c>
      <c r="C68" s="35">
        <v>14</v>
      </c>
      <c r="D68" s="35">
        <v>13</v>
      </c>
      <c r="E68" s="35">
        <v>13</v>
      </c>
      <c r="F68" s="12">
        <v>-7.7170418006430874E-2</v>
      </c>
      <c r="G68" s="23">
        <f t="shared" ref="G68:G73" si="10">C67+($N$3*C68)</f>
        <v>21</v>
      </c>
      <c r="H68" s="23">
        <f t="shared" ref="H68:H73" si="11">D67+($N$4*D68)</f>
        <v>37</v>
      </c>
      <c r="I68" s="23">
        <f t="shared" ref="I68:I73" si="12">E67+($N$5*E68)</f>
        <v>30</v>
      </c>
      <c r="J68" s="23">
        <f t="shared" si="4"/>
        <v>23</v>
      </c>
      <c r="K68" s="23">
        <f t="shared" si="5"/>
        <v>4</v>
      </c>
      <c r="L68" s="57">
        <f t="shared" ref="L68:L73" si="13">(1+F68)*L67</f>
        <v>5.2868421052631547</v>
      </c>
      <c r="M68" s="19"/>
    </row>
    <row r="69" spans="1:18" x14ac:dyDescent="0.75">
      <c r="A69" s="4" t="s">
        <v>143</v>
      </c>
      <c r="B69" s="15" t="s">
        <v>224</v>
      </c>
      <c r="C69" s="35">
        <v>8</v>
      </c>
      <c r="D69" s="35">
        <v>30</v>
      </c>
      <c r="E69" s="35">
        <v>7</v>
      </c>
      <c r="F69" s="12">
        <v>-9.930313588850169E-2</v>
      </c>
      <c r="G69" s="23">
        <f t="shared" si="10"/>
        <v>22</v>
      </c>
      <c r="H69" s="23">
        <f t="shared" si="11"/>
        <v>13</v>
      </c>
      <c r="I69" s="23">
        <f t="shared" si="12"/>
        <v>20</v>
      </c>
      <c r="J69" s="23">
        <f t="shared" ref="J69:J73" si="14">ROUND(E69+$N$5*E68-$N$3*C68,0)</f>
        <v>6</v>
      </c>
      <c r="K69" s="23">
        <f t="shared" ref="K69:K73" si="15">ROUND(C69+$N$3*C68-$N$5*E68,0)</f>
        <v>9</v>
      </c>
      <c r="L69" s="57">
        <f t="shared" si="13"/>
        <v>4.7618421052631552</v>
      </c>
      <c r="M69" s="19"/>
    </row>
    <row r="70" spans="1:18" x14ac:dyDescent="0.75">
      <c r="A70" s="4" t="s">
        <v>144</v>
      </c>
      <c r="B70" s="15" t="s">
        <v>223</v>
      </c>
      <c r="C70" s="35">
        <v>21</v>
      </c>
      <c r="D70" s="35">
        <v>104</v>
      </c>
      <c r="E70" s="35">
        <v>25</v>
      </c>
      <c r="F70" s="12">
        <v>0.12572533849129597</v>
      </c>
      <c r="G70" s="23">
        <f t="shared" si="10"/>
        <v>28.999999999999996</v>
      </c>
      <c r="H70" s="23">
        <f t="shared" si="11"/>
        <v>30</v>
      </c>
      <c r="I70" s="23">
        <f t="shared" si="12"/>
        <v>31.999999999999996</v>
      </c>
      <c r="J70" s="23">
        <f t="shared" si="14"/>
        <v>24</v>
      </c>
      <c r="K70" s="23">
        <f t="shared" si="15"/>
        <v>22</v>
      </c>
      <c r="L70" s="57">
        <f t="shared" si="13"/>
        <v>5.3605263157894711</v>
      </c>
      <c r="M70" s="19"/>
    </row>
    <row r="71" spans="1:18" x14ac:dyDescent="0.75">
      <c r="A71" s="4" t="s">
        <v>145</v>
      </c>
      <c r="B71" s="15" t="s">
        <v>222</v>
      </c>
      <c r="C71" s="35">
        <v>9</v>
      </c>
      <c r="D71" s="35">
        <v>24</v>
      </c>
      <c r="E71" s="35">
        <v>17</v>
      </c>
      <c r="F71" s="12">
        <v>-4.6391752577319534E-2</v>
      </c>
      <c r="G71" s="23">
        <f t="shared" si="10"/>
        <v>30</v>
      </c>
      <c r="H71" s="23">
        <f t="shared" si="11"/>
        <v>104</v>
      </c>
      <c r="I71" s="23">
        <f t="shared" si="12"/>
        <v>42</v>
      </c>
      <c r="J71" s="23">
        <f t="shared" si="14"/>
        <v>21</v>
      </c>
      <c r="K71" s="23">
        <f t="shared" si="15"/>
        <v>5</v>
      </c>
      <c r="L71" s="57">
        <f t="shared" si="13"/>
        <v>5.1118421052631557</v>
      </c>
      <c r="M71" s="19"/>
    </row>
    <row r="72" spans="1:18" x14ac:dyDescent="0.75">
      <c r="A72" s="4" t="s">
        <v>146</v>
      </c>
      <c r="B72" s="15" t="s">
        <v>221</v>
      </c>
      <c r="C72" s="35">
        <v>10</v>
      </c>
      <c r="D72" s="35">
        <v>30</v>
      </c>
      <c r="E72" s="35">
        <v>7</v>
      </c>
      <c r="F72" s="12">
        <v>9.9099099099099197E-2</v>
      </c>
      <c r="G72" s="23">
        <f t="shared" si="10"/>
        <v>19</v>
      </c>
      <c r="H72" s="23">
        <f t="shared" si="11"/>
        <v>24</v>
      </c>
      <c r="I72" s="23">
        <f t="shared" si="12"/>
        <v>24</v>
      </c>
      <c r="J72" s="23">
        <f t="shared" si="14"/>
        <v>15</v>
      </c>
      <c r="K72" s="23">
        <f t="shared" si="15"/>
        <v>2</v>
      </c>
      <c r="L72" s="57">
        <f t="shared" si="13"/>
        <v>5.618421052631577</v>
      </c>
      <c r="M72" s="19"/>
    </row>
    <row r="73" spans="1:18" x14ac:dyDescent="0.75">
      <c r="A73" s="4" t="s">
        <v>147</v>
      </c>
      <c r="B73" s="15" t="s">
        <v>220</v>
      </c>
      <c r="C73" s="35">
        <v>9</v>
      </c>
      <c r="D73" s="35">
        <v>17</v>
      </c>
      <c r="E73" s="35">
        <v>3</v>
      </c>
      <c r="F73" s="12">
        <v>-0.40327868852459015</v>
      </c>
      <c r="G73" s="23">
        <f t="shared" si="10"/>
        <v>19</v>
      </c>
      <c r="H73" s="23">
        <f t="shared" si="11"/>
        <v>30</v>
      </c>
      <c r="I73" s="23">
        <f t="shared" si="12"/>
        <v>10</v>
      </c>
      <c r="J73" s="23">
        <f t="shared" si="14"/>
        <v>0</v>
      </c>
      <c r="K73" s="23">
        <f t="shared" si="15"/>
        <v>12</v>
      </c>
      <c r="L73" s="57">
        <f t="shared" si="13"/>
        <v>3.3526315789473675</v>
      </c>
      <c r="M73" s="19"/>
    </row>
    <row r="74" spans="1:18" x14ac:dyDescent="0.75">
      <c r="M74" s="20"/>
      <c r="N74" s="20"/>
      <c r="O74" s="20"/>
      <c r="P74" s="23"/>
      <c r="Q74" s="23"/>
      <c r="R74" s="23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F860-70BB-411E-9A16-8FCC3D0E0EBB}">
  <sheetPr>
    <tabColor theme="4" tint="0.39997558519241921"/>
  </sheetPr>
  <dimension ref="A1:W73"/>
  <sheetViews>
    <sheetView tabSelected="1" topLeftCell="E1" workbookViewId="0">
      <selection activeCell="M2" sqref="M2"/>
    </sheetView>
  </sheetViews>
  <sheetFormatPr defaultColWidth="8.86328125" defaultRowHeight="14.75" x14ac:dyDescent="0.75"/>
  <cols>
    <col min="1" max="1" width="7.6796875" style="35" bestFit="1" customWidth="1"/>
    <col min="2" max="2" width="20.08984375" style="35" bestFit="1" customWidth="1"/>
    <col min="3" max="3" width="18.453125" style="35" bestFit="1" customWidth="1"/>
    <col min="4" max="4" width="18.76953125" style="35" bestFit="1" customWidth="1"/>
    <col min="5" max="5" width="8.86328125" style="35" bestFit="1" customWidth="1"/>
    <col min="6" max="6" width="18.2265625" style="35" bestFit="1" customWidth="1"/>
    <col min="7" max="7" width="15.76953125" style="35" bestFit="1" customWidth="1"/>
    <col min="8" max="8" width="14.54296875" style="35" bestFit="1" customWidth="1"/>
    <col min="9" max="9" width="14.86328125" style="35" bestFit="1" customWidth="1"/>
    <col min="10" max="10" width="18.453125" style="35" bestFit="1" customWidth="1"/>
    <col min="11" max="11" width="19.31640625" style="35" bestFit="1" customWidth="1"/>
    <col min="12" max="12" width="15.76953125" style="35" bestFit="1" customWidth="1"/>
    <col min="13" max="13" width="12" style="35" bestFit="1" customWidth="1"/>
    <col min="14" max="14" width="12.453125" style="57" customWidth="1"/>
    <col min="15" max="15" width="30.31640625" style="55" bestFit="1" customWidth="1"/>
    <col min="16" max="16" width="28.86328125" style="55" bestFit="1" customWidth="1"/>
    <col min="17" max="16384" width="8.86328125" style="35"/>
  </cols>
  <sheetData>
    <row r="1" spans="1:23" x14ac:dyDescent="0.75">
      <c r="L1" s="35" t="s">
        <v>457</v>
      </c>
      <c r="N1" s="57">
        <f>70*0.15</f>
        <v>10.5</v>
      </c>
      <c r="O1" s="55" t="s">
        <v>458</v>
      </c>
    </row>
    <row r="2" spans="1:23" x14ac:dyDescent="0.75">
      <c r="A2" s="35" t="s">
        <v>401</v>
      </c>
      <c r="B2" s="22" t="s">
        <v>346</v>
      </c>
      <c r="C2" s="22" t="s">
        <v>347</v>
      </c>
      <c r="D2" s="22" t="s">
        <v>348</v>
      </c>
      <c r="E2" s="22" t="s">
        <v>412</v>
      </c>
      <c r="F2" s="36" t="s">
        <v>349</v>
      </c>
      <c r="G2" s="22" t="s">
        <v>403</v>
      </c>
      <c r="H2" s="22" t="s">
        <v>404</v>
      </c>
      <c r="I2" s="22" t="s">
        <v>405</v>
      </c>
      <c r="J2" s="22" t="s">
        <v>449</v>
      </c>
      <c r="K2" s="22" t="s">
        <v>450</v>
      </c>
      <c r="L2" s="22" t="s">
        <v>403</v>
      </c>
      <c r="M2" s="35">
        <v>0.33643649403977111</v>
      </c>
      <c r="N2" s="64" t="s">
        <v>419</v>
      </c>
      <c r="O2" s="54" t="s">
        <v>451</v>
      </c>
      <c r="P2" s="54" t="s">
        <v>452</v>
      </c>
      <c r="Q2" s="8"/>
      <c r="R2" s="8"/>
      <c r="S2" s="8"/>
      <c r="T2" s="8"/>
      <c r="U2" s="8"/>
      <c r="V2" s="8"/>
      <c r="W2" s="8"/>
    </row>
    <row r="3" spans="1:23" x14ac:dyDescent="0.75">
      <c r="A3" s="4" t="s">
        <v>77</v>
      </c>
      <c r="B3" s="35">
        <v>16</v>
      </c>
      <c r="C3" s="35">
        <v>363</v>
      </c>
      <c r="D3" s="35">
        <v>43</v>
      </c>
      <c r="E3" s="35">
        <f>D3-B3</f>
        <v>27</v>
      </c>
      <c r="F3" s="12">
        <v>8.9141004862236528E-3</v>
      </c>
      <c r="G3" s="23">
        <f>B3</f>
        <v>16</v>
      </c>
      <c r="H3" s="35">
        <f>C3</f>
        <v>363</v>
      </c>
      <c r="I3" s="35">
        <f>D3</f>
        <v>43</v>
      </c>
      <c r="J3" s="23">
        <f>I3</f>
        <v>43</v>
      </c>
      <c r="K3" s="23">
        <f>G3</f>
        <v>16</v>
      </c>
      <c r="L3" s="8" t="s">
        <v>404</v>
      </c>
      <c r="M3" s="35">
        <v>0.10772559670951587</v>
      </c>
      <c r="N3" s="57">
        <f>(1+F3)*N1</f>
        <v>10.593598055105348</v>
      </c>
      <c r="O3" s="52">
        <f>CORREL(G3:G73,F3:F73)</f>
        <v>4.5378872717502301E-2</v>
      </c>
      <c r="P3" s="52">
        <f>CORREL(I3:I73,F3:F73)</f>
        <v>-9.8245570058194148E-2</v>
      </c>
      <c r="Q3" s="57"/>
      <c r="R3" s="57"/>
      <c r="S3" s="57"/>
      <c r="T3" s="57"/>
      <c r="U3" s="57"/>
      <c r="V3" s="57"/>
      <c r="W3" s="57"/>
    </row>
    <row r="4" spans="1:23" x14ac:dyDescent="0.75">
      <c r="A4" s="4" t="s">
        <v>78</v>
      </c>
      <c r="B4" s="35">
        <v>42</v>
      </c>
      <c r="C4" s="35">
        <v>1932</v>
      </c>
      <c r="D4" s="35">
        <v>86</v>
      </c>
      <c r="E4" s="35">
        <f t="shared" ref="E4:E67" si="0">D4-B4</f>
        <v>44</v>
      </c>
      <c r="F4" s="12">
        <v>-1.927710843373498E-2</v>
      </c>
      <c r="G4" s="23">
        <f t="shared" ref="G4:G35" si="1">B4+($M$2*B3)</f>
        <v>47.38298390463634</v>
      </c>
      <c r="H4" s="35">
        <f t="shared" ref="H4:H35" si="2">C4+($M$3*C3)</f>
        <v>1971.1043916055542</v>
      </c>
      <c r="I4" s="35">
        <f t="shared" ref="I4:I35" si="3">D4+($M$4*D3)</f>
        <v>86</v>
      </c>
      <c r="J4" s="35">
        <f t="shared" ref="J4:J35" si="4">ROUND(D4+$M$4*D3-$M$2*B3,0)</f>
        <v>81</v>
      </c>
      <c r="K4" s="35">
        <f t="shared" ref="K4:K35" si="5">ROUND(B4+$M$2*B3-$M$4*D3,0)</f>
        <v>47</v>
      </c>
      <c r="L4" s="8" t="s">
        <v>405</v>
      </c>
      <c r="M4" s="35">
        <v>0</v>
      </c>
      <c r="N4" s="57">
        <f>N3*(1+F4)</f>
        <v>10.389384116693678</v>
      </c>
      <c r="O4" s="65" t="s">
        <v>453</v>
      </c>
      <c r="P4" s="65" t="s">
        <v>454</v>
      </c>
      <c r="Q4" s="57"/>
      <c r="R4" s="57"/>
      <c r="S4" s="57"/>
      <c r="T4" s="57"/>
      <c r="U4" s="57"/>
      <c r="V4" s="57"/>
      <c r="W4" s="57"/>
    </row>
    <row r="5" spans="1:23" x14ac:dyDescent="0.75">
      <c r="A5" s="4" t="s">
        <v>79</v>
      </c>
      <c r="B5" s="35">
        <v>46</v>
      </c>
      <c r="C5" s="35">
        <v>1077</v>
      </c>
      <c r="D5" s="35">
        <v>88</v>
      </c>
      <c r="E5" s="35">
        <f t="shared" si="0"/>
        <v>42</v>
      </c>
      <c r="F5" s="12">
        <v>-0.11056511056511054</v>
      </c>
      <c r="G5" s="23">
        <f t="shared" si="1"/>
        <v>60.130332749670387</v>
      </c>
      <c r="H5" s="35">
        <f t="shared" si="2"/>
        <v>1285.1258528427848</v>
      </c>
      <c r="I5" s="35">
        <f t="shared" si="3"/>
        <v>88</v>
      </c>
      <c r="J5" s="35">
        <f t="shared" si="4"/>
        <v>74</v>
      </c>
      <c r="K5" s="35">
        <f t="shared" si="5"/>
        <v>60</v>
      </c>
      <c r="N5" s="57">
        <f t="shared" ref="N5:N68" si="6">N4*(1+F5)</f>
        <v>9.2406807131280395</v>
      </c>
      <c r="O5" s="63">
        <f>CORREL(K3:K73,F3:F73)</f>
        <v>4.5393557172130151E-2</v>
      </c>
      <c r="P5" s="63">
        <f>CORREL(J3:J73,F3:F73)</f>
        <v>-0.10001498751888971</v>
      </c>
      <c r="Q5" s="57"/>
      <c r="R5" s="57"/>
      <c r="S5" s="57"/>
      <c r="T5" s="57"/>
      <c r="U5" s="57"/>
      <c r="V5" s="57"/>
      <c r="W5" s="57"/>
    </row>
    <row r="6" spans="1:23" x14ac:dyDescent="0.75">
      <c r="A6" s="4" t="s">
        <v>80</v>
      </c>
      <c r="B6" s="35">
        <v>28</v>
      </c>
      <c r="C6" s="35">
        <v>945</v>
      </c>
      <c r="D6" s="35">
        <v>111</v>
      </c>
      <c r="E6" s="35">
        <f t="shared" si="0"/>
        <v>83</v>
      </c>
      <c r="F6" s="12">
        <v>-4.3278084714548755E-2</v>
      </c>
      <c r="G6" s="23">
        <f t="shared" si="1"/>
        <v>43.476078725829467</v>
      </c>
      <c r="H6" s="35">
        <f t="shared" si="2"/>
        <v>1061.0204676561486</v>
      </c>
      <c r="I6" s="35">
        <f t="shared" si="3"/>
        <v>111</v>
      </c>
      <c r="J6" s="35">
        <f t="shared" si="4"/>
        <v>96</v>
      </c>
      <c r="K6" s="35">
        <f t="shared" si="5"/>
        <v>43</v>
      </c>
      <c r="N6" s="57">
        <f t="shared" si="6"/>
        <v>8.8407617504051874</v>
      </c>
      <c r="O6" s="65" t="s">
        <v>455</v>
      </c>
      <c r="P6" s="65" t="s">
        <v>456</v>
      </c>
      <c r="Q6" s="57"/>
      <c r="R6" s="57"/>
      <c r="S6" s="57"/>
      <c r="T6" s="57"/>
      <c r="U6" s="57"/>
      <c r="V6" s="57"/>
      <c r="W6" s="57"/>
    </row>
    <row r="7" spans="1:23" x14ac:dyDescent="0.75">
      <c r="A7" s="4" t="s">
        <v>81</v>
      </c>
      <c r="B7" s="35">
        <v>35</v>
      </c>
      <c r="C7" s="35">
        <v>1011</v>
      </c>
      <c r="D7" s="35">
        <v>92</v>
      </c>
      <c r="E7" s="35">
        <f t="shared" si="0"/>
        <v>57</v>
      </c>
      <c r="F7" s="12">
        <v>-2.791145332050049E-2</v>
      </c>
      <c r="G7" s="23">
        <f t="shared" si="1"/>
        <v>44.420221833113587</v>
      </c>
      <c r="H7" s="35">
        <f t="shared" si="2"/>
        <v>1112.8006888904924</v>
      </c>
      <c r="I7" s="35">
        <f t="shared" si="3"/>
        <v>92</v>
      </c>
      <c r="J7" s="35">
        <f t="shared" si="4"/>
        <v>83</v>
      </c>
      <c r="K7" s="35">
        <f t="shared" si="5"/>
        <v>44</v>
      </c>
      <c r="N7" s="57">
        <f t="shared" si="6"/>
        <v>8.5940032414910874</v>
      </c>
      <c r="O7" s="63">
        <f>CORREL(K3:K73,N3:N73)</f>
        <v>0.64604235527714338</v>
      </c>
      <c r="P7" s="63">
        <f>CORREL(J3:J73,N3:N73)</f>
        <v>0.30716782324899372</v>
      </c>
      <c r="Q7" s="57"/>
      <c r="R7" s="57"/>
      <c r="S7" s="57"/>
      <c r="T7" s="57"/>
      <c r="U7" s="57"/>
      <c r="V7" s="57"/>
      <c r="W7" s="57"/>
    </row>
    <row r="8" spans="1:23" x14ac:dyDescent="0.75">
      <c r="A8" s="4" t="s">
        <v>82</v>
      </c>
      <c r="B8" s="35">
        <v>49</v>
      </c>
      <c r="C8" s="35">
        <v>1027</v>
      </c>
      <c r="D8" s="35">
        <v>118</v>
      </c>
      <c r="E8" s="35">
        <f t="shared" si="0"/>
        <v>69</v>
      </c>
      <c r="F8" s="12">
        <v>-8.4158415841584122E-2</v>
      </c>
      <c r="G8" s="23">
        <f t="shared" si="1"/>
        <v>60.775277291391987</v>
      </c>
      <c r="H8" s="35">
        <f t="shared" si="2"/>
        <v>1135.9105782733204</v>
      </c>
      <c r="I8" s="35">
        <f t="shared" si="3"/>
        <v>118</v>
      </c>
      <c r="J8" s="35">
        <f t="shared" si="4"/>
        <v>106</v>
      </c>
      <c r="K8" s="35">
        <f t="shared" si="5"/>
        <v>61</v>
      </c>
      <c r="N8" s="57">
        <f t="shared" si="6"/>
        <v>7.8707455429497584</v>
      </c>
      <c r="O8" s="63"/>
      <c r="P8" s="63"/>
      <c r="Q8" s="57"/>
      <c r="R8" s="57"/>
      <c r="S8" s="57"/>
      <c r="T8" s="57"/>
      <c r="U8" s="57"/>
      <c r="V8" s="57"/>
      <c r="W8" s="57"/>
    </row>
    <row r="9" spans="1:23" x14ac:dyDescent="0.75">
      <c r="A9" s="4" t="s">
        <v>83</v>
      </c>
      <c r="B9" s="35">
        <v>34</v>
      </c>
      <c r="C9" s="35">
        <v>1037</v>
      </c>
      <c r="D9" s="35">
        <v>145</v>
      </c>
      <c r="E9" s="35">
        <f t="shared" si="0"/>
        <v>111</v>
      </c>
      <c r="F9" s="12">
        <v>7.3513513513513429E-2</v>
      </c>
      <c r="G9" s="23">
        <f t="shared" si="1"/>
        <v>50.485388207948787</v>
      </c>
      <c r="H9" s="35">
        <f t="shared" si="2"/>
        <v>1147.6341878206729</v>
      </c>
      <c r="I9" s="35">
        <f t="shared" si="3"/>
        <v>145</v>
      </c>
      <c r="J9" s="35">
        <f t="shared" si="4"/>
        <v>129</v>
      </c>
      <c r="K9" s="35">
        <f t="shared" si="5"/>
        <v>50</v>
      </c>
      <c r="N9" s="57">
        <f t="shared" si="6"/>
        <v>8.4493517017828204</v>
      </c>
      <c r="O9" s="63"/>
      <c r="P9" s="63"/>
      <c r="Q9" s="57"/>
      <c r="R9" s="57"/>
      <c r="S9" s="57"/>
      <c r="T9" s="57"/>
      <c r="U9" s="57"/>
      <c r="V9" s="57"/>
      <c r="W9" s="57"/>
    </row>
    <row r="10" spans="1:23" x14ac:dyDescent="0.75">
      <c r="A10" s="4" t="s">
        <v>84</v>
      </c>
      <c r="B10" s="35">
        <v>37</v>
      </c>
      <c r="C10" s="35">
        <v>1383</v>
      </c>
      <c r="D10" s="35">
        <v>286</v>
      </c>
      <c r="E10" s="35">
        <f t="shared" si="0"/>
        <v>249</v>
      </c>
      <c r="F10" s="12">
        <v>6.7472306143000926E-2</v>
      </c>
      <c r="G10" s="23">
        <f t="shared" si="1"/>
        <v>48.438840797352213</v>
      </c>
      <c r="H10" s="35">
        <f t="shared" si="2"/>
        <v>1494.7114437877681</v>
      </c>
      <c r="I10" s="35">
        <f t="shared" si="3"/>
        <v>286</v>
      </c>
      <c r="J10" s="35">
        <f t="shared" si="4"/>
        <v>275</v>
      </c>
      <c r="K10" s="35">
        <f t="shared" si="5"/>
        <v>48</v>
      </c>
      <c r="N10" s="57">
        <f t="shared" si="6"/>
        <v>9.0194489465153964</v>
      </c>
      <c r="O10" s="63"/>
      <c r="P10" s="63"/>
      <c r="Q10" s="57"/>
      <c r="R10" s="57"/>
      <c r="S10" s="57"/>
      <c r="T10" s="57"/>
      <c r="U10" s="57"/>
      <c r="V10" s="57"/>
      <c r="W10" s="57"/>
    </row>
    <row r="11" spans="1:23" x14ac:dyDescent="0.75">
      <c r="A11" s="4" t="s">
        <v>85</v>
      </c>
      <c r="B11" s="35">
        <v>21</v>
      </c>
      <c r="C11" s="35">
        <v>1204</v>
      </c>
      <c r="D11" s="35">
        <v>134</v>
      </c>
      <c r="E11" s="35">
        <f t="shared" si="0"/>
        <v>113</v>
      </c>
      <c r="F11" s="12">
        <v>9.4339622641510523E-3</v>
      </c>
      <c r="G11" s="23">
        <f t="shared" si="1"/>
        <v>33.448150279471534</v>
      </c>
      <c r="H11" s="35">
        <f t="shared" si="2"/>
        <v>1352.9845002492605</v>
      </c>
      <c r="I11" s="35">
        <f t="shared" si="3"/>
        <v>134</v>
      </c>
      <c r="J11" s="35">
        <f t="shared" si="4"/>
        <v>122</v>
      </c>
      <c r="K11" s="35">
        <f t="shared" si="5"/>
        <v>33</v>
      </c>
      <c r="N11" s="57">
        <f t="shared" si="6"/>
        <v>9.1045380875202593</v>
      </c>
      <c r="O11" s="63"/>
      <c r="P11" s="63"/>
      <c r="Q11" s="57"/>
      <c r="R11" s="57"/>
      <c r="S11" s="57"/>
      <c r="T11" s="57"/>
      <c r="U11" s="57"/>
      <c r="V11" s="57"/>
      <c r="W11" s="57"/>
    </row>
    <row r="12" spans="1:23" x14ac:dyDescent="0.75">
      <c r="A12" s="4" t="s">
        <v>86</v>
      </c>
      <c r="B12" s="35">
        <v>36</v>
      </c>
      <c r="C12" s="35">
        <v>1020</v>
      </c>
      <c r="D12" s="35">
        <v>103</v>
      </c>
      <c r="E12" s="35">
        <f t="shared" si="0"/>
        <v>67</v>
      </c>
      <c r="F12" s="12">
        <v>-9.3457943925233655E-3</v>
      </c>
      <c r="G12" s="23">
        <f t="shared" si="1"/>
        <v>43.065166374835194</v>
      </c>
      <c r="H12" s="35">
        <f t="shared" si="2"/>
        <v>1149.7016184382571</v>
      </c>
      <c r="I12" s="35">
        <f t="shared" si="3"/>
        <v>103</v>
      </c>
      <c r="J12" s="35">
        <f t="shared" si="4"/>
        <v>96</v>
      </c>
      <c r="K12" s="35">
        <f t="shared" si="5"/>
        <v>43</v>
      </c>
      <c r="N12" s="57">
        <f t="shared" si="6"/>
        <v>9.0194489465153964</v>
      </c>
      <c r="O12" s="63"/>
      <c r="P12" s="63"/>
      <c r="Q12" s="57"/>
      <c r="R12" s="57"/>
      <c r="S12" s="57"/>
      <c r="T12" s="57"/>
      <c r="U12" s="57"/>
      <c r="V12" s="57"/>
      <c r="W12" s="57"/>
    </row>
    <row r="13" spans="1:23" x14ac:dyDescent="0.75">
      <c r="A13" s="4" t="s">
        <v>87</v>
      </c>
      <c r="B13" s="35">
        <v>53</v>
      </c>
      <c r="C13" s="35">
        <v>1366</v>
      </c>
      <c r="D13" s="35">
        <v>137</v>
      </c>
      <c r="E13" s="35">
        <f t="shared" si="0"/>
        <v>84</v>
      </c>
      <c r="F13" s="12">
        <v>-5.3773584905660421E-2</v>
      </c>
      <c r="G13" s="23">
        <f t="shared" si="1"/>
        <v>65.11171378543176</v>
      </c>
      <c r="H13" s="35">
        <f t="shared" si="2"/>
        <v>1475.8801086437061</v>
      </c>
      <c r="I13" s="35">
        <f t="shared" si="3"/>
        <v>137</v>
      </c>
      <c r="J13" s="35">
        <f t="shared" si="4"/>
        <v>125</v>
      </c>
      <c r="K13" s="35">
        <f t="shared" si="5"/>
        <v>65</v>
      </c>
      <c r="N13" s="57">
        <f t="shared" si="6"/>
        <v>8.5344408427876814</v>
      </c>
      <c r="O13" s="63"/>
      <c r="P13" s="63"/>
      <c r="Q13" s="57"/>
      <c r="R13" s="57"/>
      <c r="S13" s="57"/>
      <c r="T13" s="57"/>
      <c r="U13" s="57"/>
      <c r="V13" s="57"/>
      <c r="W13" s="57"/>
    </row>
    <row r="14" spans="1:23" x14ac:dyDescent="0.75">
      <c r="A14" s="4" t="s">
        <v>88</v>
      </c>
      <c r="B14" s="35">
        <v>42</v>
      </c>
      <c r="C14" s="35">
        <v>1491</v>
      </c>
      <c r="D14" s="35">
        <v>119</v>
      </c>
      <c r="E14" s="35">
        <f t="shared" si="0"/>
        <v>77</v>
      </c>
      <c r="F14" s="12">
        <v>5.1844466600199368E-2</v>
      </c>
      <c r="G14" s="23">
        <f t="shared" si="1"/>
        <v>59.831134184107867</v>
      </c>
      <c r="H14" s="35">
        <f t="shared" si="2"/>
        <v>1638.1531651051987</v>
      </c>
      <c r="I14" s="35">
        <f t="shared" si="3"/>
        <v>119</v>
      </c>
      <c r="J14" s="35">
        <f t="shared" si="4"/>
        <v>101</v>
      </c>
      <c r="K14" s="35">
        <f t="shared" si="5"/>
        <v>60</v>
      </c>
      <c r="N14" s="57">
        <f t="shared" si="6"/>
        <v>8.9769043760129641</v>
      </c>
      <c r="O14" s="63"/>
      <c r="P14" s="63"/>
      <c r="Q14" s="57"/>
      <c r="R14" s="57"/>
      <c r="S14" s="57"/>
      <c r="T14" s="57"/>
      <c r="U14" s="57"/>
      <c r="V14" s="57"/>
      <c r="W14" s="57"/>
    </row>
    <row r="15" spans="1:23" x14ac:dyDescent="0.75">
      <c r="A15" s="4" t="s">
        <v>89</v>
      </c>
      <c r="B15" s="35">
        <v>34</v>
      </c>
      <c r="C15" s="35">
        <v>1275</v>
      </c>
      <c r="D15" s="35">
        <v>246</v>
      </c>
      <c r="E15" s="35">
        <f t="shared" si="0"/>
        <v>212</v>
      </c>
      <c r="F15" s="12">
        <v>2.6540284360189625E-2</v>
      </c>
      <c r="G15" s="23">
        <f t="shared" si="1"/>
        <v>48.130332749670387</v>
      </c>
      <c r="H15" s="35">
        <f t="shared" si="2"/>
        <v>1435.6188646938881</v>
      </c>
      <c r="I15" s="35">
        <f t="shared" si="3"/>
        <v>246</v>
      </c>
      <c r="J15" s="35">
        <f t="shared" si="4"/>
        <v>232</v>
      </c>
      <c r="K15" s="35">
        <f t="shared" si="5"/>
        <v>48</v>
      </c>
      <c r="N15" s="57">
        <f t="shared" si="6"/>
        <v>9.2151539708265791</v>
      </c>
      <c r="O15" s="63"/>
      <c r="P15" s="63"/>
      <c r="Q15" s="57"/>
      <c r="R15" s="57"/>
      <c r="S15" s="57"/>
      <c r="T15" s="57"/>
      <c r="U15" s="57"/>
      <c r="V15" s="57"/>
      <c r="W15" s="57"/>
    </row>
    <row r="16" spans="1:23" x14ac:dyDescent="0.75">
      <c r="A16" s="4" t="s">
        <v>90</v>
      </c>
      <c r="B16" s="35">
        <v>47</v>
      </c>
      <c r="C16" s="35">
        <v>1374</v>
      </c>
      <c r="D16" s="35">
        <v>185</v>
      </c>
      <c r="E16" s="35">
        <f t="shared" si="0"/>
        <v>138</v>
      </c>
      <c r="F16" s="12">
        <v>1.8467220683287211E-2</v>
      </c>
      <c r="G16" s="23">
        <f t="shared" si="1"/>
        <v>58.438840797352213</v>
      </c>
      <c r="H16" s="35">
        <f t="shared" si="2"/>
        <v>1511.3501358046328</v>
      </c>
      <c r="I16" s="35">
        <f t="shared" si="3"/>
        <v>185</v>
      </c>
      <c r="J16" s="35">
        <f t="shared" si="4"/>
        <v>174</v>
      </c>
      <c r="K16" s="35">
        <f t="shared" si="5"/>
        <v>58</v>
      </c>
      <c r="N16" s="57">
        <f t="shared" si="6"/>
        <v>9.3853322528363048</v>
      </c>
      <c r="O16" s="63"/>
      <c r="P16" s="63"/>
      <c r="Q16" s="57"/>
      <c r="R16" s="57"/>
      <c r="S16" s="57"/>
      <c r="T16" s="57"/>
      <c r="U16" s="57"/>
      <c r="V16" s="57"/>
      <c r="W16" s="57"/>
    </row>
    <row r="17" spans="1:23" x14ac:dyDescent="0.75">
      <c r="A17" s="4" t="s">
        <v>91</v>
      </c>
      <c r="B17" s="35">
        <v>44</v>
      </c>
      <c r="C17" s="35">
        <v>1223</v>
      </c>
      <c r="D17" s="35">
        <v>242</v>
      </c>
      <c r="E17" s="35">
        <f t="shared" si="0"/>
        <v>198</v>
      </c>
      <c r="F17" s="12">
        <v>2.5385312783318129E-2</v>
      </c>
      <c r="G17" s="23">
        <f t="shared" si="1"/>
        <v>59.81251521986924</v>
      </c>
      <c r="H17" s="35">
        <f t="shared" si="2"/>
        <v>1371.0149698788748</v>
      </c>
      <c r="I17" s="35">
        <f t="shared" si="3"/>
        <v>242</v>
      </c>
      <c r="J17" s="35">
        <f t="shared" si="4"/>
        <v>226</v>
      </c>
      <c r="K17" s="35">
        <f t="shared" si="5"/>
        <v>60</v>
      </c>
      <c r="N17" s="57">
        <f t="shared" si="6"/>
        <v>9.623581847649918</v>
      </c>
      <c r="O17" s="63"/>
      <c r="P17" s="63"/>
      <c r="Q17" s="57"/>
      <c r="R17" s="57"/>
      <c r="S17" s="57"/>
      <c r="T17" s="57"/>
      <c r="U17" s="57"/>
      <c r="V17" s="57"/>
      <c r="W17" s="57"/>
    </row>
    <row r="18" spans="1:23" x14ac:dyDescent="0.75">
      <c r="A18" s="4" t="s">
        <v>92</v>
      </c>
      <c r="B18" s="35">
        <v>41</v>
      </c>
      <c r="C18" s="35">
        <v>1225</v>
      </c>
      <c r="D18" s="35">
        <v>435</v>
      </c>
      <c r="E18" s="35">
        <f t="shared" si="0"/>
        <v>394</v>
      </c>
      <c r="F18" s="12">
        <v>0.21396993810786924</v>
      </c>
      <c r="G18" s="23">
        <f t="shared" si="1"/>
        <v>55.803205737749927</v>
      </c>
      <c r="H18" s="35">
        <f t="shared" si="2"/>
        <v>1356.748404775738</v>
      </c>
      <c r="I18" s="35">
        <f t="shared" si="3"/>
        <v>435</v>
      </c>
      <c r="J18" s="35">
        <f t="shared" si="4"/>
        <v>420</v>
      </c>
      <c r="K18" s="35">
        <f t="shared" si="5"/>
        <v>56</v>
      </c>
      <c r="N18" s="57">
        <f t="shared" si="6"/>
        <v>11.682739059967584</v>
      </c>
      <c r="O18" s="63"/>
      <c r="P18" s="63"/>
      <c r="Q18" s="57"/>
      <c r="R18" s="57"/>
      <c r="S18" s="57"/>
      <c r="T18" s="57"/>
      <c r="U18" s="57"/>
      <c r="V18" s="57"/>
      <c r="W18" s="57"/>
    </row>
    <row r="19" spans="1:23" x14ac:dyDescent="0.75">
      <c r="A19" s="4" t="s">
        <v>93</v>
      </c>
      <c r="B19" s="35">
        <v>50</v>
      </c>
      <c r="C19" s="35">
        <v>1243</v>
      </c>
      <c r="D19" s="35">
        <v>430</v>
      </c>
      <c r="E19" s="35">
        <f t="shared" si="0"/>
        <v>380</v>
      </c>
      <c r="F19" s="12">
        <v>-0.112163146394756</v>
      </c>
      <c r="G19" s="23">
        <f t="shared" si="1"/>
        <v>63.793896255630614</v>
      </c>
      <c r="H19" s="35">
        <f t="shared" si="2"/>
        <v>1374.9638559691571</v>
      </c>
      <c r="I19" s="35">
        <f t="shared" si="3"/>
        <v>430</v>
      </c>
      <c r="J19" s="35">
        <f t="shared" si="4"/>
        <v>416</v>
      </c>
      <c r="K19" s="35">
        <f t="shared" si="5"/>
        <v>64</v>
      </c>
      <c r="N19" s="57">
        <f t="shared" si="6"/>
        <v>10.372366288492707</v>
      </c>
      <c r="O19" s="63"/>
      <c r="P19" s="63"/>
      <c r="Q19" s="57"/>
      <c r="R19" s="57"/>
      <c r="S19" s="57"/>
      <c r="T19" s="57"/>
      <c r="U19" s="57"/>
      <c r="V19" s="57"/>
      <c r="W19" s="57"/>
    </row>
    <row r="20" spans="1:23" x14ac:dyDescent="0.75">
      <c r="A20" s="4" t="s">
        <v>94</v>
      </c>
      <c r="B20" s="35">
        <v>75</v>
      </c>
      <c r="C20" s="35">
        <v>1490</v>
      </c>
      <c r="D20" s="35">
        <v>303</v>
      </c>
      <c r="E20" s="35">
        <f t="shared" si="0"/>
        <v>228</v>
      </c>
      <c r="F20" s="12">
        <v>6.480721903199349E-2</v>
      </c>
      <c r="G20" s="23">
        <f t="shared" si="1"/>
        <v>91.821824701988561</v>
      </c>
      <c r="H20" s="35">
        <f t="shared" si="2"/>
        <v>1623.9029167099281</v>
      </c>
      <c r="I20" s="35">
        <f t="shared" si="3"/>
        <v>303</v>
      </c>
      <c r="J20" s="35">
        <f t="shared" si="4"/>
        <v>286</v>
      </c>
      <c r="K20" s="35">
        <f t="shared" si="5"/>
        <v>92</v>
      </c>
      <c r="N20" s="57">
        <f t="shared" si="6"/>
        <v>11.044570502431119</v>
      </c>
      <c r="O20" s="63"/>
      <c r="P20" s="63"/>
      <c r="Q20" s="57"/>
      <c r="R20" s="57"/>
      <c r="S20" s="57"/>
      <c r="T20" s="57"/>
      <c r="U20" s="57"/>
      <c r="V20" s="57"/>
      <c r="W20" s="57"/>
    </row>
    <row r="21" spans="1:23" x14ac:dyDescent="0.75">
      <c r="A21" s="4" t="s">
        <v>95</v>
      </c>
      <c r="B21" s="35">
        <v>46</v>
      </c>
      <c r="C21" s="35">
        <v>14991</v>
      </c>
      <c r="D21" s="35">
        <v>350</v>
      </c>
      <c r="E21" s="35">
        <f t="shared" si="0"/>
        <v>304</v>
      </c>
      <c r="F21" s="12">
        <v>4.2372881355932313E-2</v>
      </c>
      <c r="G21" s="23">
        <f t="shared" si="1"/>
        <v>71.232737052982827</v>
      </c>
      <c r="H21" s="35">
        <f t="shared" si="2"/>
        <v>15151.511139097178</v>
      </c>
      <c r="I21" s="35">
        <f t="shared" si="3"/>
        <v>350</v>
      </c>
      <c r="J21" s="35">
        <f t="shared" si="4"/>
        <v>325</v>
      </c>
      <c r="K21" s="35">
        <f t="shared" si="5"/>
        <v>71</v>
      </c>
      <c r="N21" s="57">
        <f t="shared" si="6"/>
        <v>11.512560777957862</v>
      </c>
      <c r="O21" s="63"/>
      <c r="P21" s="63"/>
      <c r="Q21" s="57"/>
      <c r="R21" s="57"/>
      <c r="S21" s="57"/>
      <c r="T21" s="57"/>
      <c r="U21" s="57"/>
      <c r="V21" s="57"/>
      <c r="W21" s="57"/>
    </row>
    <row r="22" spans="1:23" x14ac:dyDescent="0.75">
      <c r="A22" s="4" t="s">
        <v>96</v>
      </c>
      <c r="B22" s="35">
        <v>52</v>
      </c>
      <c r="C22" s="35">
        <v>2080</v>
      </c>
      <c r="D22" s="35">
        <v>141</v>
      </c>
      <c r="E22" s="35">
        <f t="shared" si="0"/>
        <v>89</v>
      </c>
      <c r="F22" s="12">
        <v>0.12195121951219524</v>
      </c>
      <c r="G22" s="23">
        <f t="shared" si="1"/>
        <v>67.476078725829467</v>
      </c>
      <c r="H22" s="35">
        <f t="shared" si="2"/>
        <v>3694.9144202723523</v>
      </c>
      <c r="I22" s="35">
        <f t="shared" si="3"/>
        <v>141</v>
      </c>
      <c r="J22" s="35">
        <f t="shared" si="4"/>
        <v>126</v>
      </c>
      <c r="K22" s="35">
        <f t="shared" si="5"/>
        <v>67</v>
      </c>
      <c r="N22" s="57">
        <f t="shared" si="6"/>
        <v>12.91653160453809</v>
      </c>
      <c r="O22" s="63"/>
      <c r="P22" s="63"/>
      <c r="Q22" s="57"/>
      <c r="R22" s="57"/>
      <c r="S22" s="57"/>
      <c r="T22" s="57"/>
      <c r="U22" s="57"/>
      <c r="V22" s="57"/>
      <c r="W22" s="57"/>
    </row>
    <row r="23" spans="1:23" x14ac:dyDescent="0.75">
      <c r="A23" s="4" t="s">
        <v>97</v>
      </c>
      <c r="B23" s="35">
        <v>35</v>
      </c>
      <c r="C23" s="35">
        <v>1750</v>
      </c>
      <c r="D23" s="35">
        <v>162</v>
      </c>
      <c r="E23" s="35">
        <f t="shared" si="0"/>
        <v>127</v>
      </c>
      <c r="F23" s="12">
        <v>7.9710144927536142E-2</v>
      </c>
      <c r="G23" s="23">
        <f t="shared" si="1"/>
        <v>52.494697690068094</v>
      </c>
      <c r="H23" s="35">
        <f t="shared" si="2"/>
        <v>1974.069241155793</v>
      </c>
      <c r="I23" s="35">
        <f t="shared" si="3"/>
        <v>162</v>
      </c>
      <c r="J23" s="35">
        <f t="shared" si="4"/>
        <v>145</v>
      </c>
      <c r="K23" s="35">
        <f t="shared" si="5"/>
        <v>52</v>
      </c>
      <c r="N23" s="57">
        <f t="shared" si="6"/>
        <v>13.946110210696922</v>
      </c>
      <c r="O23" s="63"/>
      <c r="P23" s="63"/>
      <c r="Q23" s="57"/>
      <c r="R23" s="57"/>
      <c r="S23" s="57"/>
      <c r="T23" s="57"/>
      <c r="U23" s="57"/>
      <c r="V23" s="57"/>
      <c r="W23" s="57"/>
    </row>
    <row r="24" spans="1:23" x14ac:dyDescent="0.75">
      <c r="A24" s="4" t="s">
        <v>98</v>
      </c>
      <c r="B24" s="35">
        <v>87</v>
      </c>
      <c r="C24" s="35">
        <v>1211</v>
      </c>
      <c r="D24" s="35">
        <v>129</v>
      </c>
      <c r="E24" s="35">
        <f t="shared" si="0"/>
        <v>42</v>
      </c>
      <c r="F24" s="12">
        <v>5.5521659548505069E-2</v>
      </c>
      <c r="G24" s="23">
        <f t="shared" si="1"/>
        <v>98.775277291391987</v>
      </c>
      <c r="H24" s="35">
        <f t="shared" si="2"/>
        <v>1399.5197942416528</v>
      </c>
      <c r="I24" s="35">
        <f t="shared" si="3"/>
        <v>129</v>
      </c>
      <c r="J24" s="35">
        <f t="shared" si="4"/>
        <v>117</v>
      </c>
      <c r="K24" s="35">
        <f t="shared" si="5"/>
        <v>99</v>
      </c>
      <c r="N24" s="57">
        <f t="shared" si="6"/>
        <v>14.720421393841168</v>
      </c>
      <c r="O24" s="63"/>
      <c r="P24" s="63"/>
      <c r="Q24" s="57"/>
      <c r="R24" s="57"/>
      <c r="S24" s="57"/>
      <c r="T24" s="57"/>
      <c r="U24" s="57"/>
      <c r="V24" s="57"/>
      <c r="W24" s="57"/>
    </row>
    <row r="25" spans="1:23" x14ac:dyDescent="0.75">
      <c r="A25" s="4" t="s">
        <v>99</v>
      </c>
      <c r="B25" s="35">
        <v>43</v>
      </c>
      <c r="C25" s="35">
        <v>1192</v>
      </c>
      <c r="D25" s="35">
        <v>147</v>
      </c>
      <c r="E25" s="35">
        <f t="shared" si="0"/>
        <v>104</v>
      </c>
      <c r="F25" s="12">
        <v>-7.5722543352601202E-2</v>
      </c>
      <c r="G25" s="23">
        <f t="shared" si="1"/>
        <v>72.269974981460081</v>
      </c>
      <c r="H25" s="35">
        <f t="shared" si="2"/>
        <v>1322.4556976152237</v>
      </c>
      <c r="I25" s="35">
        <f t="shared" si="3"/>
        <v>147</v>
      </c>
      <c r="J25" s="35">
        <f t="shared" si="4"/>
        <v>118</v>
      </c>
      <c r="K25" s="35">
        <f t="shared" si="5"/>
        <v>72</v>
      </c>
      <c r="N25" s="57">
        <f t="shared" si="6"/>
        <v>13.605753646677472</v>
      </c>
      <c r="O25" s="63"/>
      <c r="P25" s="63"/>
      <c r="Q25" s="57"/>
      <c r="R25" s="57"/>
      <c r="S25" s="57"/>
      <c r="T25" s="57"/>
      <c r="U25" s="57"/>
      <c r="V25" s="57"/>
      <c r="W25" s="57"/>
    </row>
    <row r="26" spans="1:23" x14ac:dyDescent="0.75">
      <c r="A26" s="4" t="s">
        <v>100</v>
      </c>
      <c r="B26" s="35">
        <v>157</v>
      </c>
      <c r="C26" s="35">
        <v>3529</v>
      </c>
      <c r="D26" s="35">
        <v>413</v>
      </c>
      <c r="E26" s="35">
        <f t="shared" si="0"/>
        <v>256</v>
      </c>
      <c r="F26" s="12">
        <v>-0.1694809255784866</v>
      </c>
      <c r="G26" s="23">
        <f t="shared" si="1"/>
        <v>171.46676924371016</v>
      </c>
      <c r="H26" s="35">
        <f t="shared" si="2"/>
        <v>3657.4089112777428</v>
      </c>
      <c r="I26" s="35">
        <f t="shared" si="3"/>
        <v>413</v>
      </c>
      <c r="J26" s="35">
        <f t="shared" si="4"/>
        <v>399</v>
      </c>
      <c r="K26" s="35">
        <f t="shared" si="5"/>
        <v>171</v>
      </c>
      <c r="N26" s="57">
        <f t="shared" si="6"/>
        <v>11.299837925445706</v>
      </c>
      <c r="O26" s="63"/>
      <c r="P26" s="63"/>
      <c r="Q26" s="57"/>
      <c r="R26" s="57"/>
      <c r="S26" s="57"/>
      <c r="T26" s="57"/>
      <c r="U26" s="57"/>
      <c r="V26" s="57"/>
      <c r="W26" s="57"/>
    </row>
    <row r="27" spans="1:23" x14ac:dyDescent="0.75">
      <c r="A27" s="4" t="s">
        <v>101</v>
      </c>
      <c r="B27" s="35">
        <v>158</v>
      </c>
      <c r="C27" s="35">
        <v>2507</v>
      </c>
      <c r="D27" s="35">
        <v>404</v>
      </c>
      <c r="E27" s="35">
        <f t="shared" si="0"/>
        <v>246</v>
      </c>
      <c r="F27" s="12">
        <v>7.5301204819277157E-2</v>
      </c>
      <c r="G27" s="23">
        <f t="shared" si="1"/>
        <v>210.82052956424405</v>
      </c>
      <c r="H27" s="35">
        <f t="shared" si="2"/>
        <v>2887.1636307878816</v>
      </c>
      <c r="I27" s="35">
        <f t="shared" si="3"/>
        <v>404</v>
      </c>
      <c r="J27" s="35">
        <f t="shared" si="4"/>
        <v>351</v>
      </c>
      <c r="K27" s="35">
        <f t="shared" si="5"/>
        <v>211</v>
      </c>
      <c r="N27" s="57">
        <f t="shared" si="6"/>
        <v>12.150729335494329</v>
      </c>
      <c r="O27" s="63"/>
      <c r="P27" s="63"/>
      <c r="Q27" s="57"/>
      <c r="R27" s="57"/>
      <c r="S27" s="57"/>
      <c r="T27" s="57"/>
      <c r="U27" s="57"/>
      <c r="V27" s="57"/>
      <c r="W27" s="57"/>
    </row>
    <row r="28" spans="1:23" x14ac:dyDescent="0.75">
      <c r="A28" s="4" t="s">
        <v>102</v>
      </c>
      <c r="B28" s="35">
        <v>104</v>
      </c>
      <c r="C28" s="35">
        <v>1559</v>
      </c>
      <c r="D28" s="35">
        <v>261</v>
      </c>
      <c r="E28" s="35">
        <f t="shared" si="0"/>
        <v>157</v>
      </c>
      <c r="F28" s="12">
        <v>6.022408963585435E-2</v>
      </c>
      <c r="G28" s="23">
        <f t="shared" si="1"/>
        <v>157.15696605828384</v>
      </c>
      <c r="H28" s="35">
        <f t="shared" si="2"/>
        <v>1829.0680709507562</v>
      </c>
      <c r="I28" s="35">
        <f t="shared" si="3"/>
        <v>261</v>
      </c>
      <c r="J28" s="35">
        <f t="shared" si="4"/>
        <v>208</v>
      </c>
      <c r="K28" s="35">
        <f t="shared" si="5"/>
        <v>157</v>
      </c>
      <c r="N28" s="57">
        <f t="shared" si="6"/>
        <v>12.882495948136144</v>
      </c>
      <c r="O28" s="63"/>
      <c r="P28" s="63"/>
      <c r="Q28" s="57"/>
      <c r="R28" s="57"/>
      <c r="S28" s="57"/>
      <c r="T28" s="57"/>
      <c r="U28" s="57"/>
      <c r="V28" s="57"/>
      <c r="W28" s="57"/>
    </row>
    <row r="29" spans="1:23" x14ac:dyDescent="0.75">
      <c r="A29" s="4" t="s">
        <v>103</v>
      </c>
      <c r="B29" s="35">
        <v>81</v>
      </c>
      <c r="C29" s="35">
        <v>1223</v>
      </c>
      <c r="D29" s="35">
        <v>184</v>
      </c>
      <c r="E29" s="35">
        <f t="shared" si="0"/>
        <v>103</v>
      </c>
      <c r="F29" s="12">
        <v>-4.3593130779392301E-2</v>
      </c>
      <c r="G29" s="23">
        <f t="shared" si="1"/>
        <v>115.98939538013619</v>
      </c>
      <c r="H29" s="35">
        <f t="shared" si="2"/>
        <v>1390.9442052701352</v>
      </c>
      <c r="I29" s="35">
        <f t="shared" si="3"/>
        <v>184</v>
      </c>
      <c r="J29" s="35">
        <f t="shared" si="4"/>
        <v>149</v>
      </c>
      <c r="K29" s="35">
        <f t="shared" si="5"/>
        <v>116</v>
      </c>
      <c r="N29" s="57">
        <f t="shared" si="6"/>
        <v>12.320907617504053</v>
      </c>
      <c r="O29" s="63"/>
      <c r="P29" s="63"/>
      <c r="Q29" s="57"/>
      <c r="R29" s="57"/>
      <c r="S29" s="57"/>
      <c r="T29" s="57"/>
      <c r="U29" s="57"/>
      <c r="V29" s="57"/>
      <c r="W29" s="57"/>
    </row>
    <row r="30" spans="1:23" x14ac:dyDescent="0.75">
      <c r="A30" s="4" t="s">
        <v>104</v>
      </c>
      <c r="B30" s="35">
        <v>64</v>
      </c>
      <c r="C30" s="35">
        <v>1096</v>
      </c>
      <c r="D30" s="35">
        <v>236</v>
      </c>
      <c r="E30" s="35">
        <f t="shared" si="0"/>
        <v>172</v>
      </c>
      <c r="F30" s="12">
        <v>-2.9005524861878466E-2</v>
      </c>
      <c r="G30" s="23">
        <f t="shared" si="1"/>
        <v>91.251356017221468</v>
      </c>
      <c r="H30" s="35">
        <f t="shared" si="2"/>
        <v>1227.748404775738</v>
      </c>
      <c r="I30" s="35">
        <f t="shared" si="3"/>
        <v>236</v>
      </c>
      <c r="J30" s="35">
        <f t="shared" si="4"/>
        <v>209</v>
      </c>
      <c r="K30" s="35">
        <f t="shared" si="5"/>
        <v>91</v>
      </c>
      <c r="N30" s="57">
        <f t="shared" si="6"/>
        <v>11.963533225283632</v>
      </c>
      <c r="O30" s="63"/>
      <c r="P30" s="63"/>
      <c r="Q30" s="57"/>
      <c r="R30" s="57"/>
      <c r="S30" s="57"/>
      <c r="T30" s="57"/>
      <c r="U30" s="57"/>
      <c r="V30" s="57"/>
      <c r="W30" s="57"/>
    </row>
    <row r="31" spans="1:23" x14ac:dyDescent="0.75">
      <c r="A31" s="4" t="s">
        <v>105</v>
      </c>
      <c r="B31" s="35">
        <v>57</v>
      </c>
      <c r="C31" s="35">
        <v>1067</v>
      </c>
      <c r="D31" s="35">
        <v>177</v>
      </c>
      <c r="E31" s="35">
        <f t="shared" si="0"/>
        <v>120</v>
      </c>
      <c r="F31" s="12">
        <v>6.4011379800853474E-2</v>
      </c>
      <c r="G31" s="23">
        <f t="shared" si="1"/>
        <v>78.531935618545347</v>
      </c>
      <c r="H31" s="35">
        <f t="shared" si="2"/>
        <v>1185.0672539936295</v>
      </c>
      <c r="I31" s="35">
        <f t="shared" si="3"/>
        <v>177</v>
      </c>
      <c r="J31" s="35">
        <f t="shared" si="4"/>
        <v>155</v>
      </c>
      <c r="K31" s="35">
        <f t="shared" si="5"/>
        <v>79</v>
      </c>
      <c r="N31" s="57">
        <f t="shared" si="6"/>
        <v>12.729335494327392</v>
      </c>
      <c r="O31" s="63"/>
      <c r="P31" s="63"/>
      <c r="Q31" s="57"/>
      <c r="R31" s="57"/>
      <c r="S31" s="57"/>
      <c r="T31" s="57"/>
      <c r="U31" s="57"/>
      <c r="V31" s="57"/>
      <c r="W31" s="57"/>
    </row>
    <row r="32" spans="1:23" x14ac:dyDescent="0.75">
      <c r="A32" s="4" t="s">
        <v>106</v>
      </c>
      <c r="B32" s="35">
        <v>176</v>
      </c>
      <c r="C32" s="35">
        <v>1452</v>
      </c>
      <c r="D32" s="35">
        <v>191</v>
      </c>
      <c r="E32" s="35">
        <f t="shared" si="0"/>
        <v>15</v>
      </c>
      <c r="F32" s="12">
        <v>0.21189839572192515</v>
      </c>
      <c r="G32" s="23">
        <f t="shared" si="1"/>
        <v>195.17688016026696</v>
      </c>
      <c r="H32" s="35">
        <f t="shared" si="2"/>
        <v>1566.9432116890534</v>
      </c>
      <c r="I32" s="35">
        <f t="shared" si="3"/>
        <v>191</v>
      </c>
      <c r="J32" s="35">
        <f t="shared" si="4"/>
        <v>172</v>
      </c>
      <c r="K32" s="35">
        <f t="shared" si="5"/>
        <v>195</v>
      </c>
      <c r="N32" s="57">
        <f t="shared" si="6"/>
        <v>15.426661264181526</v>
      </c>
      <c r="O32" s="63"/>
      <c r="P32" s="63"/>
      <c r="Q32" s="57"/>
      <c r="R32" s="57"/>
      <c r="S32" s="57"/>
      <c r="T32" s="57"/>
      <c r="U32" s="57"/>
      <c r="V32" s="57"/>
      <c r="W32" s="57"/>
    </row>
    <row r="33" spans="1:23" x14ac:dyDescent="0.75">
      <c r="A33" s="4" t="s">
        <v>107</v>
      </c>
      <c r="B33" s="35">
        <v>65</v>
      </c>
      <c r="C33" s="35">
        <v>1051</v>
      </c>
      <c r="D33" s="35">
        <v>202</v>
      </c>
      <c r="E33" s="35">
        <f t="shared" si="0"/>
        <v>137</v>
      </c>
      <c r="F33" s="12">
        <v>-6.8394925537782703E-2</v>
      </c>
      <c r="G33" s="23">
        <f t="shared" si="1"/>
        <v>124.21282295099971</v>
      </c>
      <c r="H33" s="35">
        <f t="shared" si="2"/>
        <v>1207.4175664222171</v>
      </c>
      <c r="I33" s="35">
        <f t="shared" si="3"/>
        <v>202</v>
      </c>
      <c r="J33" s="35">
        <f t="shared" si="4"/>
        <v>143</v>
      </c>
      <c r="K33" s="35">
        <f t="shared" si="5"/>
        <v>124</v>
      </c>
      <c r="N33" s="57">
        <f t="shared" si="6"/>
        <v>14.371555915721233</v>
      </c>
      <c r="O33" s="63"/>
      <c r="P33" s="63"/>
      <c r="Q33" s="57"/>
      <c r="R33" s="57"/>
      <c r="S33" s="57"/>
      <c r="T33" s="57"/>
      <c r="U33" s="57"/>
      <c r="V33" s="57"/>
      <c r="W33" s="57"/>
    </row>
    <row r="34" spans="1:23" x14ac:dyDescent="0.75">
      <c r="A34" s="4" t="s">
        <v>108</v>
      </c>
      <c r="B34" s="35">
        <v>77</v>
      </c>
      <c r="C34" s="35">
        <v>2045</v>
      </c>
      <c r="D34" s="35">
        <v>336</v>
      </c>
      <c r="E34" s="35">
        <f t="shared" si="0"/>
        <v>259</v>
      </c>
      <c r="F34" s="12">
        <v>4.0852575488454779E-2</v>
      </c>
      <c r="G34" s="23">
        <f t="shared" si="1"/>
        <v>98.868372112585121</v>
      </c>
      <c r="H34" s="35">
        <f t="shared" si="2"/>
        <v>2158.2196021417012</v>
      </c>
      <c r="I34" s="35">
        <f t="shared" si="3"/>
        <v>336</v>
      </c>
      <c r="J34" s="35">
        <f t="shared" si="4"/>
        <v>314</v>
      </c>
      <c r="K34" s="35">
        <f t="shared" si="5"/>
        <v>99</v>
      </c>
      <c r="N34" s="57">
        <f t="shared" si="6"/>
        <v>14.958670988654783</v>
      </c>
      <c r="O34" s="63"/>
      <c r="P34" s="63"/>
      <c r="Q34" s="57"/>
      <c r="R34" s="57"/>
      <c r="S34" s="57"/>
      <c r="T34" s="57"/>
      <c r="U34" s="57"/>
      <c r="V34" s="57"/>
      <c r="W34" s="57"/>
    </row>
    <row r="35" spans="1:23" x14ac:dyDescent="0.75">
      <c r="A35" s="4" t="s">
        <v>109</v>
      </c>
      <c r="B35" s="35">
        <v>91</v>
      </c>
      <c r="C35" s="35">
        <v>2319</v>
      </c>
      <c r="D35" s="35">
        <v>305</v>
      </c>
      <c r="E35" s="35">
        <f t="shared" si="0"/>
        <v>214</v>
      </c>
      <c r="F35" s="12">
        <v>0.10978384527872588</v>
      </c>
      <c r="G35" s="23">
        <f t="shared" si="1"/>
        <v>116.90561004106237</v>
      </c>
      <c r="H35" s="35">
        <f t="shared" si="2"/>
        <v>2539.2988452709601</v>
      </c>
      <c r="I35" s="35">
        <f t="shared" si="3"/>
        <v>305</v>
      </c>
      <c r="J35" s="35">
        <f t="shared" si="4"/>
        <v>279</v>
      </c>
      <c r="K35" s="35">
        <f t="shared" si="5"/>
        <v>117</v>
      </c>
      <c r="N35" s="57">
        <f t="shared" si="6"/>
        <v>16.600891410048625</v>
      </c>
      <c r="O35" s="63"/>
      <c r="P35" s="63"/>
      <c r="Q35" s="57"/>
      <c r="R35" s="57"/>
      <c r="S35" s="57"/>
      <c r="T35" s="57"/>
      <c r="U35" s="57"/>
      <c r="V35" s="57"/>
      <c r="W35" s="57"/>
    </row>
    <row r="36" spans="1:23" x14ac:dyDescent="0.75">
      <c r="A36" s="4" t="s">
        <v>110</v>
      </c>
      <c r="B36" s="35">
        <v>112</v>
      </c>
      <c r="C36" s="35">
        <v>2431</v>
      </c>
      <c r="D36" s="35">
        <v>364</v>
      </c>
      <c r="E36" s="35">
        <f t="shared" si="0"/>
        <v>252</v>
      </c>
      <c r="F36" s="12">
        <v>2.3065094823167653E-2</v>
      </c>
      <c r="G36" s="23">
        <f t="shared" ref="G36:G67" si="7">B36+($M$2*B35)</f>
        <v>142.61572095761917</v>
      </c>
      <c r="H36" s="35">
        <f t="shared" ref="H36:H67" si="8">C36+($M$3*C35)</f>
        <v>2680.8156587693675</v>
      </c>
      <c r="I36" s="35">
        <f t="shared" ref="I36:I67" si="9">D36+($M$4*D35)</f>
        <v>364</v>
      </c>
      <c r="J36" s="35">
        <f t="shared" ref="J36:J67" si="10">ROUND(D36+$M$4*D35-$M$2*B35,0)</f>
        <v>333</v>
      </c>
      <c r="K36" s="35">
        <f t="shared" ref="K36:K67" si="11">ROUND(B36+$M$2*B35-$M$4*D35,0)</f>
        <v>143</v>
      </c>
      <c r="N36" s="57">
        <f t="shared" si="6"/>
        <v>16.983792544570505</v>
      </c>
      <c r="O36" s="63"/>
      <c r="P36" s="63"/>
      <c r="Q36" s="57"/>
      <c r="R36" s="57"/>
      <c r="S36" s="57"/>
      <c r="T36" s="57"/>
      <c r="U36" s="57"/>
      <c r="V36" s="57"/>
      <c r="W36" s="57"/>
    </row>
    <row r="37" spans="1:23" x14ac:dyDescent="0.75">
      <c r="A37" s="4" t="s">
        <v>111</v>
      </c>
      <c r="B37" s="35">
        <v>119</v>
      </c>
      <c r="C37" s="35">
        <v>2365</v>
      </c>
      <c r="D37" s="35">
        <v>516</v>
      </c>
      <c r="E37" s="35">
        <f t="shared" si="0"/>
        <v>397</v>
      </c>
      <c r="F37" s="12">
        <v>-5.7114228456913829E-2</v>
      </c>
      <c r="G37" s="23">
        <f t="shared" si="7"/>
        <v>156.68088733245435</v>
      </c>
      <c r="H37" s="35">
        <f t="shared" si="8"/>
        <v>2626.8809256008331</v>
      </c>
      <c r="I37" s="35">
        <f t="shared" si="9"/>
        <v>516</v>
      </c>
      <c r="J37" s="35">
        <f t="shared" si="10"/>
        <v>478</v>
      </c>
      <c r="K37" s="35">
        <f t="shared" si="11"/>
        <v>157</v>
      </c>
      <c r="N37" s="57">
        <f t="shared" si="6"/>
        <v>16.013776337115075</v>
      </c>
      <c r="O37" s="63"/>
      <c r="P37" s="63"/>
      <c r="Q37" s="57"/>
      <c r="R37" s="57"/>
      <c r="S37" s="57"/>
      <c r="T37" s="57"/>
      <c r="U37" s="57"/>
      <c r="V37" s="57"/>
      <c r="W37" s="57"/>
    </row>
    <row r="38" spans="1:23" x14ac:dyDescent="0.75">
      <c r="A38" s="4" t="s">
        <v>112</v>
      </c>
      <c r="B38" s="35">
        <v>79</v>
      </c>
      <c r="C38" s="35">
        <v>1948</v>
      </c>
      <c r="D38" s="35">
        <v>261</v>
      </c>
      <c r="E38" s="35">
        <f t="shared" si="0"/>
        <v>182</v>
      </c>
      <c r="F38" s="12">
        <v>-0.18065887353878851</v>
      </c>
      <c r="G38" s="23">
        <f t="shared" si="7"/>
        <v>119.03594279073276</v>
      </c>
      <c r="H38" s="35">
        <f t="shared" si="8"/>
        <v>2202.7710362180051</v>
      </c>
      <c r="I38" s="35">
        <f t="shared" si="9"/>
        <v>261</v>
      </c>
      <c r="J38" s="35">
        <f t="shared" si="10"/>
        <v>221</v>
      </c>
      <c r="K38" s="35">
        <f t="shared" si="11"/>
        <v>119</v>
      </c>
      <c r="N38" s="57">
        <f t="shared" si="6"/>
        <v>13.120745542949759</v>
      </c>
      <c r="O38" s="63"/>
      <c r="P38" s="63"/>
      <c r="Q38" s="57"/>
      <c r="R38" s="57"/>
      <c r="S38" s="57"/>
      <c r="T38" s="57"/>
      <c r="U38" s="57"/>
      <c r="V38" s="57"/>
      <c r="W38" s="57"/>
    </row>
    <row r="39" spans="1:23" x14ac:dyDescent="0.75">
      <c r="A39" s="4" t="s">
        <v>113</v>
      </c>
      <c r="B39" s="35">
        <v>94</v>
      </c>
      <c r="C39" s="35">
        <v>1855</v>
      </c>
      <c r="D39" s="35">
        <v>331</v>
      </c>
      <c r="E39" s="35">
        <f t="shared" si="0"/>
        <v>237</v>
      </c>
      <c r="F39" s="12">
        <v>2.7237354085603016E-2</v>
      </c>
      <c r="G39" s="23">
        <f t="shared" si="7"/>
        <v>120.57848302914192</v>
      </c>
      <c r="H39" s="35">
        <f t="shared" si="8"/>
        <v>2064.849462390137</v>
      </c>
      <c r="I39" s="35">
        <f t="shared" si="9"/>
        <v>331</v>
      </c>
      <c r="J39" s="35">
        <f t="shared" si="10"/>
        <v>304</v>
      </c>
      <c r="K39" s="35">
        <f t="shared" si="11"/>
        <v>121</v>
      </c>
      <c r="N39" s="57">
        <f t="shared" si="6"/>
        <v>13.478119935170179</v>
      </c>
      <c r="O39" s="63"/>
      <c r="P39" s="63"/>
      <c r="Q39" s="57"/>
      <c r="R39" s="57"/>
      <c r="S39" s="57"/>
      <c r="T39" s="57"/>
      <c r="U39" s="57"/>
      <c r="V39" s="57"/>
      <c r="W39" s="57"/>
    </row>
    <row r="40" spans="1:23" x14ac:dyDescent="0.75">
      <c r="A40" s="4" t="s">
        <v>114</v>
      </c>
      <c r="B40" s="35">
        <v>66</v>
      </c>
      <c r="C40" s="35">
        <v>1697</v>
      </c>
      <c r="D40" s="35">
        <v>284</v>
      </c>
      <c r="E40" s="35">
        <f t="shared" si="0"/>
        <v>218</v>
      </c>
      <c r="F40" s="12">
        <v>5.8080808080808177E-2</v>
      </c>
      <c r="G40" s="23">
        <f t="shared" si="7"/>
        <v>97.625030439738481</v>
      </c>
      <c r="H40" s="35">
        <f t="shared" si="8"/>
        <v>1896.830981896152</v>
      </c>
      <c r="I40" s="35">
        <f t="shared" si="9"/>
        <v>284</v>
      </c>
      <c r="J40" s="35">
        <f t="shared" si="10"/>
        <v>252</v>
      </c>
      <c r="K40" s="35">
        <f t="shared" si="11"/>
        <v>98</v>
      </c>
      <c r="N40" s="57">
        <f t="shared" si="6"/>
        <v>14.260940032414913</v>
      </c>
      <c r="O40" s="63"/>
      <c r="P40" s="63"/>
      <c r="Q40" s="57"/>
      <c r="R40" s="57"/>
      <c r="S40" s="57"/>
      <c r="T40" s="57"/>
      <c r="U40" s="57"/>
      <c r="V40" s="57"/>
      <c r="W40" s="57"/>
    </row>
    <row r="41" spans="1:23" x14ac:dyDescent="0.75">
      <c r="A41" s="4" t="s">
        <v>115</v>
      </c>
      <c r="B41" s="35">
        <v>76</v>
      </c>
      <c r="C41" s="35">
        <v>1838</v>
      </c>
      <c r="D41" s="35">
        <v>297</v>
      </c>
      <c r="E41" s="35">
        <f t="shared" si="0"/>
        <v>221</v>
      </c>
      <c r="F41" s="12">
        <v>-3.5202863961813824E-2</v>
      </c>
      <c r="G41" s="23">
        <f t="shared" si="7"/>
        <v>98.204808606624894</v>
      </c>
      <c r="H41" s="35">
        <f t="shared" si="8"/>
        <v>2020.8103376160484</v>
      </c>
      <c r="I41" s="35">
        <f t="shared" si="9"/>
        <v>297</v>
      </c>
      <c r="J41" s="35">
        <f t="shared" si="10"/>
        <v>275</v>
      </c>
      <c r="K41" s="35">
        <f t="shared" si="11"/>
        <v>98</v>
      </c>
      <c r="N41" s="57">
        <f t="shared" si="6"/>
        <v>13.758914100486226</v>
      </c>
      <c r="O41" s="63"/>
      <c r="P41" s="63"/>
      <c r="Q41" s="57"/>
      <c r="R41" s="57"/>
      <c r="S41" s="57"/>
      <c r="T41" s="57"/>
      <c r="U41" s="57"/>
      <c r="V41" s="57"/>
      <c r="W41" s="57"/>
    </row>
    <row r="42" spans="1:23" x14ac:dyDescent="0.75">
      <c r="A42" s="4" t="s">
        <v>116</v>
      </c>
      <c r="B42" s="35">
        <v>122</v>
      </c>
      <c r="C42" s="35">
        <v>2932</v>
      </c>
      <c r="D42" s="35">
        <v>554</v>
      </c>
      <c r="E42" s="35">
        <f t="shared" si="0"/>
        <v>432</v>
      </c>
      <c r="F42" s="12">
        <v>-7.544836116264686E-2</v>
      </c>
      <c r="G42" s="23">
        <f t="shared" si="7"/>
        <v>147.56917354702261</v>
      </c>
      <c r="H42" s="35">
        <f t="shared" si="8"/>
        <v>3129.99964675209</v>
      </c>
      <c r="I42" s="35">
        <f t="shared" si="9"/>
        <v>554</v>
      </c>
      <c r="J42" s="35">
        <f t="shared" si="10"/>
        <v>528</v>
      </c>
      <c r="K42" s="35">
        <f t="shared" si="11"/>
        <v>148</v>
      </c>
      <c r="N42" s="57">
        <f t="shared" si="6"/>
        <v>12.720826580226907</v>
      </c>
      <c r="O42" s="63"/>
      <c r="P42" s="63"/>
      <c r="Q42" s="57"/>
      <c r="R42" s="57"/>
      <c r="S42" s="57"/>
      <c r="T42" s="57"/>
      <c r="U42" s="57"/>
      <c r="V42" s="57"/>
      <c r="W42" s="57"/>
    </row>
    <row r="43" spans="1:23" x14ac:dyDescent="0.75">
      <c r="A43" s="4" t="s">
        <v>117</v>
      </c>
      <c r="B43" s="35">
        <v>209</v>
      </c>
      <c r="C43" s="35">
        <v>5230</v>
      </c>
      <c r="D43" s="35">
        <v>580</v>
      </c>
      <c r="E43" s="35">
        <f t="shared" si="0"/>
        <v>371</v>
      </c>
      <c r="F43" s="12">
        <v>-3.7458193979933101E-2</v>
      </c>
      <c r="G43" s="23">
        <f t="shared" si="7"/>
        <v>250.04525227285208</v>
      </c>
      <c r="H43" s="35">
        <f t="shared" si="8"/>
        <v>5545.8514495523004</v>
      </c>
      <c r="I43" s="35">
        <f t="shared" si="9"/>
        <v>580</v>
      </c>
      <c r="J43" s="35">
        <f t="shared" si="10"/>
        <v>539</v>
      </c>
      <c r="K43" s="35">
        <f t="shared" si="11"/>
        <v>250</v>
      </c>
      <c r="N43" s="57">
        <f t="shared" si="6"/>
        <v>12.244327390599679</v>
      </c>
      <c r="O43" s="63"/>
      <c r="P43" s="63"/>
      <c r="Q43" s="57"/>
      <c r="R43" s="57"/>
      <c r="S43" s="57"/>
      <c r="T43" s="57"/>
      <c r="U43" s="57"/>
      <c r="V43" s="57"/>
      <c r="W43" s="57"/>
    </row>
    <row r="44" spans="1:23" x14ac:dyDescent="0.75">
      <c r="A44" s="4" t="s">
        <v>118</v>
      </c>
      <c r="B44" s="35">
        <v>253</v>
      </c>
      <c r="C44" s="35">
        <v>5378</v>
      </c>
      <c r="D44" s="35">
        <v>629</v>
      </c>
      <c r="E44" s="35">
        <f t="shared" si="0"/>
        <v>376</v>
      </c>
      <c r="F44" s="12">
        <v>0.24391938846421124</v>
      </c>
      <c r="G44" s="23">
        <f t="shared" si="7"/>
        <v>323.31522725431216</v>
      </c>
      <c r="H44" s="35">
        <f t="shared" si="8"/>
        <v>5941.4048707907677</v>
      </c>
      <c r="I44" s="35">
        <f t="shared" si="9"/>
        <v>629</v>
      </c>
      <c r="J44" s="35">
        <f t="shared" si="10"/>
        <v>559</v>
      </c>
      <c r="K44" s="35">
        <f t="shared" si="11"/>
        <v>323</v>
      </c>
      <c r="N44" s="57">
        <f t="shared" si="6"/>
        <v>15.230956239870345</v>
      </c>
      <c r="O44" s="63"/>
      <c r="P44" s="63"/>
      <c r="Q44" s="57"/>
      <c r="R44" s="57"/>
      <c r="S44" s="57"/>
      <c r="T44" s="57"/>
      <c r="U44" s="57"/>
      <c r="V44" s="57"/>
      <c r="W44" s="57"/>
    </row>
    <row r="45" spans="1:23" x14ac:dyDescent="0.75">
      <c r="A45" s="4" t="s">
        <v>119</v>
      </c>
      <c r="B45" s="35">
        <v>2481</v>
      </c>
      <c r="C45" s="35">
        <v>8347</v>
      </c>
      <c r="D45" s="35">
        <v>1756</v>
      </c>
      <c r="E45" s="35">
        <f t="shared" si="0"/>
        <v>-725</v>
      </c>
      <c r="F45" s="12">
        <v>0.36815642458100561</v>
      </c>
      <c r="G45" s="23">
        <f t="shared" si="7"/>
        <v>2566.118432992062</v>
      </c>
      <c r="H45" s="35">
        <f t="shared" si="8"/>
        <v>8926.3482591037755</v>
      </c>
      <c r="I45" s="35">
        <f t="shared" si="9"/>
        <v>1756</v>
      </c>
      <c r="J45" s="35">
        <f t="shared" si="10"/>
        <v>1671</v>
      </c>
      <c r="K45" s="35">
        <f t="shared" si="11"/>
        <v>2566</v>
      </c>
      <c r="N45" s="57">
        <f t="shared" si="6"/>
        <v>20.83833063209077</v>
      </c>
      <c r="O45" s="63"/>
      <c r="P45" s="63"/>
      <c r="Q45" s="57"/>
      <c r="R45" s="57"/>
      <c r="S45" s="57"/>
      <c r="T45" s="57"/>
      <c r="U45" s="57"/>
      <c r="V45" s="57"/>
      <c r="W45" s="57"/>
    </row>
    <row r="46" spans="1:23" x14ac:dyDescent="0.75">
      <c r="A46" s="4" t="s">
        <v>120</v>
      </c>
      <c r="B46" s="35">
        <v>327</v>
      </c>
      <c r="C46" s="35">
        <v>7161</v>
      </c>
      <c r="D46" s="35">
        <v>944</v>
      </c>
      <c r="E46" s="35">
        <f t="shared" si="0"/>
        <v>617</v>
      </c>
      <c r="F46" s="12">
        <v>0.17517354022049814</v>
      </c>
      <c r="G46" s="23">
        <f t="shared" si="7"/>
        <v>1161.698941712672</v>
      </c>
      <c r="H46" s="35">
        <f t="shared" si="8"/>
        <v>8060.1855557343288</v>
      </c>
      <c r="I46" s="35">
        <f t="shared" si="9"/>
        <v>944</v>
      </c>
      <c r="J46" s="35">
        <f t="shared" si="10"/>
        <v>109</v>
      </c>
      <c r="K46" s="35">
        <f t="shared" si="11"/>
        <v>1162</v>
      </c>
      <c r="N46" s="57">
        <f t="shared" si="6"/>
        <v>24.488654781199362</v>
      </c>
      <c r="O46" s="63"/>
      <c r="P46" s="63"/>
      <c r="Q46" s="57"/>
      <c r="R46" s="57"/>
      <c r="S46" s="57"/>
      <c r="T46" s="57"/>
      <c r="U46" s="57"/>
      <c r="V46" s="57"/>
      <c r="W46" s="57"/>
    </row>
    <row r="47" spans="1:23" x14ac:dyDescent="0.75">
      <c r="A47" s="4" t="s">
        <v>121</v>
      </c>
      <c r="B47" s="35">
        <v>244</v>
      </c>
      <c r="C47" s="35">
        <v>6651</v>
      </c>
      <c r="D47" s="35">
        <v>766</v>
      </c>
      <c r="E47" s="35">
        <f t="shared" si="0"/>
        <v>522</v>
      </c>
      <c r="F47" s="12">
        <v>-0.23558026407227239</v>
      </c>
      <c r="G47" s="23">
        <f t="shared" si="7"/>
        <v>354.01473355100518</v>
      </c>
      <c r="H47" s="35">
        <f t="shared" si="8"/>
        <v>7422.4229980368436</v>
      </c>
      <c r="I47" s="35">
        <f t="shared" si="9"/>
        <v>766</v>
      </c>
      <c r="J47" s="35">
        <f t="shared" si="10"/>
        <v>656</v>
      </c>
      <c r="K47" s="35">
        <f t="shared" si="11"/>
        <v>354</v>
      </c>
      <c r="N47" s="57">
        <f t="shared" si="6"/>
        <v>18.719611021069699</v>
      </c>
      <c r="O47" s="63"/>
      <c r="P47" s="63"/>
      <c r="Q47" s="57"/>
      <c r="R47" s="57"/>
      <c r="S47" s="57"/>
      <c r="T47" s="57"/>
      <c r="U47" s="57"/>
      <c r="V47" s="57"/>
      <c r="W47" s="57"/>
    </row>
    <row r="48" spans="1:23" x14ac:dyDescent="0.75">
      <c r="A48" s="4" t="s">
        <v>122</v>
      </c>
      <c r="B48" s="35">
        <v>312</v>
      </c>
      <c r="C48" s="35">
        <v>6268</v>
      </c>
      <c r="D48" s="35">
        <v>835</v>
      </c>
      <c r="E48" s="35">
        <f t="shared" si="0"/>
        <v>523</v>
      </c>
      <c r="F48" s="12">
        <v>-8.454545454545459E-2</v>
      </c>
      <c r="G48" s="23">
        <f t="shared" si="7"/>
        <v>394.09050454570416</v>
      </c>
      <c r="H48" s="35">
        <f t="shared" si="8"/>
        <v>6984.4829437149901</v>
      </c>
      <c r="I48" s="35">
        <f t="shared" si="9"/>
        <v>835</v>
      </c>
      <c r="J48" s="35">
        <f t="shared" si="10"/>
        <v>753</v>
      </c>
      <c r="K48" s="35">
        <f t="shared" si="11"/>
        <v>394</v>
      </c>
      <c r="N48" s="57">
        <f t="shared" si="6"/>
        <v>17.136952998379261</v>
      </c>
      <c r="O48" s="63"/>
      <c r="P48" s="63"/>
      <c r="Q48" s="57"/>
      <c r="R48" s="57"/>
      <c r="S48" s="57"/>
      <c r="T48" s="57"/>
      <c r="U48" s="57"/>
      <c r="V48" s="57"/>
      <c r="W48" s="57"/>
    </row>
    <row r="49" spans="1:23" x14ac:dyDescent="0.75">
      <c r="A49" s="4" t="s">
        <v>123</v>
      </c>
      <c r="B49" s="35">
        <v>379</v>
      </c>
      <c r="C49" s="35">
        <v>7522</v>
      </c>
      <c r="D49" s="35">
        <v>1139</v>
      </c>
      <c r="E49" s="35">
        <f t="shared" si="0"/>
        <v>760</v>
      </c>
      <c r="F49" s="12">
        <v>0.16037735849056611</v>
      </c>
      <c r="G49" s="23">
        <f t="shared" si="7"/>
        <v>483.96818614040859</v>
      </c>
      <c r="H49" s="35">
        <f t="shared" si="8"/>
        <v>8197.224040175246</v>
      </c>
      <c r="I49" s="35">
        <f t="shared" si="9"/>
        <v>1139</v>
      </c>
      <c r="J49" s="35">
        <f t="shared" si="10"/>
        <v>1034</v>
      </c>
      <c r="K49" s="35">
        <f t="shared" si="11"/>
        <v>484</v>
      </c>
      <c r="N49" s="57">
        <f t="shared" si="6"/>
        <v>19.885332252836314</v>
      </c>
      <c r="O49" s="63"/>
      <c r="P49" s="63"/>
      <c r="Q49" s="57"/>
      <c r="R49" s="57"/>
      <c r="S49" s="57"/>
      <c r="T49" s="57"/>
      <c r="U49" s="57"/>
      <c r="V49" s="57"/>
      <c r="W49" s="57"/>
    </row>
    <row r="50" spans="1:23" x14ac:dyDescent="0.75">
      <c r="A50" s="4" t="s">
        <v>124</v>
      </c>
      <c r="B50" s="35">
        <v>279</v>
      </c>
      <c r="C50" s="35">
        <v>6560</v>
      </c>
      <c r="D50" s="35">
        <v>864</v>
      </c>
      <c r="E50" s="35">
        <f t="shared" si="0"/>
        <v>585</v>
      </c>
      <c r="F50" s="12">
        <v>7.3598630723149316E-2</v>
      </c>
      <c r="G50" s="23">
        <f t="shared" si="7"/>
        <v>406.50943124107323</v>
      </c>
      <c r="H50" s="35">
        <f t="shared" si="8"/>
        <v>7370.3119384489783</v>
      </c>
      <c r="I50" s="35">
        <f t="shared" si="9"/>
        <v>864</v>
      </c>
      <c r="J50" s="35">
        <f t="shared" si="10"/>
        <v>736</v>
      </c>
      <c r="K50" s="35">
        <f t="shared" si="11"/>
        <v>407</v>
      </c>
      <c r="N50" s="57">
        <f t="shared" si="6"/>
        <v>21.348865478119944</v>
      </c>
      <c r="O50" s="63"/>
      <c r="P50" s="63"/>
      <c r="Q50" s="57"/>
      <c r="R50" s="57"/>
      <c r="S50" s="57"/>
      <c r="T50" s="57"/>
      <c r="U50" s="57"/>
      <c r="V50" s="57"/>
      <c r="W50" s="57"/>
    </row>
    <row r="51" spans="1:23" x14ac:dyDescent="0.75">
      <c r="A51" s="4" t="s">
        <v>125</v>
      </c>
      <c r="B51" s="35">
        <v>601</v>
      </c>
      <c r="C51" s="35">
        <v>9455</v>
      </c>
      <c r="D51" s="35">
        <v>1905</v>
      </c>
      <c r="E51" s="35">
        <f t="shared" si="0"/>
        <v>1304</v>
      </c>
      <c r="F51" s="12">
        <v>4.9023515344758906E-2</v>
      </c>
      <c r="G51" s="23">
        <f t="shared" si="7"/>
        <v>694.86578183709616</v>
      </c>
      <c r="H51" s="35">
        <f t="shared" si="8"/>
        <v>10161.679914414424</v>
      </c>
      <c r="I51" s="35">
        <f t="shared" si="9"/>
        <v>1905</v>
      </c>
      <c r="J51" s="35">
        <f t="shared" si="10"/>
        <v>1811</v>
      </c>
      <c r="K51" s="35">
        <f t="shared" si="11"/>
        <v>695</v>
      </c>
      <c r="N51" s="57">
        <f t="shared" si="6"/>
        <v>22.39546191247975</v>
      </c>
      <c r="O51" s="63"/>
      <c r="P51" s="63"/>
      <c r="Q51" s="57"/>
      <c r="R51" s="57"/>
      <c r="S51" s="57"/>
      <c r="T51" s="57"/>
      <c r="U51" s="57"/>
      <c r="V51" s="57"/>
      <c r="W51" s="57"/>
    </row>
    <row r="52" spans="1:23" x14ac:dyDescent="0.75">
      <c r="A52" s="4" t="s">
        <v>126</v>
      </c>
      <c r="B52" s="35">
        <v>1243</v>
      </c>
      <c r="C52" s="35">
        <v>13918</v>
      </c>
      <c r="D52" s="35">
        <v>1955</v>
      </c>
      <c r="E52" s="35">
        <f t="shared" si="0"/>
        <v>712</v>
      </c>
      <c r="F52" s="12">
        <v>-4.5592705167173397E-3</v>
      </c>
      <c r="G52" s="23">
        <f t="shared" si="7"/>
        <v>1445.1983329179025</v>
      </c>
      <c r="H52" s="35">
        <f t="shared" si="8"/>
        <v>14936.545516888473</v>
      </c>
      <c r="I52" s="35">
        <f t="shared" si="9"/>
        <v>1955</v>
      </c>
      <c r="J52" s="35">
        <f t="shared" si="10"/>
        <v>1753</v>
      </c>
      <c r="K52" s="35">
        <f t="shared" si="11"/>
        <v>1445</v>
      </c>
      <c r="N52" s="57">
        <f t="shared" si="6"/>
        <v>22.293354943273915</v>
      </c>
      <c r="O52" s="63"/>
      <c r="P52" s="63"/>
      <c r="Q52" s="57"/>
      <c r="R52" s="57"/>
      <c r="S52" s="57"/>
      <c r="T52" s="57"/>
      <c r="U52" s="57"/>
      <c r="V52" s="57"/>
      <c r="W52" s="57"/>
    </row>
    <row r="53" spans="1:23" x14ac:dyDescent="0.75">
      <c r="A53" s="4" t="s">
        <v>127</v>
      </c>
      <c r="B53" s="35">
        <v>894</v>
      </c>
      <c r="C53" s="35">
        <v>12664</v>
      </c>
      <c r="D53" s="35">
        <v>2012</v>
      </c>
      <c r="E53" s="35">
        <f t="shared" si="0"/>
        <v>1118</v>
      </c>
      <c r="F53" s="12">
        <v>-5.4580152671755755E-2</v>
      </c>
      <c r="G53" s="23">
        <f t="shared" si="7"/>
        <v>1312.1905620914354</v>
      </c>
      <c r="H53" s="35">
        <f t="shared" si="8"/>
        <v>14163.324855003042</v>
      </c>
      <c r="I53" s="35">
        <f t="shared" si="9"/>
        <v>2012</v>
      </c>
      <c r="J53" s="35">
        <f t="shared" si="10"/>
        <v>1594</v>
      </c>
      <c r="K53" s="35">
        <f t="shared" si="11"/>
        <v>1312</v>
      </c>
      <c r="N53" s="57">
        <f t="shared" si="6"/>
        <v>21.076580226904383</v>
      </c>
      <c r="O53" s="63"/>
      <c r="P53" s="63"/>
      <c r="Q53" s="57"/>
      <c r="R53" s="57"/>
      <c r="S53" s="57"/>
      <c r="T53" s="57"/>
      <c r="U53" s="57"/>
      <c r="V53" s="57"/>
      <c r="W53" s="57"/>
    </row>
    <row r="54" spans="1:23" x14ac:dyDescent="0.75">
      <c r="A54" s="4" t="s">
        <v>128</v>
      </c>
      <c r="B54" s="35">
        <v>1020</v>
      </c>
      <c r="C54" s="35">
        <v>14373</v>
      </c>
      <c r="D54" s="35">
        <v>2294</v>
      </c>
      <c r="E54" s="35">
        <f t="shared" si="0"/>
        <v>1274</v>
      </c>
      <c r="F54" s="12">
        <v>8.8817117480823882E-3</v>
      </c>
      <c r="G54" s="23">
        <f t="shared" si="7"/>
        <v>1320.7742256715553</v>
      </c>
      <c r="H54" s="35">
        <f t="shared" si="8"/>
        <v>15737.23695672931</v>
      </c>
      <c r="I54" s="35">
        <f t="shared" si="9"/>
        <v>2294</v>
      </c>
      <c r="J54" s="35">
        <f t="shared" si="10"/>
        <v>1993</v>
      </c>
      <c r="K54" s="35">
        <f t="shared" si="11"/>
        <v>1321</v>
      </c>
      <c r="N54" s="57">
        <f t="shared" si="6"/>
        <v>21.263776337115083</v>
      </c>
      <c r="O54" s="63"/>
      <c r="P54" s="63"/>
      <c r="Q54" s="57"/>
      <c r="R54" s="57"/>
      <c r="S54" s="57"/>
      <c r="T54" s="57"/>
      <c r="U54" s="57"/>
      <c r="V54" s="57"/>
      <c r="W54" s="57"/>
    </row>
    <row r="55" spans="1:23" x14ac:dyDescent="0.75">
      <c r="A55" s="4" t="s">
        <v>129</v>
      </c>
      <c r="B55" s="35">
        <v>1581</v>
      </c>
      <c r="C55" s="35">
        <v>15786</v>
      </c>
      <c r="D55" s="35">
        <v>4866</v>
      </c>
      <c r="E55" s="35">
        <f t="shared" si="0"/>
        <v>3285</v>
      </c>
      <c r="F55" s="12">
        <v>-5.2420968387354994E-2</v>
      </c>
      <c r="G55" s="23">
        <f t="shared" si="7"/>
        <v>1924.1652239205664</v>
      </c>
      <c r="H55" s="35">
        <f t="shared" si="8"/>
        <v>17334.340001505872</v>
      </c>
      <c r="I55" s="35">
        <f t="shared" si="9"/>
        <v>4866</v>
      </c>
      <c r="J55" s="35">
        <f t="shared" si="10"/>
        <v>4523</v>
      </c>
      <c r="K55" s="35">
        <f t="shared" si="11"/>
        <v>1924</v>
      </c>
      <c r="N55" s="57">
        <f t="shared" si="6"/>
        <v>20.149108589951386</v>
      </c>
      <c r="O55" s="63"/>
      <c r="P55" s="63"/>
      <c r="Q55" s="57"/>
      <c r="R55" s="57"/>
      <c r="S55" s="57"/>
      <c r="T55" s="57"/>
      <c r="U55" s="57"/>
      <c r="V55" s="57"/>
      <c r="W55" s="57"/>
    </row>
    <row r="56" spans="1:23" x14ac:dyDescent="0.75">
      <c r="A56" s="4" t="s">
        <v>130</v>
      </c>
      <c r="B56" s="35">
        <v>1801</v>
      </c>
      <c r="C56" s="35">
        <v>15378</v>
      </c>
      <c r="D56" s="35">
        <v>2708</v>
      </c>
      <c r="E56" s="35">
        <f t="shared" si="0"/>
        <v>907</v>
      </c>
      <c r="F56" s="12">
        <v>-0.1026182432432432</v>
      </c>
      <c r="G56" s="23">
        <f t="shared" si="7"/>
        <v>2332.9060970768783</v>
      </c>
      <c r="H56" s="35">
        <f t="shared" si="8"/>
        <v>17078.556269656416</v>
      </c>
      <c r="I56" s="35">
        <f t="shared" si="9"/>
        <v>2708</v>
      </c>
      <c r="J56" s="35">
        <f t="shared" si="10"/>
        <v>2176</v>
      </c>
      <c r="K56" s="35">
        <f t="shared" si="11"/>
        <v>2333</v>
      </c>
      <c r="N56" s="57">
        <f t="shared" si="6"/>
        <v>18.081442463533232</v>
      </c>
      <c r="O56" s="63"/>
      <c r="P56" s="63"/>
      <c r="Q56" s="57"/>
      <c r="R56" s="57"/>
      <c r="S56" s="57"/>
      <c r="T56" s="57"/>
      <c r="U56" s="57"/>
      <c r="V56" s="57"/>
      <c r="W56" s="57"/>
    </row>
    <row r="57" spans="1:23" x14ac:dyDescent="0.75">
      <c r="A57" s="4" t="s">
        <v>131</v>
      </c>
      <c r="B57" s="35">
        <v>1219</v>
      </c>
      <c r="C57" s="35">
        <v>13713</v>
      </c>
      <c r="D57" s="35">
        <v>2717</v>
      </c>
      <c r="E57" s="35">
        <f t="shared" si="0"/>
        <v>1498</v>
      </c>
      <c r="F57" s="12">
        <v>-4.8000000000000043E-2</v>
      </c>
      <c r="G57" s="23">
        <f t="shared" si="7"/>
        <v>1824.9221257656277</v>
      </c>
      <c r="H57" s="35">
        <f t="shared" si="8"/>
        <v>15369.604226198935</v>
      </c>
      <c r="I57" s="35">
        <f t="shared" si="9"/>
        <v>2717</v>
      </c>
      <c r="J57" s="35">
        <f t="shared" si="10"/>
        <v>2111</v>
      </c>
      <c r="K57" s="35">
        <f t="shared" si="11"/>
        <v>1825</v>
      </c>
      <c r="N57" s="57">
        <f t="shared" si="6"/>
        <v>17.213533225283637</v>
      </c>
      <c r="O57" s="63"/>
      <c r="P57" s="63"/>
      <c r="Q57" s="57"/>
      <c r="R57" s="57"/>
      <c r="S57" s="57"/>
      <c r="T57" s="57"/>
      <c r="U57" s="57"/>
      <c r="V57" s="57"/>
      <c r="W57" s="57"/>
    </row>
    <row r="58" spans="1:23" x14ac:dyDescent="0.75">
      <c r="A58" s="4" t="s">
        <v>132</v>
      </c>
      <c r="B58" s="35">
        <v>1094</v>
      </c>
      <c r="C58" s="35">
        <v>26465</v>
      </c>
      <c r="D58" s="35">
        <v>5370</v>
      </c>
      <c r="E58" s="35">
        <f t="shared" si="0"/>
        <v>4276</v>
      </c>
      <c r="F58" s="12">
        <v>-3.4602076124567449E-2</v>
      </c>
      <c r="G58" s="23">
        <f t="shared" si="7"/>
        <v>1504.1160862344809</v>
      </c>
      <c r="H58" s="35">
        <f t="shared" si="8"/>
        <v>27942.24110767759</v>
      </c>
      <c r="I58" s="35">
        <f t="shared" si="9"/>
        <v>5370</v>
      </c>
      <c r="J58" s="35">
        <f t="shared" si="10"/>
        <v>4960</v>
      </c>
      <c r="K58" s="35">
        <f t="shared" si="11"/>
        <v>1504</v>
      </c>
      <c r="N58" s="57">
        <f t="shared" si="6"/>
        <v>16.617909238249602</v>
      </c>
      <c r="O58" s="63"/>
      <c r="P58" s="63"/>
      <c r="Q58" s="57"/>
      <c r="R58" s="57"/>
      <c r="S58" s="57"/>
      <c r="T58" s="57"/>
      <c r="U58" s="57"/>
      <c r="V58" s="57"/>
      <c r="W58" s="57"/>
    </row>
    <row r="59" spans="1:23" x14ac:dyDescent="0.75">
      <c r="A59" s="4" t="s">
        <v>133</v>
      </c>
      <c r="B59" s="35">
        <v>1295</v>
      </c>
      <c r="C59" s="35">
        <v>31811</v>
      </c>
      <c r="D59" s="35">
        <v>7056</v>
      </c>
      <c r="E59" s="35">
        <f t="shared" si="0"/>
        <v>5761</v>
      </c>
      <c r="F59" s="12">
        <v>-1.8945212493599595E-2</v>
      </c>
      <c r="G59" s="23">
        <f t="shared" si="7"/>
        <v>1663.0615244795097</v>
      </c>
      <c r="H59" s="35">
        <f t="shared" si="8"/>
        <v>34661.957916917338</v>
      </c>
      <c r="I59" s="35">
        <f t="shared" si="9"/>
        <v>7056</v>
      </c>
      <c r="J59" s="35">
        <f t="shared" si="10"/>
        <v>6688</v>
      </c>
      <c r="K59" s="35">
        <f t="shared" si="11"/>
        <v>1663</v>
      </c>
      <c r="N59" s="57">
        <f t="shared" si="6"/>
        <v>16.303079416531613</v>
      </c>
      <c r="O59" s="63"/>
      <c r="P59" s="63"/>
      <c r="Q59" s="57"/>
      <c r="R59" s="57"/>
      <c r="S59" s="57"/>
      <c r="T59" s="57"/>
      <c r="U59" s="57"/>
      <c r="V59" s="57"/>
      <c r="W59" s="57"/>
    </row>
    <row r="60" spans="1:23" x14ac:dyDescent="0.75">
      <c r="A60" s="4" t="s">
        <v>134</v>
      </c>
      <c r="B60" s="35">
        <v>957</v>
      </c>
      <c r="C60" s="35">
        <v>30386</v>
      </c>
      <c r="D60" s="35">
        <v>5705</v>
      </c>
      <c r="E60" s="35">
        <f t="shared" si="0"/>
        <v>4748</v>
      </c>
      <c r="F60" s="12">
        <v>3.9665970772442494E-2</v>
      </c>
      <c r="G60" s="23">
        <f t="shared" si="7"/>
        <v>1392.6852597815036</v>
      </c>
      <c r="H60" s="35">
        <f t="shared" si="8"/>
        <v>33812.858956926408</v>
      </c>
      <c r="I60" s="35">
        <f t="shared" si="9"/>
        <v>5705</v>
      </c>
      <c r="J60" s="35">
        <f t="shared" si="10"/>
        <v>5269</v>
      </c>
      <c r="K60" s="35">
        <f t="shared" si="11"/>
        <v>1393</v>
      </c>
      <c r="N60" s="57">
        <f t="shared" si="6"/>
        <v>16.949756888168565</v>
      </c>
      <c r="O60" s="63"/>
      <c r="P60" s="63"/>
      <c r="Q60" s="57"/>
      <c r="R60" s="57"/>
      <c r="S60" s="57"/>
      <c r="T60" s="57"/>
      <c r="U60" s="57"/>
      <c r="V60" s="57"/>
      <c r="W60" s="57"/>
    </row>
    <row r="61" spans="1:23" x14ac:dyDescent="0.75">
      <c r="A61" s="4" t="s">
        <v>135</v>
      </c>
      <c r="B61" s="35">
        <v>1234</v>
      </c>
      <c r="C61" s="35">
        <v>32032</v>
      </c>
      <c r="D61" s="35">
        <v>6243</v>
      </c>
      <c r="E61" s="35">
        <f t="shared" si="0"/>
        <v>5009</v>
      </c>
      <c r="F61" s="12">
        <v>-6.6265060240963902E-2</v>
      </c>
      <c r="G61" s="23">
        <f t="shared" si="7"/>
        <v>1555.969724796061</v>
      </c>
      <c r="H61" s="35">
        <f t="shared" si="8"/>
        <v>35305.349981615349</v>
      </c>
      <c r="I61" s="35">
        <f t="shared" si="9"/>
        <v>6243</v>
      </c>
      <c r="J61" s="35">
        <f t="shared" si="10"/>
        <v>5921</v>
      </c>
      <c r="K61" s="35">
        <f t="shared" si="11"/>
        <v>1556</v>
      </c>
      <c r="N61" s="57">
        <f t="shared" si="6"/>
        <v>15.826580226904383</v>
      </c>
      <c r="O61" s="63"/>
      <c r="P61" s="63"/>
      <c r="Q61" s="57"/>
      <c r="R61" s="57"/>
      <c r="S61" s="57"/>
      <c r="T61" s="57"/>
      <c r="U61" s="57"/>
      <c r="V61" s="57"/>
      <c r="W61" s="57"/>
    </row>
    <row r="62" spans="1:23" x14ac:dyDescent="0.75">
      <c r="A62" s="4" t="s">
        <v>136</v>
      </c>
      <c r="B62" s="35">
        <v>1046</v>
      </c>
      <c r="C62" s="35">
        <v>30720</v>
      </c>
      <c r="D62" s="35">
        <v>10610</v>
      </c>
      <c r="E62" s="35">
        <f t="shared" si="0"/>
        <v>9564</v>
      </c>
      <c r="F62" s="12">
        <v>6.9892473118280396E-3</v>
      </c>
      <c r="G62" s="23">
        <f t="shared" si="7"/>
        <v>1461.1626336450777</v>
      </c>
      <c r="H62" s="35">
        <f t="shared" si="8"/>
        <v>34170.666313799215</v>
      </c>
      <c r="I62" s="35">
        <f t="shared" si="9"/>
        <v>10610</v>
      </c>
      <c r="J62" s="35">
        <f t="shared" si="10"/>
        <v>10195</v>
      </c>
      <c r="K62" s="35">
        <f t="shared" si="11"/>
        <v>1461</v>
      </c>
      <c r="N62" s="57">
        <f t="shared" si="6"/>
        <v>15.937196110210705</v>
      </c>
      <c r="O62" s="63"/>
      <c r="P62" s="63"/>
      <c r="Q62" s="57"/>
      <c r="R62" s="57"/>
      <c r="S62" s="57"/>
      <c r="T62" s="57"/>
      <c r="U62" s="57"/>
      <c r="V62" s="57"/>
      <c r="W62" s="57"/>
    </row>
    <row r="63" spans="1:23" x14ac:dyDescent="0.75">
      <c r="A63" s="4" t="s">
        <v>137</v>
      </c>
      <c r="B63" s="35">
        <v>1127</v>
      </c>
      <c r="C63" s="35">
        <v>48102</v>
      </c>
      <c r="D63" s="35">
        <v>20111</v>
      </c>
      <c r="E63" s="35">
        <f t="shared" si="0"/>
        <v>18984</v>
      </c>
      <c r="F63" s="12">
        <v>1.3347570742124892E-2</v>
      </c>
      <c r="G63" s="23">
        <f t="shared" si="7"/>
        <v>1478.9125727656005</v>
      </c>
      <c r="H63" s="35">
        <f t="shared" si="8"/>
        <v>51411.330330916331</v>
      </c>
      <c r="I63" s="35">
        <f t="shared" si="9"/>
        <v>20111</v>
      </c>
      <c r="J63" s="35">
        <f t="shared" si="10"/>
        <v>19759</v>
      </c>
      <c r="K63" s="35">
        <f t="shared" si="11"/>
        <v>1479</v>
      </c>
      <c r="N63" s="57">
        <f t="shared" si="6"/>
        <v>16.149918962722861</v>
      </c>
      <c r="O63" s="63"/>
      <c r="P63" s="63"/>
      <c r="Q63" s="57"/>
      <c r="R63" s="57"/>
      <c r="S63" s="57"/>
      <c r="T63" s="57"/>
      <c r="U63" s="57"/>
      <c r="V63" s="57"/>
      <c r="W63" s="57"/>
    </row>
    <row r="64" spans="1:23" x14ac:dyDescent="0.75">
      <c r="A64" s="4" t="s">
        <v>138</v>
      </c>
      <c r="B64" s="35">
        <v>989</v>
      </c>
      <c r="C64" s="35">
        <v>41909</v>
      </c>
      <c r="D64" s="35">
        <v>13057</v>
      </c>
      <c r="E64" s="35">
        <f t="shared" si="0"/>
        <v>12068</v>
      </c>
      <c r="F64" s="12">
        <v>-9.7471022128556406E-2</v>
      </c>
      <c r="G64" s="23">
        <f t="shared" si="7"/>
        <v>1368.163928782822</v>
      </c>
      <c r="H64" s="35">
        <f t="shared" si="8"/>
        <v>47090.81665292113</v>
      </c>
      <c r="I64" s="35">
        <f t="shared" si="9"/>
        <v>13057</v>
      </c>
      <c r="J64" s="35">
        <f t="shared" si="10"/>
        <v>12678</v>
      </c>
      <c r="K64" s="35">
        <f t="shared" si="11"/>
        <v>1368</v>
      </c>
      <c r="N64" s="57">
        <f t="shared" si="6"/>
        <v>14.575769854132908</v>
      </c>
      <c r="O64" s="63"/>
      <c r="P64" s="63"/>
      <c r="Q64" s="57"/>
      <c r="R64" s="57"/>
      <c r="S64" s="57"/>
      <c r="T64" s="57"/>
      <c r="U64" s="57"/>
      <c r="V64" s="57"/>
      <c r="W64" s="57"/>
    </row>
    <row r="65" spans="1:23" x14ac:dyDescent="0.75">
      <c r="A65" s="4" t="s">
        <v>139</v>
      </c>
      <c r="B65" s="35">
        <v>1605</v>
      </c>
      <c r="C65" s="35">
        <v>33189</v>
      </c>
      <c r="D65" s="35">
        <v>6239</v>
      </c>
      <c r="E65" s="35">
        <f t="shared" si="0"/>
        <v>4634</v>
      </c>
      <c r="F65" s="12">
        <v>3.7361354349095155E-2</v>
      </c>
      <c r="G65" s="23">
        <f t="shared" si="7"/>
        <v>1937.7356926053335</v>
      </c>
      <c r="H65" s="35">
        <f t="shared" si="8"/>
        <v>37703.672032499104</v>
      </c>
      <c r="I65" s="35">
        <f t="shared" si="9"/>
        <v>6239</v>
      </c>
      <c r="J65" s="35">
        <f t="shared" si="10"/>
        <v>5906</v>
      </c>
      <c r="K65" s="35">
        <f t="shared" si="11"/>
        <v>1938</v>
      </c>
      <c r="N65" s="57">
        <f t="shared" si="6"/>
        <v>15.120340356564027</v>
      </c>
      <c r="O65" s="63"/>
      <c r="P65" s="63"/>
      <c r="Q65" s="57"/>
      <c r="R65" s="57"/>
      <c r="S65" s="57"/>
      <c r="T65" s="57"/>
      <c r="U65" s="57"/>
      <c r="V65" s="57"/>
      <c r="W65" s="57"/>
    </row>
    <row r="66" spans="1:23" x14ac:dyDescent="0.75">
      <c r="A66" s="4" t="s">
        <v>140</v>
      </c>
      <c r="B66" s="35">
        <v>1195</v>
      </c>
      <c r="C66" s="35">
        <v>31705</v>
      </c>
      <c r="D66" s="35">
        <v>5608</v>
      </c>
      <c r="E66" s="35">
        <f t="shared" si="0"/>
        <v>4413</v>
      </c>
      <c r="F66" s="12">
        <v>5.3460889138998269E-2</v>
      </c>
      <c r="G66" s="23">
        <f t="shared" si="7"/>
        <v>1734.9805729338327</v>
      </c>
      <c r="H66" s="35">
        <f t="shared" si="8"/>
        <v>35280.304829192122</v>
      </c>
      <c r="I66" s="35">
        <f t="shared" si="9"/>
        <v>5608</v>
      </c>
      <c r="J66" s="35">
        <f t="shared" si="10"/>
        <v>5068</v>
      </c>
      <c r="K66" s="35">
        <f t="shared" si="11"/>
        <v>1735</v>
      </c>
      <c r="N66" s="57">
        <f t="shared" si="6"/>
        <v>15.928687196110218</v>
      </c>
      <c r="O66" s="63"/>
      <c r="P66" s="63"/>
      <c r="Q66" s="57"/>
      <c r="R66" s="57"/>
      <c r="S66" s="57"/>
      <c r="T66" s="57"/>
      <c r="U66" s="57"/>
      <c r="V66" s="57"/>
      <c r="W66" s="57"/>
    </row>
    <row r="67" spans="1:23" x14ac:dyDescent="0.75">
      <c r="A67" s="4" t="s">
        <v>141</v>
      </c>
      <c r="B67" s="35">
        <v>1711</v>
      </c>
      <c r="C67" s="35">
        <v>29520</v>
      </c>
      <c r="D67" s="35">
        <v>7341</v>
      </c>
      <c r="E67" s="35">
        <f t="shared" si="0"/>
        <v>5630</v>
      </c>
      <c r="F67" s="12">
        <v>3.3653846153846256E-2</v>
      </c>
      <c r="G67" s="23">
        <f t="shared" si="7"/>
        <v>2113.0416103775265</v>
      </c>
      <c r="H67" s="35">
        <f t="shared" si="8"/>
        <v>32935.440043675204</v>
      </c>
      <c r="I67" s="35">
        <f t="shared" si="9"/>
        <v>7341</v>
      </c>
      <c r="J67" s="35">
        <f t="shared" si="10"/>
        <v>6939</v>
      </c>
      <c r="K67" s="35">
        <f t="shared" si="11"/>
        <v>2113</v>
      </c>
      <c r="N67" s="57">
        <f t="shared" si="6"/>
        <v>16.46474878444085</v>
      </c>
      <c r="O67" s="63"/>
      <c r="P67" s="63"/>
      <c r="Q67" s="57"/>
      <c r="R67" s="57"/>
      <c r="S67" s="57"/>
      <c r="T67" s="57"/>
      <c r="U67" s="57"/>
      <c r="V67" s="57"/>
      <c r="W67" s="57"/>
    </row>
    <row r="68" spans="1:23" x14ac:dyDescent="0.75">
      <c r="A68" s="4" t="s">
        <v>142</v>
      </c>
      <c r="B68" s="35">
        <v>982</v>
      </c>
      <c r="C68" s="35">
        <v>27777</v>
      </c>
      <c r="D68" s="35">
        <v>5750</v>
      </c>
      <c r="E68" s="35">
        <f t="shared" ref="E68:E73" si="12">D68-B68</f>
        <v>4768</v>
      </c>
      <c r="F68" s="12">
        <v>2.4289405684754461E-2</v>
      </c>
      <c r="G68" s="23">
        <f t="shared" ref="G68:G73" si="13">B68+($M$2*B67)</f>
        <v>1557.6428413020485</v>
      </c>
      <c r="H68" s="35">
        <f t="shared" ref="H68:H73" si="14">C68+($M$3*C67)</f>
        <v>30957.059614864909</v>
      </c>
      <c r="I68" s="35">
        <f t="shared" ref="I68:I73" si="15">D68+($M$4*D67)</f>
        <v>5750</v>
      </c>
      <c r="J68" s="35">
        <f t="shared" ref="J68:J73" si="16">ROUND(D68+$M$4*D67-$M$2*B67,0)</f>
        <v>5174</v>
      </c>
      <c r="K68" s="35">
        <f t="shared" ref="K68:K73" si="17">ROUND(B68+$M$2*B67-$M$4*D67,0)</f>
        <v>1558</v>
      </c>
      <c r="N68" s="57">
        <f t="shared" si="6"/>
        <v>16.864667747163701</v>
      </c>
      <c r="O68" s="63"/>
      <c r="P68" s="63"/>
      <c r="Q68" s="57"/>
      <c r="R68" s="57"/>
      <c r="S68" s="57"/>
      <c r="T68" s="57"/>
      <c r="U68" s="57"/>
      <c r="V68" s="57"/>
      <c r="W68" s="57"/>
    </row>
    <row r="69" spans="1:23" x14ac:dyDescent="0.75">
      <c r="A69" s="4" t="s">
        <v>143</v>
      </c>
      <c r="B69" s="35">
        <v>1140</v>
      </c>
      <c r="C69" s="35">
        <v>28690</v>
      </c>
      <c r="D69" s="35">
        <v>5532</v>
      </c>
      <c r="E69" s="35">
        <f t="shared" si="12"/>
        <v>4392</v>
      </c>
      <c r="F69" s="12">
        <v>1.3622603430877955E-2</v>
      </c>
      <c r="G69" s="23">
        <f t="shared" si="13"/>
        <v>1470.3806371470553</v>
      </c>
      <c r="H69" s="35">
        <f t="shared" si="14"/>
        <v>31682.293899800221</v>
      </c>
      <c r="I69" s="35">
        <f t="shared" si="15"/>
        <v>5532</v>
      </c>
      <c r="J69" s="35">
        <f t="shared" si="16"/>
        <v>5202</v>
      </c>
      <c r="K69" s="35">
        <f t="shared" si="17"/>
        <v>1470</v>
      </c>
      <c r="N69" s="57">
        <f t="shared" ref="N69:N73" si="18">N68*(1+F69)</f>
        <v>17.094408427876829</v>
      </c>
      <c r="O69" s="63"/>
      <c r="P69" s="63"/>
      <c r="Q69" s="57"/>
      <c r="R69" s="57"/>
      <c r="S69" s="57"/>
      <c r="T69" s="57"/>
      <c r="U69" s="57"/>
      <c r="V69" s="57"/>
      <c r="W69" s="57"/>
    </row>
    <row r="70" spans="1:23" x14ac:dyDescent="0.75">
      <c r="A70" s="4" t="s">
        <v>144</v>
      </c>
      <c r="B70" s="35">
        <v>1634</v>
      </c>
      <c r="C70" s="35">
        <v>27735</v>
      </c>
      <c r="D70" s="35">
        <v>5865</v>
      </c>
      <c r="E70" s="35">
        <f t="shared" si="12"/>
        <v>4231</v>
      </c>
      <c r="F70" s="12">
        <v>1.0452961672473782E-2</v>
      </c>
      <c r="G70" s="23">
        <f t="shared" si="13"/>
        <v>2017.5376032053391</v>
      </c>
      <c r="H70" s="35">
        <f t="shared" si="14"/>
        <v>30825.647369596009</v>
      </c>
      <c r="I70" s="35">
        <f t="shared" si="15"/>
        <v>5865</v>
      </c>
      <c r="J70" s="35">
        <f t="shared" si="16"/>
        <v>5481</v>
      </c>
      <c r="K70" s="35">
        <f t="shared" si="17"/>
        <v>2018</v>
      </c>
      <c r="N70" s="57">
        <f t="shared" si="18"/>
        <v>17.273095623987039</v>
      </c>
      <c r="O70" s="63"/>
      <c r="P70" s="63"/>
      <c r="Q70" s="57"/>
      <c r="R70" s="57"/>
      <c r="S70" s="57"/>
      <c r="T70" s="57"/>
      <c r="U70" s="57"/>
      <c r="V70" s="57"/>
      <c r="W70" s="57"/>
    </row>
    <row r="71" spans="1:23" x14ac:dyDescent="0.75">
      <c r="A71" s="4" t="s">
        <v>145</v>
      </c>
      <c r="B71" s="35">
        <v>1390</v>
      </c>
      <c r="C71" s="35">
        <v>26970</v>
      </c>
      <c r="D71" s="35">
        <v>5787</v>
      </c>
      <c r="E71" s="35">
        <f t="shared" si="12"/>
        <v>4397</v>
      </c>
      <c r="F71" s="12">
        <v>2.561576354679795E-2</v>
      </c>
      <c r="G71" s="23">
        <f t="shared" si="13"/>
        <v>1939.7372312609859</v>
      </c>
      <c r="H71" s="35">
        <f t="shared" si="14"/>
        <v>29957.769424738421</v>
      </c>
      <c r="I71" s="35">
        <f t="shared" si="15"/>
        <v>5787</v>
      </c>
      <c r="J71" s="35">
        <f t="shared" si="16"/>
        <v>5237</v>
      </c>
      <c r="K71" s="35">
        <f t="shared" si="17"/>
        <v>1940</v>
      </c>
      <c r="N71" s="57">
        <f t="shared" si="18"/>
        <v>17.715559157212322</v>
      </c>
      <c r="O71" s="63"/>
      <c r="P71" s="63"/>
      <c r="Q71" s="57"/>
      <c r="R71" s="57"/>
      <c r="S71" s="57"/>
      <c r="T71" s="57"/>
      <c r="U71" s="57"/>
      <c r="V71" s="57"/>
      <c r="W71" s="57"/>
    </row>
    <row r="72" spans="1:23" x14ac:dyDescent="0.75">
      <c r="A72" s="4" t="s">
        <v>146</v>
      </c>
      <c r="B72" s="35">
        <v>1022</v>
      </c>
      <c r="C72" s="35">
        <v>25394</v>
      </c>
      <c r="D72" s="35">
        <v>5151</v>
      </c>
      <c r="E72" s="35">
        <f t="shared" si="12"/>
        <v>4129</v>
      </c>
      <c r="F72" s="12">
        <v>0.1589817483189242</v>
      </c>
      <c r="G72" s="23">
        <f t="shared" si="13"/>
        <v>1489.6467267152818</v>
      </c>
      <c r="H72" s="35">
        <f t="shared" si="14"/>
        <v>28299.359343255644</v>
      </c>
      <c r="I72" s="35">
        <f t="shared" si="15"/>
        <v>5151</v>
      </c>
      <c r="J72" s="35">
        <f t="shared" si="16"/>
        <v>4683</v>
      </c>
      <c r="K72" s="35">
        <f t="shared" si="17"/>
        <v>1490</v>
      </c>
      <c r="N72" s="57">
        <f t="shared" si="18"/>
        <v>20.532009724473266</v>
      </c>
      <c r="O72" s="63"/>
      <c r="P72" s="63"/>
      <c r="Q72" s="57"/>
      <c r="R72" s="57"/>
      <c r="S72" s="57"/>
      <c r="T72" s="57"/>
      <c r="U72" s="57"/>
      <c r="V72" s="57"/>
      <c r="W72" s="57"/>
    </row>
    <row r="73" spans="1:23" x14ac:dyDescent="0.75">
      <c r="A73" s="4" t="s">
        <v>147</v>
      </c>
      <c r="B73" s="35">
        <v>905</v>
      </c>
      <c r="C73" s="35">
        <v>25148</v>
      </c>
      <c r="D73" s="35">
        <v>5720</v>
      </c>
      <c r="E73" s="35">
        <f t="shared" si="12"/>
        <v>4815</v>
      </c>
      <c r="F73" s="12">
        <v>-0.39328636552009943</v>
      </c>
      <c r="G73" s="23">
        <f t="shared" si="13"/>
        <v>1248.8380969086461</v>
      </c>
      <c r="H73" s="35">
        <f t="shared" si="14"/>
        <v>27883.583802841447</v>
      </c>
      <c r="I73" s="35">
        <f t="shared" si="15"/>
        <v>5720</v>
      </c>
      <c r="J73" s="35">
        <f t="shared" si="16"/>
        <v>5376</v>
      </c>
      <c r="K73" s="35">
        <f t="shared" si="17"/>
        <v>1249</v>
      </c>
      <c r="N73" s="57">
        <f t="shared" si="18"/>
        <v>12.457050243111837</v>
      </c>
      <c r="O73" s="63"/>
      <c r="P73" s="63"/>
      <c r="Q73" s="57"/>
      <c r="R73" s="57"/>
      <c r="S73" s="57"/>
      <c r="T73" s="57"/>
      <c r="U73" s="57"/>
      <c r="V73" s="57"/>
      <c r="W73" s="57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C54C7-2A5D-4505-AE83-2DA235F463ED}">
  <sheetPr>
    <tabColor rgb="FFFF0000"/>
  </sheetPr>
  <dimension ref="A1:AB74"/>
  <sheetViews>
    <sheetView topLeftCell="G1" workbookViewId="0">
      <selection activeCell="K25" sqref="K25"/>
    </sheetView>
  </sheetViews>
  <sheetFormatPr defaultRowHeight="14.75" x14ac:dyDescent="0.75"/>
  <cols>
    <col min="1" max="1" width="7.6796875" style="35" bestFit="1" customWidth="1"/>
    <col min="2" max="4" width="19.2265625" style="35" customWidth="1"/>
    <col min="5" max="5" width="8.76953125" style="35" bestFit="1" customWidth="1"/>
    <col min="6" max="6" width="17.453125" style="12" bestFit="1" customWidth="1"/>
    <col min="7" max="7" width="16.08984375" style="35" bestFit="1" customWidth="1"/>
    <col min="8" max="8" width="14.86328125" style="35" bestFit="1" customWidth="1"/>
    <col min="9" max="9" width="15.2265625" style="35" bestFit="1" customWidth="1"/>
    <col min="10" max="10" width="18.58984375" style="35" bestFit="1" customWidth="1"/>
    <col min="11" max="11" width="19.40625" style="35" bestFit="1" customWidth="1"/>
    <col min="12" max="12" width="15.7265625" style="35" bestFit="1" customWidth="1"/>
    <col min="13" max="13" width="12.86328125" style="35" customWidth="1"/>
    <col min="14" max="14" width="10.76953125" style="35" bestFit="1" customWidth="1"/>
    <col min="15" max="15" width="15.453125" style="35" customWidth="1"/>
    <col min="16" max="16" width="33.1796875" style="35" bestFit="1" customWidth="1"/>
    <col min="17" max="18" width="8.7265625" style="35"/>
    <col min="19" max="19" width="12.1796875" style="57" bestFit="1" customWidth="1"/>
    <col min="20" max="20" width="18.86328125" style="35" bestFit="1" customWidth="1"/>
    <col min="21" max="23" width="8.5" style="35" bestFit="1" customWidth="1"/>
    <col min="24" max="25" width="12.2265625" style="35" bestFit="1" customWidth="1"/>
    <col min="26" max="26" width="20.453125" style="23" bestFit="1" customWidth="1"/>
    <col min="27" max="27" width="19.08984375" style="23" bestFit="1" customWidth="1"/>
    <col min="28" max="28" width="19.54296875" style="23" bestFit="1" customWidth="1"/>
    <col min="29" max="16384" width="8.7265625" style="35"/>
  </cols>
  <sheetData>
    <row r="1" spans="1:28" x14ac:dyDescent="0.75">
      <c r="L1" s="35" t="s">
        <v>457</v>
      </c>
      <c r="N1" s="35">
        <f>70*0.2</f>
        <v>14</v>
      </c>
      <c r="O1" s="55" t="s">
        <v>458</v>
      </c>
      <c r="P1" s="55"/>
    </row>
    <row r="2" spans="1:28" x14ac:dyDescent="0.75">
      <c r="A2" s="35" t="s">
        <v>401</v>
      </c>
      <c r="B2" s="22" t="s">
        <v>342</v>
      </c>
      <c r="C2" s="22" t="s">
        <v>343</v>
      </c>
      <c r="D2" s="22" t="s">
        <v>344</v>
      </c>
      <c r="E2" s="22" t="s">
        <v>412</v>
      </c>
      <c r="F2" s="36" t="s">
        <v>345</v>
      </c>
      <c r="G2" s="66" t="s">
        <v>403</v>
      </c>
      <c r="H2" s="66" t="s">
        <v>404</v>
      </c>
      <c r="I2" s="66" t="s">
        <v>405</v>
      </c>
      <c r="J2" s="22" t="s">
        <v>449</v>
      </c>
      <c r="K2" s="22" t="s">
        <v>450</v>
      </c>
      <c r="L2" s="22" t="s">
        <v>403</v>
      </c>
      <c r="M2" s="35">
        <v>1</v>
      </c>
      <c r="N2" s="66" t="s">
        <v>411</v>
      </c>
      <c r="O2" s="54" t="s">
        <v>451</v>
      </c>
      <c r="P2" s="54" t="s">
        <v>452</v>
      </c>
      <c r="S2" s="57" t="s">
        <v>411</v>
      </c>
      <c r="T2" s="22" t="s">
        <v>344</v>
      </c>
      <c r="U2" s="37" t="s">
        <v>311</v>
      </c>
      <c r="V2" s="21" t="s">
        <v>312</v>
      </c>
      <c r="W2" s="21" t="s">
        <v>313</v>
      </c>
      <c r="X2" s="21" t="s">
        <v>314</v>
      </c>
      <c r="Y2" s="21" t="s">
        <v>315</v>
      </c>
      <c r="Z2" s="21" t="s">
        <v>316</v>
      </c>
      <c r="AA2" s="21" t="s">
        <v>317</v>
      </c>
      <c r="AB2" s="21" t="s">
        <v>318</v>
      </c>
    </row>
    <row r="3" spans="1:28" x14ac:dyDescent="0.75">
      <c r="A3" s="4" t="s">
        <v>77</v>
      </c>
      <c r="C3" s="35">
        <v>29</v>
      </c>
      <c r="D3" s="35">
        <v>1</v>
      </c>
      <c r="E3" s="35">
        <f>D3-B3</f>
        <v>1</v>
      </c>
      <c r="F3" s="52">
        <v>8.9141004862236493E-3</v>
      </c>
      <c r="G3" s="23">
        <f>B3</f>
        <v>0</v>
      </c>
      <c r="H3" s="35">
        <f>C3</f>
        <v>29</v>
      </c>
      <c r="I3" s="35">
        <f>D3</f>
        <v>1</v>
      </c>
      <c r="J3" s="23">
        <f>I3</f>
        <v>1</v>
      </c>
      <c r="K3" s="23">
        <f>G3</f>
        <v>0</v>
      </c>
      <c r="L3" s="8" t="s">
        <v>404</v>
      </c>
      <c r="M3" s="35">
        <v>1</v>
      </c>
      <c r="N3" s="35">
        <f>(1+F3)*N1</f>
        <v>14.124797406807131</v>
      </c>
      <c r="O3" s="52">
        <f>CORREL(G3:G73,F3:F73)</f>
        <v>-6.5456736341487548E-2</v>
      </c>
      <c r="P3" s="52">
        <f>CORREL(I3:I73,F3:F73)</f>
        <v>-7.4385562721815304E-2</v>
      </c>
      <c r="S3" s="57">
        <v>14.124797406807131</v>
      </c>
      <c r="T3" s="35">
        <v>1</v>
      </c>
      <c r="U3" s="58">
        <f>S4</f>
        <v>13.852512155591571</v>
      </c>
      <c r="V3" s="58">
        <f>S5</f>
        <v>12.320907617504052</v>
      </c>
      <c r="W3" s="58">
        <f>S6</f>
        <v>11.787682333873581</v>
      </c>
      <c r="X3" s="58">
        <f>S7</f>
        <v>11.458670988654781</v>
      </c>
      <c r="Y3" s="58">
        <f>S8</f>
        <v>10.494327390599675</v>
      </c>
      <c r="Z3" s="58">
        <f>S9</f>
        <v>11.265802269043759</v>
      </c>
      <c r="AA3" s="58">
        <f>S10</f>
        <v>12.025931928687193</v>
      </c>
      <c r="AB3" s="58">
        <f>S11</f>
        <v>12.139384116693677</v>
      </c>
    </row>
    <row r="4" spans="1:28" x14ac:dyDescent="0.75">
      <c r="A4" s="4" t="s">
        <v>78</v>
      </c>
      <c r="B4" s="35">
        <v>1</v>
      </c>
      <c r="C4" s="35">
        <v>80</v>
      </c>
      <c r="E4" s="35">
        <f t="shared" ref="E4:E67" si="0">D4-B4</f>
        <v>-1</v>
      </c>
      <c r="F4" s="52">
        <v>-1.927710843373498E-2</v>
      </c>
      <c r="G4" s="23">
        <f t="shared" ref="G4:G67" si="1">B4+($M$2*B3)</f>
        <v>1</v>
      </c>
      <c r="H4" s="35">
        <f t="shared" ref="H4" si="2">C4+($M$3*C3)</f>
        <v>109</v>
      </c>
      <c r="I4" s="35">
        <f t="shared" ref="I4" si="3">D4+($M$4*D3)</f>
        <v>1</v>
      </c>
      <c r="J4" s="35">
        <f t="shared" ref="J4" si="4">ROUND(D4+$M$4*D3-$M$2*B3,0)</f>
        <v>1</v>
      </c>
      <c r="K4" s="35">
        <f t="shared" ref="K4" si="5">ROUND(B4+$M$2*B3-$M$4*D3,0)</f>
        <v>0</v>
      </c>
      <c r="L4" s="8" t="s">
        <v>405</v>
      </c>
      <c r="M4" s="35">
        <v>1</v>
      </c>
      <c r="N4" s="35">
        <f>N3*(1+F4)</f>
        <v>13.852512155591571</v>
      </c>
      <c r="O4" s="65" t="s">
        <v>453</v>
      </c>
      <c r="P4" s="65" t="s">
        <v>454</v>
      </c>
      <c r="S4" s="57">
        <v>13.852512155591571</v>
      </c>
      <c r="U4" s="58">
        <f t="shared" ref="U4:U67" si="6">S5</f>
        <v>12.320907617504052</v>
      </c>
      <c r="V4" s="58">
        <f t="shared" ref="V4:V67" si="7">S6</f>
        <v>11.787682333873581</v>
      </c>
      <c r="W4" s="58">
        <f t="shared" ref="W4:W67" si="8">S7</f>
        <v>11.458670988654781</v>
      </c>
      <c r="X4" s="58">
        <f t="shared" ref="X4:X67" si="9">S8</f>
        <v>10.494327390599675</v>
      </c>
      <c r="Y4" s="58">
        <f t="shared" ref="Y4:Y67" si="10">S9</f>
        <v>11.265802269043759</v>
      </c>
      <c r="Z4" s="58">
        <f t="shared" ref="Z4:Z67" si="11">S10</f>
        <v>12.025931928687193</v>
      </c>
      <c r="AA4" s="58">
        <f t="shared" ref="AA4:AA67" si="12">S11</f>
        <v>12.139384116693677</v>
      </c>
      <c r="AB4" s="58">
        <f t="shared" ref="AB4:AB67" si="13">S12</f>
        <v>12.025931928687193</v>
      </c>
    </row>
    <row r="5" spans="1:28" x14ac:dyDescent="0.75">
      <c r="A5" s="4" t="s">
        <v>79</v>
      </c>
      <c r="B5" s="35">
        <v>6</v>
      </c>
      <c r="C5" s="35">
        <v>90</v>
      </c>
      <c r="E5" s="35">
        <f t="shared" si="0"/>
        <v>-6</v>
      </c>
      <c r="F5" s="52">
        <v>-0.11056511056511054</v>
      </c>
      <c r="G5" s="23">
        <f t="shared" si="1"/>
        <v>7</v>
      </c>
      <c r="H5" s="35">
        <f t="shared" ref="H5:H68" si="14">C5+($M$3*C4)</f>
        <v>170</v>
      </c>
      <c r="I5" s="35">
        <f t="shared" ref="I5:I68" si="15">D5+($M$4*D4)</f>
        <v>0</v>
      </c>
      <c r="J5" s="35">
        <f t="shared" ref="J5:J68" si="16">ROUND(D5+$M$4*D4-$M$2*B4,0)</f>
        <v>-1</v>
      </c>
      <c r="K5" s="35">
        <f t="shared" ref="K5:K68" si="17">ROUND(B5+$M$2*B4-$M$4*D4,0)</f>
        <v>7</v>
      </c>
      <c r="N5" s="35">
        <f>N4*(1+F5)</f>
        <v>12.320907617504052</v>
      </c>
      <c r="O5" s="63">
        <f>CORREL(K3:K73,F3:F73)</f>
        <v>4.3976949912064869E-2</v>
      </c>
      <c r="P5" s="63">
        <f>CORREL(J3:J73,F3:F73)</f>
        <v>-7.4681744118608145E-2</v>
      </c>
      <c r="S5" s="57">
        <v>12.320907617504052</v>
      </c>
      <c r="U5" s="58">
        <f t="shared" si="6"/>
        <v>11.787682333873581</v>
      </c>
      <c r="V5" s="58">
        <f t="shared" si="7"/>
        <v>11.458670988654781</v>
      </c>
      <c r="W5" s="58">
        <f t="shared" si="8"/>
        <v>10.494327390599675</v>
      </c>
      <c r="X5" s="58">
        <f t="shared" si="9"/>
        <v>11.265802269043759</v>
      </c>
      <c r="Y5" s="58">
        <f t="shared" si="10"/>
        <v>12.025931928687193</v>
      </c>
      <c r="Z5" s="58">
        <f t="shared" si="11"/>
        <v>12.139384116693677</v>
      </c>
      <c r="AA5" s="58">
        <f t="shared" si="12"/>
        <v>12.025931928687193</v>
      </c>
      <c r="AB5" s="58">
        <f t="shared" si="13"/>
        <v>11.379254457050239</v>
      </c>
    </row>
    <row r="6" spans="1:28" x14ac:dyDescent="0.75">
      <c r="A6" s="4" t="s">
        <v>80</v>
      </c>
      <c r="B6" s="35">
        <v>1</v>
      </c>
      <c r="C6" s="35">
        <v>107</v>
      </c>
      <c r="D6" s="35">
        <v>2</v>
      </c>
      <c r="E6" s="35">
        <f t="shared" si="0"/>
        <v>1</v>
      </c>
      <c r="F6" s="52">
        <v>-4.3278084714548755E-2</v>
      </c>
      <c r="G6" s="23">
        <f t="shared" si="1"/>
        <v>7</v>
      </c>
      <c r="H6" s="35">
        <f t="shared" si="14"/>
        <v>197</v>
      </c>
      <c r="I6" s="35">
        <f t="shared" si="15"/>
        <v>2</v>
      </c>
      <c r="J6" s="35">
        <f t="shared" si="16"/>
        <v>-4</v>
      </c>
      <c r="K6" s="35">
        <f t="shared" si="17"/>
        <v>7</v>
      </c>
      <c r="N6" s="35">
        <f>N5*(1+F6)</f>
        <v>11.787682333873581</v>
      </c>
      <c r="O6" s="65" t="s">
        <v>455</v>
      </c>
      <c r="P6" s="65" t="s">
        <v>456</v>
      </c>
      <c r="S6" s="57">
        <v>11.787682333873581</v>
      </c>
      <c r="T6" s="35">
        <v>2</v>
      </c>
      <c r="U6" s="58">
        <f t="shared" si="6"/>
        <v>11.458670988654781</v>
      </c>
      <c r="V6" s="58">
        <f t="shared" si="7"/>
        <v>10.494327390599675</v>
      </c>
      <c r="W6" s="58">
        <f t="shared" si="8"/>
        <v>11.265802269043759</v>
      </c>
      <c r="X6" s="58">
        <f t="shared" si="9"/>
        <v>12.025931928687193</v>
      </c>
      <c r="Y6" s="58">
        <f t="shared" si="10"/>
        <v>12.139384116693677</v>
      </c>
      <c r="Z6" s="58">
        <f t="shared" si="11"/>
        <v>12.025931928687193</v>
      </c>
      <c r="AA6" s="58">
        <f t="shared" si="12"/>
        <v>11.379254457050239</v>
      </c>
      <c r="AB6" s="58">
        <f t="shared" si="13"/>
        <v>11.969205834683949</v>
      </c>
    </row>
    <row r="7" spans="1:28" x14ac:dyDescent="0.75">
      <c r="A7" s="4" t="s">
        <v>81</v>
      </c>
      <c r="B7" s="35">
        <v>2</v>
      </c>
      <c r="C7" s="35">
        <v>137</v>
      </c>
      <c r="D7" s="35">
        <v>10</v>
      </c>
      <c r="E7" s="35">
        <f t="shared" si="0"/>
        <v>8</v>
      </c>
      <c r="F7" s="52">
        <v>-2.791145332050049E-2</v>
      </c>
      <c r="G7" s="23">
        <f t="shared" si="1"/>
        <v>3</v>
      </c>
      <c r="H7" s="35">
        <f t="shared" si="14"/>
        <v>244</v>
      </c>
      <c r="I7" s="35">
        <f t="shared" si="15"/>
        <v>12</v>
      </c>
      <c r="J7" s="35">
        <f t="shared" si="16"/>
        <v>11</v>
      </c>
      <c r="K7" s="35">
        <f t="shared" si="17"/>
        <v>1</v>
      </c>
      <c r="N7" s="35">
        <f>N6*(1+F7)</f>
        <v>11.458670988654781</v>
      </c>
      <c r="O7" s="63">
        <f>CORREL(K3:K73,N3:N73)</f>
        <v>-0.29352781181574589</v>
      </c>
      <c r="P7" s="63">
        <f>CORREL(J3:J73,N3:N73)</f>
        <v>0.31302807949544759</v>
      </c>
      <c r="S7" s="57">
        <v>11.458670988654781</v>
      </c>
      <c r="T7" s="35">
        <v>10</v>
      </c>
      <c r="U7" s="58">
        <f t="shared" si="6"/>
        <v>10.494327390599675</v>
      </c>
      <c r="V7" s="58">
        <f t="shared" si="7"/>
        <v>11.265802269043759</v>
      </c>
      <c r="W7" s="58">
        <f t="shared" si="8"/>
        <v>12.025931928687193</v>
      </c>
      <c r="X7" s="58">
        <f t="shared" si="9"/>
        <v>12.139384116693677</v>
      </c>
      <c r="Y7" s="58">
        <f t="shared" si="10"/>
        <v>12.025931928687193</v>
      </c>
      <c r="Z7" s="58">
        <f t="shared" si="11"/>
        <v>11.379254457050239</v>
      </c>
      <c r="AA7" s="58">
        <f t="shared" si="12"/>
        <v>11.969205834683949</v>
      </c>
      <c r="AB7" s="58">
        <f t="shared" si="13"/>
        <v>12.286871961102102</v>
      </c>
    </row>
    <row r="8" spans="1:28" x14ac:dyDescent="0.75">
      <c r="A8" s="4" t="s">
        <v>82</v>
      </c>
      <c r="B8" s="35">
        <v>1</v>
      </c>
      <c r="C8" s="35">
        <v>76</v>
      </c>
      <c r="D8" s="35">
        <v>12</v>
      </c>
      <c r="E8" s="35">
        <f t="shared" si="0"/>
        <v>11</v>
      </c>
      <c r="F8" s="52">
        <v>-8.4158415841584122E-2</v>
      </c>
      <c r="G8" s="23">
        <f t="shared" si="1"/>
        <v>3</v>
      </c>
      <c r="H8" s="35">
        <f t="shared" si="14"/>
        <v>213</v>
      </c>
      <c r="I8" s="35">
        <f t="shared" si="15"/>
        <v>22</v>
      </c>
      <c r="J8" s="35">
        <f t="shared" si="16"/>
        <v>20</v>
      </c>
      <c r="K8" s="35">
        <f t="shared" si="17"/>
        <v>-7</v>
      </c>
      <c r="N8" s="35">
        <f>N7*(1+F8)</f>
        <v>10.494327390599675</v>
      </c>
      <c r="S8" s="57">
        <v>10.494327390599675</v>
      </c>
      <c r="T8" s="35">
        <v>12</v>
      </c>
      <c r="U8" s="58">
        <f t="shared" si="6"/>
        <v>11.265802269043759</v>
      </c>
      <c r="V8" s="58">
        <f t="shared" si="7"/>
        <v>12.025931928687193</v>
      </c>
      <c r="W8" s="58">
        <f t="shared" si="8"/>
        <v>12.139384116693677</v>
      </c>
      <c r="X8" s="58">
        <f t="shared" si="9"/>
        <v>12.025931928687193</v>
      </c>
      <c r="Y8" s="58">
        <f t="shared" si="10"/>
        <v>11.379254457050239</v>
      </c>
      <c r="Z8" s="58">
        <f t="shared" si="11"/>
        <v>11.969205834683949</v>
      </c>
      <c r="AA8" s="58">
        <f t="shared" si="12"/>
        <v>12.286871961102102</v>
      </c>
      <c r="AB8" s="58">
        <f t="shared" si="13"/>
        <v>12.513776337115068</v>
      </c>
    </row>
    <row r="9" spans="1:28" x14ac:dyDescent="0.75">
      <c r="A9" s="4" t="s">
        <v>83</v>
      </c>
      <c r="B9" s="35">
        <v>1</v>
      </c>
      <c r="C9" s="35">
        <v>67</v>
      </c>
      <c r="D9" s="35">
        <v>15</v>
      </c>
      <c r="E9" s="35">
        <f t="shared" si="0"/>
        <v>14</v>
      </c>
      <c r="F9" s="52">
        <v>7.3513513513513429E-2</v>
      </c>
      <c r="G9" s="23">
        <f t="shared" si="1"/>
        <v>2</v>
      </c>
      <c r="H9" s="35">
        <f t="shared" si="14"/>
        <v>143</v>
      </c>
      <c r="I9" s="35">
        <f t="shared" si="15"/>
        <v>27</v>
      </c>
      <c r="J9" s="35">
        <f t="shared" si="16"/>
        <v>26</v>
      </c>
      <c r="K9" s="35">
        <f t="shared" si="17"/>
        <v>-10</v>
      </c>
      <c r="N9" s="35">
        <f>N8*(1+F9)</f>
        <v>11.265802269043759</v>
      </c>
      <c r="S9" s="57">
        <v>11.265802269043759</v>
      </c>
      <c r="T9" s="35">
        <v>15</v>
      </c>
      <c r="U9" s="58">
        <f t="shared" si="6"/>
        <v>12.025931928687193</v>
      </c>
      <c r="V9" s="58">
        <f t="shared" si="7"/>
        <v>12.139384116693677</v>
      </c>
      <c r="W9" s="58">
        <f t="shared" si="8"/>
        <v>12.025931928687193</v>
      </c>
      <c r="X9" s="58">
        <f t="shared" si="9"/>
        <v>11.379254457050239</v>
      </c>
      <c r="Y9" s="58">
        <f t="shared" si="10"/>
        <v>11.969205834683949</v>
      </c>
      <c r="Z9" s="58">
        <f t="shared" si="11"/>
        <v>12.286871961102102</v>
      </c>
      <c r="AA9" s="58">
        <f t="shared" si="12"/>
        <v>12.513776337115068</v>
      </c>
      <c r="AB9" s="58">
        <f t="shared" si="13"/>
        <v>12.83144246353322</v>
      </c>
    </row>
    <row r="10" spans="1:28" x14ac:dyDescent="0.75">
      <c r="A10" s="4" t="s">
        <v>84</v>
      </c>
      <c r="B10" s="35">
        <v>1</v>
      </c>
      <c r="C10" s="35">
        <v>87</v>
      </c>
      <c r="D10" s="35">
        <v>16</v>
      </c>
      <c r="E10" s="35">
        <f t="shared" si="0"/>
        <v>15</v>
      </c>
      <c r="F10" s="52">
        <v>6.7472306143000926E-2</v>
      </c>
      <c r="G10" s="23">
        <f t="shared" si="1"/>
        <v>2</v>
      </c>
      <c r="H10" s="35">
        <f t="shared" si="14"/>
        <v>154</v>
      </c>
      <c r="I10" s="35">
        <f t="shared" si="15"/>
        <v>31</v>
      </c>
      <c r="J10" s="35">
        <f t="shared" si="16"/>
        <v>30</v>
      </c>
      <c r="K10" s="35">
        <f t="shared" si="17"/>
        <v>-13</v>
      </c>
      <c r="N10" s="35">
        <f>N9*(1+F10)</f>
        <v>12.025931928687193</v>
      </c>
      <c r="S10" s="57">
        <v>12.025931928687193</v>
      </c>
      <c r="T10" s="35">
        <v>16</v>
      </c>
      <c r="U10" s="58">
        <f t="shared" si="6"/>
        <v>12.139384116693677</v>
      </c>
      <c r="V10" s="58">
        <f t="shared" si="7"/>
        <v>12.025931928687193</v>
      </c>
      <c r="W10" s="58">
        <f t="shared" si="8"/>
        <v>11.379254457050239</v>
      </c>
      <c r="X10" s="58">
        <f t="shared" si="9"/>
        <v>11.969205834683949</v>
      </c>
      <c r="Y10" s="58">
        <f t="shared" si="10"/>
        <v>12.286871961102102</v>
      </c>
      <c r="Z10" s="58">
        <f t="shared" si="11"/>
        <v>12.513776337115068</v>
      </c>
      <c r="AA10" s="58">
        <f t="shared" si="12"/>
        <v>12.83144246353322</v>
      </c>
      <c r="AB10" s="58">
        <f t="shared" si="13"/>
        <v>15.576985413290108</v>
      </c>
    </row>
    <row r="11" spans="1:28" x14ac:dyDescent="0.75">
      <c r="A11" s="4" t="s">
        <v>85</v>
      </c>
      <c r="B11" s="35">
        <v>2</v>
      </c>
      <c r="C11" s="35">
        <v>62</v>
      </c>
      <c r="D11" s="35">
        <v>8</v>
      </c>
      <c r="E11" s="35">
        <f t="shared" si="0"/>
        <v>6</v>
      </c>
      <c r="F11" s="52">
        <v>9.4339622641510523E-3</v>
      </c>
      <c r="G11" s="23">
        <f t="shared" si="1"/>
        <v>3</v>
      </c>
      <c r="H11" s="35">
        <f t="shared" si="14"/>
        <v>149</v>
      </c>
      <c r="I11" s="35">
        <f t="shared" si="15"/>
        <v>24</v>
      </c>
      <c r="J11" s="35">
        <f t="shared" si="16"/>
        <v>23</v>
      </c>
      <c r="K11" s="35">
        <f t="shared" si="17"/>
        <v>-13</v>
      </c>
      <c r="N11" s="35">
        <f>N10*(1+F11)</f>
        <v>12.139384116693677</v>
      </c>
      <c r="S11" s="57">
        <v>12.139384116693677</v>
      </c>
      <c r="T11" s="35">
        <v>8</v>
      </c>
      <c r="U11" s="58">
        <f t="shared" si="6"/>
        <v>12.025931928687193</v>
      </c>
      <c r="V11" s="58">
        <f t="shared" si="7"/>
        <v>11.379254457050239</v>
      </c>
      <c r="W11" s="58">
        <f t="shared" si="8"/>
        <v>11.969205834683949</v>
      </c>
      <c r="X11" s="58">
        <f t="shared" si="9"/>
        <v>12.286871961102102</v>
      </c>
      <c r="Y11" s="58">
        <f t="shared" si="10"/>
        <v>12.513776337115068</v>
      </c>
      <c r="Z11" s="58">
        <f t="shared" si="11"/>
        <v>12.83144246353322</v>
      </c>
      <c r="AA11" s="58">
        <f t="shared" si="12"/>
        <v>15.576985413290108</v>
      </c>
      <c r="AB11" s="58">
        <f t="shared" si="13"/>
        <v>13.829821717990271</v>
      </c>
    </row>
    <row r="12" spans="1:28" x14ac:dyDescent="0.75">
      <c r="A12" s="4" t="s">
        <v>86</v>
      </c>
      <c r="C12" s="35">
        <v>51</v>
      </c>
      <c r="D12" s="35">
        <v>2</v>
      </c>
      <c r="E12" s="35">
        <f t="shared" si="0"/>
        <v>2</v>
      </c>
      <c r="F12" s="52">
        <v>-9.3457943925233655E-3</v>
      </c>
      <c r="G12" s="23">
        <f t="shared" si="1"/>
        <v>2</v>
      </c>
      <c r="H12" s="35">
        <f t="shared" si="14"/>
        <v>113</v>
      </c>
      <c r="I12" s="35">
        <f t="shared" si="15"/>
        <v>10</v>
      </c>
      <c r="J12" s="35">
        <f t="shared" si="16"/>
        <v>8</v>
      </c>
      <c r="K12" s="35">
        <f t="shared" si="17"/>
        <v>-6</v>
      </c>
      <c r="N12" s="35">
        <f>N11*(1+F12)</f>
        <v>12.025931928687193</v>
      </c>
      <c r="S12" s="57">
        <v>12.025931928687193</v>
      </c>
      <c r="T12" s="35">
        <v>2</v>
      </c>
      <c r="U12" s="58">
        <f t="shared" si="6"/>
        <v>11.379254457050239</v>
      </c>
      <c r="V12" s="58">
        <f t="shared" si="7"/>
        <v>11.969205834683949</v>
      </c>
      <c r="W12" s="58">
        <f t="shared" si="8"/>
        <v>12.286871961102102</v>
      </c>
      <c r="X12" s="58">
        <f t="shared" si="9"/>
        <v>12.513776337115068</v>
      </c>
      <c r="Y12" s="58">
        <f t="shared" si="10"/>
        <v>12.83144246353322</v>
      </c>
      <c r="Z12" s="58">
        <f t="shared" si="11"/>
        <v>15.576985413290108</v>
      </c>
      <c r="AA12" s="58">
        <f t="shared" si="12"/>
        <v>13.829821717990271</v>
      </c>
      <c r="AB12" s="58">
        <f t="shared" si="13"/>
        <v>14.726094003241487</v>
      </c>
    </row>
    <row r="13" spans="1:28" x14ac:dyDescent="0.75">
      <c r="A13" s="4" t="s">
        <v>87</v>
      </c>
      <c r="B13" s="35">
        <v>1</v>
      </c>
      <c r="C13" s="35">
        <v>50</v>
      </c>
      <c r="E13" s="35">
        <f t="shared" si="0"/>
        <v>-1</v>
      </c>
      <c r="F13" s="52">
        <v>-5.3773584905660421E-2</v>
      </c>
      <c r="G13" s="23">
        <f t="shared" si="1"/>
        <v>1</v>
      </c>
      <c r="H13" s="35">
        <f t="shared" si="14"/>
        <v>101</v>
      </c>
      <c r="I13" s="35">
        <f t="shared" si="15"/>
        <v>2</v>
      </c>
      <c r="J13" s="35">
        <f t="shared" si="16"/>
        <v>2</v>
      </c>
      <c r="K13" s="35">
        <f t="shared" si="17"/>
        <v>-1</v>
      </c>
      <c r="N13" s="35">
        <f>N12*(1+F13)</f>
        <v>11.379254457050239</v>
      </c>
      <c r="S13" s="57">
        <v>11.379254457050239</v>
      </c>
      <c r="U13" s="58">
        <f t="shared" si="6"/>
        <v>11.969205834683949</v>
      </c>
      <c r="V13" s="58">
        <f t="shared" si="7"/>
        <v>12.286871961102102</v>
      </c>
      <c r="W13" s="58">
        <f t="shared" si="8"/>
        <v>12.513776337115068</v>
      </c>
      <c r="X13" s="58">
        <f t="shared" si="9"/>
        <v>12.83144246353322</v>
      </c>
      <c r="Y13" s="58">
        <f t="shared" si="10"/>
        <v>15.576985413290108</v>
      </c>
      <c r="Z13" s="58">
        <f t="shared" si="11"/>
        <v>13.829821717990271</v>
      </c>
      <c r="AA13" s="58">
        <f t="shared" si="12"/>
        <v>14.726094003241487</v>
      </c>
      <c r="AB13" s="58">
        <f t="shared" si="13"/>
        <v>15.350081037277144</v>
      </c>
    </row>
    <row r="14" spans="1:28" x14ac:dyDescent="0.75">
      <c r="A14" s="4" t="s">
        <v>88</v>
      </c>
      <c r="B14" s="35">
        <v>2</v>
      </c>
      <c r="C14" s="35">
        <v>57</v>
      </c>
      <c r="D14" s="35">
        <v>5</v>
      </c>
      <c r="E14" s="35">
        <f t="shared" si="0"/>
        <v>3</v>
      </c>
      <c r="F14" s="52">
        <v>5.1844466600199368E-2</v>
      </c>
      <c r="G14" s="23">
        <f t="shared" si="1"/>
        <v>3</v>
      </c>
      <c r="H14" s="35">
        <f t="shared" si="14"/>
        <v>107</v>
      </c>
      <c r="I14" s="35">
        <f t="shared" si="15"/>
        <v>5</v>
      </c>
      <c r="J14" s="35">
        <f t="shared" si="16"/>
        <v>4</v>
      </c>
      <c r="K14" s="35">
        <f t="shared" si="17"/>
        <v>3</v>
      </c>
      <c r="N14" s="35">
        <f>N13*(1+F14)</f>
        <v>11.969205834683949</v>
      </c>
      <c r="S14" s="57">
        <v>11.969205834683949</v>
      </c>
      <c r="T14" s="35">
        <v>5</v>
      </c>
      <c r="U14" s="58">
        <f t="shared" si="6"/>
        <v>12.286871961102102</v>
      </c>
      <c r="V14" s="58">
        <f t="shared" si="7"/>
        <v>12.513776337115068</v>
      </c>
      <c r="W14" s="58">
        <f t="shared" si="8"/>
        <v>12.83144246353322</v>
      </c>
      <c r="X14" s="58">
        <f t="shared" si="9"/>
        <v>15.576985413290108</v>
      </c>
      <c r="Y14" s="58">
        <f t="shared" si="10"/>
        <v>13.829821717990271</v>
      </c>
      <c r="Z14" s="58">
        <f t="shared" si="11"/>
        <v>14.726094003241487</v>
      </c>
      <c r="AA14" s="58">
        <f t="shared" si="12"/>
        <v>15.350081037277144</v>
      </c>
      <c r="AB14" s="58">
        <f t="shared" si="13"/>
        <v>17.222042139384115</v>
      </c>
    </row>
    <row r="15" spans="1:28" x14ac:dyDescent="0.75">
      <c r="A15" s="4" t="s">
        <v>89</v>
      </c>
      <c r="C15" s="35">
        <v>60</v>
      </c>
      <c r="D15" s="35">
        <v>7</v>
      </c>
      <c r="E15" s="35">
        <f t="shared" si="0"/>
        <v>7</v>
      </c>
      <c r="F15" s="52">
        <v>2.6540284360189625E-2</v>
      </c>
      <c r="G15" s="23">
        <f t="shared" si="1"/>
        <v>2</v>
      </c>
      <c r="H15" s="35">
        <f t="shared" si="14"/>
        <v>117</v>
      </c>
      <c r="I15" s="35">
        <f t="shared" si="15"/>
        <v>12</v>
      </c>
      <c r="J15" s="35">
        <f t="shared" si="16"/>
        <v>10</v>
      </c>
      <c r="K15" s="35">
        <f t="shared" si="17"/>
        <v>-3</v>
      </c>
      <c r="N15" s="35">
        <f>N14*(1+F15)</f>
        <v>12.286871961102102</v>
      </c>
      <c r="S15" s="57">
        <v>12.286871961102102</v>
      </c>
      <c r="T15" s="35">
        <v>7</v>
      </c>
      <c r="U15" s="58">
        <f t="shared" si="6"/>
        <v>12.513776337115068</v>
      </c>
      <c r="V15" s="58">
        <f t="shared" si="7"/>
        <v>12.83144246353322</v>
      </c>
      <c r="W15" s="58">
        <f t="shared" si="8"/>
        <v>15.576985413290108</v>
      </c>
      <c r="X15" s="58">
        <f t="shared" si="9"/>
        <v>13.829821717990271</v>
      </c>
      <c r="Y15" s="58">
        <f t="shared" si="10"/>
        <v>14.726094003241487</v>
      </c>
      <c r="Z15" s="58">
        <f t="shared" si="11"/>
        <v>15.350081037277144</v>
      </c>
      <c r="AA15" s="58">
        <f t="shared" si="12"/>
        <v>17.222042139384115</v>
      </c>
      <c r="AB15" s="58">
        <f t="shared" si="13"/>
        <v>18.594813614262556</v>
      </c>
    </row>
    <row r="16" spans="1:28" x14ac:dyDescent="0.75">
      <c r="A16" s="4" t="s">
        <v>90</v>
      </c>
      <c r="B16" s="35">
        <v>3</v>
      </c>
      <c r="C16" s="35">
        <v>68</v>
      </c>
      <c r="D16" s="35">
        <v>2</v>
      </c>
      <c r="E16" s="35">
        <f t="shared" si="0"/>
        <v>-1</v>
      </c>
      <c r="F16" s="52">
        <v>1.8467220683287211E-2</v>
      </c>
      <c r="G16" s="23">
        <f t="shared" si="1"/>
        <v>3</v>
      </c>
      <c r="H16" s="35">
        <f t="shared" si="14"/>
        <v>128</v>
      </c>
      <c r="I16" s="35">
        <f t="shared" si="15"/>
        <v>9</v>
      </c>
      <c r="J16" s="35">
        <f t="shared" si="16"/>
        <v>9</v>
      </c>
      <c r="K16" s="35">
        <f t="shared" si="17"/>
        <v>-4</v>
      </c>
      <c r="N16" s="35">
        <f>N15*(1+F16)</f>
        <v>12.513776337115068</v>
      </c>
      <c r="S16" s="57">
        <v>12.513776337115068</v>
      </c>
      <c r="T16" s="35">
        <v>2</v>
      </c>
      <c r="U16" s="58">
        <f t="shared" si="6"/>
        <v>12.83144246353322</v>
      </c>
      <c r="V16" s="58">
        <f t="shared" si="7"/>
        <v>15.576985413290108</v>
      </c>
      <c r="W16" s="58">
        <f t="shared" si="8"/>
        <v>13.829821717990271</v>
      </c>
      <c r="X16" s="58">
        <f t="shared" si="9"/>
        <v>14.726094003241487</v>
      </c>
      <c r="Y16" s="58">
        <f t="shared" si="10"/>
        <v>15.350081037277144</v>
      </c>
      <c r="Z16" s="58">
        <f t="shared" si="11"/>
        <v>17.222042139384115</v>
      </c>
      <c r="AA16" s="58">
        <f t="shared" si="12"/>
        <v>18.594813614262556</v>
      </c>
      <c r="AB16" s="58">
        <f t="shared" si="13"/>
        <v>19.627228525121549</v>
      </c>
    </row>
    <row r="17" spans="1:28" x14ac:dyDescent="0.75">
      <c r="A17" s="4" t="s">
        <v>91</v>
      </c>
      <c r="C17" s="35">
        <v>58</v>
      </c>
      <c r="E17" s="35">
        <f t="shared" si="0"/>
        <v>0</v>
      </c>
      <c r="F17" s="52">
        <v>2.5385312783318129E-2</v>
      </c>
      <c r="G17" s="23">
        <f t="shared" si="1"/>
        <v>3</v>
      </c>
      <c r="H17" s="35">
        <f t="shared" si="14"/>
        <v>126</v>
      </c>
      <c r="I17" s="35">
        <f t="shared" si="15"/>
        <v>2</v>
      </c>
      <c r="J17" s="35">
        <f t="shared" si="16"/>
        <v>-1</v>
      </c>
      <c r="K17" s="35">
        <f t="shared" si="17"/>
        <v>1</v>
      </c>
      <c r="N17" s="35">
        <f>N16*(1+F17)</f>
        <v>12.83144246353322</v>
      </c>
      <c r="S17" s="57">
        <v>12.83144246353322</v>
      </c>
      <c r="U17" s="58">
        <f t="shared" si="6"/>
        <v>15.576985413290108</v>
      </c>
      <c r="V17" s="58">
        <f t="shared" si="7"/>
        <v>13.829821717990271</v>
      </c>
      <c r="W17" s="58">
        <f t="shared" si="8"/>
        <v>14.726094003241487</v>
      </c>
      <c r="X17" s="58">
        <f t="shared" si="9"/>
        <v>15.350081037277144</v>
      </c>
      <c r="Y17" s="58">
        <f t="shared" si="10"/>
        <v>17.222042139384115</v>
      </c>
      <c r="Z17" s="58">
        <f t="shared" si="11"/>
        <v>18.594813614262556</v>
      </c>
      <c r="AA17" s="58">
        <f t="shared" si="12"/>
        <v>19.627228525121549</v>
      </c>
      <c r="AB17" s="58">
        <f t="shared" si="13"/>
        <v>18.14100486223662</v>
      </c>
    </row>
    <row r="18" spans="1:28" x14ac:dyDescent="0.75">
      <c r="A18" s="4" t="s">
        <v>92</v>
      </c>
      <c r="B18" s="35">
        <v>2</v>
      </c>
      <c r="C18" s="35">
        <v>46</v>
      </c>
      <c r="D18" s="35">
        <v>6</v>
      </c>
      <c r="E18" s="35">
        <f t="shared" si="0"/>
        <v>4</v>
      </c>
      <c r="F18" s="52">
        <v>0.21396993810786924</v>
      </c>
      <c r="G18" s="23">
        <f t="shared" si="1"/>
        <v>2</v>
      </c>
      <c r="H18" s="35">
        <f t="shared" si="14"/>
        <v>104</v>
      </c>
      <c r="I18" s="35">
        <f t="shared" si="15"/>
        <v>6</v>
      </c>
      <c r="J18" s="35">
        <f t="shared" si="16"/>
        <v>6</v>
      </c>
      <c r="K18" s="35">
        <f t="shared" si="17"/>
        <v>2</v>
      </c>
      <c r="N18" s="35">
        <f>N17*(1+F18)</f>
        <v>15.576985413290108</v>
      </c>
      <c r="S18" s="57">
        <v>15.576985413290108</v>
      </c>
      <c r="T18" s="35">
        <v>6</v>
      </c>
      <c r="U18" s="58">
        <f t="shared" si="6"/>
        <v>13.829821717990271</v>
      </c>
      <c r="V18" s="58">
        <f t="shared" si="7"/>
        <v>14.726094003241487</v>
      </c>
      <c r="W18" s="58">
        <f t="shared" si="8"/>
        <v>15.350081037277144</v>
      </c>
      <c r="X18" s="58">
        <f t="shared" si="9"/>
        <v>17.222042139384115</v>
      </c>
      <c r="Y18" s="58">
        <f t="shared" si="10"/>
        <v>18.594813614262556</v>
      </c>
      <c r="Z18" s="58">
        <f t="shared" si="11"/>
        <v>19.627228525121549</v>
      </c>
      <c r="AA18" s="58">
        <f t="shared" si="12"/>
        <v>18.14100486223662</v>
      </c>
      <c r="AB18" s="58">
        <f t="shared" si="13"/>
        <v>15.066450567260933</v>
      </c>
    </row>
    <row r="19" spans="1:28" x14ac:dyDescent="0.75">
      <c r="A19" s="4" t="s">
        <v>93</v>
      </c>
      <c r="B19" s="35">
        <v>1</v>
      </c>
      <c r="C19" s="35">
        <v>54</v>
      </c>
      <c r="E19" s="35">
        <f t="shared" si="0"/>
        <v>-1</v>
      </c>
      <c r="F19" s="52">
        <v>-0.112163146394756</v>
      </c>
      <c r="G19" s="23">
        <f t="shared" si="1"/>
        <v>3</v>
      </c>
      <c r="H19" s="35">
        <f t="shared" si="14"/>
        <v>100</v>
      </c>
      <c r="I19" s="35">
        <f t="shared" si="15"/>
        <v>6</v>
      </c>
      <c r="J19" s="35">
        <f t="shared" si="16"/>
        <v>4</v>
      </c>
      <c r="K19" s="35">
        <f t="shared" si="17"/>
        <v>-3</v>
      </c>
      <c r="N19" s="35">
        <f>N18*(1+F19)</f>
        <v>13.829821717990271</v>
      </c>
      <c r="S19" s="57">
        <v>13.829821717990271</v>
      </c>
      <c r="U19" s="58">
        <f t="shared" si="6"/>
        <v>14.726094003241487</v>
      </c>
      <c r="V19" s="58">
        <f t="shared" si="7"/>
        <v>15.350081037277144</v>
      </c>
      <c r="W19" s="58">
        <f t="shared" si="8"/>
        <v>17.222042139384115</v>
      </c>
      <c r="X19" s="58">
        <f t="shared" si="9"/>
        <v>18.594813614262556</v>
      </c>
      <c r="Y19" s="58">
        <f t="shared" si="10"/>
        <v>19.627228525121549</v>
      </c>
      <c r="Z19" s="58">
        <f t="shared" si="11"/>
        <v>18.14100486223662</v>
      </c>
      <c r="AA19" s="58">
        <f t="shared" si="12"/>
        <v>15.066450567260933</v>
      </c>
      <c r="AB19" s="58">
        <f t="shared" si="13"/>
        <v>16.200972447325764</v>
      </c>
    </row>
    <row r="20" spans="1:28" x14ac:dyDescent="0.75">
      <c r="A20" s="4" t="s">
        <v>94</v>
      </c>
      <c r="C20" s="35">
        <v>49</v>
      </c>
      <c r="D20" s="35">
        <v>4</v>
      </c>
      <c r="E20" s="35">
        <f t="shared" si="0"/>
        <v>4</v>
      </c>
      <c r="F20" s="52">
        <v>6.480721903199349E-2</v>
      </c>
      <c r="G20" s="23">
        <f t="shared" si="1"/>
        <v>1</v>
      </c>
      <c r="H20" s="35">
        <f t="shared" si="14"/>
        <v>103</v>
      </c>
      <c r="I20" s="35">
        <f t="shared" si="15"/>
        <v>4</v>
      </c>
      <c r="J20" s="35">
        <f t="shared" si="16"/>
        <v>3</v>
      </c>
      <c r="K20" s="35">
        <f t="shared" si="17"/>
        <v>1</v>
      </c>
      <c r="N20" s="35">
        <f>N19*(1+F20)</f>
        <v>14.726094003241487</v>
      </c>
      <c r="S20" s="57">
        <v>14.726094003241487</v>
      </c>
      <c r="T20" s="35">
        <v>4</v>
      </c>
      <c r="U20" s="58">
        <f t="shared" si="6"/>
        <v>15.350081037277144</v>
      </c>
      <c r="V20" s="58">
        <f t="shared" si="7"/>
        <v>17.222042139384115</v>
      </c>
      <c r="W20" s="58">
        <f t="shared" si="8"/>
        <v>18.594813614262556</v>
      </c>
      <c r="X20" s="58">
        <f t="shared" si="9"/>
        <v>19.627228525121549</v>
      </c>
      <c r="Y20" s="58">
        <f t="shared" si="10"/>
        <v>18.14100486223662</v>
      </c>
      <c r="Z20" s="58">
        <f t="shared" si="11"/>
        <v>15.066450567260933</v>
      </c>
      <c r="AA20" s="58">
        <f t="shared" si="12"/>
        <v>16.200972447325764</v>
      </c>
      <c r="AB20" s="58">
        <f t="shared" si="13"/>
        <v>17.176661264181519</v>
      </c>
    </row>
    <row r="21" spans="1:28" x14ac:dyDescent="0.75">
      <c r="A21" s="4" t="s">
        <v>95</v>
      </c>
      <c r="B21" s="35">
        <v>1</v>
      </c>
      <c r="C21" s="35">
        <v>52</v>
      </c>
      <c r="D21" s="35">
        <v>2</v>
      </c>
      <c r="E21" s="35">
        <f t="shared" si="0"/>
        <v>1</v>
      </c>
      <c r="F21" s="52">
        <v>4.2372881355932313E-2</v>
      </c>
      <c r="G21" s="23">
        <f t="shared" si="1"/>
        <v>1</v>
      </c>
      <c r="H21" s="35">
        <f t="shared" si="14"/>
        <v>101</v>
      </c>
      <c r="I21" s="35">
        <f t="shared" si="15"/>
        <v>6</v>
      </c>
      <c r="J21" s="35">
        <f t="shared" si="16"/>
        <v>6</v>
      </c>
      <c r="K21" s="35">
        <f t="shared" si="17"/>
        <v>-3</v>
      </c>
      <c r="N21" s="35">
        <f>N20*(1+F21)</f>
        <v>15.350081037277144</v>
      </c>
      <c r="S21" s="57">
        <v>15.350081037277144</v>
      </c>
      <c r="T21" s="35">
        <v>2</v>
      </c>
      <c r="U21" s="58">
        <f t="shared" si="6"/>
        <v>17.222042139384115</v>
      </c>
      <c r="V21" s="58">
        <f t="shared" si="7"/>
        <v>18.594813614262556</v>
      </c>
      <c r="W21" s="58">
        <f t="shared" si="8"/>
        <v>19.627228525121549</v>
      </c>
      <c r="X21" s="58">
        <f t="shared" si="9"/>
        <v>18.14100486223662</v>
      </c>
      <c r="Y21" s="58">
        <f t="shared" si="10"/>
        <v>15.066450567260933</v>
      </c>
      <c r="Z21" s="58">
        <f t="shared" si="11"/>
        <v>16.200972447325764</v>
      </c>
      <c r="AA21" s="58">
        <f t="shared" si="12"/>
        <v>17.176661264181519</v>
      </c>
      <c r="AB21" s="58">
        <f t="shared" si="13"/>
        <v>16.427876823338732</v>
      </c>
    </row>
    <row r="22" spans="1:28" x14ac:dyDescent="0.75">
      <c r="A22" s="4" t="s">
        <v>96</v>
      </c>
      <c r="B22" s="35">
        <v>1</v>
      </c>
      <c r="C22" s="35">
        <v>100</v>
      </c>
      <c r="E22" s="35">
        <f t="shared" si="0"/>
        <v>-1</v>
      </c>
      <c r="F22" s="52">
        <v>0.12195121951219524</v>
      </c>
      <c r="G22" s="23">
        <f t="shared" si="1"/>
        <v>2</v>
      </c>
      <c r="H22" s="35">
        <f t="shared" si="14"/>
        <v>152</v>
      </c>
      <c r="I22" s="35">
        <f t="shared" si="15"/>
        <v>2</v>
      </c>
      <c r="J22" s="35">
        <f t="shared" si="16"/>
        <v>1</v>
      </c>
      <c r="K22" s="35">
        <f t="shared" si="17"/>
        <v>0</v>
      </c>
      <c r="N22" s="35">
        <f>N21*(1+F22)</f>
        <v>17.222042139384115</v>
      </c>
      <c r="S22" s="57">
        <v>17.222042139384115</v>
      </c>
      <c r="U22" s="58">
        <f t="shared" si="6"/>
        <v>18.594813614262556</v>
      </c>
      <c r="V22" s="58">
        <f t="shared" si="7"/>
        <v>19.627228525121549</v>
      </c>
      <c r="W22" s="58">
        <f t="shared" si="8"/>
        <v>18.14100486223662</v>
      </c>
      <c r="X22" s="58">
        <f t="shared" si="9"/>
        <v>15.066450567260933</v>
      </c>
      <c r="Y22" s="58">
        <f t="shared" si="10"/>
        <v>16.200972447325764</v>
      </c>
      <c r="Z22" s="58">
        <f t="shared" si="11"/>
        <v>17.176661264181519</v>
      </c>
      <c r="AA22" s="58">
        <f t="shared" si="12"/>
        <v>16.427876823338732</v>
      </c>
      <c r="AB22" s="58">
        <f t="shared" si="13"/>
        <v>15.951377633711504</v>
      </c>
    </row>
    <row r="23" spans="1:28" x14ac:dyDescent="0.75">
      <c r="A23" s="4" t="s">
        <v>97</v>
      </c>
      <c r="B23" s="35">
        <v>1</v>
      </c>
      <c r="C23" s="35">
        <v>70</v>
      </c>
      <c r="D23" s="35">
        <v>2</v>
      </c>
      <c r="E23" s="35">
        <f t="shared" si="0"/>
        <v>1</v>
      </c>
      <c r="F23" s="52">
        <v>7.9710144927536142E-2</v>
      </c>
      <c r="G23" s="23">
        <f t="shared" si="1"/>
        <v>2</v>
      </c>
      <c r="H23" s="35">
        <f t="shared" si="14"/>
        <v>170</v>
      </c>
      <c r="I23" s="35">
        <f t="shared" si="15"/>
        <v>2</v>
      </c>
      <c r="J23" s="35">
        <f t="shared" si="16"/>
        <v>1</v>
      </c>
      <c r="K23" s="35">
        <f t="shared" si="17"/>
        <v>2</v>
      </c>
      <c r="N23" s="35">
        <f>N22*(1+F23)</f>
        <v>18.594813614262556</v>
      </c>
      <c r="S23" s="57">
        <v>18.594813614262556</v>
      </c>
      <c r="T23" s="35">
        <v>2</v>
      </c>
      <c r="U23" s="58">
        <f t="shared" si="6"/>
        <v>19.627228525121549</v>
      </c>
      <c r="V23" s="58">
        <f t="shared" si="7"/>
        <v>18.14100486223662</v>
      </c>
      <c r="W23" s="58">
        <f t="shared" si="8"/>
        <v>15.066450567260933</v>
      </c>
      <c r="X23" s="58">
        <f t="shared" si="9"/>
        <v>16.200972447325764</v>
      </c>
      <c r="Y23" s="58">
        <f t="shared" si="10"/>
        <v>17.176661264181519</v>
      </c>
      <c r="Z23" s="58">
        <f t="shared" si="11"/>
        <v>16.427876823338732</v>
      </c>
      <c r="AA23" s="58">
        <f t="shared" si="12"/>
        <v>15.951377633711504</v>
      </c>
      <c r="AB23" s="58">
        <f t="shared" si="13"/>
        <v>16.972447325769849</v>
      </c>
    </row>
    <row r="24" spans="1:28" x14ac:dyDescent="0.75">
      <c r="A24" s="4" t="s">
        <v>98</v>
      </c>
      <c r="B24" s="35">
        <v>2</v>
      </c>
      <c r="C24" s="35">
        <v>70</v>
      </c>
      <c r="D24" s="35">
        <v>9</v>
      </c>
      <c r="E24" s="35">
        <f t="shared" si="0"/>
        <v>7</v>
      </c>
      <c r="F24" s="52">
        <v>5.5521659548505069E-2</v>
      </c>
      <c r="G24" s="23">
        <f t="shared" si="1"/>
        <v>3</v>
      </c>
      <c r="H24" s="35">
        <f t="shared" si="14"/>
        <v>140</v>
      </c>
      <c r="I24" s="35">
        <f t="shared" si="15"/>
        <v>11</v>
      </c>
      <c r="J24" s="35">
        <f t="shared" si="16"/>
        <v>10</v>
      </c>
      <c r="K24" s="35">
        <f t="shared" si="17"/>
        <v>1</v>
      </c>
      <c r="N24" s="35">
        <f>N23*(1+F24)</f>
        <v>19.627228525121549</v>
      </c>
      <c r="S24" s="57">
        <v>19.627228525121549</v>
      </c>
      <c r="T24" s="35">
        <v>9</v>
      </c>
      <c r="U24" s="58">
        <f t="shared" si="6"/>
        <v>18.14100486223662</v>
      </c>
      <c r="V24" s="58">
        <f t="shared" si="7"/>
        <v>15.066450567260933</v>
      </c>
      <c r="W24" s="58">
        <f t="shared" si="8"/>
        <v>16.200972447325764</v>
      </c>
      <c r="X24" s="58">
        <f t="shared" si="9"/>
        <v>17.176661264181519</v>
      </c>
      <c r="Y24" s="58">
        <f t="shared" si="10"/>
        <v>16.427876823338732</v>
      </c>
      <c r="Z24" s="58">
        <f t="shared" si="11"/>
        <v>15.951377633711504</v>
      </c>
      <c r="AA24" s="58">
        <f t="shared" si="12"/>
        <v>16.972447325769849</v>
      </c>
      <c r="AB24" s="58">
        <f t="shared" si="13"/>
        <v>20.568881685575359</v>
      </c>
    </row>
    <row r="25" spans="1:28" x14ac:dyDescent="0.75">
      <c r="A25" s="4" t="s">
        <v>99</v>
      </c>
      <c r="C25" s="35">
        <v>58</v>
      </c>
      <c r="D25" s="35">
        <v>5</v>
      </c>
      <c r="E25" s="35">
        <f t="shared" si="0"/>
        <v>5</v>
      </c>
      <c r="F25" s="52">
        <v>-7.5722543352601202E-2</v>
      </c>
      <c r="G25" s="23">
        <f t="shared" si="1"/>
        <v>2</v>
      </c>
      <c r="H25" s="35">
        <f t="shared" si="14"/>
        <v>128</v>
      </c>
      <c r="I25" s="35">
        <f t="shared" si="15"/>
        <v>14</v>
      </c>
      <c r="J25" s="35">
        <f t="shared" si="16"/>
        <v>12</v>
      </c>
      <c r="K25" s="35">
        <f t="shared" si="17"/>
        <v>-7</v>
      </c>
      <c r="N25" s="35">
        <f>N24*(1+F25)</f>
        <v>18.14100486223662</v>
      </c>
      <c r="S25" s="57">
        <v>18.14100486223662</v>
      </c>
      <c r="T25" s="35">
        <v>5</v>
      </c>
      <c r="U25" s="58">
        <f t="shared" si="6"/>
        <v>15.066450567260933</v>
      </c>
      <c r="V25" s="58">
        <f t="shared" si="7"/>
        <v>16.200972447325764</v>
      </c>
      <c r="W25" s="58">
        <f t="shared" si="8"/>
        <v>17.176661264181519</v>
      </c>
      <c r="X25" s="58">
        <f t="shared" si="9"/>
        <v>16.427876823338732</v>
      </c>
      <c r="Y25" s="58">
        <f t="shared" si="10"/>
        <v>15.951377633711504</v>
      </c>
      <c r="Z25" s="58">
        <f t="shared" si="11"/>
        <v>16.972447325769849</v>
      </c>
      <c r="AA25" s="58">
        <f t="shared" si="12"/>
        <v>20.568881685575359</v>
      </c>
      <c r="AB25" s="58">
        <f t="shared" si="13"/>
        <v>19.162074554294971</v>
      </c>
    </row>
    <row r="26" spans="1:28" x14ac:dyDescent="0.75">
      <c r="A26" s="4" t="s">
        <v>100</v>
      </c>
      <c r="B26" s="35">
        <v>3</v>
      </c>
      <c r="C26" s="35">
        <v>65</v>
      </c>
      <c r="D26" s="35">
        <v>3</v>
      </c>
      <c r="E26" s="35">
        <f t="shared" si="0"/>
        <v>0</v>
      </c>
      <c r="F26" s="52">
        <v>-0.1694809255784866</v>
      </c>
      <c r="G26" s="23">
        <f t="shared" si="1"/>
        <v>3</v>
      </c>
      <c r="H26" s="35">
        <f t="shared" si="14"/>
        <v>123</v>
      </c>
      <c r="I26" s="35">
        <f t="shared" si="15"/>
        <v>8</v>
      </c>
      <c r="J26" s="35">
        <f t="shared" si="16"/>
        <v>8</v>
      </c>
      <c r="K26" s="35">
        <f t="shared" si="17"/>
        <v>-2</v>
      </c>
      <c r="N26" s="35">
        <f>N25*(1+F26)</f>
        <v>15.066450567260933</v>
      </c>
      <c r="S26" s="57">
        <v>15.066450567260933</v>
      </c>
      <c r="T26" s="35">
        <v>3</v>
      </c>
      <c r="U26" s="58">
        <f t="shared" si="6"/>
        <v>16.200972447325764</v>
      </c>
      <c r="V26" s="58">
        <f t="shared" si="7"/>
        <v>17.176661264181519</v>
      </c>
      <c r="W26" s="58">
        <f t="shared" si="8"/>
        <v>16.427876823338732</v>
      </c>
      <c r="X26" s="58">
        <f t="shared" si="9"/>
        <v>15.951377633711504</v>
      </c>
      <c r="Y26" s="58">
        <f t="shared" si="10"/>
        <v>16.972447325769849</v>
      </c>
      <c r="Z26" s="58">
        <f t="shared" si="11"/>
        <v>20.568881685575359</v>
      </c>
      <c r="AA26" s="58">
        <f t="shared" si="12"/>
        <v>19.162074554294971</v>
      </c>
      <c r="AB26" s="58">
        <f t="shared" si="13"/>
        <v>19.944894651539705</v>
      </c>
    </row>
    <row r="27" spans="1:28" x14ac:dyDescent="0.75">
      <c r="A27" s="4" t="s">
        <v>101</v>
      </c>
      <c r="B27" s="35">
        <v>4</v>
      </c>
      <c r="C27" s="35">
        <v>132</v>
      </c>
      <c r="D27" s="35">
        <v>2</v>
      </c>
      <c r="E27" s="35">
        <f t="shared" si="0"/>
        <v>-2</v>
      </c>
      <c r="F27" s="52">
        <v>7.5301204819277157E-2</v>
      </c>
      <c r="G27" s="23">
        <f t="shared" si="1"/>
        <v>7</v>
      </c>
      <c r="H27" s="35">
        <f t="shared" si="14"/>
        <v>197</v>
      </c>
      <c r="I27" s="35">
        <f t="shared" si="15"/>
        <v>5</v>
      </c>
      <c r="J27" s="35">
        <f t="shared" si="16"/>
        <v>2</v>
      </c>
      <c r="K27" s="35">
        <f t="shared" si="17"/>
        <v>4</v>
      </c>
      <c r="N27" s="35">
        <f>N26*(1+F27)</f>
        <v>16.200972447325764</v>
      </c>
      <c r="S27" s="57">
        <v>16.200972447325764</v>
      </c>
      <c r="T27" s="35">
        <v>2</v>
      </c>
      <c r="U27" s="58">
        <f t="shared" si="6"/>
        <v>17.176661264181519</v>
      </c>
      <c r="V27" s="58">
        <f t="shared" si="7"/>
        <v>16.427876823338732</v>
      </c>
      <c r="W27" s="58">
        <f t="shared" si="8"/>
        <v>15.951377633711504</v>
      </c>
      <c r="X27" s="58">
        <f t="shared" si="9"/>
        <v>16.972447325769849</v>
      </c>
      <c r="Y27" s="58">
        <f t="shared" si="10"/>
        <v>20.568881685575359</v>
      </c>
      <c r="Z27" s="58">
        <f t="shared" si="11"/>
        <v>19.162074554294971</v>
      </c>
      <c r="AA27" s="58">
        <f t="shared" si="12"/>
        <v>19.944894651539705</v>
      </c>
      <c r="AB27" s="58">
        <f t="shared" si="13"/>
        <v>22.134521880064828</v>
      </c>
    </row>
    <row r="28" spans="1:28" x14ac:dyDescent="0.75">
      <c r="A28" s="4" t="s">
        <v>102</v>
      </c>
      <c r="B28" s="35">
        <v>9</v>
      </c>
      <c r="C28" s="35">
        <v>108</v>
      </c>
      <c r="D28" s="35">
        <v>32</v>
      </c>
      <c r="E28" s="35">
        <f t="shared" si="0"/>
        <v>23</v>
      </c>
      <c r="F28" s="52">
        <v>6.022408963585435E-2</v>
      </c>
      <c r="G28" s="23">
        <f t="shared" si="1"/>
        <v>13</v>
      </c>
      <c r="H28" s="35">
        <f t="shared" si="14"/>
        <v>240</v>
      </c>
      <c r="I28" s="35">
        <f t="shared" si="15"/>
        <v>34</v>
      </c>
      <c r="J28" s="35">
        <f t="shared" si="16"/>
        <v>30</v>
      </c>
      <c r="K28" s="35">
        <f t="shared" si="17"/>
        <v>11</v>
      </c>
      <c r="N28" s="35">
        <f>N27*(1+F28)</f>
        <v>17.176661264181519</v>
      </c>
      <c r="S28" s="57">
        <v>17.176661264181519</v>
      </c>
      <c r="T28" s="35">
        <v>32</v>
      </c>
      <c r="U28" s="58">
        <f t="shared" si="6"/>
        <v>16.427876823338732</v>
      </c>
      <c r="V28" s="58">
        <f t="shared" si="7"/>
        <v>15.951377633711504</v>
      </c>
      <c r="W28" s="58">
        <f t="shared" si="8"/>
        <v>16.972447325769849</v>
      </c>
      <c r="X28" s="58">
        <f t="shared" si="9"/>
        <v>20.568881685575359</v>
      </c>
      <c r="Y28" s="58">
        <f t="shared" si="10"/>
        <v>19.162074554294971</v>
      </c>
      <c r="Z28" s="58">
        <f t="shared" si="11"/>
        <v>19.944894651539705</v>
      </c>
      <c r="AA28" s="58">
        <f t="shared" si="12"/>
        <v>22.134521880064828</v>
      </c>
      <c r="AB28" s="58">
        <f t="shared" si="13"/>
        <v>22.645056726094001</v>
      </c>
    </row>
    <row r="29" spans="1:28" x14ac:dyDescent="0.75">
      <c r="A29" s="4" t="s">
        <v>103</v>
      </c>
      <c r="B29" s="35">
        <v>3</v>
      </c>
      <c r="C29" s="35">
        <v>59</v>
      </c>
      <c r="D29" s="35">
        <v>7</v>
      </c>
      <c r="E29" s="35">
        <f t="shared" si="0"/>
        <v>4</v>
      </c>
      <c r="F29" s="52">
        <v>-4.3593130779392301E-2</v>
      </c>
      <c r="G29" s="23">
        <f t="shared" si="1"/>
        <v>12</v>
      </c>
      <c r="H29" s="35">
        <f t="shared" si="14"/>
        <v>167</v>
      </c>
      <c r="I29" s="35">
        <f t="shared" si="15"/>
        <v>39</v>
      </c>
      <c r="J29" s="35">
        <f t="shared" si="16"/>
        <v>30</v>
      </c>
      <c r="K29" s="35">
        <f t="shared" si="17"/>
        <v>-20</v>
      </c>
      <c r="N29" s="35">
        <f>N28*(1+F29)</f>
        <v>16.427876823338732</v>
      </c>
      <c r="S29" s="57">
        <v>16.427876823338732</v>
      </c>
      <c r="T29" s="35">
        <v>7</v>
      </c>
      <c r="U29" s="58">
        <f t="shared" si="6"/>
        <v>15.951377633711504</v>
      </c>
      <c r="V29" s="58">
        <f t="shared" si="7"/>
        <v>16.972447325769849</v>
      </c>
      <c r="W29" s="58">
        <f t="shared" si="8"/>
        <v>20.568881685575359</v>
      </c>
      <c r="X29" s="58">
        <f t="shared" si="9"/>
        <v>19.162074554294971</v>
      </c>
      <c r="Y29" s="58">
        <f t="shared" si="10"/>
        <v>19.944894651539705</v>
      </c>
      <c r="Z29" s="58">
        <f t="shared" si="11"/>
        <v>22.134521880064828</v>
      </c>
      <c r="AA29" s="58">
        <f t="shared" si="12"/>
        <v>22.645056726094001</v>
      </c>
      <c r="AB29" s="58">
        <f t="shared" si="13"/>
        <v>21.351701782820097</v>
      </c>
    </row>
    <row r="30" spans="1:28" x14ac:dyDescent="0.75">
      <c r="A30" s="4" t="s">
        <v>104</v>
      </c>
      <c r="B30" s="35">
        <v>1</v>
      </c>
      <c r="C30" s="35">
        <v>71</v>
      </c>
      <c r="D30" s="35">
        <v>9</v>
      </c>
      <c r="E30" s="35">
        <f t="shared" si="0"/>
        <v>8</v>
      </c>
      <c r="F30" s="52">
        <v>-2.9005524861878466E-2</v>
      </c>
      <c r="G30" s="23">
        <f t="shared" si="1"/>
        <v>4</v>
      </c>
      <c r="H30" s="35">
        <f t="shared" si="14"/>
        <v>130</v>
      </c>
      <c r="I30" s="35">
        <f t="shared" si="15"/>
        <v>16</v>
      </c>
      <c r="J30" s="35">
        <f t="shared" si="16"/>
        <v>13</v>
      </c>
      <c r="K30" s="35">
        <f t="shared" si="17"/>
        <v>-3</v>
      </c>
      <c r="N30" s="35">
        <f>N29*(1+F30)</f>
        <v>15.951377633711504</v>
      </c>
      <c r="S30" s="57">
        <v>15.951377633711504</v>
      </c>
      <c r="T30" s="35">
        <v>9</v>
      </c>
      <c r="U30" s="58">
        <f t="shared" si="6"/>
        <v>16.972447325769849</v>
      </c>
      <c r="V30" s="58">
        <f t="shared" si="7"/>
        <v>20.568881685575359</v>
      </c>
      <c r="W30" s="58">
        <f t="shared" si="8"/>
        <v>19.162074554294971</v>
      </c>
      <c r="X30" s="58">
        <f t="shared" si="9"/>
        <v>19.944894651539705</v>
      </c>
      <c r="Y30" s="58">
        <f t="shared" si="10"/>
        <v>22.134521880064828</v>
      </c>
      <c r="Z30" s="58">
        <f t="shared" si="11"/>
        <v>22.645056726094001</v>
      </c>
      <c r="AA30" s="58">
        <f t="shared" si="12"/>
        <v>21.351701782820097</v>
      </c>
      <c r="AB30" s="58">
        <f t="shared" si="13"/>
        <v>17.494327390599675</v>
      </c>
    </row>
    <row r="31" spans="1:28" x14ac:dyDescent="0.75">
      <c r="A31" s="4" t="s">
        <v>105</v>
      </c>
      <c r="C31" s="35">
        <v>85</v>
      </c>
      <c r="D31" s="35">
        <v>12</v>
      </c>
      <c r="E31" s="35">
        <f t="shared" si="0"/>
        <v>12</v>
      </c>
      <c r="F31" s="52">
        <v>6.4011379800853474E-2</v>
      </c>
      <c r="G31" s="23">
        <f t="shared" si="1"/>
        <v>1</v>
      </c>
      <c r="H31" s="35">
        <f t="shared" si="14"/>
        <v>156</v>
      </c>
      <c r="I31" s="35">
        <f t="shared" si="15"/>
        <v>21</v>
      </c>
      <c r="J31" s="35">
        <f t="shared" si="16"/>
        <v>20</v>
      </c>
      <c r="K31" s="35">
        <f t="shared" si="17"/>
        <v>-8</v>
      </c>
      <c r="N31" s="35">
        <f>N30*(1+F31)</f>
        <v>16.972447325769849</v>
      </c>
      <c r="S31" s="57">
        <v>16.972447325769849</v>
      </c>
      <c r="T31" s="35">
        <v>12</v>
      </c>
      <c r="U31" s="58">
        <f t="shared" si="6"/>
        <v>20.568881685575359</v>
      </c>
      <c r="V31" s="58">
        <f t="shared" si="7"/>
        <v>19.162074554294971</v>
      </c>
      <c r="W31" s="58">
        <f t="shared" si="8"/>
        <v>19.944894651539705</v>
      </c>
      <c r="X31" s="58">
        <f t="shared" si="9"/>
        <v>22.134521880064828</v>
      </c>
      <c r="Y31" s="58">
        <f t="shared" si="10"/>
        <v>22.645056726094001</v>
      </c>
      <c r="Z31" s="58">
        <f t="shared" si="11"/>
        <v>21.351701782820097</v>
      </c>
      <c r="AA31" s="58">
        <f t="shared" si="12"/>
        <v>17.494327390599675</v>
      </c>
      <c r="AB31" s="58">
        <f t="shared" si="13"/>
        <v>17.970826580226902</v>
      </c>
    </row>
    <row r="32" spans="1:28" x14ac:dyDescent="0.75">
      <c r="A32" s="4" t="s">
        <v>106</v>
      </c>
      <c r="B32" s="35">
        <v>2</v>
      </c>
      <c r="C32" s="35">
        <v>67</v>
      </c>
      <c r="D32" s="35">
        <v>16</v>
      </c>
      <c r="E32" s="35">
        <f t="shared" si="0"/>
        <v>14</v>
      </c>
      <c r="F32" s="52">
        <v>0.21189839572192515</v>
      </c>
      <c r="G32" s="23">
        <f t="shared" si="1"/>
        <v>2</v>
      </c>
      <c r="H32" s="35">
        <f t="shared" si="14"/>
        <v>152</v>
      </c>
      <c r="I32" s="35">
        <f t="shared" si="15"/>
        <v>28</v>
      </c>
      <c r="J32" s="35">
        <f t="shared" si="16"/>
        <v>28</v>
      </c>
      <c r="K32" s="35">
        <f t="shared" si="17"/>
        <v>-10</v>
      </c>
      <c r="N32" s="35">
        <f>N31*(1+F32)</f>
        <v>20.568881685575359</v>
      </c>
      <c r="S32" s="57">
        <v>20.568881685575359</v>
      </c>
      <c r="T32" s="35">
        <v>16</v>
      </c>
      <c r="U32" s="58">
        <f t="shared" si="6"/>
        <v>19.162074554294971</v>
      </c>
      <c r="V32" s="58">
        <f t="shared" si="7"/>
        <v>19.944894651539705</v>
      </c>
      <c r="W32" s="58">
        <f t="shared" si="8"/>
        <v>22.134521880064828</v>
      </c>
      <c r="X32" s="58">
        <f t="shared" si="9"/>
        <v>22.645056726094001</v>
      </c>
      <c r="Y32" s="58">
        <f t="shared" si="10"/>
        <v>21.351701782820097</v>
      </c>
      <c r="Z32" s="58">
        <f t="shared" si="11"/>
        <v>17.494327390599675</v>
      </c>
      <c r="AA32" s="58">
        <f t="shared" si="12"/>
        <v>17.970826580226902</v>
      </c>
      <c r="AB32" s="58">
        <f t="shared" si="13"/>
        <v>19.014586709886547</v>
      </c>
    </row>
    <row r="33" spans="1:28" x14ac:dyDescent="0.75">
      <c r="A33" s="4" t="s">
        <v>107</v>
      </c>
      <c r="B33" s="35">
        <v>1</v>
      </c>
      <c r="C33" s="35">
        <v>66</v>
      </c>
      <c r="D33" s="35">
        <v>6</v>
      </c>
      <c r="E33" s="35">
        <f t="shared" si="0"/>
        <v>5</v>
      </c>
      <c r="F33" s="52">
        <v>-6.8394925537782703E-2</v>
      </c>
      <c r="G33" s="23">
        <f t="shared" si="1"/>
        <v>3</v>
      </c>
      <c r="H33" s="35">
        <f t="shared" si="14"/>
        <v>133</v>
      </c>
      <c r="I33" s="35">
        <f t="shared" si="15"/>
        <v>22</v>
      </c>
      <c r="J33" s="35">
        <f t="shared" si="16"/>
        <v>20</v>
      </c>
      <c r="K33" s="35">
        <f t="shared" si="17"/>
        <v>-13</v>
      </c>
      <c r="N33" s="35">
        <f>N32*(1+F33)</f>
        <v>19.162074554294971</v>
      </c>
      <c r="S33" s="57">
        <v>19.162074554294971</v>
      </c>
      <c r="T33" s="35">
        <v>6</v>
      </c>
      <c r="U33" s="58">
        <f t="shared" si="6"/>
        <v>19.944894651539705</v>
      </c>
      <c r="V33" s="58">
        <f t="shared" si="7"/>
        <v>22.134521880064828</v>
      </c>
      <c r="W33" s="58">
        <f t="shared" si="8"/>
        <v>22.645056726094001</v>
      </c>
      <c r="X33" s="58">
        <f t="shared" si="9"/>
        <v>21.351701782820097</v>
      </c>
      <c r="Y33" s="58">
        <f t="shared" si="10"/>
        <v>17.494327390599675</v>
      </c>
      <c r="Z33" s="58">
        <f t="shared" si="11"/>
        <v>17.970826580226902</v>
      </c>
      <c r="AA33" s="58">
        <f t="shared" si="12"/>
        <v>19.014586709886547</v>
      </c>
      <c r="AB33" s="58">
        <f t="shared" si="13"/>
        <v>18.345218800648297</v>
      </c>
    </row>
    <row r="34" spans="1:28" x14ac:dyDescent="0.75">
      <c r="A34" s="4" t="s">
        <v>108</v>
      </c>
      <c r="B34" s="35">
        <v>24</v>
      </c>
      <c r="C34" s="35">
        <v>589</v>
      </c>
      <c r="D34" s="35">
        <v>143</v>
      </c>
      <c r="E34" s="35">
        <f t="shared" si="0"/>
        <v>119</v>
      </c>
      <c r="F34" s="52">
        <v>4.0852575488454779E-2</v>
      </c>
      <c r="G34" s="23">
        <f t="shared" si="1"/>
        <v>25</v>
      </c>
      <c r="H34" s="35">
        <f t="shared" si="14"/>
        <v>655</v>
      </c>
      <c r="I34" s="35">
        <f t="shared" si="15"/>
        <v>149</v>
      </c>
      <c r="J34" s="35">
        <f t="shared" si="16"/>
        <v>148</v>
      </c>
      <c r="K34" s="35">
        <f t="shared" si="17"/>
        <v>19</v>
      </c>
      <c r="N34" s="35">
        <f>N33*(1+F34)</f>
        <v>19.944894651539705</v>
      </c>
      <c r="S34" s="57">
        <v>19.944894651539705</v>
      </c>
      <c r="T34" s="35">
        <v>143</v>
      </c>
      <c r="U34" s="58">
        <f t="shared" si="6"/>
        <v>22.134521880064828</v>
      </c>
      <c r="V34" s="58">
        <f t="shared" si="7"/>
        <v>22.645056726094001</v>
      </c>
      <c r="W34" s="58">
        <f t="shared" si="8"/>
        <v>21.351701782820097</v>
      </c>
      <c r="X34" s="58">
        <f t="shared" si="9"/>
        <v>17.494327390599675</v>
      </c>
      <c r="Y34" s="58">
        <f t="shared" si="10"/>
        <v>17.970826580226902</v>
      </c>
      <c r="Z34" s="58">
        <f t="shared" si="11"/>
        <v>19.014586709886547</v>
      </c>
      <c r="AA34" s="58">
        <f t="shared" si="12"/>
        <v>18.345218800648297</v>
      </c>
      <c r="AB34" s="58">
        <f t="shared" si="13"/>
        <v>16.961102106969204</v>
      </c>
    </row>
    <row r="35" spans="1:28" x14ac:dyDescent="0.75">
      <c r="A35" s="4" t="s">
        <v>109</v>
      </c>
      <c r="B35" s="35">
        <v>29</v>
      </c>
      <c r="C35" s="35">
        <v>632</v>
      </c>
      <c r="D35" s="35">
        <v>114</v>
      </c>
      <c r="E35" s="35">
        <f t="shared" si="0"/>
        <v>85</v>
      </c>
      <c r="F35" s="52">
        <v>0.10978384527872588</v>
      </c>
      <c r="G35" s="23">
        <f t="shared" si="1"/>
        <v>53</v>
      </c>
      <c r="H35" s="35">
        <f t="shared" si="14"/>
        <v>1221</v>
      </c>
      <c r="I35" s="35">
        <f t="shared" si="15"/>
        <v>257</v>
      </c>
      <c r="J35" s="35">
        <f t="shared" si="16"/>
        <v>233</v>
      </c>
      <c r="K35" s="35">
        <f t="shared" si="17"/>
        <v>-90</v>
      </c>
      <c r="N35" s="35">
        <f>N34*(1+F35)</f>
        <v>22.134521880064828</v>
      </c>
      <c r="S35" s="57">
        <v>22.134521880064828</v>
      </c>
      <c r="T35" s="35">
        <v>114</v>
      </c>
      <c r="U35" s="58">
        <f t="shared" si="6"/>
        <v>22.645056726094001</v>
      </c>
      <c r="V35" s="58">
        <f t="shared" si="7"/>
        <v>21.351701782820097</v>
      </c>
      <c r="W35" s="58">
        <f t="shared" si="8"/>
        <v>17.494327390599675</v>
      </c>
      <c r="X35" s="58">
        <f t="shared" si="9"/>
        <v>17.970826580226902</v>
      </c>
      <c r="Y35" s="58">
        <f t="shared" si="10"/>
        <v>19.014586709886547</v>
      </c>
      <c r="Z35" s="58">
        <f t="shared" si="11"/>
        <v>18.345218800648297</v>
      </c>
      <c r="AA35" s="58">
        <f t="shared" si="12"/>
        <v>16.961102106969204</v>
      </c>
      <c r="AB35" s="58">
        <f t="shared" si="13"/>
        <v>16.325769854132901</v>
      </c>
    </row>
    <row r="36" spans="1:28" x14ac:dyDescent="0.75">
      <c r="A36" s="4" t="s">
        <v>110</v>
      </c>
      <c r="B36" s="35">
        <v>19</v>
      </c>
      <c r="C36" s="35">
        <v>649</v>
      </c>
      <c r="D36" s="35">
        <v>144</v>
      </c>
      <c r="E36" s="35">
        <f t="shared" si="0"/>
        <v>125</v>
      </c>
      <c r="F36" s="52">
        <v>2.3065094823167653E-2</v>
      </c>
      <c r="G36" s="23">
        <f t="shared" si="1"/>
        <v>48</v>
      </c>
      <c r="H36" s="35">
        <f t="shared" si="14"/>
        <v>1281</v>
      </c>
      <c r="I36" s="35">
        <f t="shared" si="15"/>
        <v>258</v>
      </c>
      <c r="J36" s="35">
        <f t="shared" si="16"/>
        <v>229</v>
      </c>
      <c r="K36" s="35">
        <f t="shared" si="17"/>
        <v>-66</v>
      </c>
      <c r="N36" s="35">
        <f>N35*(1+F36)</f>
        <v>22.645056726094001</v>
      </c>
      <c r="S36" s="57">
        <v>22.645056726094001</v>
      </c>
      <c r="T36" s="35">
        <v>144</v>
      </c>
      <c r="U36" s="58">
        <f t="shared" si="6"/>
        <v>21.351701782820097</v>
      </c>
      <c r="V36" s="58">
        <f t="shared" si="7"/>
        <v>17.494327390599675</v>
      </c>
      <c r="W36" s="58">
        <f t="shared" si="8"/>
        <v>17.970826580226902</v>
      </c>
      <c r="X36" s="58">
        <f t="shared" si="9"/>
        <v>19.014586709886547</v>
      </c>
      <c r="Y36" s="58">
        <f t="shared" si="10"/>
        <v>18.345218800648297</v>
      </c>
      <c r="Z36" s="58">
        <f t="shared" si="11"/>
        <v>16.961102106969204</v>
      </c>
      <c r="AA36" s="58">
        <f t="shared" si="12"/>
        <v>16.325769854132901</v>
      </c>
      <c r="AB36" s="58">
        <f t="shared" si="13"/>
        <v>20.307941653160452</v>
      </c>
    </row>
    <row r="37" spans="1:28" x14ac:dyDescent="0.75">
      <c r="A37" s="4" t="s">
        <v>111</v>
      </c>
      <c r="B37" s="35">
        <v>44</v>
      </c>
      <c r="C37" s="35">
        <v>581</v>
      </c>
      <c r="D37" s="35">
        <v>144</v>
      </c>
      <c r="E37" s="35">
        <f t="shared" si="0"/>
        <v>100</v>
      </c>
      <c r="F37" s="52">
        <v>-5.7114228456913829E-2</v>
      </c>
      <c r="G37" s="23">
        <f t="shared" si="1"/>
        <v>63</v>
      </c>
      <c r="H37" s="35">
        <f t="shared" si="14"/>
        <v>1230</v>
      </c>
      <c r="I37" s="35">
        <f t="shared" si="15"/>
        <v>288</v>
      </c>
      <c r="J37" s="35">
        <f t="shared" si="16"/>
        <v>269</v>
      </c>
      <c r="K37" s="35">
        <f t="shared" si="17"/>
        <v>-81</v>
      </c>
      <c r="N37" s="35">
        <f>N36*(1+F37)</f>
        <v>21.351701782820097</v>
      </c>
      <c r="S37" s="57">
        <v>21.351701782820097</v>
      </c>
      <c r="T37" s="35">
        <v>144</v>
      </c>
      <c r="U37" s="58">
        <f t="shared" si="6"/>
        <v>17.494327390599675</v>
      </c>
      <c r="V37" s="58">
        <f t="shared" si="7"/>
        <v>17.970826580226902</v>
      </c>
      <c r="W37" s="58">
        <f t="shared" si="8"/>
        <v>19.014586709886547</v>
      </c>
      <c r="X37" s="58">
        <f t="shared" si="9"/>
        <v>18.345218800648297</v>
      </c>
      <c r="Y37" s="58">
        <f t="shared" si="10"/>
        <v>16.961102106969204</v>
      </c>
      <c r="Z37" s="58">
        <f t="shared" si="11"/>
        <v>16.325769854132901</v>
      </c>
      <c r="AA37" s="58">
        <f t="shared" si="12"/>
        <v>20.307941653160452</v>
      </c>
      <c r="AB37" s="58">
        <f t="shared" si="13"/>
        <v>27.784440842787681</v>
      </c>
    </row>
    <row r="38" spans="1:28" x14ac:dyDescent="0.75">
      <c r="A38" s="4" t="s">
        <v>112</v>
      </c>
      <c r="B38" s="35">
        <v>24</v>
      </c>
      <c r="C38" s="35">
        <v>524</v>
      </c>
      <c r="D38" s="35">
        <v>74</v>
      </c>
      <c r="E38" s="35">
        <f t="shared" si="0"/>
        <v>50</v>
      </c>
      <c r="F38" s="52">
        <v>-0.18065887353878851</v>
      </c>
      <c r="G38" s="23">
        <f t="shared" si="1"/>
        <v>68</v>
      </c>
      <c r="H38" s="35">
        <f t="shared" si="14"/>
        <v>1105</v>
      </c>
      <c r="I38" s="35">
        <f t="shared" si="15"/>
        <v>218</v>
      </c>
      <c r="J38" s="35">
        <f t="shared" si="16"/>
        <v>174</v>
      </c>
      <c r="K38" s="35">
        <f t="shared" si="17"/>
        <v>-76</v>
      </c>
      <c r="N38" s="35">
        <f>N37*(1+F38)</f>
        <v>17.494327390599675</v>
      </c>
      <c r="S38" s="57">
        <v>17.494327390599675</v>
      </c>
      <c r="T38" s="35">
        <v>74</v>
      </c>
      <c r="U38" s="58">
        <f t="shared" si="6"/>
        <v>17.970826580226902</v>
      </c>
      <c r="V38" s="58">
        <f t="shared" si="7"/>
        <v>19.014586709886547</v>
      </c>
      <c r="W38" s="58">
        <f t="shared" si="8"/>
        <v>18.345218800648297</v>
      </c>
      <c r="X38" s="58">
        <f t="shared" si="9"/>
        <v>16.961102106969204</v>
      </c>
      <c r="Y38" s="58">
        <f t="shared" si="10"/>
        <v>16.325769854132901</v>
      </c>
      <c r="Z38" s="58">
        <f t="shared" si="11"/>
        <v>20.307941653160452</v>
      </c>
      <c r="AA38" s="58">
        <f t="shared" si="12"/>
        <v>27.784440842787681</v>
      </c>
      <c r="AB38" s="58">
        <f t="shared" si="13"/>
        <v>32.651539708265801</v>
      </c>
    </row>
    <row r="39" spans="1:28" x14ac:dyDescent="0.75">
      <c r="A39" s="4" t="s">
        <v>113</v>
      </c>
      <c r="B39" s="35">
        <v>28</v>
      </c>
      <c r="C39" s="35">
        <v>529</v>
      </c>
      <c r="D39" s="35">
        <v>101</v>
      </c>
      <c r="E39" s="35">
        <f t="shared" si="0"/>
        <v>73</v>
      </c>
      <c r="F39" s="52">
        <v>2.7237354085603016E-2</v>
      </c>
      <c r="G39" s="23">
        <f t="shared" si="1"/>
        <v>52</v>
      </c>
      <c r="H39" s="35">
        <f t="shared" si="14"/>
        <v>1053</v>
      </c>
      <c r="I39" s="35">
        <f t="shared" si="15"/>
        <v>175</v>
      </c>
      <c r="J39" s="35">
        <f t="shared" si="16"/>
        <v>151</v>
      </c>
      <c r="K39" s="35">
        <f t="shared" si="17"/>
        <v>-22</v>
      </c>
      <c r="N39" s="35">
        <f>N38*(1+F39)</f>
        <v>17.970826580226902</v>
      </c>
      <c r="S39" s="57">
        <v>17.970826580226902</v>
      </c>
      <c r="T39" s="35">
        <v>101</v>
      </c>
      <c r="U39" s="58">
        <f t="shared" si="6"/>
        <v>19.014586709886547</v>
      </c>
      <c r="V39" s="58">
        <f t="shared" si="7"/>
        <v>18.345218800648297</v>
      </c>
      <c r="W39" s="58">
        <f t="shared" si="8"/>
        <v>16.961102106969204</v>
      </c>
      <c r="X39" s="58">
        <f t="shared" si="9"/>
        <v>16.325769854132901</v>
      </c>
      <c r="Y39" s="58">
        <f t="shared" si="10"/>
        <v>20.307941653160452</v>
      </c>
      <c r="Z39" s="58">
        <f t="shared" si="11"/>
        <v>27.784440842787681</v>
      </c>
      <c r="AA39" s="58">
        <f t="shared" si="12"/>
        <v>32.651539708265801</v>
      </c>
      <c r="AB39" s="58">
        <f t="shared" si="13"/>
        <v>24.959481361426256</v>
      </c>
    </row>
    <row r="40" spans="1:28" x14ac:dyDescent="0.75">
      <c r="A40" s="4" t="s">
        <v>114</v>
      </c>
      <c r="B40" s="35">
        <v>14</v>
      </c>
      <c r="C40" s="35">
        <v>432</v>
      </c>
      <c r="D40" s="35">
        <v>108</v>
      </c>
      <c r="E40" s="35">
        <f t="shared" si="0"/>
        <v>94</v>
      </c>
      <c r="F40" s="52">
        <v>5.8080808080808177E-2</v>
      </c>
      <c r="G40" s="23">
        <f t="shared" si="1"/>
        <v>42</v>
      </c>
      <c r="H40" s="35">
        <f t="shared" si="14"/>
        <v>961</v>
      </c>
      <c r="I40" s="35">
        <f t="shared" si="15"/>
        <v>209</v>
      </c>
      <c r="J40" s="35">
        <f t="shared" si="16"/>
        <v>181</v>
      </c>
      <c r="K40" s="35">
        <f t="shared" si="17"/>
        <v>-59</v>
      </c>
      <c r="N40" s="35">
        <f>N39*(1+F40)</f>
        <v>19.014586709886547</v>
      </c>
      <c r="S40" s="57">
        <v>19.014586709886547</v>
      </c>
      <c r="T40" s="35">
        <v>108</v>
      </c>
      <c r="U40" s="58">
        <f t="shared" si="6"/>
        <v>18.345218800648297</v>
      </c>
      <c r="V40" s="58">
        <f t="shared" si="7"/>
        <v>16.961102106969204</v>
      </c>
      <c r="W40" s="58">
        <f t="shared" si="8"/>
        <v>16.325769854132901</v>
      </c>
      <c r="X40" s="58">
        <f t="shared" si="9"/>
        <v>20.307941653160452</v>
      </c>
      <c r="Y40" s="58">
        <f t="shared" si="10"/>
        <v>27.784440842787681</v>
      </c>
      <c r="Z40" s="58">
        <f t="shared" si="11"/>
        <v>32.651539708265801</v>
      </c>
      <c r="AA40" s="58">
        <f t="shared" si="12"/>
        <v>24.959481361426256</v>
      </c>
      <c r="AB40" s="58">
        <f t="shared" si="13"/>
        <v>22.849270664505671</v>
      </c>
    </row>
    <row r="41" spans="1:28" x14ac:dyDescent="0.75">
      <c r="A41" s="4" t="s">
        <v>115</v>
      </c>
      <c r="B41" s="35">
        <v>13</v>
      </c>
      <c r="C41" s="35">
        <v>462</v>
      </c>
      <c r="D41" s="35">
        <v>57</v>
      </c>
      <c r="E41" s="35">
        <f t="shared" si="0"/>
        <v>44</v>
      </c>
      <c r="F41" s="52">
        <v>-3.5202863961813824E-2</v>
      </c>
      <c r="G41" s="23">
        <f t="shared" si="1"/>
        <v>27</v>
      </c>
      <c r="H41" s="35">
        <f t="shared" si="14"/>
        <v>894</v>
      </c>
      <c r="I41" s="35">
        <f t="shared" si="15"/>
        <v>165</v>
      </c>
      <c r="J41" s="35">
        <f t="shared" si="16"/>
        <v>151</v>
      </c>
      <c r="K41" s="35">
        <f t="shared" si="17"/>
        <v>-81</v>
      </c>
      <c r="N41" s="35">
        <f>N40*(1+F41)</f>
        <v>18.345218800648297</v>
      </c>
      <c r="S41" s="57">
        <v>18.345218800648297</v>
      </c>
      <c r="T41" s="35">
        <v>57</v>
      </c>
      <c r="U41" s="58">
        <f t="shared" si="6"/>
        <v>16.961102106969204</v>
      </c>
      <c r="V41" s="58">
        <f t="shared" si="7"/>
        <v>16.325769854132901</v>
      </c>
      <c r="W41" s="58">
        <f t="shared" si="8"/>
        <v>20.307941653160452</v>
      </c>
      <c r="X41" s="58">
        <f t="shared" si="9"/>
        <v>27.784440842787681</v>
      </c>
      <c r="Y41" s="58">
        <f t="shared" si="10"/>
        <v>32.651539708265801</v>
      </c>
      <c r="Z41" s="58">
        <f t="shared" si="11"/>
        <v>24.959481361426256</v>
      </c>
      <c r="AA41" s="58">
        <f t="shared" si="12"/>
        <v>22.849270664505671</v>
      </c>
      <c r="AB41" s="58">
        <f t="shared" si="13"/>
        <v>26.513776337115072</v>
      </c>
    </row>
    <row r="42" spans="1:28" x14ac:dyDescent="0.75">
      <c r="A42" s="4" t="s">
        <v>116</v>
      </c>
      <c r="B42" s="35">
        <v>44</v>
      </c>
      <c r="C42" s="35">
        <v>523</v>
      </c>
      <c r="D42" s="35">
        <v>277</v>
      </c>
      <c r="E42" s="35">
        <f t="shared" si="0"/>
        <v>233</v>
      </c>
      <c r="F42" s="52">
        <v>-7.544836116264686E-2</v>
      </c>
      <c r="G42" s="23">
        <f t="shared" si="1"/>
        <v>57</v>
      </c>
      <c r="H42" s="35">
        <f t="shared" si="14"/>
        <v>985</v>
      </c>
      <c r="I42" s="35">
        <f t="shared" si="15"/>
        <v>334</v>
      </c>
      <c r="J42" s="35">
        <f t="shared" si="16"/>
        <v>321</v>
      </c>
      <c r="K42" s="35">
        <f t="shared" si="17"/>
        <v>0</v>
      </c>
      <c r="N42" s="35">
        <f>N41*(1+F42)</f>
        <v>16.961102106969204</v>
      </c>
      <c r="S42" s="57">
        <v>16.961102106969204</v>
      </c>
      <c r="T42" s="35">
        <v>277</v>
      </c>
      <c r="U42" s="58">
        <f t="shared" si="6"/>
        <v>16.325769854132901</v>
      </c>
      <c r="V42" s="58">
        <f t="shared" si="7"/>
        <v>20.307941653160452</v>
      </c>
      <c r="W42" s="58">
        <f t="shared" si="8"/>
        <v>27.784440842787681</v>
      </c>
      <c r="X42" s="58">
        <f t="shared" si="9"/>
        <v>32.651539708265801</v>
      </c>
      <c r="Y42" s="58">
        <f t="shared" si="10"/>
        <v>24.959481361426256</v>
      </c>
      <c r="Z42" s="58">
        <f t="shared" si="11"/>
        <v>22.849270664505671</v>
      </c>
      <c r="AA42" s="58">
        <f t="shared" si="12"/>
        <v>26.513776337115072</v>
      </c>
      <c r="AB42" s="58">
        <f t="shared" si="13"/>
        <v>28.465153970826577</v>
      </c>
    </row>
    <row r="43" spans="1:28" x14ac:dyDescent="0.75">
      <c r="A43" s="4" t="s">
        <v>117</v>
      </c>
      <c r="B43" s="35">
        <v>15</v>
      </c>
      <c r="C43" s="35">
        <v>598</v>
      </c>
      <c r="D43" s="35">
        <v>108</v>
      </c>
      <c r="E43" s="35">
        <f t="shared" si="0"/>
        <v>93</v>
      </c>
      <c r="F43" s="52">
        <v>-3.7458193979933101E-2</v>
      </c>
      <c r="G43" s="23">
        <f t="shared" si="1"/>
        <v>59</v>
      </c>
      <c r="H43" s="35">
        <f t="shared" si="14"/>
        <v>1121</v>
      </c>
      <c r="I43" s="35">
        <f t="shared" si="15"/>
        <v>385</v>
      </c>
      <c r="J43" s="35">
        <f t="shared" si="16"/>
        <v>341</v>
      </c>
      <c r="K43" s="35">
        <f t="shared" si="17"/>
        <v>-218</v>
      </c>
      <c r="N43" s="35">
        <f>N42*(1+F43)</f>
        <v>16.325769854132901</v>
      </c>
      <c r="S43" s="57">
        <v>16.325769854132901</v>
      </c>
      <c r="T43" s="35">
        <v>108</v>
      </c>
      <c r="U43" s="58">
        <f t="shared" si="6"/>
        <v>20.307941653160452</v>
      </c>
      <c r="V43" s="58">
        <f t="shared" si="7"/>
        <v>27.784440842787681</v>
      </c>
      <c r="W43" s="58">
        <f t="shared" si="8"/>
        <v>32.651539708265801</v>
      </c>
      <c r="X43" s="58">
        <f t="shared" si="9"/>
        <v>24.959481361426256</v>
      </c>
      <c r="Y43" s="58">
        <f t="shared" si="10"/>
        <v>22.849270664505671</v>
      </c>
      <c r="Z43" s="58">
        <f t="shared" si="11"/>
        <v>26.513776337115072</v>
      </c>
      <c r="AA43" s="58">
        <f t="shared" si="12"/>
        <v>28.465153970826577</v>
      </c>
      <c r="AB43" s="58">
        <f t="shared" si="13"/>
        <v>29.86061588330632</v>
      </c>
    </row>
    <row r="44" spans="1:28" x14ac:dyDescent="0.75">
      <c r="A44" s="4" t="s">
        <v>118</v>
      </c>
      <c r="B44" s="35">
        <v>27</v>
      </c>
      <c r="C44" s="35">
        <v>412</v>
      </c>
      <c r="D44" s="35">
        <v>72</v>
      </c>
      <c r="E44" s="35">
        <f t="shared" si="0"/>
        <v>45</v>
      </c>
      <c r="F44" s="52">
        <v>0.24391938846421124</v>
      </c>
      <c r="G44" s="23">
        <f t="shared" si="1"/>
        <v>42</v>
      </c>
      <c r="H44" s="35">
        <f t="shared" si="14"/>
        <v>1010</v>
      </c>
      <c r="I44" s="35">
        <f t="shared" si="15"/>
        <v>180</v>
      </c>
      <c r="J44" s="35">
        <f t="shared" si="16"/>
        <v>165</v>
      </c>
      <c r="K44" s="35">
        <f t="shared" si="17"/>
        <v>-66</v>
      </c>
      <c r="N44" s="35">
        <f>N43*(1+F44)</f>
        <v>20.307941653160452</v>
      </c>
      <c r="S44" s="57">
        <v>20.307941653160452</v>
      </c>
      <c r="T44" s="35">
        <v>72</v>
      </c>
      <c r="U44" s="58">
        <f t="shared" si="6"/>
        <v>27.784440842787681</v>
      </c>
      <c r="V44" s="58">
        <f t="shared" si="7"/>
        <v>32.651539708265801</v>
      </c>
      <c r="W44" s="58">
        <f t="shared" si="8"/>
        <v>24.959481361426256</v>
      </c>
      <c r="X44" s="58">
        <f t="shared" si="9"/>
        <v>22.849270664505671</v>
      </c>
      <c r="Y44" s="58">
        <f t="shared" si="10"/>
        <v>26.513776337115072</v>
      </c>
      <c r="Z44" s="58">
        <f t="shared" si="11"/>
        <v>28.465153970826577</v>
      </c>
      <c r="AA44" s="58">
        <f t="shared" si="12"/>
        <v>29.86061588330632</v>
      </c>
      <c r="AB44" s="58">
        <f t="shared" si="13"/>
        <v>29.724473257698541</v>
      </c>
    </row>
    <row r="45" spans="1:28" x14ac:dyDescent="0.75">
      <c r="A45" s="4" t="s">
        <v>119</v>
      </c>
      <c r="B45" s="35">
        <v>10</v>
      </c>
      <c r="C45" s="35">
        <v>613</v>
      </c>
      <c r="D45" s="35">
        <v>172</v>
      </c>
      <c r="E45" s="35">
        <f t="shared" si="0"/>
        <v>162</v>
      </c>
      <c r="F45" s="52">
        <v>0.36815642458100561</v>
      </c>
      <c r="G45" s="23">
        <f t="shared" si="1"/>
        <v>37</v>
      </c>
      <c r="H45" s="35">
        <f t="shared" si="14"/>
        <v>1025</v>
      </c>
      <c r="I45" s="35">
        <f t="shared" si="15"/>
        <v>244</v>
      </c>
      <c r="J45" s="35">
        <f t="shared" si="16"/>
        <v>217</v>
      </c>
      <c r="K45" s="35">
        <f t="shared" si="17"/>
        <v>-35</v>
      </c>
      <c r="N45" s="35">
        <f>N44*(1+F45)</f>
        <v>27.784440842787681</v>
      </c>
      <c r="S45" s="57">
        <v>27.784440842787681</v>
      </c>
      <c r="T45" s="35">
        <v>172</v>
      </c>
      <c r="U45" s="58">
        <f t="shared" si="6"/>
        <v>32.651539708265801</v>
      </c>
      <c r="V45" s="58">
        <f t="shared" si="7"/>
        <v>24.959481361426256</v>
      </c>
      <c r="W45" s="58">
        <f t="shared" si="8"/>
        <v>22.849270664505671</v>
      </c>
      <c r="X45" s="58">
        <f t="shared" si="9"/>
        <v>26.513776337115072</v>
      </c>
      <c r="Y45" s="58">
        <f t="shared" si="10"/>
        <v>28.465153970826577</v>
      </c>
      <c r="Z45" s="58">
        <f t="shared" si="11"/>
        <v>29.86061588330632</v>
      </c>
      <c r="AA45" s="58">
        <f t="shared" si="12"/>
        <v>29.724473257698541</v>
      </c>
      <c r="AB45" s="58">
        <f t="shared" si="13"/>
        <v>28.102106969205835</v>
      </c>
    </row>
    <row r="46" spans="1:28" x14ac:dyDescent="0.75">
      <c r="A46" s="4" t="s">
        <v>120</v>
      </c>
      <c r="B46" s="35">
        <v>15</v>
      </c>
      <c r="C46" s="35">
        <v>627</v>
      </c>
      <c r="D46" s="35">
        <v>110</v>
      </c>
      <c r="E46" s="35">
        <f t="shared" si="0"/>
        <v>95</v>
      </c>
      <c r="F46" s="52">
        <v>0.17517354022049814</v>
      </c>
      <c r="G46" s="23">
        <f t="shared" si="1"/>
        <v>25</v>
      </c>
      <c r="H46" s="35">
        <f t="shared" si="14"/>
        <v>1240</v>
      </c>
      <c r="I46" s="35">
        <f t="shared" si="15"/>
        <v>282</v>
      </c>
      <c r="J46" s="35">
        <f t="shared" si="16"/>
        <v>272</v>
      </c>
      <c r="K46" s="35">
        <f t="shared" si="17"/>
        <v>-147</v>
      </c>
      <c r="N46" s="35">
        <f>N45*(1+F46)</f>
        <v>32.651539708265801</v>
      </c>
      <c r="S46" s="57">
        <v>32.651539708265801</v>
      </c>
      <c r="T46" s="35">
        <v>110</v>
      </c>
      <c r="U46" s="58">
        <f t="shared" si="6"/>
        <v>24.959481361426256</v>
      </c>
      <c r="V46" s="58">
        <f t="shared" si="7"/>
        <v>22.849270664505671</v>
      </c>
      <c r="W46" s="58">
        <f t="shared" si="8"/>
        <v>26.513776337115072</v>
      </c>
      <c r="X46" s="58">
        <f t="shared" si="9"/>
        <v>28.465153970826577</v>
      </c>
      <c r="Y46" s="58">
        <f t="shared" si="10"/>
        <v>29.86061588330632</v>
      </c>
      <c r="Z46" s="58">
        <f t="shared" si="11"/>
        <v>29.724473257698541</v>
      </c>
      <c r="AA46" s="58">
        <f t="shared" si="12"/>
        <v>28.102106969205835</v>
      </c>
      <c r="AB46" s="58">
        <f t="shared" si="13"/>
        <v>28.351701782820097</v>
      </c>
    </row>
    <row r="47" spans="1:28" x14ac:dyDescent="0.75">
      <c r="A47" s="4" t="s">
        <v>121</v>
      </c>
      <c r="B47" s="35">
        <v>8</v>
      </c>
      <c r="C47" s="35">
        <v>458</v>
      </c>
      <c r="D47" s="35">
        <v>68</v>
      </c>
      <c r="E47" s="35">
        <f t="shared" si="0"/>
        <v>60</v>
      </c>
      <c r="F47" s="52">
        <v>-0.23558026407227239</v>
      </c>
      <c r="G47" s="23">
        <f t="shared" si="1"/>
        <v>23</v>
      </c>
      <c r="H47" s="35">
        <f t="shared" si="14"/>
        <v>1085</v>
      </c>
      <c r="I47" s="35">
        <f t="shared" si="15"/>
        <v>178</v>
      </c>
      <c r="J47" s="35">
        <f t="shared" si="16"/>
        <v>163</v>
      </c>
      <c r="K47" s="35">
        <f t="shared" si="17"/>
        <v>-87</v>
      </c>
      <c r="N47" s="35">
        <f>N46*(1+F47)</f>
        <v>24.959481361426256</v>
      </c>
      <c r="S47" s="57">
        <v>24.959481361426256</v>
      </c>
      <c r="T47" s="35">
        <v>68</v>
      </c>
      <c r="U47" s="58">
        <f t="shared" si="6"/>
        <v>22.849270664505671</v>
      </c>
      <c r="V47" s="58">
        <f t="shared" si="7"/>
        <v>26.513776337115072</v>
      </c>
      <c r="W47" s="58">
        <f t="shared" si="8"/>
        <v>28.465153970826577</v>
      </c>
      <c r="X47" s="58">
        <f t="shared" si="9"/>
        <v>29.86061588330632</v>
      </c>
      <c r="Y47" s="58">
        <f t="shared" si="10"/>
        <v>29.724473257698541</v>
      </c>
      <c r="Z47" s="58">
        <f t="shared" si="11"/>
        <v>28.102106969205835</v>
      </c>
      <c r="AA47" s="58">
        <f t="shared" si="12"/>
        <v>28.351701782820097</v>
      </c>
      <c r="AB47" s="58">
        <f t="shared" si="13"/>
        <v>26.865478119935169</v>
      </c>
    </row>
    <row r="48" spans="1:28" x14ac:dyDescent="0.75">
      <c r="A48" s="4" t="s">
        <v>122</v>
      </c>
      <c r="B48" s="35">
        <v>23</v>
      </c>
      <c r="C48" s="35">
        <v>466</v>
      </c>
      <c r="D48" s="35">
        <v>67</v>
      </c>
      <c r="E48" s="35">
        <f t="shared" si="0"/>
        <v>44</v>
      </c>
      <c r="F48" s="52">
        <v>-8.454545454545459E-2</v>
      </c>
      <c r="G48" s="23">
        <f t="shared" si="1"/>
        <v>31</v>
      </c>
      <c r="H48" s="35">
        <f t="shared" si="14"/>
        <v>924</v>
      </c>
      <c r="I48" s="35">
        <f t="shared" si="15"/>
        <v>135</v>
      </c>
      <c r="J48" s="35">
        <f t="shared" si="16"/>
        <v>127</v>
      </c>
      <c r="K48" s="35">
        <f t="shared" si="17"/>
        <v>-37</v>
      </c>
      <c r="N48" s="35">
        <f>N47*(1+F48)</f>
        <v>22.849270664505671</v>
      </c>
      <c r="S48" s="57">
        <v>22.849270664505671</v>
      </c>
      <c r="T48" s="35">
        <v>67</v>
      </c>
      <c r="U48" s="58">
        <f t="shared" si="6"/>
        <v>26.513776337115072</v>
      </c>
      <c r="V48" s="58">
        <f t="shared" si="7"/>
        <v>28.465153970826577</v>
      </c>
      <c r="W48" s="58">
        <f t="shared" si="8"/>
        <v>29.86061588330632</v>
      </c>
      <c r="X48" s="58">
        <f t="shared" si="9"/>
        <v>29.724473257698541</v>
      </c>
      <c r="Y48" s="58">
        <f t="shared" si="10"/>
        <v>28.102106969205835</v>
      </c>
      <c r="Z48" s="58">
        <f t="shared" si="11"/>
        <v>28.351701782820097</v>
      </c>
      <c r="AA48" s="58">
        <f t="shared" si="12"/>
        <v>26.865478119935169</v>
      </c>
      <c r="AB48" s="58">
        <f t="shared" si="13"/>
        <v>24.108589951377635</v>
      </c>
    </row>
    <row r="49" spans="1:28" x14ac:dyDescent="0.75">
      <c r="A49" s="4" t="s">
        <v>123</v>
      </c>
      <c r="B49" s="35">
        <v>29</v>
      </c>
      <c r="C49" s="35">
        <v>483</v>
      </c>
      <c r="D49" s="35">
        <v>108</v>
      </c>
      <c r="E49" s="35">
        <f t="shared" si="0"/>
        <v>79</v>
      </c>
      <c r="F49" s="52">
        <v>0.16037735849056611</v>
      </c>
      <c r="G49" s="23">
        <f t="shared" si="1"/>
        <v>52</v>
      </c>
      <c r="H49" s="35">
        <f t="shared" si="14"/>
        <v>949</v>
      </c>
      <c r="I49" s="35">
        <f t="shared" si="15"/>
        <v>175</v>
      </c>
      <c r="J49" s="35">
        <f t="shared" si="16"/>
        <v>152</v>
      </c>
      <c r="K49" s="35">
        <f t="shared" si="17"/>
        <v>-15</v>
      </c>
      <c r="N49" s="35">
        <f>N48*(1+F49)</f>
        <v>26.513776337115072</v>
      </c>
      <c r="S49" s="57">
        <v>26.513776337115072</v>
      </c>
      <c r="T49" s="35">
        <v>108</v>
      </c>
      <c r="U49" s="58">
        <f t="shared" si="6"/>
        <v>28.465153970826577</v>
      </c>
      <c r="V49" s="58">
        <f t="shared" si="7"/>
        <v>29.86061588330632</v>
      </c>
      <c r="W49" s="58">
        <f t="shared" si="8"/>
        <v>29.724473257698541</v>
      </c>
      <c r="X49" s="58">
        <f t="shared" si="9"/>
        <v>28.102106969205835</v>
      </c>
      <c r="Y49" s="58">
        <f t="shared" si="10"/>
        <v>28.351701782820097</v>
      </c>
      <c r="Z49" s="58">
        <f t="shared" si="11"/>
        <v>26.865478119935169</v>
      </c>
      <c r="AA49" s="58">
        <f t="shared" si="12"/>
        <v>24.108589951377635</v>
      </c>
      <c r="AB49" s="58">
        <f t="shared" si="13"/>
        <v>22.951377633711509</v>
      </c>
    </row>
    <row r="50" spans="1:28" x14ac:dyDescent="0.75">
      <c r="A50" s="4" t="s">
        <v>124</v>
      </c>
      <c r="B50" s="35">
        <v>18</v>
      </c>
      <c r="C50" s="35">
        <v>483</v>
      </c>
      <c r="D50" s="35">
        <v>85</v>
      </c>
      <c r="E50" s="35">
        <f t="shared" si="0"/>
        <v>67</v>
      </c>
      <c r="F50" s="52">
        <v>7.3598630723149316E-2</v>
      </c>
      <c r="G50" s="23">
        <f t="shared" si="1"/>
        <v>47</v>
      </c>
      <c r="H50" s="35">
        <f t="shared" si="14"/>
        <v>966</v>
      </c>
      <c r="I50" s="35">
        <f t="shared" si="15"/>
        <v>193</v>
      </c>
      <c r="J50" s="35">
        <f t="shared" si="16"/>
        <v>164</v>
      </c>
      <c r="K50" s="35">
        <f t="shared" si="17"/>
        <v>-61</v>
      </c>
      <c r="N50" s="35">
        <f>N49*(1+F50)</f>
        <v>28.465153970826577</v>
      </c>
      <c r="S50" s="57">
        <v>28.465153970826577</v>
      </c>
      <c r="T50" s="35">
        <v>85</v>
      </c>
      <c r="U50" s="58">
        <f t="shared" si="6"/>
        <v>29.86061588330632</v>
      </c>
      <c r="V50" s="58">
        <f t="shared" si="7"/>
        <v>29.724473257698541</v>
      </c>
      <c r="W50" s="58">
        <f t="shared" si="8"/>
        <v>28.102106969205835</v>
      </c>
      <c r="X50" s="58">
        <f t="shared" si="9"/>
        <v>28.351701782820097</v>
      </c>
      <c r="Y50" s="58">
        <f t="shared" si="10"/>
        <v>26.865478119935169</v>
      </c>
      <c r="Z50" s="58">
        <f t="shared" si="11"/>
        <v>24.108589951377635</v>
      </c>
      <c r="AA50" s="58">
        <f t="shared" si="12"/>
        <v>22.951377633711509</v>
      </c>
      <c r="AB50" s="58">
        <f t="shared" si="13"/>
        <v>22.157212317666129</v>
      </c>
    </row>
    <row r="51" spans="1:28" x14ac:dyDescent="0.75">
      <c r="A51" s="4" t="s">
        <v>125</v>
      </c>
      <c r="B51" s="35">
        <v>12</v>
      </c>
      <c r="C51" s="35">
        <v>385</v>
      </c>
      <c r="D51" s="35">
        <v>92</v>
      </c>
      <c r="E51" s="35">
        <f t="shared" si="0"/>
        <v>80</v>
      </c>
      <c r="F51" s="52">
        <v>4.9023515344758906E-2</v>
      </c>
      <c r="G51" s="23">
        <f t="shared" si="1"/>
        <v>30</v>
      </c>
      <c r="H51" s="35">
        <f t="shared" si="14"/>
        <v>868</v>
      </c>
      <c r="I51" s="35">
        <f t="shared" si="15"/>
        <v>177</v>
      </c>
      <c r="J51" s="35">
        <f t="shared" si="16"/>
        <v>159</v>
      </c>
      <c r="K51" s="35">
        <f t="shared" si="17"/>
        <v>-55</v>
      </c>
      <c r="N51" s="35">
        <f>N50*(1+F51)</f>
        <v>29.86061588330632</v>
      </c>
      <c r="S51" s="57">
        <v>29.86061588330632</v>
      </c>
      <c r="T51" s="35">
        <v>92</v>
      </c>
      <c r="U51" s="58">
        <f t="shared" si="6"/>
        <v>29.724473257698541</v>
      </c>
      <c r="V51" s="58">
        <f t="shared" si="7"/>
        <v>28.102106969205835</v>
      </c>
      <c r="W51" s="58">
        <f t="shared" si="8"/>
        <v>28.351701782820097</v>
      </c>
      <c r="X51" s="58">
        <f t="shared" si="9"/>
        <v>26.865478119935169</v>
      </c>
      <c r="Y51" s="58">
        <f t="shared" si="10"/>
        <v>24.108589951377635</v>
      </c>
      <c r="Z51" s="58">
        <f t="shared" si="11"/>
        <v>22.951377633711509</v>
      </c>
      <c r="AA51" s="58">
        <f t="shared" si="12"/>
        <v>22.157212317666129</v>
      </c>
      <c r="AB51" s="58">
        <f t="shared" si="13"/>
        <v>21.737439222042141</v>
      </c>
    </row>
    <row r="52" spans="1:28" x14ac:dyDescent="0.75">
      <c r="A52" s="4" t="s">
        <v>126</v>
      </c>
      <c r="B52" s="35">
        <v>12</v>
      </c>
      <c r="C52" s="35">
        <v>481</v>
      </c>
      <c r="D52" s="35">
        <v>91</v>
      </c>
      <c r="E52" s="35">
        <f t="shared" si="0"/>
        <v>79</v>
      </c>
      <c r="F52" s="52">
        <v>-4.5592705167173397E-3</v>
      </c>
      <c r="G52" s="23">
        <f t="shared" si="1"/>
        <v>24</v>
      </c>
      <c r="H52" s="35">
        <f t="shared" si="14"/>
        <v>866</v>
      </c>
      <c r="I52" s="35">
        <f t="shared" si="15"/>
        <v>183</v>
      </c>
      <c r="J52" s="35">
        <f t="shared" si="16"/>
        <v>171</v>
      </c>
      <c r="K52" s="35">
        <f t="shared" si="17"/>
        <v>-68</v>
      </c>
      <c r="N52" s="35">
        <f>N51*(1+F52)</f>
        <v>29.724473257698541</v>
      </c>
      <c r="S52" s="57">
        <v>29.724473257698541</v>
      </c>
      <c r="T52" s="35">
        <v>91</v>
      </c>
      <c r="U52" s="58">
        <f t="shared" si="6"/>
        <v>28.102106969205835</v>
      </c>
      <c r="V52" s="58">
        <f t="shared" si="7"/>
        <v>28.351701782820097</v>
      </c>
      <c r="W52" s="58">
        <f t="shared" si="8"/>
        <v>26.865478119935169</v>
      </c>
      <c r="X52" s="58">
        <f t="shared" si="9"/>
        <v>24.108589951377635</v>
      </c>
      <c r="Y52" s="58">
        <f t="shared" si="10"/>
        <v>22.951377633711509</v>
      </c>
      <c r="Z52" s="58">
        <f t="shared" si="11"/>
        <v>22.157212317666129</v>
      </c>
      <c r="AA52" s="58">
        <f t="shared" si="12"/>
        <v>21.737439222042141</v>
      </c>
      <c r="AB52" s="58">
        <f t="shared" si="13"/>
        <v>22.599675850891408</v>
      </c>
    </row>
    <row r="53" spans="1:28" x14ac:dyDescent="0.75">
      <c r="A53" s="4" t="s">
        <v>127</v>
      </c>
      <c r="B53" s="35">
        <v>25</v>
      </c>
      <c r="C53" s="35">
        <v>440</v>
      </c>
      <c r="D53" s="35">
        <v>81</v>
      </c>
      <c r="E53" s="35">
        <f t="shared" si="0"/>
        <v>56</v>
      </c>
      <c r="F53" s="52">
        <v>-5.4580152671755755E-2</v>
      </c>
      <c r="G53" s="23">
        <f t="shared" si="1"/>
        <v>37</v>
      </c>
      <c r="H53" s="35">
        <f t="shared" si="14"/>
        <v>921</v>
      </c>
      <c r="I53" s="35">
        <f t="shared" si="15"/>
        <v>172</v>
      </c>
      <c r="J53" s="35">
        <f t="shared" si="16"/>
        <v>160</v>
      </c>
      <c r="K53" s="35">
        <f t="shared" si="17"/>
        <v>-54</v>
      </c>
      <c r="N53" s="35">
        <f>N52*(1+F53)</f>
        <v>28.102106969205835</v>
      </c>
      <c r="S53" s="57">
        <v>28.102106969205835</v>
      </c>
      <c r="T53" s="35">
        <v>81</v>
      </c>
      <c r="U53" s="58">
        <f t="shared" si="6"/>
        <v>28.351701782820097</v>
      </c>
      <c r="V53" s="58">
        <f t="shared" si="7"/>
        <v>26.865478119935169</v>
      </c>
      <c r="W53" s="58">
        <f t="shared" si="8"/>
        <v>24.108589951377635</v>
      </c>
      <c r="X53" s="58">
        <f t="shared" si="9"/>
        <v>22.951377633711509</v>
      </c>
      <c r="Y53" s="58">
        <f t="shared" si="10"/>
        <v>22.157212317666129</v>
      </c>
      <c r="Z53" s="58">
        <f t="shared" si="11"/>
        <v>21.737439222042141</v>
      </c>
      <c r="AA53" s="58">
        <f t="shared" si="12"/>
        <v>22.599675850891408</v>
      </c>
      <c r="AB53" s="58">
        <f t="shared" si="13"/>
        <v>21.102106969205831</v>
      </c>
    </row>
    <row r="54" spans="1:28" x14ac:dyDescent="0.75">
      <c r="A54" s="4" t="s">
        <v>128</v>
      </c>
      <c r="B54" s="35">
        <v>28</v>
      </c>
      <c r="C54" s="35">
        <v>411</v>
      </c>
      <c r="D54" s="35">
        <v>94</v>
      </c>
      <c r="E54" s="35">
        <f t="shared" si="0"/>
        <v>66</v>
      </c>
      <c r="F54" s="52">
        <v>8.8817117480823882E-3</v>
      </c>
      <c r="G54" s="23">
        <f t="shared" si="1"/>
        <v>53</v>
      </c>
      <c r="H54" s="35">
        <f t="shared" si="14"/>
        <v>851</v>
      </c>
      <c r="I54" s="35">
        <f t="shared" si="15"/>
        <v>175</v>
      </c>
      <c r="J54" s="35">
        <f t="shared" si="16"/>
        <v>150</v>
      </c>
      <c r="K54" s="35">
        <f t="shared" si="17"/>
        <v>-28</v>
      </c>
      <c r="N54" s="35">
        <f>N53*(1+F54)</f>
        <v>28.351701782820097</v>
      </c>
      <c r="S54" s="57">
        <v>28.351701782820097</v>
      </c>
      <c r="T54" s="35">
        <v>94</v>
      </c>
      <c r="U54" s="58">
        <f t="shared" si="6"/>
        <v>26.865478119935169</v>
      </c>
      <c r="V54" s="58">
        <f t="shared" si="7"/>
        <v>24.108589951377635</v>
      </c>
      <c r="W54" s="58">
        <f t="shared" si="8"/>
        <v>22.951377633711509</v>
      </c>
      <c r="X54" s="58">
        <f t="shared" si="9"/>
        <v>22.157212317666129</v>
      </c>
      <c r="Y54" s="58">
        <f t="shared" si="10"/>
        <v>21.737439222042141</v>
      </c>
      <c r="Z54" s="58">
        <f t="shared" si="11"/>
        <v>22.599675850891408</v>
      </c>
      <c r="AA54" s="58">
        <f t="shared" si="12"/>
        <v>21.102106969205831</v>
      </c>
      <c r="AB54" s="58">
        <f t="shared" si="13"/>
        <v>21.249594813614262</v>
      </c>
    </row>
    <row r="55" spans="1:28" x14ac:dyDescent="0.75">
      <c r="A55" s="4" t="s">
        <v>129</v>
      </c>
      <c r="B55" s="35">
        <v>15</v>
      </c>
      <c r="C55" s="35">
        <v>508</v>
      </c>
      <c r="D55" s="35">
        <v>110</v>
      </c>
      <c r="E55" s="35">
        <f t="shared" si="0"/>
        <v>95</v>
      </c>
      <c r="F55" s="52">
        <v>-5.2420968387354994E-2</v>
      </c>
      <c r="G55" s="23">
        <f t="shared" si="1"/>
        <v>43</v>
      </c>
      <c r="H55" s="35">
        <f t="shared" si="14"/>
        <v>919</v>
      </c>
      <c r="I55" s="35">
        <f t="shared" si="15"/>
        <v>204</v>
      </c>
      <c r="J55" s="35">
        <f t="shared" si="16"/>
        <v>176</v>
      </c>
      <c r="K55" s="35">
        <f t="shared" si="17"/>
        <v>-51</v>
      </c>
      <c r="N55" s="35">
        <f>N54*(1+F55)</f>
        <v>26.865478119935169</v>
      </c>
      <c r="S55" s="57">
        <v>26.865478119935169</v>
      </c>
      <c r="T55" s="35">
        <v>110</v>
      </c>
      <c r="U55" s="58">
        <f t="shared" si="6"/>
        <v>24.108589951377635</v>
      </c>
      <c r="V55" s="58">
        <f t="shared" si="7"/>
        <v>22.951377633711509</v>
      </c>
      <c r="W55" s="58">
        <f t="shared" si="8"/>
        <v>22.157212317666129</v>
      </c>
      <c r="X55" s="58">
        <f t="shared" si="9"/>
        <v>21.737439222042141</v>
      </c>
      <c r="Y55" s="58">
        <f t="shared" si="10"/>
        <v>22.599675850891408</v>
      </c>
      <c r="Z55" s="58">
        <f t="shared" si="11"/>
        <v>21.102106969205831</v>
      </c>
      <c r="AA55" s="58">
        <f t="shared" si="12"/>
        <v>21.249594813614262</v>
      </c>
      <c r="AB55" s="58">
        <f t="shared" si="13"/>
        <v>21.533225283630468</v>
      </c>
    </row>
    <row r="56" spans="1:28" x14ac:dyDescent="0.75">
      <c r="A56" s="4" t="s">
        <v>130</v>
      </c>
      <c r="B56" s="35">
        <v>13</v>
      </c>
      <c r="C56" s="35">
        <v>523</v>
      </c>
      <c r="D56" s="35">
        <v>82</v>
      </c>
      <c r="E56" s="35">
        <f t="shared" si="0"/>
        <v>69</v>
      </c>
      <c r="F56" s="52">
        <v>-0.1026182432432432</v>
      </c>
      <c r="G56" s="23">
        <f t="shared" si="1"/>
        <v>28</v>
      </c>
      <c r="H56" s="35">
        <f t="shared" si="14"/>
        <v>1031</v>
      </c>
      <c r="I56" s="35">
        <f t="shared" si="15"/>
        <v>192</v>
      </c>
      <c r="J56" s="35">
        <f t="shared" si="16"/>
        <v>177</v>
      </c>
      <c r="K56" s="35">
        <f t="shared" si="17"/>
        <v>-82</v>
      </c>
      <c r="N56" s="35">
        <f>N55*(1+F56)</f>
        <v>24.108589951377635</v>
      </c>
      <c r="S56" s="57">
        <v>24.108589951377635</v>
      </c>
      <c r="T56" s="35">
        <v>82</v>
      </c>
      <c r="U56" s="58">
        <f t="shared" si="6"/>
        <v>22.951377633711509</v>
      </c>
      <c r="V56" s="58">
        <f t="shared" si="7"/>
        <v>22.157212317666129</v>
      </c>
      <c r="W56" s="58">
        <f t="shared" si="8"/>
        <v>21.737439222042141</v>
      </c>
      <c r="X56" s="58">
        <f t="shared" si="9"/>
        <v>22.599675850891408</v>
      </c>
      <c r="Y56" s="58">
        <f t="shared" si="10"/>
        <v>21.102106969205831</v>
      </c>
      <c r="Z56" s="58">
        <f t="shared" si="11"/>
        <v>21.249594813614262</v>
      </c>
      <c r="AA56" s="58">
        <f t="shared" si="12"/>
        <v>21.533225283630468</v>
      </c>
      <c r="AB56" s="58">
        <f t="shared" si="13"/>
        <v>19.434359805510532</v>
      </c>
    </row>
    <row r="57" spans="1:28" x14ac:dyDescent="0.75">
      <c r="A57" s="4" t="s">
        <v>131</v>
      </c>
      <c r="B57" s="35">
        <v>17</v>
      </c>
      <c r="C57" s="35">
        <v>429</v>
      </c>
      <c r="D57" s="35">
        <v>104</v>
      </c>
      <c r="E57" s="35">
        <f t="shared" si="0"/>
        <v>87</v>
      </c>
      <c r="F57" s="52">
        <v>-4.8000000000000043E-2</v>
      </c>
      <c r="G57" s="23">
        <f t="shared" si="1"/>
        <v>30</v>
      </c>
      <c r="H57" s="35">
        <f t="shared" si="14"/>
        <v>952</v>
      </c>
      <c r="I57" s="35">
        <f t="shared" si="15"/>
        <v>186</v>
      </c>
      <c r="J57" s="35">
        <f t="shared" si="16"/>
        <v>173</v>
      </c>
      <c r="K57" s="35">
        <f t="shared" si="17"/>
        <v>-52</v>
      </c>
      <c r="N57" s="35">
        <f>N56*(1+F57)</f>
        <v>22.951377633711509</v>
      </c>
      <c r="S57" s="57">
        <v>22.951377633711509</v>
      </c>
      <c r="T57" s="35">
        <v>104</v>
      </c>
      <c r="U57" s="58">
        <f t="shared" si="6"/>
        <v>22.157212317666129</v>
      </c>
      <c r="V57" s="58">
        <f t="shared" si="7"/>
        <v>21.737439222042141</v>
      </c>
      <c r="W57" s="58">
        <f t="shared" si="8"/>
        <v>22.599675850891408</v>
      </c>
      <c r="X57" s="58">
        <f t="shared" si="9"/>
        <v>21.102106969205831</v>
      </c>
      <c r="Y57" s="58">
        <f t="shared" si="10"/>
        <v>21.249594813614262</v>
      </c>
      <c r="Z57" s="58">
        <f t="shared" si="11"/>
        <v>21.533225283630468</v>
      </c>
      <c r="AA57" s="58">
        <f t="shared" si="12"/>
        <v>19.434359805510532</v>
      </c>
      <c r="AB57" s="58">
        <f t="shared" si="13"/>
        <v>20.160453808752024</v>
      </c>
    </row>
    <row r="58" spans="1:28" x14ac:dyDescent="0.75">
      <c r="A58" s="4" t="s">
        <v>132</v>
      </c>
      <c r="B58" s="35">
        <v>33</v>
      </c>
      <c r="C58" s="35">
        <v>2523</v>
      </c>
      <c r="D58" s="35">
        <v>773</v>
      </c>
      <c r="E58" s="35">
        <f t="shared" si="0"/>
        <v>740</v>
      </c>
      <c r="F58" s="52">
        <v>-3.4602076124567449E-2</v>
      </c>
      <c r="G58" s="23">
        <f t="shared" si="1"/>
        <v>50</v>
      </c>
      <c r="H58" s="35">
        <f t="shared" si="14"/>
        <v>2952</v>
      </c>
      <c r="I58" s="35">
        <f t="shared" si="15"/>
        <v>877</v>
      </c>
      <c r="J58" s="35">
        <f t="shared" si="16"/>
        <v>860</v>
      </c>
      <c r="K58" s="35">
        <f t="shared" si="17"/>
        <v>-54</v>
      </c>
      <c r="N58" s="35">
        <f>N57*(1+F58)</f>
        <v>22.157212317666129</v>
      </c>
      <c r="S58" s="57">
        <v>22.157212317666129</v>
      </c>
      <c r="T58" s="35">
        <v>773</v>
      </c>
      <c r="U58" s="58">
        <f t="shared" si="6"/>
        <v>21.737439222042141</v>
      </c>
      <c r="V58" s="58">
        <f t="shared" si="7"/>
        <v>22.599675850891408</v>
      </c>
      <c r="W58" s="58">
        <f t="shared" si="8"/>
        <v>21.102106969205831</v>
      </c>
      <c r="X58" s="58">
        <f t="shared" si="9"/>
        <v>21.249594813614262</v>
      </c>
      <c r="Y58" s="58">
        <f t="shared" si="10"/>
        <v>21.533225283630468</v>
      </c>
      <c r="Z58" s="58">
        <f t="shared" si="11"/>
        <v>19.434359805510532</v>
      </c>
      <c r="AA58" s="58">
        <f t="shared" si="12"/>
        <v>20.160453808752024</v>
      </c>
      <c r="AB58" s="58">
        <f t="shared" si="13"/>
        <v>21.23824959481361</v>
      </c>
    </row>
    <row r="59" spans="1:28" x14ac:dyDescent="0.75">
      <c r="A59" s="4" t="s">
        <v>133</v>
      </c>
      <c r="B59" s="35">
        <v>89</v>
      </c>
      <c r="C59" s="35">
        <v>4693</v>
      </c>
      <c r="D59" s="35">
        <v>1843</v>
      </c>
      <c r="E59" s="35">
        <f t="shared" si="0"/>
        <v>1754</v>
      </c>
      <c r="F59" s="52">
        <v>-1.8945212493599595E-2</v>
      </c>
      <c r="G59" s="23">
        <f t="shared" si="1"/>
        <v>122</v>
      </c>
      <c r="H59" s="35">
        <f t="shared" si="14"/>
        <v>7216</v>
      </c>
      <c r="I59" s="35">
        <f t="shared" si="15"/>
        <v>2616</v>
      </c>
      <c r="J59" s="35">
        <f t="shared" si="16"/>
        <v>2583</v>
      </c>
      <c r="K59" s="35">
        <f t="shared" si="17"/>
        <v>-651</v>
      </c>
      <c r="N59" s="35">
        <f>N58*(1+F59)</f>
        <v>21.737439222042141</v>
      </c>
      <c r="S59" s="57">
        <v>21.737439222042141</v>
      </c>
      <c r="T59" s="35">
        <v>1843</v>
      </c>
      <c r="U59" s="58">
        <f t="shared" si="6"/>
        <v>22.599675850891408</v>
      </c>
      <c r="V59" s="58">
        <f t="shared" si="7"/>
        <v>21.102106969205831</v>
      </c>
      <c r="W59" s="58">
        <f t="shared" si="8"/>
        <v>21.249594813614262</v>
      </c>
      <c r="X59" s="58">
        <f t="shared" si="9"/>
        <v>21.533225283630468</v>
      </c>
      <c r="Y59" s="58">
        <f t="shared" si="10"/>
        <v>19.434359805510532</v>
      </c>
      <c r="Z59" s="58">
        <f t="shared" si="11"/>
        <v>20.160453808752024</v>
      </c>
      <c r="AA59" s="58">
        <f t="shared" si="12"/>
        <v>21.23824959481361</v>
      </c>
      <c r="AB59" s="58">
        <f t="shared" si="13"/>
        <v>21.952998379254453</v>
      </c>
    </row>
    <row r="60" spans="1:28" x14ac:dyDescent="0.75">
      <c r="A60" s="4" t="s">
        <v>134</v>
      </c>
      <c r="B60" s="35">
        <v>56</v>
      </c>
      <c r="C60" s="35">
        <v>3687</v>
      </c>
      <c r="D60" s="35">
        <v>1159</v>
      </c>
      <c r="E60" s="35">
        <f t="shared" si="0"/>
        <v>1103</v>
      </c>
      <c r="F60" s="52">
        <v>3.9665970772442494E-2</v>
      </c>
      <c r="G60" s="23">
        <f t="shared" si="1"/>
        <v>145</v>
      </c>
      <c r="H60" s="35">
        <f t="shared" si="14"/>
        <v>8380</v>
      </c>
      <c r="I60" s="35">
        <f t="shared" si="15"/>
        <v>3002</v>
      </c>
      <c r="J60" s="35">
        <f t="shared" si="16"/>
        <v>2913</v>
      </c>
      <c r="K60" s="35">
        <f t="shared" si="17"/>
        <v>-1698</v>
      </c>
      <c r="N60" s="35">
        <f>N59*(1+F60)</f>
        <v>22.599675850891408</v>
      </c>
      <c r="S60" s="57">
        <v>22.599675850891408</v>
      </c>
      <c r="T60" s="35">
        <v>1159</v>
      </c>
      <c r="U60" s="58">
        <f t="shared" si="6"/>
        <v>21.102106969205831</v>
      </c>
      <c r="V60" s="58">
        <f t="shared" si="7"/>
        <v>21.249594813614262</v>
      </c>
      <c r="W60" s="58">
        <f t="shared" si="8"/>
        <v>21.533225283630468</v>
      </c>
      <c r="X60" s="58">
        <f t="shared" si="9"/>
        <v>19.434359805510532</v>
      </c>
      <c r="Y60" s="58">
        <f t="shared" si="10"/>
        <v>20.160453808752024</v>
      </c>
      <c r="Z60" s="58">
        <f t="shared" si="11"/>
        <v>21.23824959481361</v>
      </c>
      <c r="AA60" s="58">
        <f t="shared" si="12"/>
        <v>21.952998379254453</v>
      </c>
      <c r="AB60" s="58">
        <f t="shared" si="13"/>
        <v>22.486223662884921</v>
      </c>
    </row>
    <row r="61" spans="1:28" x14ac:dyDescent="0.75">
      <c r="A61" s="4" t="s">
        <v>135</v>
      </c>
      <c r="B61" s="35">
        <v>48</v>
      </c>
      <c r="C61" s="35">
        <v>3372</v>
      </c>
      <c r="D61" s="35">
        <v>1020</v>
      </c>
      <c r="E61" s="35">
        <f t="shared" si="0"/>
        <v>972</v>
      </c>
      <c r="F61" s="52">
        <v>-6.6265060240963902E-2</v>
      </c>
      <c r="G61" s="23">
        <f t="shared" si="1"/>
        <v>104</v>
      </c>
      <c r="H61" s="35">
        <f t="shared" si="14"/>
        <v>7059</v>
      </c>
      <c r="I61" s="35">
        <f t="shared" si="15"/>
        <v>2179</v>
      </c>
      <c r="J61" s="35">
        <f t="shared" si="16"/>
        <v>2123</v>
      </c>
      <c r="K61" s="35">
        <f t="shared" si="17"/>
        <v>-1055</v>
      </c>
      <c r="N61" s="35">
        <f>N60*(1+F61)</f>
        <v>21.102106969205831</v>
      </c>
      <c r="S61" s="57">
        <v>21.102106969205831</v>
      </c>
      <c r="T61" s="35">
        <v>1020</v>
      </c>
      <c r="U61" s="58">
        <f t="shared" si="6"/>
        <v>21.249594813614262</v>
      </c>
      <c r="V61" s="58">
        <f t="shared" si="7"/>
        <v>21.533225283630468</v>
      </c>
      <c r="W61" s="58">
        <f t="shared" si="8"/>
        <v>19.434359805510532</v>
      </c>
      <c r="X61" s="58">
        <f t="shared" si="9"/>
        <v>20.160453808752024</v>
      </c>
      <c r="Y61" s="58">
        <f t="shared" si="10"/>
        <v>21.23824959481361</v>
      </c>
      <c r="Z61" s="58">
        <f t="shared" si="11"/>
        <v>21.952998379254453</v>
      </c>
      <c r="AA61" s="58">
        <f t="shared" si="12"/>
        <v>22.486223662884921</v>
      </c>
      <c r="AB61" s="58">
        <f t="shared" si="13"/>
        <v>22.792544570502425</v>
      </c>
    </row>
    <row r="62" spans="1:28" x14ac:dyDescent="0.75">
      <c r="A62" s="4" t="s">
        <v>136</v>
      </c>
      <c r="B62" s="35">
        <v>51</v>
      </c>
      <c r="C62" s="35">
        <v>3474</v>
      </c>
      <c r="D62" s="35">
        <v>1099</v>
      </c>
      <c r="E62" s="35">
        <f t="shared" si="0"/>
        <v>1048</v>
      </c>
      <c r="F62" s="52">
        <v>6.9892473118280396E-3</v>
      </c>
      <c r="G62" s="23">
        <f t="shared" si="1"/>
        <v>99</v>
      </c>
      <c r="H62" s="35">
        <f t="shared" si="14"/>
        <v>6846</v>
      </c>
      <c r="I62" s="35">
        <f t="shared" si="15"/>
        <v>2119</v>
      </c>
      <c r="J62" s="35">
        <f t="shared" si="16"/>
        <v>2071</v>
      </c>
      <c r="K62" s="35">
        <f t="shared" si="17"/>
        <v>-921</v>
      </c>
      <c r="N62" s="35">
        <f>N61*(1+F62)</f>
        <v>21.249594813614262</v>
      </c>
      <c r="S62" s="57">
        <v>21.249594813614262</v>
      </c>
      <c r="T62" s="35">
        <v>1099</v>
      </c>
      <c r="U62" s="58">
        <f t="shared" si="6"/>
        <v>21.533225283630468</v>
      </c>
      <c r="V62" s="58">
        <f t="shared" si="7"/>
        <v>19.434359805510532</v>
      </c>
      <c r="W62" s="58">
        <f t="shared" si="8"/>
        <v>20.160453808752024</v>
      </c>
      <c r="X62" s="58">
        <f t="shared" si="9"/>
        <v>21.23824959481361</v>
      </c>
      <c r="Y62" s="58">
        <f t="shared" si="10"/>
        <v>21.952998379254453</v>
      </c>
      <c r="Z62" s="58">
        <f t="shared" si="11"/>
        <v>22.486223662884921</v>
      </c>
      <c r="AA62" s="58">
        <f t="shared" si="12"/>
        <v>22.792544570502425</v>
      </c>
      <c r="AB62" s="58">
        <f t="shared" si="13"/>
        <v>23.030794165316038</v>
      </c>
    </row>
    <row r="63" spans="1:28" x14ac:dyDescent="0.75">
      <c r="A63" s="4" t="s">
        <v>137</v>
      </c>
      <c r="B63" s="35">
        <v>45</v>
      </c>
      <c r="C63" s="35">
        <v>3135</v>
      </c>
      <c r="D63" s="35">
        <v>933</v>
      </c>
      <c r="E63" s="35">
        <f t="shared" si="0"/>
        <v>888</v>
      </c>
      <c r="F63" s="52">
        <v>1.3347570742124892E-2</v>
      </c>
      <c r="G63" s="23">
        <f t="shared" si="1"/>
        <v>96</v>
      </c>
      <c r="H63" s="35">
        <f t="shared" si="14"/>
        <v>6609</v>
      </c>
      <c r="I63" s="35">
        <f t="shared" si="15"/>
        <v>2032</v>
      </c>
      <c r="J63" s="35">
        <f t="shared" si="16"/>
        <v>1981</v>
      </c>
      <c r="K63" s="35">
        <f t="shared" si="17"/>
        <v>-1003</v>
      </c>
      <c r="N63" s="35">
        <f>N62*(1+F63)</f>
        <v>21.533225283630468</v>
      </c>
      <c r="S63" s="57">
        <v>21.533225283630468</v>
      </c>
      <c r="T63" s="35">
        <v>933</v>
      </c>
      <c r="U63" s="58">
        <f t="shared" si="6"/>
        <v>19.434359805510532</v>
      </c>
      <c r="V63" s="58">
        <f t="shared" si="7"/>
        <v>20.160453808752024</v>
      </c>
      <c r="W63" s="58">
        <f t="shared" si="8"/>
        <v>21.23824959481361</v>
      </c>
      <c r="X63" s="58">
        <f t="shared" si="9"/>
        <v>21.952998379254453</v>
      </c>
      <c r="Y63" s="58">
        <f t="shared" si="10"/>
        <v>22.486223662884921</v>
      </c>
      <c r="Z63" s="58">
        <f t="shared" si="11"/>
        <v>22.792544570502425</v>
      </c>
      <c r="AA63" s="58">
        <f t="shared" si="12"/>
        <v>23.030794165316038</v>
      </c>
      <c r="AB63" s="58">
        <f t="shared" si="13"/>
        <v>23.620745542949749</v>
      </c>
    </row>
    <row r="64" spans="1:28" x14ac:dyDescent="0.75">
      <c r="A64" s="4" t="s">
        <v>138</v>
      </c>
      <c r="B64" s="35">
        <v>45</v>
      </c>
      <c r="C64" s="35">
        <v>3023</v>
      </c>
      <c r="D64" s="35">
        <v>1011</v>
      </c>
      <c r="E64" s="35">
        <f t="shared" si="0"/>
        <v>966</v>
      </c>
      <c r="F64" s="52">
        <v>-9.7471022128556406E-2</v>
      </c>
      <c r="G64" s="23">
        <f t="shared" si="1"/>
        <v>90</v>
      </c>
      <c r="H64" s="35">
        <f t="shared" si="14"/>
        <v>6158</v>
      </c>
      <c r="I64" s="35">
        <f t="shared" si="15"/>
        <v>1944</v>
      </c>
      <c r="J64" s="35">
        <f t="shared" si="16"/>
        <v>1899</v>
      </c>
      <c r="K64" s="35">
        <f t="shared" si="17"/>
        <v>-843</v>
      </c>
      <c r="N64" s="35">
        <f>N63*(1+F64)</f>
        <v>19.434359805510532</v>
      </c>
      <c r="S64" s="57">
        <v>19.434359805510532</v>
      </c>
      <c r="T64" s="35">
        <v>1011</v>
      </c>
      <c r="U64" s="58">
        <f t="shared" si="6"/>
        <v>20.160453808752024</v>
      </c>
      <c r="V64" s="58">
        <f t="shared" si="7"/>
        <v>21.23824959481361</v>
      </c>
      <c r="W64" s="58">
        <f t="shared" si="8"/>
        <v>21.952998379254453</v>
      </c>
      <c r="X64" s="58">
        <f t="shared" si="9"/>
        <v>22.486223662884921</v>
      </c>
      <c r="Y64" s="58">
        <f t="shared" si="10"/>
        <v>22.792544570502425</v>
      </c>
      <c r="Z64" s="58">
        <f t="shared" si="11"/>
        <v>23.030794165316038</v>
      </c>
      <c r="AA64" s="58">
        <f t="shared" si="12"/>
        <v>23.620745542949749</v>
      </c>
      <c r="AB64" s="58">
        <f t="shared" si="13"/>
        <v>27.376012965964335</v>
      </c>
    </row>
    <row r="65" spans="1:28" x14ac:dyDescent="0.75">
      <c r="A65" s="4" t="s">
        <v>139</v>
      </c>
      <c r="B65" s="35">
        <v>45</v>
      </c>
      <c r="C65" s="35">
        <v>2872</v>
      </c>
      <c r="D65" s="35">
        <v>984</v>
      </c>
      <c r="E65" s="35">
        <f t="shared" si="0"/>
        <v>939</v>
      </c>
      <c r="F65" s="52">
        <v>3.7361354349095155E-2</v>
      </c>
      <c r="G65" s="23">
        <f t="shared" si="1"/>
        <v>90</v>
      </c>
      <c r="H65" s="35">
        <f t="shared" si="14"/>
        <v>5895</v>
      </c>
      <c r="I65" s="35">
        <f t="shared" si="15"/>
        <v>1995</v>
      </c>
      <c r="J65" s="35">
        <f t="shared" si="16"/>
        <v>1950</v>
      </c>
      <c r="K65" s="35">
        <f t="shared" si="17"/>
        <v>-921</v>
      </c>
      <c r="N65" s="35">
        <f>N64*(1+F65)</f>
        <v>20.160453808752024</v>
      </c>
      <c r="S65" s="57">
        <v>20.160453808752024</v>
      </c>
      <c r="T65" s="35">
        <v>984</v>
      </c>
      <c r="U65" s="58">
        <f t="shared" si="6"/>
        <v>21.23824959481361</v>
      </c>
      <c r="V65" s="58">
        <f t="shared" si="7"/>
        <v>21.952998379254453</v>
      </c>
      <c r="W65" s="58">
        <f t="shared" si="8"/>
        <v>22.486223662884921</v>
      </c>
      <c r="X65" s="58">
        <f t="shared" si="9"/>
        <v>22.792544570502425</v>
      </c>
      <c r="Y65" s="58">
        <f t="shared" si="10"/>
        <v>23.030794165316038</v>
      </c>
      <c r="Z65" s="58">
        <f t="shared" si="11"/>
        <v>23.620745542949749</v>
      </c>
      <c r="AA65" s="58">
        <f t="shared" si="12"/>
        <v>27.376012965964335</v>
      </c>
      <c r="AB65" s="58">
        <f t="shared" si="13"/>
        <v>16.609400324149103</v>
      </c>
    </row>
    <row r="66" spans="1:28" x14ac:dyDescent="0.75">
      <c r="A66" s="4" t="s">
        <v>140</v>
      </c>
      <c r="B66" s="35">
        <v>50</v>
      </c>
      <c r="C66" s="35">
        <v>2777</v>
      </c>
      <c r="D66" s="35">
        <v>936</v>
      </c>
      <c r="E66" s="35">
        <f t="shared" si="0"/>
        <v>886</v>
      </c>
      <c r="F66" s="52">
        <v>5.3460889138998269E-2</v>
      </c>
      <c r="G66" s="23">
        <f t="shared" si="1"/>
        <v>95</v>
      </c>
      <c r="H66" s="35">
        <f t="shared" si="14"/>
        <v>5649</v>
      </c>
      <c r="I66" s="35">
        <f t="shared" si="15"/>
        <v>1920</v>
      </c>
      <c r="J66" s="35">
        <f t="shared" si="16"/>
        <v>1875</v>
      </c>
      <c r="K66" s="35">
        <f t="shared" si="17"/>
        <v>-889</v>
      </c>
      <c r="N66" s="35">
        <f>N65*(1+F66)</f>
        <v>21.23824959481361</v>
      </c>
      <c r="S66" s="57">
        <v>21.23824959481361</v>
      </c>
      <c r="T66" s="35">
        <v>936</v>
      </c>
      <c r="U66" s="58">
        <f t="shared" si="6"/>
        <v>21.952998379254453</v>
      </c>
      <c r="V66" s="58">
        <f t="shared" si="7"/>
        <v>22.486223662884921</v>
      </c>
      <c r="W66" s="58">
        <f t="shared" si="8"/>
        <v>22.792544570502425</v>
      </c>
      <c r="X66" s="58">
        <f t="shared" si="9"/>
        <v>23.030794165316038</v>
      </c>
      <c r="Y66" s="58">
        <f t="shared" si="10"/>
        <v>23.620745542949749</v>
      </c>
      <c r="Z66" s="58">
        <f t="shared" si="11"/>
        <v>27.376012965964335</v>
      </c>
      <c r="AA66" s="58">
        <f t="shared" si="12"/>
        <v>16.609400324149103</v>
      </c>
      <c r="AB66" s="58">
        <f t="shared" si="13"/>
        <v>0</v>
      </c>
    </row>
    <row r="67" spans="1:28" x14ac:dyDescent="0.75">
      <c r="A67" s="4" t="s">
        <v>141</v>
      </c>
      <c r="B67" s="35">
        <v>33</v>
      </c>
      <c r="C67" s="35">
        <v>2787</v>
      </c>
      <c r="D67" s="35">
        <v>930</v>
      </c>
      <c r="E67" s="35">
        <f t="shared" si="0"/>
        <v>897</v>
      </c>
      <c r="F67" s="52">
        <v>3.3653846153846256E-2</v>
      </c>
      <c r="G67" s="23">
        <f t="shared" si="1"/>
        <v>83</v>
      </c>
      <c r="H67" s="35">
        <f t="shared" si="14"/>
        <v>5564</v>
      </c>
      <c r="I67" s="35">
        <f t="shared" si="15"/>
        <v>1866</v>
      </c>
      <c r="J67" s="35">
        <f t="shared" si="16"/>
        <v>1816</v>
      </c>
      <c r="K67" s="35">
        <f t="shared" si="17"/>
        <v>-853</v>
      </c>
      <c r="N67" s="35">
        <f>N66*(1+F67)</f>
        <v>21.952998379254453</v>
      </c>
      <c r="S67" s="57">
        <v>21.952998379254453</v>
      </c>
      <c r="T67" s="35">
        <v>930</v>
      </c>
      <c r="U67" s="58">
        <f t="shared" si="6"/>
        <v>22.486223662884921</v>
      </c>
      <c r="V67" s="58">
        <f t="shared" si="7"/>
        <v>22.792544570502425</v>
      </c>
      <c r="W67" s="58">
        <f t="shared" si="8"/>
        <v>23.030794165316038</v>
      </c>
      <c r="X67" s="58">
        <f t="shared" si="9"/>
        <v>23.620745542949749</v>
      </c>
      <c r="Y67" s="58">
        <f t="shared" si="10"/>
        <v>27.376012965964335</v>
      </c>
      <c r="Z67" s="58">
        <f t="shared" si="11"/>
        <v>16.609400324149103</v>
      </c>
      <c r="AA67" s="58">
        <f t="shared" si="12"/>
        <v>0</v>
      </c>
      <c r="AB67" s="58">
        <f t="shared" si="13"/>
        <v>0</v>
      </c>
    </row>
    <row r="68" spans="1:28" x14ac:dyDescent="0.75">
      <c r="A68" s="4" t="s">
        <v>142</v>
      </c>
      <c r="B68" s="35">
        <v>30</v>
      </c>
      <c r="C68" s="35">
        <v>2888</v>
      </c>
      <c r="D68" s="35">
        <v>990</v>
      </c>
      <c r="E68" s="35">
        <f t="shared" ref="E68:E73" si="18">D68-B68</f>
        <v>960</v>
      </c>
      <c r="F68" s="52">
        <v>2.4289405684754461E-2</v>
      </c>
      <c r="G68" s="23">
        <f t="shared" ref="G68:G73" si="19">B68+($M$2*B67)</f>
        <v>63</v>
      </c>
      <c r="H68" s="35">
        <f t="shared" si="14"/>
        <v>5675</v>
      </c>
      <c r="I68" s="35">
        <f t="shared" si="15"/>
        <v>1920</v>
      </c>
      <c r="J68" s="35">
        <f t="shared" si="16"/>
        <v>1887</v>
      </c>
      <c r="K68" s="35">
        <f t="shared" si="17"/>
        <v>-867</v>
      </c>
      <c r="N68" s="35">
        <f>N67*(1+F68)</f>
        <v>22.486223662884921</v>
      </c>
      <c r="S68" s="57">
        <v>22.486223662884921</v>
      </c>
      <c r="T68" s="35">
        <v>990</v>
      </c>
      <c r="U68" s="58">
        <f t="shared" ref="U68:U73" si="20">S69</f>
        <v>22.792544570502425</v>
      </c>
      <c r="V68" s="58">
        <f t="shared" ref="V68:V73" si="21">S70</f>
        <v>23.030794165316038</v>
      </c>
      <c r="W68" s="58">
        <f t="shared" ref="W68:W73" si="22">S71</f>
        <v>23.620745542949749</v>
      </c>
      <c r="X68" s="58">
        <f t="shared" ref="X68:X73" si="23">S72</f>
        <v>27.376012965964335</v>
      </c>
      <c r="Y68" s="58">
        <f t="shared" ref="Y68:Y73" si="24">S73</f>
        <v>16.609400324149103</v>
      </c>
      <c r="Z68" s="58">
        <f t="shared" ref="Z68:Z73" si="25">S74</f>
        <v>0</v>
      </c>
      <c r="AA68" s="58">
        <f t="shared" ref="AA68:AA73" si="26">S75</f>
        <v>0</v>
      </c>
      <c r="AB68" s="58">
        <f t="shared" ref="AB68:AB73" si="27">S76</f>
        <v>0</v>
      </c>
    </row>
    <row r="69" spans="1:28" x14ac:dyDescent="0.75">
      <c r="A69" s="4" t="s">
        <v>143</v>
      </c>
      <c r="B69" s="35">
        <v>30</v>
      </c>
      <c r="C69" s="35">
        <v>2921</v>
      </c>
      <c r="D69" s="35">
        <v>943</v>
      </c>
      <c r="E69" s="35">
        <f t="shared" si="18"/>
        <v>913</v>
      </c>
      <c r="F69" s="52">
        <v>1.3622603430877955E-2</v>
      </c>
      <c r="G69" s="23">
        <f t="shared" si="19"/>
        <v>60</v>
      </c>
      <c r="H69" s="35">
        <f t="shared" ref="H69:H73" si="28">C69+($M$3*C68)</f>
        <v>5809</v>
      </c>
      <c r="I69" s="35">
        <f t="shared" ref="I69:I73" si="29">D69+($M$4*D68)</f>
        <v>1933</v>
      </c>
      <c r="J69" s="35">
        <f t="shared" ref="J69:J73" si="30">ROUND(D69+$M$4*D68-$M$2*B68,0)</f>
        <v>1903</v>
      </c>
      <c r="K69" s="35">
        <f t="shared" ref="K69:K73" si="31">ROUND(B69+$M$2*B68-$M$4*D68,0)</f>
        <v>-930</v>
      </c>
      <c r="N69" s="35">
        <f>N68*(1+F69)</f>
        <v>22.792544570502425</v>
      </c>
      <c r="S69" s="57">
        <v>22.792544570502425</v>
      </c>
      <c r="T69" s="35">
        <v>943</v>
      </c>
      <c r="U69" s="58">
        <f t="shared" si="20"/>
        <v>23.030794165316038</v>
      </c>
      <c r="V69" s="58">
        <f t="shared" si="21"/>
        <v>23.620745542949749</v>
      </c>
      <c r="W69" s="58">
        <f t="shared" si="22"/>
        <v>27.376012965964335</v>
      </c>
      <c r="X69" s="58">
        <f t="shared" si="23"/>
        <v>16.609400324149103</v>
      </c>
      <c r="Y69" s="58">
        <f t="shared" si="24"/>
        <v>0</v>
      </c>
      <c r="Z69" s="58">
        <f t="shared" si="25"/>
        <v>0</v>
      </c>
      <c r="AA69" s="58">
        <f t="shared" si="26"/>
        <v>0</v>
      </c>
      <c r="AB69" s="58">
        <f t="shared" si="27"/>
        <v>0</v>
      </c>
    </row>
    <row r="70" spans="1:28" x14ac:dyDescent="0.75">
      <c r="A70" s="4" t="s">
        <v>144</v>
      </c>
      <c r="B70" s="35">
        <v>42</v>
      </c>
      <c r="C70" s="35">
        <v>2827</v>
      </c>
      <c r="D70" s="35">
        <v>880</v>
      </c>
      <c r="E70" s="35">
        <f t="shared" si="18"/>
        <v>838</v>
      </c>
      <c r="F70" s="52">
        <v>1.0452961672473782E-2</v>
      </c>
      <c r="G70" s="23">
        <f t="shared" si="19"/>
        <v>72</v>
      </c>
      <c r="H70" s="35">
        <f t="shared" si="28"/>
        <v>5748</v>
      </c>
      <c r="I70" s="35">
        <f t="shared" si="29"/>
        <v>1823</v>
      </c>
      <c r="J70" s="35">
        <f t="shared" si="30"/>
        <v>1793</v>
      </c>
      <c r="K70" s="35">
        <f t="shared" si="31"/>
        <v>-871</v>
      </c>
      <c r="N70" s="35">
        <f>N69*(1+F70)</f>
        <v>23.030794165316038</v>
      </c>
      <c r="S70" s="57">
        <v>23.030794165316038</v>
      </c>
      <c r="T70" s="35">
        <v>880</v>
      </c>
      <c r="U70" s="58">
        <f t="shared" si="20"/>
        <v>23.620745542949749</v>
      </c>
      <c r="V70" s="58">
        <f t="shared" si="21"/>
        <v>27.376012965964335</v>
      </c>
      <c r="W70" s="58">
        <f t="shared" si="22"/>
        <v>16.609400324149103</v>
      </c>
      <c r="X70" s="58">
        <f t="shared" si="23"/>
        <v>0</v>
      </c>
      <c r="Y70" s="58">
        <f t="shared" si="24"/>
        <v>0</v>
      </c>
      <c r="Z70" s="58">
        <f t="shared" si="25"/>
        <v>0</v>
      </c>
      <c r="AA70" s="58">
        <f t="shared" si="26"/>
        <v>0</v>
      </c>
      <c r="AB70" s="58">
        <f t="shared" si="27"/>
        <v>0</v>
      </c>
    </row>
    <row r="71" spans="1:28" x14ac:dyDescent="0.75">
      <c r="A71" s="4" t="s">
        <v>145</v>
      </c>
      <c r="B71" s="35">
        <v>49</v>
      </c>
      <c r="C71" s="35">
        <v>2872</v>
      </c>
      <c r="D71" s="35">
        <v>917</v>
      </c>
      <c r="E71" s="35">
        <f t="shared" si="18"/>
        <v>868</v>
      </c>
      <c r="F71" s="52">
        <v>2.561576354679795E-2</v>
      </c>
      <c r="G71" s="23">
        <f t="shared" si="19"/>
        <v>91</v>
      </c>
      <c r="H71" s="35">
        <f t="shared" si="28"/>
        <v>5699</v>
      </c>
      <c r="I71" s="35">
        <f t="shared" si="29"/>
        <v>1797</v>
      </c>
      <c r="J71" s="35">
        <f t="shared" si="30"/>
        <v>1755</v>
      </c>
      <c r="K71" s="35">
        <f t="shared" si="31"/>
        <v>-789</v>
      </c>
      <c r="N71" s="35">
        <f>N70*(1+F71)</f>
        <v>23.620745542949749</v>
      </c>
      <c r="S71" s="57">
        <v>23.620745542949749</v>
      </c>
      <c r="T71" s="35">
        <v>917</v>
      </c>
      <c r="U71" s="58">
        <f t="shared" si="20"/>
        <v>27.376012965964335</v>
      </c>
      <c r="V71" s="58">
        <f t="shared" si="21"/>
        <v>16.609400324149103</v>
      </c>
      <c r="W71" s="58">
        <f t="shared" si="22"/>
        <v>0</v>
      </c>
      <c r="X71" s="58">
        <f t="shared" si="23"/>
        <v>0</v>
      </c>
      <c r="Y71" s="58">
        <f t="shared" si="24"/>
        <v>0</v>
      </c>
      <c r="Z71" s="58">
        <f t="shared" si="25"/>
        <v>0</v>
      </c>
      <c r="AA71" s="58">
        <f t="shared" si="26"/>
        <v>0</v>
      </c>
      <c r="AB71" s="58">
        <f t="shared" si="27"/>
        <v>0</v>
      </c>
    </row>
    <row r="72" spans="1:28" x14ac:dyDescent="0.75">
      <c r="A72" s="4" t="s">
        <v>146</v>
      </c>
      <c r="B72" s="35">
        <v>38</v>
      </c>
      <c r="C72" s="35">
        <v>2265</v>
      </c>
      <c r="D72" s="35">
        <v>669</v>
      </c>
      <c r="E72" s="35">
        <f t="shared" si="18"/>
        <v>631</v>
      </c>
      <c r="F72" s="52">
        <v>0.1589817483189242</v>
      </c>
      <c r="G72" s="23">
        <f t="shared" si="19"/>
        <v>87</v>
      </c>
      <c r="H72" s="35">
        <f t="shared" si="28"/>
        <v>5137</v>
      </c>
      <c r="I72" s="35">
        <f t="shared" si="29"/>
        <v>1586</v>
      </c>
      <c r="J72" s="35">
        <f t="shared" si="30"/>
        <v>1537</v>
      </c>
      <c r="K72" s="35">
        <f t="shared" si="31"/>
        <v>-830</v>
      </c>
      <c r="N72" s="35">
        <f>N71*(1+F72)</f>
        <v>27.376012965964335</v>
      </c>
      <c r="S72" s="57">
        <v>27.376012965964335</v>
      </c>
      <c r="T72" s="35">
        <v>669</v>
      </c>
      <c r="U72" s="58">
        <f t="shared" si="20"/>
        <v>16.609400324149103</v>
      </c>
      <c r="V72" s="58">
        <f t="shared" si="21"/>
        <v>0</v>
      </c>
      <c r="W72" s="58">
        <f t="shared" si="22"/>
        <v>0</v>
      </c>
      <c r="X72" s="58">
        <f t="shared" si="23"/>
        <v>0</v>
      </c>
      <c r="Y72" s="58">
        <f t="shared" si="24"/>
        <v>0</v>
      </c>
      <c r="Z72" s="58">
        <f t="shared" si="25"/>
        <v>0</v>
      </c>
      <c r="AA72" s="58">
        <f t="shared" si="26"/>
        <v>0</v>
      </c>
      <c r="AB72" s="58">
        <f t="shared" si="27"/>
        <v>0</v>
      </c>
    </row>
    <row r="73" spans="1:28" x14ac:dyDescent="0.75">
      <c r="A73" s="4" t="s">
        <v>147</v>
      </c>
      <c r="B73" s="35">
        <v>36</v>
      </c>
      <c r="C73" s="35">
        <v>2555</v>
      </c>
      <c r="D73" s="35">
        <v>918</v>
      </c>
      <c r="E73" s="35">
        <f t="shared" si="18"/>
        <v>882</v>
      </c>
      <c r="F73" s="52">
        <v>-0.39328636552009943</v>
      </c>
      <c r="G73" s="23">
        <f t="shared" si="19"/>
        <v>74</v>
      </c>
      <c r="H73" s="35">
        <f t="shared" si="28"/>
        <v>4820</v>
      </c>
      <c r="I73" s="35">
        <f t="shared" si="29"/>
        <v>1587</v>
      </c>
      <c r="J73" s="35">
        <f t="shared" si="30"/>
        <v>1549</v>
      </c>
      <c r="K73" s="35">
        <f t="shared" si="31"/>
        <v>-595</v>
      </c>
      <c r="N73" s="35">
        <f>N72*(1+F73)</f>
        <v>16.609400324149103</v>
      </c>
      <c r="S73" s="57">
        <v>16.609400324149103</v>
      </c>
      <c r="T73" s="35">
        <v>918</v>
      </c>
      <c r="U73" s="58">
        <f t="shared" si="20"/>
        <v>0</v>
      </c>
      <c r="V73" s="58">
        <f t="shared" si="21"/>
        <v>0</v>
      </c>
      <c r="W73" s="58">
        <f t="shared" si="22"/>
        <v>0</v>
      </c>
      <c r="X73" s="58">
        <f t="shared" si="23"/>
        <v>0</v>
      </c>
      <c r="Y73" s="58">
        <f t="shared" si="24"/>
        <v>0</v>
      </c>
      <c r="Z73" s="58">
        <f t="shared" si="25"/>
        <v>0</v>
      </c>
      <c r="AA73" s="58">
        <f t="shared" si="26"/>
        <v>0</v>
      </c>
      <c r="AB73" s="58">
        <f t="shared" si="27"/>
        <v>0</v>
      </c>
    </row>
    <row r="74" spans="1:28" x14ac:dyDescent="0.75">
      <c r="U74" s="38"/>
      <c r="Z74" s="35"/>
      <c r="AA74" s="35"/>
      <c r="AB74" s="35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3882-2AE5-4C59-B810-4AC42232CAAE}">
  <sheetPr>
    <tabColor theme="7" tint="0.39997558519241921"/>
  </sheetPr>
  <dimension ref="A1:AA73"/>
  <sheetViews>
    <sheetView topLeftCell="B1" workbookViewId="0">
      <selection activeCell="P7" sqref="P7"/>
    </sheetView>
  </sheetViews>
  <sheetFormatPr defaultRowHeight="14.75" x14ac:dyDescent="0.75"/>
  <cols>
    <col min="1" max="1" width="7.2265625" style="35" bestFit="1" customWidth="1"/>
    <col min="2" max="2" width="24.54296875" style="35" bestFit="1" customWidth="1"/>
    <col min="3" max="3" width="23.2265625" style="35" bestFit="1" customWidth="1"/>
    <col min="4" max="4" width="23.6796875" style="35" bestFit="1" customWidth="1"/>
    <col min="5" max="5" width="19.2265625" style="35" customWidth="1"/>
    <col min="6" max="6" width="26" style="12" bestFit="1" customWidth="1"/>
    <col min="7" max="7" width="16.08984375" style="35" bestFit="1" customWidth="1"/>
    <col min="8" max="8" width="14.86328125" style="35" bestFit="1" customWidth="1"/>
    <col min="9" max="9" width="15.2265625" style="35" bestFit="1" customWidth="1"/>
    <col min="10" max="10" width="18.58984375" style="35" bestFit="1" customWidth="1"/>
    <col min="11" max="11" width="19.40625" style="35" bestFit="1" customWidth="1"/>
    <col min="12" max="12" width="15.7265625" style="35" bestFit="1" customWidth="1"/>
    <col min="13" max="13" width="12.86328125" style="35" customWidth="1"/>
    <col min="14" max="14" width="11.6796875" style="35" bestFit="1" customWidth="1"/>
    <col min="15" max="15" width="15.453125" style="35" customWidth="1"/>
    <col min="16" max="16" width="33.1796875" style="35" bestFit="1" customWidth="1"/>
    <col min="17" max="17" width="23.6796875" style="35" bestFit="1" customWidth="1"/>
    <col min="18" max="25" width="8.453125" style="35" bestFit="1" customWidth="1"/>
    <col min="26" max="16384" width="8.7265625" style="35"/>
  </cols>
  <sheetData>
    <row r="1" spans="1:27" x14ac:dyDescent="0.75">
      <c r="L1" s="35" t="s">
        <v>457</v>
      </c>
      <c r="N1" s="35">
        <v>22.400000000000002</v>
      </c>
      <c r="O1" s="55" t="s">
        <v>458</v>
      </c>
      <c r="P1" s="55"/>
    </row>
    <row r="2" spans="1:27" x14ac:dyDescent="0.75">
      <c r="A2" s="35" t="s">
        <v>401</v>
      </c>
      <c r="B2" s="22" t="s">
        <v>350</v>
      </c>
      <c r="C2" s="22" t="s">
        <v>351</v>
      </c>
      <c r="D2" s="22" t="s">
        <v>352</v>
      </c>
      <c r="E2" s="22" t="s">
        <v>412</v>
      </c>
      <c r="F2" s="36" t="s">
        <v>353</v>
      </c>
      <c r="G2" s="66" t="s">
        <v>403</v>
      </c>
      <c r="H2" s="66" t="s">
        <v>404</v>
      </c>
      <c r="I2" s="66" t="s">
        <v>405</v>
      </c>
      <c r="J2" s="22" t="s">
        <v>449</v>
      </c>
      <c r="K2" s="22" t="s">
        <v>450</v>
      </c>
      <c r="L2" s="22" t="s">
        <v>403</v>
      </c>
      <c r="M2" s="35">
        <v>1</v>
      </c>
      <c r="N2" s="8" t="s">
        <v>420</v>
      </c>
      <c r="O2" s="54" t="s">
        <v>451</v>
      </c>
      <c r="P2" s="54" t="s">
        <v>452</v>
      </c>
      <c r="Q2" s="22" t="s">
        <v>352</v>
      </c>
      <c r="R2" s="21" t="s">
        <v>311</v>
      </c>
      <c r="S2" s="21" t="s">
        <v>312</v>
      </c>
      <c r="T2" s="21" t="s">
        <v>313</v>
      </c>
      <c r="U2" s="21" t="s">
        <v>314</v>
      </c>
      <c r="V2" s="21" t="s">
        <v>315</v>
      </c>
      <c r="W2" s="21" t="s">
        <v>316</v>
      </c>
      <c r="X2" s="21" t="s">
        <v>317</v>
      </c>
      <c r="Y2" s="21" t="s">
        <v>318</v>
      </c>
      <c r="Z2" s="8"/>
      <c r="AA2" s="8"/>
    </row>
    <row r="3" spans="1:27" x14ac:dyDescent="0.75">
      <c r="A3" s="4" t="s">
        <v>77</v>
      </c>
      <c r="B3" s="35">
        <v>1</v>
      </c>
      <c r="C3" s="35">
        <v>9</v>
      </c>
      <c r="E3" s="35">
        <f>D4-B4</f>
        <v>0</v>
      </c>
      <c r="F3" s="12">
        <v>-0.13894847766361818</v>
      </c>
      <c r="G3" s="23">
        <f>B3</f>
        <v>1</v>
      </c>
      <c r="H3" s="35">
        <f>C3</f>
        <v>9</v>
      </c>
      <c r="I3" s="35">
        <f>D3</f>
        <v>0</v>
      </c>
      <c r="J3" s="23">
        <f>I3</f>
        <v>0</v>
      </c>
      <c r="K3" s="23">
        <f>G3</f>
        <v>1</v>
      </c>
      <c r="L3" s="8" t="s">
        <v>404</v>
      </c>
      <c r="M3" s="35">
        <v>1</v>
      </c>
      <c r="N3" s="57">
        <v>19.287554100334955</v>
      </c>
      <c r="O3" s="52">
        <f>CORREL(G3:G73,F3:F73)</f>
        <v>-0.12756101489853663</v>
      </c>
      <c r="P3" s="52">
        <f>CORREL(I3:I73,F3:F73)</f>
        <v>-0.15217140217953182</v>
      </c>
      <c r="R3" s="58">
        <f>N4</f>
        <v>26.48276692634828</v>
      </c>
      <c r="S3" s="58">
        <f>N5</f>
        <v>32.782687892815481</v>
      </c>
      <c r="T3" s="58">
        <f>N6</f>
        <v>33.198298897294045</v>
      </c>
      <c r="U3" s="58">
        <f>N7</f>
        <v>33.326438598472016</v>
      </c>
      <c r="V3" s="58">
        <f>N8</f>
        <v>36.715396484889538</v>
      </c>
      <c r="W3" s="58">
        <f>N9</f>
        <v>35.585743856083695</v>
      </c>
      <c r="X3" s="58">
        <f>N10</f>
        <v>34.839667306461926</v>
      </c>
      <c r="Y3" s="58">
        <f>N11</f>
        <v>34.40719581498626</v>
      </c>
    </row>
    <row r="4" spans="1:27" x14ac:dyDescent="0.75">
      <c r="A4" s="4" t="s">
        <v>78</v>
      </c>
      <c r="B4" s="35">
        <v>3</v>
      </c>
      <c r="C4" s="35">
        <v>12</v>
      </c>
      <c r="D4" s="35">
        <v>3</v>
      </c>
      <c r="E4" s="35">
        <f t="shared" ref="E4:E67" si="0">D5-B5</f>
        <v>7</v>
      </c>
      <c r="F4" s="12">
        <v>0.3730495213951659</v>
      </c>
      <c r="G4" s="23">
        <f t="shared" ref="G4:G67" si="1">B4+($M$2*B3)</f>
        <v>4</v>
      </c>
      <c r="H4" s="35">
        <f t="shared" ref="H4:H67" si="2">C4+($M$3*C3)</f>
        <v>21</v>
      </c>
      <c r="I4" s="35">
        <f t="shared" ref="I4:I67" si="3">D4+($M$4*D3)</f>
        <v>3</v>
      </c>
      <c r="J4" s="35">
        <f t="shared" ref="J4:J67" si="4">ROUND(D4+$M$4*D3-$M$2*B3,0)</f>
        <v>2</v>
      </c>
      <c r="K4" s="35">
        <f t="shared" ref="K4:K67" si="5">ROUND(B4+$M$2*B3-$M$4*D3,0)</f>
        <v>4</v>
      </c>
      <c r="L4" s="8" t="s">
        <v>405</v>
      </c>
      <c r="M4" s="35">
        <v>1</v>
      </c>
      <c r="N4" s="57">
        <v>26.48276692634828</v>
      </c>
      <c r="O4" s="65" t="s">
        <v>453</v>
      </c>
      <c r="P4" s="65" t="s">
        <v>454</v>
      </c>
      <c r="Q4" s="35">
        <v>3</v>
      </c>
      <c r="R4" s="58">
        <f>N5</f>
        <v>32.782687892815481</v>
      </c>
      <c r="S4" s="58">
        <f>N6</f>
        <v>33.198298897294045</v>
      </c>
      <c r="T4" s="58">
        <f>N7</f>
        <v>33.326438598472016</v>
      </c>
      <c r="U4" s="58">
        <f>N8</f>
        <v>36.715396484889538</v>
      </c>
      <c r="V4" s="58">
        <f>N9</f>
        <v>35.585743856083695</v>
      </c>
      <c r="W4" s="58">
        <f>N10</f>
        <v>34.839667306461926</v>
      </c>
      <c r="X4" s="58">
        <f>N11</f>
        <v>34.40719581498626</v>
      </c>
      <c r="Y4" s="58">
        <f>N12</f>
        <v>34.970336080689471</v>
      </c>
    </row>
    <row r="5" spans="1:27" x14ac:dyDescent="0.75">
      <c r="A5" s="4" t="s">
        <v>79</v>
      </c>
      <c r="B5" s="35">
        <v>1</v>
      </c>
      <c r="C5" s="35">
        <v>23</v>
      </c>
      <c r="D5" s="35">
        <v>8</v>
      </c>
      <c r="E5" s="35">
        <f t="shared" si="0"/>
        <v>-1</v>
      </c>
      <c r="F5" s="12">
        <v>0.23788756605335193</v>
      </c>
      <c r="G5" s="23">
        <f t="shared" si="1"/>
        <v>4</v>
      </c>
      <c r="H5" s="35">
        <f t="shared" si="2"/>
        <v>35</v>
      </c>
      <c r="I5" s="35">
        <f t="shared" si="3"/>
        <v>11</v>
      </c>
      <c r="J5" s="35">
        <f t="shared" si="4"/>
        <v>8</v>
      </c>
      <c r="K5" s="35">
        <f t="shared" si="5"/>
        <v>1</v>
      </c>
      <c r="N5" s="57">
        <v>32.782687892815481</v>
      </c>
      <c r="O5" s="63">
        <f>CORREL(K3:K73,F3:F73)</f>
        <v>9.9589026370662942E-2</v>
      </c>
      <c r="P5" s="63">
        <f>CORREL(J3:J73,F3:F73)</f>
        <v>-0.13839974701494834</v>
      </c>
      <c r="Q5" s="35">
        <v>8</v>
      </c>
      <c r="R5" s="58">
        <f t="shared" ref="R5:R68" si="6">N6</f>
        <v>33.198298897294045</v>
      </c>
      <c r="S5" s="58">
        <f t="shared" ref="S5:S68" si="7">N7</f>
        <v>33.326438598472016</v>
      </c>
      <c r="T5" s="58">
        <f t="shared" ref="T5:T68" si="8">N8</f>
        <v>36.715396484889538</v>
      </c>
      <c r="U5" s="58">
        <f t="shared" ref="U5:U68" si="9">N9</f>
        <v>35.585743856083695</v>
      </c>
      <c r="V5" s="58">
        <f t="shared" ref="V5:V68" si="10">N10</f>
        <v>34.839667306461926</v>
      </c>
      <c r="W5" s="58">
        <f t="shared" ref="W5:W68" si="11">N11</f>
        <v>34.40719581498626</v>
      </c>
      <c r="X5" s="58">
        <f t="shared" ref="X5:X68" si="12">N12</f>
        <v>34.970336080689471</v>
      </c>
      <c r="Y5" s="58">
        <f t="shared" ref="Y5:Y68" si="13">N13</f>
        <v>35.095103684468029</v>
      </c>
    </row>
    <row r="6" spans="1:27" x14ac:dyDescent="0.75">
      <c r="A6" s="4" t="s">
        <v>80</v>
      </c>
      <c r="B6" s="35">
        <v>2</v>
      </c>
      <c r="C6" s="35">
        <v>14</v>
      </c>
      <c r="D6" s="35">
        <v>1</v>
      </c>
      <c r="E6" s="35">
        <f t="shared" si="0"/>
        <v>-3</v>
      </c>
      <c r="F6" s="12">
        <v>1.2677758633990788E-2</v>
      </c>
      <c r="G6" s="23">
        <f t="shared" si="1"/>
        <v>3</v>
      </c>
      <c r="H6" s="35">
        <f t="shared" si="2"/>
        <v>37</v>
      </c>
      <c r="I6" s="35">
        <f t="shared" si="3"/>
        <v>9</v>
      </c>
      <c r="J6" s="35">
        <f t="shared" si="4"/>
        <v>8</v>
      </c>
      <c r="K6" s="35">
        <f t="shared" si="5"/>
        <v>-5</v>
      </c>
      <c r="N6" s="57">
        <v>33.198298897294045</v>
      </c>
      <c r="O6" s="65" t="s">
        <v>455</v>
      </c>
      <c r="P6" s="65" t="s">
        <v>456</v>
      </c>
      <c r="Q6" s="35">
        <v>1</v>
      </c>
      <c r="R6" s="58">
        <f t="shared" si="6"/>
        <v>33.326438598472016</v>
      </c>
      <c r="S6" s="58">
        <f t="shared" si="7"/>
        <v>36.715396484889538</v>
      </c>
      <c r="T6" s="58">
        <f t="shared" si="8"/>
        <v>35.585743856083695</v>
      </c>
      <c r="U6" s="58">
        <f t="shared" si="9"/>
        <v>34.839667306461926</v>
      </c>
      <c r="V6" s="58">
        <f t="shared" si="10"/>
        <v>34.40719581498626</v>
      </c>
      <c r="W6" s="58">
        <f t="shared" si="11"/>
        <v>34.970336080689471</v>
      </c>
      <c r="X6" s="58">
        <f t="shared" si="12"/>
        <v>35.095103684468029</v>
      </c>
      <c r="Y6" s="58">
        <f t="shared" si="13"/>
        <v>38.479846449136275</v>
      </c>
    </row>
    <row r="7" spans="1:27" x14ac:dyDescent="0.75">
      <c r="A7" s="4" t="s">
        <v>81</v>
      </c>
      <c r="B7" s="35">
        <v>6</v>
      </c>
      <c r="C7" s="35">
        <v>17</v>
      </c>
      <c r="D7" s="35">
        <v>3</v>
      </c>
      <c r="E7" s="35">
        <f t="shared" si="0"/>
        <v>-3</v>
      </c>
      <c r="F7" s="12">
        <v>3.8598273235144198E-3</v>
      </c>
      <c r="G7" s="23">
        <f t="shared" si="1"/>
        <v>8</v>
      </c>
      <c r="H7" s="35">
        <f t="shared" si="2"/>
        <v>31</v>
      </c>
      <c r="I7" s="35">
        <f t="shared" si="3"/>
        <v>4</v>
      </c>
      <c r="J7" s="35">
        <f t="shared" si="4"/>
        <v>2</v>
      </c>
      <c r="K7" s="35">
        <f t="shared" si="5"/>
        <v>7</v>
      </c>
      <c r="N7" s="57">
        <v>33.326438598472016</v>
      </c>
      <c r="O7" s="63">
        <f>CORREL(K3:K73,N3:N73)</f>
        <v>-6.6239247692201672E-2</v>
      </c>
      <c r="P7" s="63">
        <f>CORREL(J3:J73,N3:N73)</f>
        <v>0.18122993982201485</v>
      </c>
      <c r="Q7" s="35">
        <v>3</v>
      </c>
      <c r="R7" s="58">
        <f t="shared" si="6"/>
        <v>36.715396484889538</v>
      </c>
      <c r="S7" s="58">
        <f t="shared" si="7"/>
        <v>35.585743856083695</v>
      </c>
      <c r="T7" s="58">
        <f t="shared" si="8"/>
        <v>34.839667306461926</v>
      </c>
      <c r="U7" s="58">
        <f t="shared" si="9"/>
        <v>34.40719581498626</v>
      </c>
      <c r="V7" s="58">
        <f t="shared" si="10"/>
        <v>34.970336080689471</v>
      </c>
      <c r="W7" s="58">
        <f t="shared" si="11"/>
        <v>35.095103684468029</v>
      </c>
      <c r="X7" s="58">
        <f t="shared" si="12"/>
        <v>38.479846449136275</v>
      </c>
      <c r="Y7" s="58">
        <f t="shared" si="13"/>
        <v>44.170260810658235</v>
      </c>
    </row>
    <row r="8" spans="1:27" x14ac:dyDescent="0.75">
      <c r="A8" s="4" t="s">
        <v>82</v>
      </c>
      <c r="B8" s="35">
        <v>3</v>
      </c>
      <c r="C8" s="35">
        <v>30</v>
      </c>
      <c r="E8" s="35">
        <f t="shared" si="0"/>
        <v>6</v>
      </c>
      <c r="F8" s="12">
        <v>0.10168977031265802</v>
      </c>
      <c r="G8" s="23">
        <f t="shared" si="1"/>
        <v>9</v>
      </c>
      <c r="H8" s="35">
        <f t="shared" si="2"/>
        <v>47</v>
      </c>
      <c r="I8" s="35">
        <f t="shared" si="3"/>
        <v>3</v>
      </c>
      <c r="J8" s="35">
        <f t="shared" si="4"/>
        <v>-3</v>
      </c>
      <c r="K8" s="35">
        <f t="shared" si="5"/>
        <v>6</v>
      </c>
      <c r="N8" s="57">
        <v>36.715396484889538</v>
      </c>
      <c r="R8" s="58">
        <f t="shared" si="6"/>
        <v>35.585743856083695</v>
      </c>
      <c r="S8" s="58">
        <f t="shared" si="7"/>
        <v>34.839667306461926</v>
      </c>
      <c r="T8" s="58">
        <f t="shared" si="8"/>
        <v>34.40719581498626</v>
      </c>
      <c r="U8" s="58">
        <f t="shared" si="9"/>
        <v>34.970336080689471</v>
      </c>
      <c r="V8" s="58">
        <f t="shared" si="10"/>
        <v>35.095103684468029</v>
      </c>
      <c r="W8" s="58">
        <f t="shared" si="11"/>
        <v>38.479846449136275</v>
      </c>
      <c r="X8" s="58">
        <f t="shared" si="12"/>
        <v>44.170260810658235</v>
      </c>
      <c r="Y8" s="58">
        <f t="shared" si="13"/>
        <v>50.629513379248053</v>
      </c>
    </row>
    <row r="9" spans="1:27" x14ac:dyDescent="0.75">
      <c r="A9" s="4" t="s">
        <v>83</v>
      </c>
      <c r="B9" s="35">
        <v>2</v>
      </c>
      <c r="C9" s="35">
        <v>47</v>
      </c>
      <c r="D9" s="35">
        <v>8</v>
      </c>
      <c r="E9" s="35">
        <f t="shared" si="0"/>
        <v>1</v>
      </c>
      <c r="F9" s="12">
        <v>-3.0767817781043316E-2</v>
      </c>
      <c r="G9" s="23">
        <f t="shared" si="1"/>
        <v>5</v>
      </c>
      <c r="H9" s="35">
        <f t="shared" si="2"/>
        <v>77</v>
      </c>
      <c r="I9" s="35">
        <f t="shared" si="3"/>
        <v>8</v>
      </c>
      <c r="J9" s="35">
        <f t="shared" si="4"/>
        <v>5</v>
      </c>
      <c r="K9" s="35">
        <f t="shared" si="5"/>
        <v>5</v>
      </c>
      <c r="N9" s="57">
        <v>35.585743856083695</v>
      </c>
      <c r="Q9" s="35">
        <v>8</v>
      </c>
      <c r="R9" s="58">
        <f t="shared" si="6"/>
        <v>34.839667306461926</v>
      </c>
      <c r="S9" s="58">
        <f t="shared" si="7"/>
        <v>34.40719581498626</v>
      </c>
      <c r="T9" s="58">
        <f t="shared" si="8"/>
        <v>34.970336080689471</v>
      </c>
      <c r="U9" s="58">
        <f t="shared" si="9"/>
        <v>35.095103684468029</v>
      </c>
      <c r="V9" s="58">
        <f t="shared" si="10"/>
        <v>38.479846449136275</v>
      </c>
      <c r="W9" s="58">
        <f t="shared" si="11"/>
        <v>44.170260810658235</v>
      </c>
      <c r="X9" s="58">
        <f t="shared" si="12"/>
        <v>50.629513379248053</v>
      </c>
      <c r="Y9" s="58">
        <f t="shared" si="13"/>
        <v>51.421956268111856</v>
      </c>
    </row>
    <row r="10" spans="1:27" x14ac:dyDescent="0.75">
      <c r="A10" s="4" t="s">
        <v>84</v>
      </c>
      <c r="C10" s="35">
        <v>36</v>
      </c>
      <c r="D10" s="35">
        <v>1</v>
      </c>
      <c r="E10" s="35">
        <f t="shared" si="0"/>
        <v>5</v>
      </c>
      <c r="F10" s="12">
        <v>-2.0965602198427025E-2</v>
      </c>
      <c r="G10" s="23">
        <f t="shared" si="1"/>
        <v>2</v>
      </c>
      <c r="H10" s="35">
        <f t="shared" si="2"/>
        <v>83</v>
      </c>
      <c r="I10" s="35">
        <f t="shared" si="3"/>
        <v>9</v>
      </c>
      <c r="J10" s="35">
        <f t="shared" si="4"/>
        <v>7</v>
      </c>
      <c r="K10" s="35">
        <f t="shared" si="5"/>
        <v>-6</v>
      </c>
      <c r="N10" s="57">
        <v>34.839667306461926</v>
      </c>
      <c r="Q10" s="35">
        <v>1</v>
      </c>
      <c r="R10" s="58">
        <f t="shared" si="6"/>
        <v>34.40719581498626</v>
      </c>
      <c r="S10" s="58">
        <f t="shared" si="7"/>
        <v>34.970336080689471</v>
      </c>
      <c r="T10" s="58">
        <f t="shared" si="8"/>
        <v>35.095103684468029</v>
      </c>
      <c r="U10" s="58">
        <f t="shared" si="9"/>
        <v>38.479846449136275</v>
      </c>
      <c r="V10" s="58">
        <f t="shared" si="10"/>
        <v>44.170260810658235</v>
      </c>
      <c r="W10" s="58">
        <f t="shared" si="11"/>
        <v>50.629513379248053</v>
      </c>
      <c r="X10" s="58">
        <f t="shared" si="12"/>
        <v>51.421956268111856</v>
      </c>
      <c r="Y10" s="58">
        <f t="shared" si="13"/>
        <v>57.345888374543684</v>
      </c>
    </row>
    <row r="11" spans="1:27" x14ac:dyDescent="0.75">
      <c r="A11" s="4" t="s">
        <v>85</v>
      </c>
      <c r="C11" s="35">
        <v>12</v>
      </c>
      <c r="D11" s="35">
        <v>5</v>
      </c>
      <c r="E11" s="35">
        <f t="shared" si="0"/>
        <v>2</v>
      </c>
      <c r="F11" s="12">
        <v>-1.2413192343988189E-2</v>
      </c>
      <c r="G11" s="23">
        <f t="shared" si="1"/>
        <v>0</v>
      </c>
      <c r="H11" s="35">
        <f t="shared" si="2"/>
        <v>48</v>
      </c>
      <c r="I11" s="35">
        <f t="shared" si="3"/>
        <v>6</v>
      </c>
      <c r="J11" s="35">
        <f t="shared" si="4"/>
        <v>6</v>
      </c>
      <c r="K11" s="35">
        <f t="shared" si="5"/>
        <v>-1</v>
      </c>
      <c r="N11" s="57">
        <v>34.40719581498626</v>
      </c>
      <c r="Q11" s="35">
        <v>5</v>
      </c>
      <c r="R11" s="58">
        <f t="shared" si="6"/>
        <v>34.970336080689471</v>
      </c>
      <c r="S11" s="58">
        <f t="shared" si="7"/>
        <v>35.095103684468029</v>
      </c>
      <c r="T11" s="58">
        <f t="shared" si="8"/>
        <v>38.479846449136275</v>
      </c>
      <c r="U11" s="58">
        <f t="shared" si="9"/>
        <v>44.170260810658235</v>
      </c>
      <c r="V11" s="58">
        <f t="shared" si="10"/>
        <v>50.629513379248053</v>
      </c>
      <c r="W11" s="58">
        <f t="shared" si="11"/>
        <v>51.421956268111856</v>
      </c>
      <c r="X11" s="58">
        <f t="shared" si="12"/>
        <v>57.345888374543684</v>
      </c>
      <c r="Y11" s="58">
        <f t="shared" si="13"/>
        <v>49.848029806932381</v>
      </c>
    </row>
    <row r="12" spans="1:27" x14ac:dyDescent="0.75">
      <c r="A12" s="4" t="s">
        <v>86</v>
      </c>
      <c r="C12" s="35">
        <v>16</v>
      </c>
      <c r="D12" s="35">
        <v>2</v>
      </c>
      <c r="E12" s="35">
        <f t="shared" si="0"/>
        <v>-2</v>
      </c>
      <c r="F12" s="12">
        <v>1.6366932915176102E-2</v>
      </c>
      <c r="G12" s="23">
        <f t="shared" si="1"/>
        <v>0</v>
      </c>
      <c r="H12" s="35">
        <f t="shared" si="2"/>
        <v>28</v>
      </c>
      <c r="I12" s="35">
        <f t="shared" si="3"/>
        <v>7</v>
      </c>
      <c r="J12" s="35">
        <f t="shared" si="4"/>
        <v>7</v>
      </c>
      <c r="K12" s="35">
        <f t="shared" si="5"/>
        <v>-5</v>
      </c>
      <c r="N12" s="57">
        <v>34.970336080689471</v>
      </c>
      <c r="Q12" s="35">
        <v>2</v>
      </c>
      <c r="R12" s="58">
        <f t="shared" si="6"/>
        <v>35.095103684468029</v>
      </c>
      <c r="S12" s="58">
        <f t="shared" si="7"/>
        <v>38.479846449136275</v>
      </c>
      <c r="T12" s="58">
        <f t="shared" si="8"/>
        <v>44.170260810658235</v>
      </c>
      <c r="U12" s="58">
        <f t="shared" si="9"/>
        <v>50.629513379248053</v>
      </c>
      <c r="V12" s="58">
        <f t="shared" si="10"/>
        <v>51.421956268111856</v>
      </c>
      <c r="W12" s="58">
        <f t="shared" si="11"/>
        <v>57.345888374543684</v>
      </c>
      <c r="X12" s="58">
        <f t="shared" si="12"/>
        <v>49.848029806932381</v>
      </c>
      <c r="Y12" s="58">
        <f t="shared" si="13"/>
        <v>43.784155658424609</v>
      </c>
    </row>
    <row r="13" spans="1:27" x14ac:dyDescent="0.75">
      <c r="A13" s="4" t="s">
        <v>87</v>
      </c>
      <c r="B13" s="35">
        <v>5</v>
      </c>
      <c r="C13" s="35">
        <v>27</v>
      </c>
      <c r="D13" s="35">
        <v>3</v>
      </c>
      <c r="E13" s="35">
        <f t="shared" si="0"/>
        <v>0</v>
      </c>
      <c r="F13" s="12">
        <v>3.5678125452003329E-3</v>
      </c>
      <c r="G13" s="23">
        <f t="shared" si="1"/>
        <v>5</v>
      </c>
      <c r="H13" s="35">
        <f t="shared" si="2"/>
        <v>43</v>
      </c>
      <c r="I13" s="35">
        <f t="shared" si="3"/>
        <v>5</v>
      </c>
      <c r="J13" s="35">
        <f t="shared" si="4"/>
        <v>5</v>
      </c>
      <c r="K13" s="35">
        <f t="shared" si="5"/>
        <v>3</v>
      </c>
      <c r="N13" s="57">
        <v>35.095103684468029</v>
      </c>
      <c r="Q13" s="35">
        <v>3</v>
      </c>
      <c r="R13" s="58">
        <f t="shared" si="6"/>
        <v>38.479846449136275</v>
      </c>
      <c r="S13" s="58">
        <f t="shared" si="7"/>
        <v>44.170260810658235</v>
      </c>
      <c r="T13" s="58">
        <f t="shared" si="8"/>
        <v>50.629513379248053</v>
      </c>
      <c r="U13" s="58">
        <f t="shared" si="9"/>
        <v>51.421956268111856</v>
      </c>
      <c r="V13" s="58">
        <f t="shared" si="10"/>
        <v>57.345888374543684</v>
      </c>
      <c r="W13" s="58">
        <f t="shared" si="11"/>
        <v>49.848029806932381</v>
      </c>
      <c r="X13" s="58">
        <f t="shared" si="12"/>
        <v>43.784155658424609</v>
      </c>
      <c r="Y13" s="58">
        <f t="shared" si="13"/>
        <v>42.512031914493257</v>
      </c>
    </row>
    <row r="14" spans="1:27" x14ac:dyDescent="0.75">
      <c r="A14" s="4" t="s">
        <v>88</v>
      </c>
      <c r="B14" s="35">
        <v>3</v>
      </c>
      <c r="C14" s="35">
        <v>23</v>
      </c>
      <c r="D14" s="35">
        <v>3</v>
      </c>
      <c r="E14" s="35">
        <f t="shared" si="0"/>
        <v>-4</v>
      </c>
      <c r="F14" s="12">
        <v>9.6444871486908404E-2</v>
      </c>
      <c r="G14" s="23">
        <f t="shared" si="1"/>
        <v>8</v>
      </c>
      <c r="H14" s="35">
        <f t="shared" si="2"/>
        <v>50</v>
      </c>
      <c r="I14" s="35">
        <f t="shared" si="3"/>
        <v>6</v>
      </c>
      <c r="J14" s="35">
        <f t="shared" si="4"/>
        <v>1</v>
      </c>
      <c r="K14" s="35">
        <f t="shared" si="5"/>
        <v>5</v>
      </c>
      <c r="N14" s="57">
        <v>38.479846449136275</v>
      </c>
      <c r="Q14" s="35">
        <v>3</v>
      </c>
      <c r="R14" s="58">
        <f t="shared" si="6"/>
        <v>44.170260810658235</v>
      </c>
      <c r="S14" s="58">
        <f t="shared" si="7"/>
        <v>50.629513379248053</v>
      </c>
      <c r="T14" s="58">
        <f t="shared" si="8"/>
        <v>51.421956268111856</v>
      </c>
      <c r="U14" s="58">
        <f t="shared" si="9"/>
        <v>57.345888374543684</v>
      </c>
      <c r="V14" s="58">
        <f t="shared" si="10"/>
        <v>49.848029806932381</v>
      </c>
      <c r="W14" s="58">
        <f t="shared" si="11"/>
        <v>43.784155658424609</v>
      </c>
      <c r="X14" s="58">
        <f t="shared" si="12"/>
        <v>42.512031914493257</v>
      </c>
      <c r="Y14" s="58">
        <f t="shared" si="13"/>
        <v>43.999969891987519</v>
      </c>
    </row>
    <row r="15" spans="1:27" x14ac:dyDescent="0.75">
      <c r="A15" s="4" t="s">
        <v>89</v>
      </c>
      <c r="B15" s="35">
        <v>5</v>
      </c>
      <c r="C15" s="35">
        <v>24</v>
      </c>
      <c r="D15" s="35">
        <v>1</v>
      </c>
      <c r="E15" s="35">
        <f t="shared" si="0"/>
        <v>1</v>
      </c>
      <c r="F15" s="12">
        <v>0.14788038120276048</v>
      </c>
      <c r="G15" s="23">
        <f t="shared" si="1"/>
        <v>8</v>
      </c>
      <c r="H15" s="35">
        <f t="shared" si="2"/>
        <v>47</v>
      </c>
      <c r="I15" s="35">
        <f t="shared" si="3"/>
        <v>4</v>
      </c>
      <c r="J15" s="35">
        <f t="shared" si="4"/>
        <v>1</v>
      </c>
      <c r="K15" s="35">
        <f t="shared" si="5"/>
        <v>5</v>
      </c>
      <c r="N15" s="57">
        <v>44.170260810658235</v>
      </c>
      <c r="Q15" s="35">
        <v>1</v>
      </c>
      <c r="R15" s="58">
        <f t="shared" si="6"/>
        <v>50.629513379248053</v>
      </c>
      <c r="S15" s="58">
        <f t="shared" si="7"/>
        <v>51.421956268111856</v>
      </c>
      <c r="T15" s="58">
        <f t="shared" si="8"/>
        <v>57.345888374543684</v>
      </c>
      <c r="U15" s="58">
        <f t="shared" si="9"/>
        <v>49.848029806932381</v>
      </c>
      <c r="V15" s="58">
        <f t="shared" si="10"/>
        <v>43.784155658424609</v>
      </c>
      <c r="W15" s="58">
        <f t="shared" si="11"/>
        <v>42.512031914493257</v>
      </c>
      <c r="X15" s="58">
        <f t="shared" si="12"/>
        <v>43.999969891987519</v>
      </c>
      <c r="Y15" s="58">
        <f t="shared" si="13"/>
        <v>43.747062587030989</v>
      </c>
    </row>
    <row r="16" spans="1:27" x14ac:dyDescent="0.75">
      <c r="A16" s="4" t="s">
        <v>90</v>
      </c>
      <c r="B16" s="35">
        <v>2</v>
      </c>
      <c r="C16" s="35">
        <v>13</v>
      </c>
      <c r="D16" s="35">
        <v>3</v>
      </c>
      <c r="E16" s="35">
        <f t="shared" si="0"/>
        <v>14</v>
      </c>
      <c r="F16" s="12">
        <v>0.14623532779845405</v>
      </c>
      <c r="G16" s="23">
        <f t="shared" si="1"/>
        <v>7</v>
      </c>
      <c r="H16" s="35">
        <f t="shared" si="2"/>
        <v>37</v>
      </c>
      <c r="I16" s="35">
        <f t="shared" si="3"/>
        <v>4</v>
      </c>
      <c r="J16" s="35">
        <f t="shared" si="4"/>
        <v>-1</v>
      </c>
      <c r="K16" s="35">
        <f t="shared" si="5"/>
        <v>6</v>
      </c>
      <c r="N16" s="57">
        <v>50.629513379248053</v>
      </c>
      <c r="Q16" s="35">
        <v>3</v>
      </c>
      <c r="R16" s="58">
        <f t="shared" si="6"/>
        <v>51.421956268111856</v>
      </c>
      <c r="S16" s="58">
        <f t="shared" si="7"/>
        <v>57.345888374543684</v>
      </c>
      <c r="T16" s="58">
        <f t="shared" si="8"/>
        <v>49.848029806932381</v>
      </c>
      <c r="U16" s="58">
        <f t="shared" si="9"/>
        <v>43.784155658424609</v>
      </c>
      <c r="V16" s="58">
        <f t="shared" si="10"/>
        <v>42.512031914493257</v>
      </c>
      <c r="W16" s="58">
        <f t="shared" si="11"/>
        <v>43.999969891987519</v>
      </c>
      <c r="X16" s="58">
        <f t="shared" si="12"/>
        <v>43.747062587030989</v>
      </c>
      <c r="Y16" s="58">
        <f t="shared" si="13"/>
        <v>40.608482932520431</v>
      </c>
    </row>
    <row r="17" spans="1:25" x14ac:dyDescent="0.75">
      <c r="A17" s="4" t="s">
        <v>91</v>
      </c>
      <c r="C17" s="35">
        <v>21</v>
      </c>
      <c r="D17" s="35">
        <v>14</v>
      </c>
      <c r="E17" s="35">
        <f t="shared" si="0"/>
        <v>-3</v>
      </c>
      <c r="F17" s="12">
        <v>1.565179745908063E-2</v>
      </c>
      <c r="G17" s="23">
        <f t="shared" si="1"/>
        <v>2</v>
      </c>
      <c r="H17" s="35">
        <f t="shared" si="2"/>
        <v>34</v>
      </c>
      <c r="I17" s="35">
        <f t="shared" si="3"/>
        <v>17</v>
      </c>
      <c r="J17" s="35">
        <f t="shared" si="4"/>
        <v>15</v>
      </c>
      <c r="K17" s="35">
        <f t="shared" si="5"/>
        <v>-1</v>
      </c>
      <c r="N17" s="57">
        <v>51.421956268111856</v>
      </c>
      <c r="Q17" s="35">
        <v>14</v>
      </c>
      <c r="R17" s="58">
        <f t="shared" si="6"/>
        <v>57.345888374543684</v>
      </c>
      <c r="S17" s="58">
        <f t="shared" si="7"/>
        <v>49.848029806932381</v>
      </c>
      <c r="T17" s="58">
        <f t="shared" si="8"/>
        <v>43.784155658424609</v>
      </c>
      <c r="U17" s="58">
        <f t="shared" si="9"/>
        <v>42.512031914493257</v>
      </c>
      <c r="V17" s="58">
        <f t="shared" si="10"/>
        <v>43.999969891987519</v>
      </c>
      <c r="W17" s="58">
        <f t="shared" si="11"/>
        <v>43.747062587030989</v>
      </c>
      <c r="X17" s="58">
        <f t="shared" si="12"/>
        <v>40.608482932520431</v>
      </c>
      <c r="Y17" s="58">
        <f t="shared" si="13"/>
        <v>38.00943886191714</v>
      </c>
    </row>
    <row r="18" spans="1:25" x14ac:dyDescent="0.75">
      <c r="A18" s="4" t="s">
        <v>92</v>
      </c>
      <c r="B18" s="35">
        <v>4</v>
      </c>
      <c r="C18" s="35">
        <v>20</v>
      </c>
      <c r="D18" s="35">
        <v>1</v>
      </c>
      <c r="E18" s="35">
        <f t="shared" si="0"/>
        <v>-4</v>
      </c>
      <c r="F18" s="12">
        <v>0.11520238700263952</v>
      </c>
      <c r="G18" s="23">
        <f t="shared" si="1"/>
        <v>4</v>
      </c>
      <c r="H18" s="35">
        <f t="shared" si="2"/>
        <v>41</v>
      </c>
      <c r="I18" s="35">
        <f t="shared" si="3"/>
        <v>15</v>
      </c>
      <c r="J18" s="35">
        <f t="shared" si="4"/>
        <v>15</v>
      </c>
      <c r="K18" s="35">
        <f t="shared" si="5"/>
        <v>-10</v>
      </c>
      <c r="N18" s="57">
        <v>57.345888374543684</v>
      </c>
      <c r="Q18" s="35">
        <v>1</v>
      </c>
      <c r="R18" s="58">
        <f t="shared" si="6"/>
        <v>49.848029806932381</v>
      </c>
      <c r="S18" s="58">
        <f t="shared" si="7"/>
        <v>43.784155658424609</v>
      </c>
      <c r="T18" s="58">
        <f t="shared" si="8"/>
        <v>42.512031914493257</v>
      </c>
      <c r="U18" s="58">
        <f t="shared" si="9"/>
        <v>43.999969891987519</v>
      </c>
      <c r="V18" s="58">
        <f t="shared" si="10"/>
        <v>43.747062587030989</v>
      </c>
      <c r="W18" s="58">
        <f t="shared" si="11"/>
        <v>40.608482932520431</v>
      </c>
      <c r="X18" s="58">
        <f t="shared" si="12"/>
        <v>38.00943886191714</v>
      </c>
      <c r="Y18" s="58">
        <f t="shared" si="13"/>
        <v>41.369733920439586</v>
      </c>
    </row>
    <row r="19" spans="1:25" x14ac:dyDescent="0.75">
      <c r="A19" s="4" t="s">
        <v>93</v>
      </c>
      <c r="B19" s="35">
        <v>6</v>
      </c>
      <c r="C19" s="35">
        <v>19</v>
      </c>
      <c r="D19" s="35">
        <v>2</v>
      </c>
      <c r="E19" s="35">
        <f t="shared" si="0"/>
        <v>21</v>
      </c>
      <c r="F19" s="12">
        <v>-0.13074797130424554</v>
      </c>
      <c r="G19" s="23">
        <f t="shared" si="1"/>
        <v>10</v>
      </c>
      <c r="H19" s="35">
        <f t="shared" si="2"/>
        <v>39</v>
      </c>
      <c r="I19" s="35">
        <f t="shared" si="3"/>
        <v>3</v>
      </c>
      <c r="J19" s="35">
        <f t="shared" si="4"/>
        <v>-1</v>
      </c>
      <c r="K19" s="35">
        <f t="shared" si="5"/>
        <v>9</v>
      </c>
      <c r="N19" s="57">
        <v>49.848029806932381</v>
      </c>
      <c r="Q19" s="35">
        <v>2</v>
      </c>
      <c r="R19" s="58">
        <f t="shared" si="6"/>
        <v>43.784155658424609</v>
      </c>
      <c r="S19" s="58">
        <f t="shared" si="7"/>
        <v>42.512031914493257</v>
      </c>
      <c r="T19" s="58">
        <f t="shared" si="8"/>
        <v>43.999969891987519</v>
      </c>
      <c r="U19" s="58">
        <f t="shared" si="9"/>
        <v>43.747062587030989</v>
      </c>
      <c r="V19" s="58">
        <f t="shared" si="10"/>
        <v>40.608482932520431</v>
      </c>
      <c r="W19" s="58">
        <f t="shared" si="11"/>
        <v>38.00943886191714</v>
      </c>
      <c r="X19" s="58">
        <f t="shared" si="12"/>
        <v>41.369733920439586</v>
      </c>
      <c r="Y19" s="58">
        <f t="shared" si="13"/>
        <v>41.994414963682217</v>
      </c>
    </row>
    <row r="20" spans="1:25" x14ac:dyDescent="0.75">
      <c r="A20" s="4" t="s">
        <v>94</v>
      </c>
      <c r="B20" s="35">
        <v>10</v>
      </c>
      <c r="C20" s="35">
        <v>573</v>
      </c>
      <c r="D20" s="35">
        <v>31</v>
      </c>
      <c r="E20" s="35">
        <f t="shared" si="0"/>
        <v>-42</v>
      </c>
      <c r="F20" s="12">
        <v>-0.12164721799424992</v>
      </c>
      <c r="G20" s="23">
        <f t="shared" si="1"/>
        <v>16</v>
      </c>
      <c r="H20" s="35">
        <f t="shared" si="2"/>
        <v>592</v>
      </c>
      <c r="I20" s="35">
        <f t="shared" si="3"/>
        <v>33</v>
      </c>
      <c r="J20" s="35">
        <f t="shared" si="4"/>
        <v>27</v>
      </c>
      <c r="K20" s="35">
        <f t="shared" si="5"/>
        <v>14</v>
      </c>
      <c r="N20" s="57">
        <v>43.784155658424609</v>
      </c>
      <c r="Q20" s="35">
        <v>31</v>
      </c>
      <c r="R20" s="58">
        <f t="shared" si="6"/>
        <v>42.512031914493257</v>
      </c>
      <c r="S20" s="58">
        <f t="shared" si="7"/>
        <v>43.999969891987519</v>
      </c>
      <c r="T20" s="58">
        <f t="shared" si="8"/>
        <v>43.747062587030989</v>
      </c>
      <c r="U20" s="58">
        <f t="shared" si="9"/>
        <v>40.608482932520431</v>
      </c>
      <c r="V20" s="58">
        <f t="shared" si="10"/>
        <v>38.00943886191714</v>
      </c>
      <c r="W20" s="58">
        <f t="shared" si="11"/>
        <v>41.369733920439586</v>
      </c>
      <c r="X20" s="58">
        <f t="shared" si="12"/>
        <v>41.994414963682217</v>
      </c>
      <c r="Y20" s="58">
        <f t="shared" si="13"/>
        <v>39.079236761883266</v>
      </c>
    </row>
    <row r="21" spans="1:25" x14ac:dyDescent="0.75">
      <c r="A21" s="4" t="s">
        <v>95</v>
      </c>
      <c r="B21" s="35">
        <v>180</v>
      </c>
      <c r="C21" s="35">
        <v>2406</v>
      </c>
      <c r="D21" s="35">
        <v>138</v>
      </c>
      <c r="E21" s="35">
        <f t="shared" si="0"/>
        <v>-262</v>
      </c>
      <c r="F21" s="12">
        <v>-2.9054431330265529E-2</v>
      </c>
      <c r="G21" s="23">
        <f t="shared" si="1"/>
        <v>190</v>
      </c>
      <c r="H21" s="35">
        <f t="shared" si="2"/>
        <v>2979</v>
      </c>
      <c r="I21" s="35">
        <f t="shared" si="3"/>
        <v>169</v>
      </c>
      <c r="J21" s="35">
        <f t="shared" si="4"/>
        <v>159</v>
      </c>
      <c r="K21" s="35">
        <f t="shared" si="5"/>
        <v>159</v>
      </c>
      <c r="N21" s="57">
        <v>42.512031914493257</v>
      </c>
      <c r="Q21" s="35">
        <v>138</v>
      </c>
      <c r="R21" s="58">
        <f t="shared" si="6"/>
        <v>43.999969891987519</v>
      </c>
      <c r="S21" s="58">
        <f t="shared" si="7"/>
        <v>43.747062587030989</v>
      </c>
      <c r="T21" s="58">
        <f t="shared" si="8"/>
        <v>40.608482932520431</v>
      </c>
      <c r="U21" s="58">
        <f t="shared" si="9"/>
        <v>38.00943886191714</v>
      </c>
      <c r="V21" s="58">
        <f t="shared" si="10"/>
        <v>41.369733920439586</v>
      </c>
      <c r="W21" s="58">
        <f t="shared" si="11"/>
        <v>41.994414963682217</v>
      </c>
      <c r="X21" s="58">
        <f t="shared" si="12"/>
        <v>39.079236761883266</v>
      </c>
      <c r="Y21" s="58">
        <f t="shared" si="13"/>
        <v>37.938624816529305</v>
      </c>
    </row>
    <row r="22" spans="1:25" x14ac:dyDescent="0.75">
      <c r="A22" s="4" t="s">
        <v>96</v>
      </c>
      <c r="B22" s="35">
        <v>414</v>
      </c>
      <c r="C22" s="35">
        <v>3138</v>
      </c>
      <c r="D22" s="35">
        <v>152</v>
      </c>
      <c r="E22" s="35">
        <f t="shared" si="0"/>
        <v>-309</v>
      </c>
      <c r="F22" s="12">
        <v>3.5000396605060713E-2</v>
      </c>
      <c r="G22" s="23">
        <f t="shared" si="1"/>
        <v>594</v>
      </c>
      <c r="H22" s="35">
        <f t="shared" si="2"/>
        <v>5544</v>
      </c>
      <c r="I22" s="35">
        <f t="shared" si="3"/>
        <v>290</v>
      </c>
      <c r="J22" s="35">
        <f t="shared" si="4"/>
        <v>110</v>
      </c>
      <c r="K22" s="35">
        <f t="shared" si="5"/>
        <v>456</v>
      </c>
      <c r="N22" s="57">
        <v>43.999969891987519</v>
      </c>
      <c r="Q22" s="35">
        <v>152</v>
      </c>
      <c r="R22" s="58">
        <f t="shared" si="6"/>
        <v>43.747062587030989</v>
      </c>
      <c r="S22" s="58">
        <f t="shared" si="7"/>
        <v>40.608482932520431</v>
      </c>
      <c r="T22" s="58">
        <f t="shared" si="8"/>
        <v>38.00943886191714</v>
      </c>
      <c r="U22" s="58">
        <f t="shared" si="9"/>
        <v>41.369733920439586</v>
      </c>
      <c r="V22" s="58">
        <f t="shared" si="10"/>
        <v>41.994414963682217</v>
      </c>
      <c r="W22" s="58">
        <f t="shared" si="11"/>
        <v>39.079236761883266</v>
      </c>
      <c r="X22" s="58">
        <f t="shared" si="12"/>
        <v>37.938624816529305</v>
      </c>
      <c r="Y22" s="58">
        <f t="shared" si="13"/>
        <v>39.490632644612553</v>
      </c>
    </row>
    <row r="23" spans="1:25" x14ac:dyDescent="0.75">
      <c r="A23" s="4" t="s">
        <v>97</v>
      </c>
      <c r="B23" s="35">
        <v>406</v>
      </c>
      <c r="C23" s="35">
        <v>2167</v>
      </c>
      <c r="D23" s="35">
        <v>97</v>
      </c>
      <c r="E23" s="35">
        <f t="shared" si="0"/>
        <v>-339</v>
      </c>
      <c r="F23" s="12">
        <v>-5.7478972275976092E-3</v>
      </c>
      <c r="G23" s="23">
        <f t="shared" si="1"/>
        <v>820</v>
      </c>
      <c r="H23" s="35">
        <f t="shared" si="2"/>
        <v>5305</v>
      </c>
      <c r="I23" s="35">
        <f t="shared" si="3"/>
        <v>249</v>
      </c>
      <c r="J23" s="35">
        <f t="shared" si="4"/>
        <v>-165</v>
      </c>
      <c r="K23" s="35">
        <f t="shared" si="5"/>
        <v>668</v>
      </c>
      <c r="N23" s="57">
        <v>43.747062587030989</v>
      </c>
      <c r="Q23" s="35">
        <v>97</v>
      </c>
      <c r="R23" s="58">
        <f t="shared" si="6"/>
        <v>40.608482932520431</v>
      </c>
      <c r="S23" s="58">
        <f t="shared" si="7"/>
        <v>38.00943886191714</v>
      </c>
      <c r="T23" s="58">
        <f t="shared" si="8"/>
        <v>41.369733920439586</v>
      </c>
      <c r="U23" s="58">
        <f t="shared" si="9"/>
        <v>41.994414963682217</v>
      </c>
      <c r="V23" s="58">
        <f t="shared" si="10"/>
        <v>39.079236761883266</v>
      </c>
      <c r="W23" s="58">
        <f t="shared" si="11"/>
        <v>37.938624816529305</v>
      </c>
      <c r="X23" s="58">
        <f t="shared" si="12"/>
        <v>39.490632644612553</v>
      </c>
      <c r="Y23" s="58">
        <f t="shared" si="13"/>
        <v>39.813510970607062</v>
      </c>
    </row>
    <row r="24" spans="1:25" x14ac:dyDescent="0.75">
      <c r="A24" s="4" t="s">
        <v>98</v>
      </c>
      <c r="B24" s="35">
        <v>410</v>
      </c>
      <c r="C24" s="35">
        <v>1562</v>
      </c>
      <c r="D24" s="35">
        <v>71</v>
      </c>
      <c r="E24" s="35">
        <f t="shared" si="0"/>
        <v>-272</v>
      </c>
      <c r="F24" s="12">
        <v>-7.1743780471354546E-2</v>
      </c>
      <c r="G24" s="23">
        <f t="shared" si="1"/>
        <v>816</v>
      </c>
      <c r="H24" s="35">
        <f t="shared" si="2"/>
        <v>3729</v>
      </c>
      <c r="I24" s="35">
        <f t="shared" si="3"/>
        <v>168</v>
      </c>
      <c r="J24" s="35">
        <f t="shared" si="4"/>
        <v>-238</v>
      </c>
      <c r="K24" s="35">
        <f t="shared" si="5"/>
        <v>719</v>
      </c>
      <c r="N24" s="57">
        <v>40.608482932520431</v>
      </c>
      <c r="Q24" s="35">
        <v>71</v>
      </c>
      <c r="R24" s="58">
        <f t="shared" si="6"/>
        <v>38.00943886191714</v>
      </c>
      <c r="S24" s="58">
        <f t="shared" si="7"/>
        <v>41.369733920439586</v>
      </c>
      <c r="T24" s="58">
        <f t="shared" si="8"/>
        <v>41.994414963682217</v>
      </c>
      <c r="U24" s="58">
        <f t="shared" si="9"/>
        <v>39.079236761883266</v>
      </c>
      <c r="V24" s="58">
        <f t="shared" si="10"/>
        <v>37.938624816529305</v>
      </c>
      <c r="W24" s="58">
        <f t="shared" si="11"/>
        <v>39.490632644612553</v>
      </c>
      <c r="X24" s="58">
        <f t="shared" si="12"/>
        <v>39.813510970607062</v>
      </c>
      <c r="Y24" s="58">
        <f t="shared" si="13"/>
        <v>42.727003123706304</v>
      </c>
    </row>
    <row r="25" spans="1:25" x14ac:dyDescent="0.75">
      <c r="A25" s="4" t="s">
        <v>99</v>
      </c>
      <c r="B25" s="35">
        <v>392</v>
      </c>
      <c r="C25" s="35">
        <v>1978</v>
      </c>
      <c r="D25" s="35">
        <v>120</v>
      </c>
      <c r="E25" s="35">
        <f t="shared" si="0"/>
        <v>-341</v>
      </c>
      <c r="F25" s="12">
        <v>-6.4002491177081122E-2</v>
      </c>
      <c r="G25" s="23">
        <f t="shared" si="1"/>
        <v>802</v>
      </c>
      <c r="H25" s="35">
        <f t="shared" si="2"/>
        <v>3540</v>
      </c>
      <c r="I25" s="35">
        <f t="shared" si="3"/>
        <v>191</v>
      </c>
      <c r="J25" s="35">
        <f t="shared" si="4"/>
        <v>-219</v>
      </c>
      <c r="K25" s="35">
        <f t="shared" si="5"/>
        <v>731</v>
      </c>
      <c r="N25" s="57">
        <v>38.00943886191714</v>
      </c>
      <c r="Q25" s="35">
        <v>120</v>
      </c>
      <c r="R25" s="58">
        <f t="shared" si="6"/>
        <v>41.369733920439586</v>
      </c>
      <c r="S25" s="58">
        <f t="shared" si="7"/>
        <v>41.994414963682217</v>
      </c>
      <c r="T25" s="58">
        <f t="shared" si="8"/>
        <v>39.079236761883266</v>
      </c>
      <c r="U25" s="58">
        <f t="shared" si="9"/>
        <v>37.938624816529305</v>
      </c>
      <c r="V25" s="58">
        <f t="shared" si="10"/>
        <v>39.490632644612553</v>
      </c>
      <c r="W25" s="58">
        <f t="shared" si="11"/>
        <v>39.813510970607062</v>
      </c>
      <c r="X25" s="58">
        <f t="shared" si="12"/>
        <v>42.727003123706304</v>
      </c>
      <c r="Y25" s="58">
        <f t="shared" si="13"/>
        <v>40.756012193745072</v>
      </c>
    </row>
    <row r="26" spans="1:25" x14ac:dyDescent="0.75">
      <c r="A26" s="4" t="s">
        <v>100</v>
      </c>
      <c r="B26" s="35">
        <v>439</v>
      </c>
      <c r="C26" s="35">
        <v>1830</v>
      </c>
      <c r="D26" s="35">
        <v>98</v>
      </c>
      <c r="E26" s="35">
        <f t="shared" si="0"/>
        <v>-300</v>
      </c>
      <c r="F26" s="12">
        <v>8.8406857852596055E-2</v>
      </c>
      <c r="G26" s="23">
        <f t="shared" si="1"/>
        <v>831</v>
      </c>
      <c r="H26" s="35">
        <f t="shared" si="2"/>
        <v>3808</v>
      </c>
      <c r="I26" s="35">
        <f t="shared" si="3"/>
        <v>218</v>
      </c>
      <c r="J26" s="35">
        <f t="shared" si="4"/>
        <v>-174</v>
      </c>
      <c r="K26" s="35">
        <f t="shared" si="5"/>
        <v>711</v>
      </c>
      <c r="N26" s="57">
        <v>41.369733920439586</v>
      </c>
      <c r="Q26" s="35">
        <v>98</v>
      </c>
      <c r="R26" s="58">
        <f t="shared" si="6"/>
        <v>41.994414963682217</v>
      </c>
      <c r="S26" s="58">
        <f t="shared" si="7"/>
        <v>39.079236761883266</v>
      </c>
      <c r="T26" s="58">
        <f t="shared" si="8"/>
        <v>37.938624816529305</v>
      </c>
      <c r="U26" s="58">
        <f t="shared" si="9"/>
        <v>39.490632644612553</v>
      </c>
      <c r="V26" s="58">
        <f t="shared" si="10"/>
        <v>39.813510970607062</v>
      </c>
      <c r="W26" s="58">
        <f t="shared" si="11"/>
        <v>42.727003123706304</v>
      </c>
      <c r="X26" s="58">
        <f t="shared" si="12"/>
        <v>40.756012193745072</v>
      </c>
      <c r="Y26" s="58">
        <f t="shared" si="13"/>
        <v>40.889210041022174</v>
      </c>
    </row>
    <row r="27" spans="1:25" x14ac:dyDescent="0.75">
      <c r="A27" s="4" t="s">
        <v>101</v>
      </c>
      <c r="B27" s="35">
        <v>388</v>
      </c>
      <c r="C27" s="35">
        <v>2119</v>
      </c>
      <c r="D27" s="35">
        <v>88</v>
      </c>
      <c r="E27" s="35">
        <f t="shared" si="0"/>
        <v>-312</v>
      </c>
      <c r="F27" s="12">
        <v>1.5099953131049617E-2</v>
      </c>
      <c r="G27" s="23">
        <f t="shared" si="1"/>
        <v>827</v>
      </c>
      <c r="H27" s="35">
        <f t="shared" si="2"/>
        <v>3949</v>
      </c>
      <c r="I27" s="35">
        <f t="shared" si="3"/>
        <v>186</v>
      </c>
      <c r="J27" s="35">
        <f t="shared" si="4"/>
        <v>-253</v>
      </c>
      <c r="K27" s="35">
        <f t="shared" si="5"/>
        <v>729</v>
      </c>
      <c r="N27" s="57">
        <v>41.994414963682217</v>
      </c>
      <c r="Q27" s="35">
        <v>88</v>
      </c>
      <c r="R27" s="58">
        <f t="shared" si="6"/>
        <v>39.079236761883266</v>
      </c>
      <c r="S27" s="58">
        <f t="shared" si="7"/>
        <v>37.938624816529305</v>
      </c>
      <c r="T27" s="58">
        <f t="shared" si="8"/>
        <v>39.490632644612553</v>
      </c>
      <c r="U27" s="58">
        <f t="shared" si="9"/>
        <v>39.813510970607062</v>
      </c>
      <c r="V27" s="58">
        <f t="shared" si="10"/>
        <v>42.727003123706304</v>
      </c>
      <c r="W27" s="58">
        <f t="shared" si="11"/>
        <v>40.756012193745072</v>
      </c>
      <c r="X27" s="58">
        <f t="shared" si="12"/>
        <v>40.889210041022174</v>
      </c>
      <c r="Y27" s="58">
        <f t="shared" si="13"/>
        <v>40.695314440555499</v>
      </c>
    </row>
    <row r="28" spans="1:25" x14ac:dyDescent="0.75">
      <c r="A28" s="4" t="s">
        <v>102</v>
      </c>
      <c r="B28" s="35">
        <v>413</v>
      </c>
      <c r="C28" s="35">
        <v>2188</v>
      </c>
      <c r="D28" s="35">
        <v>101</v>
      </c>
      <c r="E28" s="35">
        <f t="shared" si="0"/>
        <v>-264</v>
      </c>
      <c r="F28" s="12">
        <v>-6.9418235837314768E-2</v>
      </c>
      <c r="G28" s="23">
        <f t="shared" si="1"/>
        <v>801</v>
      </c>
      <c r="H28" s="35">
        <f t="shared" si="2"/>
        <v>4307</v>
      </c>
      <c r="I28" s="35">
        <f t="shared" si="3"/>
        <v>189</v>
      </c>
      <c r="J28" s="35">
        <f t="shared" si="4"/>
        <v>-199</v>
      </c>
      <c r="K28" s="35">
        <f t="shared" si="5"/>
        <v>713</v>
      </c>
      <c r="N28" s="57">
        <v>39.079236761883266</v>
      </c>
      <c r="Q28" s="35">
        <v>101</v>
      </c>
      <c r="R28" s="58">
        <f t="shared" si="6"/>
        <v>37.938624816529305</v>
      </c>
      <c r="S28" s="58">
        <f t="shared" si="7"/>
        <v>39.490632644612553</v>
      </c>
      <c r="T28" s="58">
        <f t="shared" si="8"/>
        <v>39.813510970607062</v>
      </c>
      <c r="U28" s="58">
        <f t="shared" si="9"/>
        <v>42.727003123706304</v>
      </c>
      <c r="V28" s="58">
        <f t="shared" si="10"/>
        <v>40.756012193745072</v>
      </c>
      <c r="W28" s="58">
        <f t="shared" si="11"/>
        <v>40.889210041022174</v>
      </c>
      <c r="X28" s="58">
        <f t="shared" si="12"/>
        <v>40.695314440555499</v>
      </c>
      <c r="Y28" s="58">
        <f t="shared" si="13"/>
        <v>41.005547401302181</v>
      </c>
    </row>
    <row r="29" spans="1:25" x14ac:dyDescent="0.75">
      <c r="A29" s="4" t="s">
        <v>103</v>
      </c>
      <c r="B29" s="35">
        <v>428</v>
      </c>
      <c r="C29" s="35">
        <v>1970</v>
      </c>
      <c r="D29" s="35">
        <v>164</v>
      </c>
      <c r="E29" s="35">
        <f t="shared" si="0"/>
        <v>-213</v>
      </c>
      <c r="F29" s="12">
        <v>-2.9187160238156928E-2</v>
      </c>
      <c r="G29" s="23">
        <f t="shared" si="1"/>
        <v>841</v>
      </c>
      <c r="H29" s="35">
        <f t="shared" si="2"/>
        <v>4158</v>
      </c>
      <c r="I29" s="35">
        <f t="shared" si="3"/>
        <v>265</v>
      </c>
      <c r="J29" s="35">
        <f t="shared" si="4"/>
        <v>-148</v>
      </c>
      <c r="K29" s="35">
        <f t="shared" si="5"/>
        <v>740</v>
      </c>
      <c r="N29" s="57">
        <v>37.938624816529305</v>
      </c>
      <c r="Q29" s="35">
        <v>164</v>
      </c>
      <c r="R29" s="58">
        <f t="shared" si="6"/>
        <v>39.490632644612553</v>
      </c>
      <c r="S29" s="58">
        <f t="shared" si="7"/>
        <v>39.813510970607062</v>
      </c>
      <c r="T29" s="58">
        <f t="shared" si="8"/>
        <v>42.727003123706304</v>
      </c>
      <c r="U29" s="58">
        <f t="shared" si="9"/>
        <v>40.756012193745072</v>
      </c>
      <c r="V29" s="58">
        <f t="shared" si="10"/>
        <v>40.889210041022174</v>
      </c>
      <c r="W29" s="58">
        <f t="shared" si="11"/>
        <v>40.695314440555499</v>
      </c>
      <c r="X29" s="58">
        <f t="shared" si="12"/>
        <v>41.005547401302181</v>
      </c>
      <c r="Y29" s="58">
        <f t="shared" si="13"/>
        <v>41.462466598923648</v>
      </c>
    </row>
    <row r="30" spans="1:25" x14ac:dyDescent="0.75">
      <c r="A30" s="4" t="s">
        <v>104</v>
      </c>
      <c r="B30" s="35">
        <v>316</v>
      </c>
      <c r="C30" s="35">
        <v>1962</v>
      </c>
      <c r="D30" s="35">
        <v>103</v>
      </c>
      <c r="E30" s="35">
        <f t="shared" si="0"/>
        <v>-273</v>
      </c>
      <c r="F30" s="12">
        <v>4.0908383885518651E-2</v>
      </c>
      <c r="G30" s="23">
        <f t="shared" si="1"/>
        <v>744</v>
      </c>
      <c r="H30" s="35">
        <f t="shared" si="2"/>
        <v>3932</v>
      </c>
      <c r="I30" s="35">
        <f t="shared" si="3"/>
        <v>267</v>
      </c>
      <c r="J30" s="35">
        <f t="shared" si="4"/>
        <v>-161</v>
      </c>
      <c r="K30" s="35">
        <f t="shared" si="5"/>
        <v>580</v>
      </c>
      <c r="N30" s="57">
        <v>39.490632644612553</v>
      </c>
      <c r="Q30" s="35">
        <v>103</v>
      </c>
      <c r="R30" s="58">
        <f t="shared" si="6"/>
        <v>39.813510970607062</v>
      </c>
      <c r="S30" s="58">
        <f t="shared" si="7"/>
        <v>42.727003123706304</v>
      </c>
      <c r="T30" s="58">
        <f t="shared" si="8"/>
        <v>40.756012193745072</v>
      </c>
      <c r="U30" s="58">
        <f t="shared" si="9"/>
        <v>40.889210041022174</v>
      </c>
      <c r="V30" s="58">
        <f t="shared" si="10"/>
        <v>40.695314440555499</v>
      </c>
      <c r="W30" s="58">
        <f t="shared" si="11"/>
        <v>41.005547401302181</v>
      </c>
      <c r="X30" s="58">
        <f t="shared" si="12"/>
        <v>41.462466598923648</v>
      </c>
      <c r="Y30" s="58">
        <f t="shared" si="13"/>
        <v>41.39165255353582</v>
      </c>
    </row>
    <row r="31" spans="1:25" x14ac:dyDescent="0.75">
      <c r="A31" s="4" t="s">
        <v>105</v>
      </c>
      <c r="B31" s="35">
        <v>362</v>
      </c>
      <c r="C31" s="35">
        <v>1856</v>
      </c>
      <c r="D31" s="35">
        <v>89</v>
      </c>
      <c r="E31" s="35">
        <f t="shared" si="0"/>
        <v>-161</v>
      </c>
      <c r="F31" s="12">
        <v>8.1760737767910818E-3</v>
      </c>
      <c r="G31" s="23">
        <f t="shared" si="1"/>
        <v>678</v>
      </c>
      <c r="H31" s="35">
        <f t="shared" si="2"/>
        <v>3818</v>
      </c>
      <c r="I31" s="35">
        <f t="shared" si="3"/>
        <v>192</v>
      </c>
      <c r="J31" s="35">
        <f t="shared" si="4"/>
        <v>-124</v>
      </c>
      <c r="K31" s="35">
        <f t="shared" si="5"/>
        <v>575</v>
      </c>
      <c r="N31" s="57">
        <v>39.813510970607062</v>
      </c>
      <c r="Q31" s="35">
        <v>89</v>
      </c>
      <c r="R31" s="58">
        <f t="shared" si="6"/>
        <v>42.727003123706304</v>
      </c>
      <c r="S31" s="58">
        <f t="shared" si="7"/>
        <v>40.756012193745072</v>
      </c>
      <c r="T31" s="58">
        <f t="shared" si="8"/>
        <v>40.889210041022174</v>
      </c>
      <c r="U31" s="58">
        <f t="shared" si="9"/>
        <v>40.695314440555499</v>
      </c>
      <c r="V31" s="58">
        <f t="shared" si="10"/>
        <v>41.005547401302181</v>
      </c>
      <c r="W31" s="58">
        <f t="shared" si="11"/>
        <v>41.462466598923648</v>
      </c>
      <c r="X31" s="58">
        <f t="shared" si="12"/>
        <v>41.39165255353582</v>
      </c>
      <c r="Y31" s="58">
        <f t="shared" si="13"/>
        <v>39.335516164239216</v>
      </c>
    </row>
    <row r="32" spans="1:25" x14ac:dyDescent="0.75">
      <c r="A32" s="4" t="s">
        <v>106</v>
      </c>
      <c r="B32" s="35">
        <v>259</v>
      </c>
      <c r="C32" s="35">
        <v>1873</v>
      </c>
      <c r="D32" s="35">
        <v>98</v>
      </c>
      <c r="E32" s="35">
        <f t="shared" si="0"/>
        <v>-252</v>
      </c>
      <c r="F32" s="12">
        <v>7.3178478412772252E-2</v>
      </c>
      <c r="G32" s="23">
        <f t="shared" si="1"/>
        <v>621</v>
      </c>
      <c r="H32" s="35">
        <f t="shared" si="2"/>
        <v>3729</v>
      </c>
      <c r="I32" s="35">
        <f t="shared" si="3"/>
        <v>187</v>
      </c>
      <c r="J32" s="35">
        <f t="shared" si="4"/>
        <v>-175</v>
      </c>
      <c r="K32" s="35">
        <f t="shared" si="5"/>
        <v>532</v>
      </c>
      <c r="N32" s="57">
        <v>42.727003123706304</v>
      </c>
      <c r="Q32" s="35">
        <v>98</v>
      </c>
      <c r="R32" s="58">
        <f t="shared" si="6"/>
        <v>40.756012193745072</v>
      </c>
      <c r="S32" s="58">
        <f t="shared" si="7"/>
        <v>40.889210041022174</v>
      </c>
      <c r="T32" s="58">
        <f t="shared" si="8"/>
        <v>40.695314440555499</v>
      </c>
      <c r="U32" s="58">
        <f t="shared" si="9"/>
        <v>41.005547401302181</v>
      </c>
      <c r="V32" s="58">
        <f t="shared" si="10"/>
        <v>41.462466598923648</v>
      </c>
      <c r="W32" s="58">
        <f t="shared" si="11"/>
        <v>41.39165255353582</v>
      </c>
      <c r="X32" s="58">
        <f t="shared" si="12"/>
        <v>39.335516164239216</v>
      </c>
      <c r="Y32" s="58">
        <f t="shared" si="13"/>
        <v>38.96795754770239</v>
      </c>
    </row>
    <row r="33" spans="1:25" x14ac:dyDescent="0.75">
      <c r="A33" s="4" t="s">
        <v>107</v>
      </c>
      <c r="B33" s="35">
        <v>325</v>
      </c>
      <c r="C33" s="35">
        <v>2216</v>
      </c>
      <c r="D33" s="35">
        <v>73</v>
      </c>
      <c r="E33" s="35">
        <f t="shared" si="0"/>
        <v>-118</v>
      </c>
      <c r="F33" s="12">
        <v>-4.6129866030029776E-2</v>
      </c>
      <c r="G33" s="23">
        <f t="shared" si="1"/>
        <v>584</v>
      </c>
      <c r="H33" s="35">
        <f t="shared" si="2"/>
        <v>4089</v>
      </c>
      <c r="I33" s="35">
        <f t="shared" si="3"/>
        <v>171</v>
      </c>
      <c r="J33" s="35">
        <f t="shared" si="4"/>
        <v>-88</v>
      </c>
      <c r="K33" s="35">
        <f t="shared" si="5"/>
        <v>486</v>
      </c>
      <c r="N33" s="57">
        <v>40.756012193745072</v>
      </c>
      <c r="Q33" s="35">
        <v>73</v>
      </c>
      <c r="R33" s="58">
        <f t="shared" si="6"/>
        <v>40.889210041022174</v>
      </c>
      <c r="S33" s="58">
        <f t="shared" si="7"/>
        <v>40.695314440555499</v>
      </c>
      <c r="T33" s="58">
        <f t="shared" si="8"/>
        <v>41.005547401302181</v>
      </c>
      <c r="U33" s="58">
        <f t="shared" si="9"/>
        <v>41.462466598923648</v>
      </c>
      <c r="V33" s="58">
        <f t="shared" si="10"/>
        <v>41.39165255353582</v>
      </c>
      <c r="W33" s="58">
        <f t="shared" si="11"/>
        <v>39.335516164239216</v>
      </c>
      <c r="X33" s="58">
        <f t="shared" si="12"/>
        <v>38.96795754770239</v>
      </c>
      <c r="Y33" s="58">
        <f t="shared" si="13"/>
        <v>40.315110458770853</v>
      </c>
    </row>
    <row r="34" spans="1:25" x14ac:dyDescent="0.75">
      <c r="A34" s="4" t="s">
        <v>108</v>
      </c>
      <c r="B34" s="35">
        <v>247</v>
      </c>
      <c r="C34" s="35">
        <v>1913</v>
      </c>
      <c r="D34" s="35">
        <v>129</v>
      </c>
      <c r="E34" s="35">
        <f t="shared" si="0"/>
        <v>-441</v>
      </c>
      <c r="F34" s="12">
        <v>3.2681766470161744E-3</v>
      </c>
      <c r="G34" s="23">
        <f t="shared" si="1"/>
        <v>572</v>
      </c>
      <c r="H34" s="35">
        <f t="shared" si="2"/>
        <v>4129</v>
      </c>
      <c r="I34" s="35">
        <f t="shared" si="3"/>
        <v>202</v>
      </c>
      <c r="J34" s="35">
        <f t="shared" si="4"/>
        <v>-123</v>
      </c>
      <c r="K34" s="35">
        <f t="shared" si="5"/>
        <v>499</v>
      </c>
      <c r="N34" s="57">
        <v>40.889210041022174</v>
      </c>
      <c r="Q34" s="35">
        <v>129</v>
      </c>
      <c r="R34" s="58">
        <f t="shared" si="6"/>
        <v>40.695314440555499</v>
      </c>
      <c r="S34" s="58">
        <f t="shared" si="7"/>
        <v>41.005547401302181</v>
      </c>
      <c r="T34" s="58">
        <f t="shared" si="8"/>
        <v>41.462466598923648</v>
      </c>
      <c r="U34" s="58">
        <f t="shared" si="9"/>
        <v>41.39165255353582</v>
      </c>
      <c r="V34" s="58">
        <f t="shared" si="10"/>
        <v>39.335516164239216</v>
      </c>
      <c r="W34" s="58">
        <f t="shared" si="11"/>
        <v>38.96795754770239</v>
      </c>
      <c r="X34" s="58">
        <f t="shared" si="12"/>
        <v>40.315110458770853</v>
      </c>
      <c r="Y34" s="58">
        <f t="shared" si="13"/>
        <v>39.611185126641843</v>
      </c>
    </row>
    <row r="35" spans="1:25" x14ac:dyDescent="0.75">
      <c r="A35" s="4" t="s">
        <v>109</v>
      </c>
      <c r="B35" s="35">
        <v>641</v>
      </c>
      <c r="C35" s="35">
        <v>3327</v>
      </c>
      <c r="D35" s="35">
        <v>200</v>
      </c>
      <c r="E35" s="35">
        <f t="shared" si="0"/>
        <v>-224</v>
      </c>
      <c r="F35" s="12">
        <v>-4.7419747232130272E-3</v>
      </c>
      <c r="G35" s="23">
        <f t="shared" si="1"/>
        <v>888</v>
      </c>
      <c r="H35" s="35">
        <f t="shared" si="2"/>
        <v>5240</v>
      </c>
      <c r="I35" s="35">
        <f t="shared" si="3"/>
        <v>329</v>
      </c>
      <c r="J35" s="35">
        <f t="shared" si="4"/>
        <v>82</v>
      </c>
      <c r="K35" s="35">
        <f t="shared" si="5"/>
        <v>759</v>
      </c>
      <c r="N35" s="57">
        <v>40.695314440555499</v>
      </c>
      <c r="Q35" s="35">
        <v>200</v>
      </c>
      <c r="R35" s="58">
        <f t="shared" si="6"/>
        <v>41.005547401302181</v>
      </c>
      <c r="S35" s="58">
        <f t="shared" si="7"/>
        <v>41.462466598923648</v>
      </c>
      <c r="T35" s="58">
        <f t="shared" si="8"/>
        <v>41.39165255353582</v>
      </c>
      <c r="U35" s="58">
        <f t="shared" si="9"/>
        <v>39.335516164239216</v>
      </c>
      <c r="V35" s="58">
        <f t="shared" si="10"/>
        <v>38.96795754770239</v>
      </c>
      <c r="W35" s="58">
        <f t="shared" si="11"/>
        <v>40.315110458770853</v>
      </c>
      <c r="X35" s="58">
        <f t="shared" si="12"/>
        <v>39.611185126641843</v>
      </c>
      <c r="Y35" s="58">
        <f t="shared" si="13"/>
        <v>38.14263670919425</v>
      </c>
    </row>
    <row r="36" spans="1:25" x14ac:dyDescent="0.75">
      <c r="A36" s="4" t="s">
        <v>110</v>
      </c>
      <c r="B36" s="35">
        <v>336</v>
      </c>
      <c r="C36" s="35">
        <v>2031</v>
      </c>
      <c r="D36" s="35">
        <v>112</v>
      </c>
      <c r="E36" s="35">
        <f t="shared" si="0"/>
        <v>-226</v>
      </c>
      <c r="F36" s="12">
        <v>7.6233090961821412E-3</v>
      </c>
      <c r="G36" s="23">
        <f t="shared" si="1"/>
        <v>977</v>
      </c>
      <c r="H36" s="35">
        <f t="shared" si="2"/>
        <v>5358</v>
      </c>
      <c r="I36" s="35">
        <f t="shared" si="3"/>
        <v>312</v>
      </c>
      <c r="J36" s="35">
        <f t="shared" si="4"/>
        <v>-329</v>
      </c>
      <c r="K36" s="35">
        <f t="shared" si="5"/>
        <v>777</v>
      </c>
      <c r="N36" s="57">
        <v>41.005547401302181</v>
      </c>
      <c r="Q36" s="35">
        <v>112</v>
      </c>
      <c r="R36" s="58">
        <f t="shared" si="6"/>
        <v>41.462466598923648</v>
      </c>
      <c r="S36" s="58">
        <f t="shared" si="7"/>
        <v>41.39165255353582</v>
      </c>
      <c r="T36" s="58">
        <f t="shared" si="8"/>
        <v>39.335516164239216</v>
      </c>
      <c r="U36" s="58">
        <f t="shared" si="9"/>
        <v>38.96795754770239</v>
      </c>
      <c r="V36" s="58">
        <f t="shared" si="10"/>
        <v>40.315110458770853</v>
      </c>
      <c r="W36" s="58">
        <f t="shared" si="11"/>
        <v>39.611185126641843</v>
      </c>
      <c r="X36" s="58">
        <f t="shared" si="12"/>
        <v>38.14263670919425</v>
      </c>
      <c r="Y36" s="58">
        <f t="shared" si="13"/>
        <v>38.318828798313966</v>
      </c>
    </row>
    <row r="37" spans="1:25" x14ac:dyDescent="0.75">
      <c r="A37" s="4" t="s">
        <v>111</v>
      </c>
      <c r="B37" s="35">
        <v>331</v>
      </c>
      <c r="C37" s="35">
        <v>2238</v>
      </c>
      <c r="D37" s="35">
        <v>105</v>
      </c>
      <c r="E37" s="35">
        <f t="shared" si="0"/>
        <v>-224</v>
      </c>
      <c r="F37" s="12">
        <v>1.1142863016796456E-2</v>
      </c>
      <c r="G37" s="23">
        <f t="shared" si="1"/>
        <v>667</v>
      </c>
      <c r="H37" s="35">
        <f t="shared" si="2"/>
        <v>4269</v>
      </c>
      <c r="I37" s="35">
        <f t="shared" si="3"/>
        <v>217</v>
      </c>
      <c r="J37" s="35">
        <f t="shared" si="4"/>
        <v>-119</v>
      </c>
      <c r="K37" s="35">
        <f t="shared" si="5"/>
        <v>555</v>
      </c>
      <c r="N37" s="57">
        <v>41.462466598923648</v>
      </c>
      <c r="Q37" s="35">
        <v>105</v>
      </c>
      <c r="R37" s="58">
        <f t="shared" si="6"/>
        <v>41.39165255353582</v>
      </c>
      <c r="S37" s="58">
        <f t="shared" si="7"/>
        <v>39.335516164239216</v>
      </c>
      <c r="T37" s="58">
        <f t="shared" si="8"/>
        <v>38.96795754770239</v>
      </c>
      <c r="U37" s="58">
        <f t="shared" si="9"/>
        <v>40.315110458770853</v>
      </c>
      <c r="V37" s="58">
        <f t="shared" si="10"/>
        <v>39.611185126641843</v>
      </c>
      <c r="W37" s="58">
        <f t="shared" si="11"/>
        <v>38.14263670919425</v>
      </c>
      <c r="X37" s="58">
        <f t="shared" si="12"/>
        <v>38.318828798313966</v>
      </c>
      <c r="Y37" s="58">
        <f t="shared" si="13"/>
        <v>37.11414700237102</v>
      </c>
    </row>
    <row r="38" spans="1:25" x14ac:dyDescent="0.75">
      <c r="A38" s="4" t="s">
        <v>112</v>
      </c>
      <c r="B38" s="35">
        <v>336</v>
      </c>
      <c r="C38" s="35">
        <v>2797</v>
      </c>
      <c r="D38" s="35">
        <v>112</v>
      </c>
      <c r="E38" s="35">
        <f t="shared" si="0"/>
        <v>-118</v>
      </c>
      <c r="F38" s="12">
        <v>-1.707907203708614E-3</v>
      </c>
      <c r="G38" s="23">
        <f t="shared" si="1"/>
        <v>667</v>
      </c>
      <c r="H38" s="35">
        <f t="shared" si="2"/>
        <v>5035</v>
      </c>
      <c r="I38" s="35">
        <f t="shared" si="3"/>
        <v>217</v>
      </c>
      <c r="J38" s="35">
        <f t="shared" si="4"/>
        <v>-114</v>
      </c>
      <c r="K38" s="35">
        <f t="shared" si="5"/>
        <v>562</v>
      </c>
      <c r="N38" s="57">
        <v>41.39165255353582</v>
      </c>
      <c r="Q38" s="35">
        <v>112</v>
      </c>
      <c r="R38" s="58">
        <f t="shared" si="6"/>
        <v>39.335516164239216</v>
      </c>
      <c r="S38" s="58">
        <f t="shared" si="7"/>
        <v>38.96795754770239</v>
      </c>
      <c r="T38" s="58">
        <f t="shared" si="8"/>
        <v>40.315110458770853</v>
      </c>
      <c r="U38" s="58">
        <f t="shared" si="9"/>
        <v>39.611185126641843</v>
      </c>
      <c r="V38" s="58">
        <f t="shared" si="10"/>
        <v>38.14263670919425</v>
      </c>
      <c r="W38" s="58">
        <f t="shared" si="11"/>
        <v>38.318828798313966</v>
      </c>
      <c r="X38" s="58">
        <f t="shared" si="12"/>
        <v>37.11414700237102</v>
      </c>
      <c r="Y38" s="58">
        <f t="shared" si="13"/>
        <v>36.233186556772438</v>
      </c>
    </row>
    <row r="39" spans="1:25" x14ac:dyDescent="0.75">
      <c r="A39" s="4" t="s">
        <v>113</v>
      </c>
      <c r="B39" s="35">
        <v>248</v>
      </c>
      <c r="C39" s="35">
        <v>1711</v>
      </c>
      <c r="D39" s="35">
        <v>130</v>
      </c>
      <c r="E39" s="35">
        <f t="shared" si="0"/>
        <v>-189</v>
      </c>
      <c r="F39" s="12">
        <v>-4.9675146133322461E-2</v>
      </c>
      <c r="G39" s="23">
        <f t="shared" si="1"/>
        <v>584</v>
      </c>
      <c r="H39" s="35">
        <f t="shared" si="2"/>
        <v>4508</v>
      </c>
      <c r="I39" s="35">
        <f t="shared" si="3"/>
        <v>242</v>
      </c>
      <c r="J39" s="35">
        <f t="shared" si="4"/>
        <v>-94</v>
      </c>
      <c r="K39" s="35">
        <f t="shared" si="5"/>
        <v>472</v>
      </c>
      <c r="N39" s="57">
        <v>39.335516164239216</v>
      </c>
      <c r="Q39" s="35">
        <v>130</v>
      </c>
      <c r="R39" s="58">
        <f t="shared" si="6"/>
        <v>38.96795754770239</v>
      </c>
      <c r="S39" s="58">
        <f t="shared" si="7"/>
        <v>40.315110458770853</v>
      </c>
      <c r="T39" s="58">
        <f t="shared" si="8"/>
        <v>39.611185126641843</v>
      </c>
      <c r="U39" s="58">
        <f t="shared" si="9"/>
        <v>38.14263670919425</v>
      </c>
      <c r="V39" s="58">
        <f t="shared" si="10"/>
        <v>38.318828798313966</v>
      </c>
      <c r="W39" s="58">
        <f t="shared" si="11"/>
        <v>37.11414700237102</v>
      </c>
      <c r="X39" s="58">
        <f t="shared" si="12"/>
        <v>36.233186556772438</v>
      </c>
      <c r="Y39" s="58">
        <f t="shared" si="13"/>
        <v>35.650656731022558</v>
      </c>
    </row>
    <row r="40" spans="1:25" x14ac:dyDescent="0.75">
      <c r="A40" s="4" t="s">
        <v>114</v>
      </c>
      <c r="B40" s="35">
        <v>354</v>
      </c>
      <c r="C40" s="35">
        <v>2019</v>
      </c>
      <c r="D40" s="35">
        <v>165</v>
      </c>
      <c r="E40" s="35">
        <f t="shared" si="0"/>
        <v>-203</v>
      </c>
      <c r="F40" s="12">
        <v>-9.3441920274325296E-3</v>
      </c>
      <c r="G40" s="23">
        <f t="shared" si="1"/>
        <v>602</v>
      </c>
      <c r="H40" s="35">
        <f t="shared" si="2"/>
        <v>3730</v>
      </c>
      <c r="I40" s="35">
        <f t="shared" si="3"/>
        <v>295</v>
      </c>
      <c r="J40" s="35">
        <f t="shared" si="4"/>
        <v>47</v>
      </c>
      <c r="K40" s="35">
        <f t="shared" si="5"/>
        <v>472</v>
      </c>
      <c r="N40" s="57">
        <v>38.96795754770239</v>
      </c>
      <c r="Q40" s="35">
        <v>165</v>
      </c>
      <c r="R40" s="58">
        <f t="shared" si="6"/>
        <v>40.315110458770853</v>
      </c>
      <c r="S40" s="58">
        <f t="shared" si="7"/>
        <v>39.611185126641843</v>
      </c>
      <c r="T40" s="58">
        <f t="shared" si="8"/>
        <v>38.14263670919425</v>
      </c>
      <c r="U40" s="58">
        <f t="shared" si="9"/>
        <v>38.318828798313966</v>
      </c>
      <c r="V40" s="58">
        <f t="shared" si="10"/>
        <v>37.11414700237102</v>
      </c>
      <c r="W40" s="58">
        <f t="shared" si="11"/>
        <v>36.233186556772438</v>
      </c>
      <c r="X40" s="58">
        <f t="shared" si="12"/>
        <v>35.650656731022558</v>
      </c>
      <c r="Y40" s="58">
        <f t="shared" si="13"/>
        <v>34.335538745248591</v>
      </c>
    </row>
    <row r="41" spans="1:25" x14ac:dyDescent="0.75">
      <c r="A41" s="4" t="s">
        <v>115</v>
      </c>
      <c r="B41" s="35">
        <v>327</v>
      </c>
      <c r="C41" s="35">
        <v>2000</v>
      </c>
      <c r="D41" s="35">
        <v>124</v>
      </c>
      <c r="E41" s="35">
        <f t="shared" si="0"/>
        <v>-160</v>
      </c>
      <c r="F41" s="12">
        <v>3.4570785739010068E-2</v>
      </c>
      <c r="G41" s="23">
        <f t="shared" si="1"/>
        <v>681</v>
      </c>
      <c r="H41" s="35">
        <f t="shared" si="2"/>
        <v>4019</v>
      </c>
      <c r="I41" s="35">
        <f t="shared" si="3"/>
        <v>289</v>
      </c>
      <c r="J41" s="35">
        <f t="shared" si="4"/>
        <v>-65</v>
      </c>
      <c r="K41" s="35">
        <f t="shared" si="5"/>
        <v>516</v>
      </c>
      <c r="N41" s="57">
        <v>40.315110458770853</v>
      </c>
      <c r="Q41" s="35">
        <v>124</v>
      </c>
      <c r="R41" s="58">
        <f t="shared" si="6"/>
        <v>39.611185126641843</v>
      </c>
      <c r="S41" s="58">
        <f t="shared" si="7"/>
        <v>38.14263670919425</v>
      </c>
      <c r="T41" s="58">
        <f t="shared" si="8"/>
        <v>38.318828798313966</v>
      </c>
      <c r="U41" s="58">
        <f t="shared" si="9"/>
        <v>37.11414700237102</v>
      </c>
      <c r="V41" s="58">
        <f t="shared" si="10"/>
        <v>36.233186556772438</v>
      </c>
      <c r="W41" s="58">
        <f t="shared" si="11"/>
        <v>35.650656731022558</v>
      </c>
      <c r="X41" s="58">
        <f t="shared" si="12"/>
        <v>34.335538745248591</v>
      </c>
      <c r="Y41" s="58">
        <f t="shared" si="13"/>
        <v>34.566527417108894</v>
      </c>
    </row>
    <row r="42" spans="1:25" x14ac:dyDescent="0.75">
      <c r="A42" s="4" t="s">
        <v>116</v>
      </c>
      <c r="B42" s="35">
        <v>302</v>
      </c>
      <c r="C42" s="35">
        <v>2131</v>
      </c>
      <c r="D42" s="35">
        <v>142</v>
      </c>
      <c r="E42" s="35">
        <f t="shared" si="0"/>
        <v>-166</v>
      </c>
      <c r="F42" s="12">
        <v>-1.7460582995274088E-2</v>
      </c>
      <c r="G42" s="23">
        <f t="shared" si="1"/>
        <v>629</v>
      </c>
      <c r="H42" s="35">
        <f t="shared" si="2"/>
        <v>4131</v>
      </c>
      <c r="I42" s="35">
        <f t="shared" si="3"/>
        <v>266</v>
      </c>
      <c r="J42" s="35">
        <f t="shared" si="4"/>
        <v>-61</v>
      </c>
      <c r="K42" s="35">
        <f t="shared" si="5"/>
        <v>505</v>
      </c>
      <c r="N42" s="57">
        <v>39.611185126641843</v>
      </c>
      <c r="Q42" s="35">
        <v>142</v>
      </c>
      <c r="R42" s="58">
        <f t="shared" si="6"/>
        <v>38.14263670919425</v>
      </c>
      <c r="S42" s="58">
        <f t="shared" si="7"/>
        <v>38.318828798313966</v>
      </c>
      <c r="T42" s="58">
        <f t="shared" si="8"/>
        <v>37.11414700237102</v>
      </c>
      <c r="U42" s="58">
        <f t="shared" si="9"/>
        <v>36.233186556772438</v>
      </c>
      <c r="V42" s="58">
        <f t="shared" si="10"/>
        <v>35.650656731022558</v>
      </c>
      <c r="W42" s="58">
        <f t="shared" si="11"/>
        <v>34.335538745248591</v>
      </c>
      <c r="X42" s="58">
        <f t="shared" si="12"/>
        <v>34.566527417108894</v>
      </c>
      <c r="Y42" s="58">
        <f t="shared" si="13"/>
        <v>30.775446915810484</v>
      </c>
    </row>
    <row r="43" spans="1:25" x14ac:dyDescent="0.75">
      <c r="A43" s="4" t="s">
        <v>117</v>
      </c>
      <c r="B43" s="35">
        <v>306</v>
      </c>
      <c r="C43" s="35">
        <v>1954</v>
      </c>
      <c r="D43" s="35">
        <v>140</v>
      </c>
      <c r="E43" s="35">
        <f t="shared" si="0"/>
        <v>-5</v>
      </c>
      <c r="F43" s="12">
        <v>-3.7074084321195189E-2</v>
      </c>
      <c r="G43" s="23">
        <f t="shared" si="1"/>
        <v>608</v>
      </c>
      <c r="H43" s="35">
        <f t="shared" si="2"/>
        <v>4085</v>
      </c>
      <c r="I43" s="35">
        <f t="shared" si="3"/>
        <v>282</v>
      </c>
      <c r="J43" s="35">
        <f t="shared" si="4"/>
        <v>-20</v>
      </c>
      <c r="K43" s="35">
        <f t="shared" si="5"/>
        <v>466</v>
      </c>
      <c r="N43" s="57">
        <v>38.14263670919425</v>
      </c>
      <c r="Q43" s="35">
        <v>140</v>
      </c>
      <c r="R43" s="58">
        <f t="shared" si="6"/>
        <v>38.318828798313966</v>
      </c>
      <c r="S43" s="58">
        <f t="shared" si="7"/>
        <v>37.11414700237102</v>
      </c>
      <c r="T43" s="58">
        <f t="shared" si="8"/>
        <v>36.233186556772438</v>
      </c>
      <c r="U43" s="58">
        <f t="shared" si="9"/>
        <v>35.650656731022558</v>
      </c>
      <c r="V43" s="58">
        <f t="shared" si="10"/>
        <v>34.335538745248591</v>
      </c>
      <c r="W43" s="58">
        <f t="shared" si="11"/>
        <v>34.566527417108894</v>
      </c>
      <c r="X43" s="58">
        <f t="shared" si="12"/>
        <v>30.775446915810484</v>
      </c>
      <c r="Y43" s="58">
        <f t="shared" si="13"/>
        <v>32.671408678634613</v>
      </c>
    </row>
    <row r="44" spans="1:25" x14ac:dyDescent="0.75">
      <c r="A44" s="4" t="s">
        <v>118</v>
      </c>
      <c r="B44" s="35">
        <v>141</v>
      </c>
      <c r="C44" s="35">
        <v>2141</v>
      </c>
      <c r="D44" s="35">
        <v>136</v>
      </c>
      <c r="E44" s="35">
        <f t="shared" si="0"/>
        <v>-29</v>
      </c>
      <c r="F44" s="12">
        <v>4.6192949497181335E-3</v>
      </c>
      <c r="G44" s="23">
        <f t="shared" si="1"/>
        <v>447</v>
      </c>
      <c r="H44" s="35">
        <f t="shared" si="2"/>
        <v>4095</v>
      </c>
      <c r="I44" s="35">
        <f t="shared" si="3"/>
        <v>276</v>
      </c>
      <c r="J44" s="35">
        <f t="shared" si="4"/>
        <v>-30</v>
      </c>
      <c r="K44" s="35">
        <f t="shared" si="5"/>
        <v>307</v>
      </c>
      <c r="N44" s="57">
        <v>38.318828798313966</v>
      </c>
      <c r="Q44" s="35">
        <v>136</v>
      </c>
      <c r="R44" s="58">
        <f t="shared" si="6"/>
        <v>37.11414700237102</v>
      </c>
      <c r="S44" s="58">
        <f t="shared" si="7"/>
        <v>36.233186556772438</v>
      </c>
      <c r="T44" s="58">
        <f t="shared" si="8"/>
        <v>35.650656731022558</v>
      </c>
      <c r="U44" s="58">
        <f t="shared" si="9"/>
        <v>34.335538745248591</v>
      </c>
      <c r="V44" s="58">
        <f t="shared" si="10"/>
        <v>34.566527417108894</v>
      </c>
      <c r="W44" s="58">
        <f t="shared" si="11"/>
        <v>30.775446915810484</v>
      </c>
      <c r="X44" s="58">
        <f t="shared" si="12"/>
        <v>32.671408678634613</v>
      </c>
      <c r="Y44" s="58">
        <f t="shared" si="13"/>
        <v>35.149900267208622</v>
      </c>
    </row>
    <row r="45" spans="1:25" x14ac:dyDescent="0.75">
      <c r="A45" s="4" t="s">
        <v>119</v>
      </c>
      <c r="B45" s="35">
        <v>108</v>
      </c>
      <c r="C45" s="35">
        <v>1955</v>
      </c>
      <c r="D45" s="35">
        <v>79</v>
      </c>
      <c r="E45" s="35">
        <f t="shared" si="0"/>
        <v>15</v>
      </c>
      <c r="F45" s="12">
        <v>-3.1438377260527117E-2</v>
      </c>
      <c r="G45" s="23">
        <f t="shared" si="1"/>
        <v>249</v>
      </c>
      <c r="H45" s="35">
        <f t="shared" si="2"/>
        <v>4096</v>
      </c>
      <c r="I45" s="35">
        <f t="shared" si="3"/>
        <v>215</v>
      </c>
      <c r="J45" s="35">
        <f t="shared" si="4"/>
        <v>74</v>
      </c>
      <c r="K45" s="35">
        <f t="shared" si="5"/>
        <v>113</v>
      </c>
      <c r="N45" s="57">
        <v>37.11414700237102</v>
      </c>
      <c r="Q45" s="35">
        <v>79</v>
      </c>
      <c r="R45" s="58">
        <f t="shared" si="6"/>
        <v>36.233186556772438</v>
      </c>
      <c r="S45" s="58">
        <f t="shared" si="7"/>
        <v>35.650656731022558</v>
      </c>
      <c r="T45" s="58">
        <f t="shared" si="8"/>
        <v>34.335538745248591</v>
      </c>
      <c r="U45" s="58">
        <f t="shared" si="9"/>
        <v>34.566527417108894</v>
      </c>
      <c r="V45" s="58">
        <f t="shared" si="10"/>
        <v>30.775446915810484</v>
      </c>
      <c r="W45" s="58">
        <f t="shared" si="11"/>
        <v>32.671408678634613</v>
      </c>
      <c r="X45" s="58">
        <f t="shared" si="12"/>
        <v>35.149900267208622</v>
      </c>
      <c r="Y45" s="58">
        <f t="shared" si="13"/>
        <v>35.436528546159359</v>
      </c>
    </row>
    <row r="46" spans="1:25" x14ac:dyDescent="0.75">
      <c r="A46" s="4" t="s">
        <v>120</v>
      </c>
      <c r="B46" s="35">
        <v>99</v>
      </c>
      <c r="C46" s="35">
        <v>2068</v>
      </c>
      <c r="D46" s="35">
        <v>114</v>
      </c>
      <c r="E46" s="35">
        <f t="shared" si="0"/>
        <v>-54</v>
      </c>
      <c r="F46" s="12">
        <v>-2.3736513344690513E-2</v>
      </c>
      <c r="G46" s="23">
        <f t="shared" si="1"/>
        <v>207</v>
      </c>
      <c r="H46" s="35">
        <f t="shared" si="2"/>
        <v>4023</v>
      </c>
      <c r="I46" s="35">
        <f t="shared" si="3"/>
        <v>193</v>
      </c>
      <c r="J46" s="35">
        <f t="shared" si="4"/>
        <v>85</v>
      </c>
      <c r="K46" s="35">
        <f t="shared" si="5"/>
        <v>128</v>
      </c>
      <c r="N46" s="57">
        <v>36.233186556772438</v>
      </c>
      <c r="Q46" s="35">
        <v>114</v>
      </c>
      <c r="R46" s="58">
        <f t="shared" si="6"/>
        <v>35.650656731022558</v>
      </c>
      <c r="S46" s="58">
        <f t="shared" si="7"/>
        <v>34.335538745248591</v>
      </c>
      <c r="T46" s="58">
        <f t="shared" si="8"/>
        <v>34.566527417108894</v>
      </c>
      <c r="U46" s="58">
        <f t="shared" si="9"/>
        <v>30.775446915810484</v>
      </c>
      <c r="V46" s="58">
        <f t="shared" si="10"/>
        <v>32.671408678634613</v>
      </c>
      <c r="W46" s="58">
        <f t="shared" si="11"/>
        <v>35.149900267208622</v>
      </c>
      <c r="X46" s="58">
        <f t="shared" si="12"/>
        <v>35.436528546159359</v>
      </c>
      <c r="Y46" s="58">
        <f t="shared" si="13"/>
        <v>29.920620225057405</v>
      </c>
    </row>
    <row r="47" spans="1:25" x14ac:dyDescent="0.75">
      <c r="A47" s="4" t="s">
        <v>121</v>
      </c>
      <c r="B47" s="35">
        <v>126</v>
      </c>
      <c r="C47" s="35">
        <v>2352</v>
      </c>
      <c r="D47" s="35">
        <v>72</v>
      </c>
      <c r="E47" s="35">
        <f t="shared" si="0"/>
        <v>-109</v>
      </c>
      <c r="F47" s="12">
        <v>-1.607724523033971E-2</v>
      </c>
      <c r="G47" s="23">
        <f t="shared" si="1"/>
        <v>225</v>
      </c>
      <c r="H47" s="35">
        <f t="shared" si="2"/>
        <v>4420</v>
      </c>
      <c r="I47" s="35">
        <f t="shared" si="3"/>
        <v>186</v>
      </c>
      <c r="J47" s="35">
        <f t="shared" si="4"/>
        <v>87</v>
      </c>
      <c r="K47" s="35">
        <f t="shared" si="5"/>
        <v>111</v>
      </c>
      <c r="N47" s="57">
        <v>35.650656731022558</v>
      </c>
      <c r="Q47" s="35">
        <v>72</v>
      </c>
      <c r="R47" s="58">
        <f t="shared" si="6"/>
        <v>34.335538745248591</v>
      </c>
      <c r="S47" s="58">
        <f t="shared" si="7"/>
        <v>34.566527417108894</v>
      </c>
      <c r="T47" s="58">
        <f t="shared" si="8"/>
        <v>30.775446915810484</v>
      </c>
      <c r="U47" s="58">
        <f t="shared" si="9"/>
        <v>32.671408678634613</v>
      </c>
      <c r="V47" s="58">
        <f t="shared" si="10"/>
        <v>35.149900267208622</v>
      </c>
      <c r="W47" s="58">
        <f t="shared" si="11"/>
        <v>35.436528546159359</v>
      </c>
      <c r="X47" s="58">
        <f t="shared" si="12"/>
        <v>29.920620225057405</v>
      </c>
      <c r="Y47" s="58">
        <f t="shared" si="13"/>
        <v>26.125324602009719</v>
      </c>
    </row>
    <row r="48" spans="1:25" x14ac:dyDescent="0.75">
      <c r="A48" s="4" t="s">
        <v>122</v>
      </c>
      <c r="B48" s="35">
        <v>193</v>
      </c>
      <c r="C48" s="35">
        <v>1886</v>
      </c>
      <c r="D48" s="35">
        <v>84</v>
      </c>
      <c r="E48" s="35">
        <f t="shared" si="0"/>
        <v>-136</v>
      </c>
      <c r="F48" s="12">
        <v>-3.6889025514909357E-2</v>
      </c>
      <c r="G48" s="23">
        <f t="shared" si="1"/>
        <v>319</v>
      </c>
      <c r="H48" s="35">
        <f t="shared" si="2"/>
        <v>4238</v>
      </c>
      <c r="I48" s="35">
        <f t="shared" si="3"/>
        <v>156</v>
      </c>
      <c r="J48" s="35">
        <f t="shared" si="4"/>
        <v>30</v>
      </c>
      <c r="K48" s="35">
        <f t="shared" si="5"/>
        <v>247</v>
      </c>
      <c r="N48" s="57">
        <v>34.335538745248591</v>
      </c>
      <c r="Q48" s="35">
        <v>84</v>
      </c>
      <c r="R48" s="58">
        <f t="shared" si="6"/>
        <v>34.566527417108894</v>
      </c>
      <c r="S48" s="58">
        <f t="shared" si="7"/>
        <v>30.775446915810484</v>
      </c>
      <c r="T48" s="58">
        <f t="shared" si="8"/>
        <v>32.671408678634613</v>
      </c>
      <c r="U48" s="58">
        <f t="shared" si="9"/>
        <v>35.149900267208622</v>
      </c>
      <c r="V48" s="58">
        <f t="shared" si="10"/>
        <v>35.436528546159359</v>
      </c>
      <c r="W48" s="58">
        <f t="shared" si="11"/>
        <v>29.920620225057405</v>
      </c>
      <c r="X48" s="58">
        <f t="shared" si="12"/>
        <v>26.125324602009719</v>
      </c>
      <c r="Y48" s="58">
        <f t="shared" si="13"/>
        <v>31.151435775845854</v>
      </c>
    </row>
    <row r="49" spans="1:25" x14ac:dyDescent="0.75">
      <c r="A49" s="4" t="s">
        <v>123</v>
      </c>
      <c r="B49" s="35">
        <v>199</v>
      </c>
      <c r="C49" s="35">
        <v>2318</v>
      </c>
      <c r="D49" s="35">
        <v>63</v>
      </c>
      <c r="E49" s="35">
        <f t="shared" si="0"/>
        <v>-33</v>
      </c>
      <c r="F49" s="12">
        <v>6.7273932578753026E-3</v>
      </c>
      <c r="G49" s="23">
        <f t="shared" si="1"/>
        <v>392</v>
      </c>
      <c r="H49" s="35">
        <f t="shared" si="2"/>
        <v>4204</v>
      </c>
      <c r="I49" s="35">
        <f t="shared" si="3"/>
        <v>147</v>
      </c>
      <c r="J49" s="35">
        <f t="shared" si="4"/>
        <v>-46</v>
      </c>
      <c r="K49" s="35">
        <f t="shared" si="5"/>
        <v>308</v>
      </c>
      <c r="N49" s="57">
        <v>34.566527417108894</v>
      </c>
      <c r="Q49" s="35">
        <v>63</v>
      </c>
      <c r="R49" s="58">
        <f t="shared" si="6"/>
        <v>30.775446915810484</v>
      </c>
      <c r="S49" s="58">
        <f t="shared" si="7"/>
        <v>32.671408678634613</v>
      </c>
      <c r="T49" s="58">
        <f t="shared" si="8"/>
        <v>35.149900267208622</v>
      </c>
      <c r="U49" s="58">
        <f t="shared" si="9"/>
        <v>35.436528546159359</v>
      </c>
      <c r="V49" s="58">
        <f t="shared" si="10"/>
        <v>29.920620225057405</v>
      </c>
      <c r="W49" s="58">
        <f t="shared" si="11"/>
        <v>26.125324602009719</v>
      </c>
      <c r="X49" s="58">
        <f t="shared" si="12"/>
        <v>31.151435775845854</v>
      </c>
      <c r="Y49" s="58">
        <f t="shared" si="13"/>
        <v>38.233683338978594</v>
      </c>
    </row>
    <row r="50" spans="1:25" x14ac:dyDescent="0.75">
      <c r="A50" s="4" t="s">
        <v>124</v>
      </c>
      <c r="B50" s="35">
        <v>108</v>
      </c>
      <c r="C50" s="35">
        <v>1734</v>
      </c>
      <c r="D50" s="35">
        <v>75</v>
      </c>
      <c r="E50" s="35">
        <f t="shared" si="0"/>
        <v>-84</v>
      </c>
      <c r="F50" s="12">
        <v>-0.109674901836451</v>
      </c>
      <c r="G50" s="23">
        <f t="shared" si="1"/>
        <v>307</v>
      </c>
      <c r="H50" s="35">
        <f t="shared" si="2"/>
        <v>4052</v>
      </c>
      <c r="I50" s="35">
        <f t="shared" si="3"/>
        <v>138</v>
      </c>
      <c r="J50" s="35">
        <f t="shared" si="4"/>
        <v>-61</v>
      </c>
      <c r="K50" s="35">
        <f t="shared" si="5"/>
        <v>244</v>
      </c>
      <c r="N50" s="57">
        <v>30.775446915810484</v>
      </c>
      <c r="Q50" s="35">
        <v>75</v>
      </c>
      <c r="R50" s="58">
        <f t="shared" si="6"/>
        <v>32.671408678634613</v>
      </c>
      <c r="S50" s="58">
        <f t="shared" si="7"/>
        <v>35.149900267208622</v>
      </c>
      <c r="T50" s="58">
        <f t="shared" si="8"/>
        <v>35.436528546159359</v>
      </c>
      <c r="U50" s="58">
        <f t="shared" si="9"/>
        <v>29.920620225057405</v>
      </c>
      <c r="V50" s="58">
        <f t="shared" si="10"/>
        <v>26.125324602009719</v>
      </c>
      <c r="W50" s="58">
        <f t="shared" si="11"/>
        <v>31.151435775845854</v>
      </c>
      <c r="X50" s="58">
        <f t="shared" si="12"/>
        <v>38.233683338978594</v>
      </c>
      <c r="Y50" s="58">
        <f t="shared" si="13"/>
        <v>42.06775808211961</v>
      </c>
    </row>
    <row r="51" spans="1:25" x14ac:dyDescent="0.75">
      <c r="A51" s="4" t="s">
        <v>125</v>
      </c>
      <c r="B51" s="35">
        <v>172</v>
      </c>
      <c r="C51" s="35">
        <v>2052</v>
      </c>
      <c r="D51" s="35">
        <v>88</v>
      </c>
      <c r="E51" s="35">
        <f t="shared" si="0"/>
        <v>-157</v>
      </c>
      <c r="F51" s="12">
        <v>6.1606311291294569E-2</v>
      </c>
      <c r="G51" s="23">
        <f t="shared" si="1"/>
        <v>280</v>
      </c>
      <c r="H51" s="35">
        <f t="shared" si="2"/>
        <v>3786</v>
      </c>
      <c r="I51" s="35">
        <f t="shared" si="3"/>
        <v>163</v>
      </c>
      <c r="J51" s="35">
        <f t="shared" si="4"/>
        <v>55</v>
      </c>
      <c r="K51" s="35">
        <f t="shared" si="5"/>
        <v>205</v>
      </c>
      <c r="N51" s="57">
        <v>32.671408678634613</v>
      </c>
      <c r="Q51" s="35">
        <v>88</v>
      </c>
      <c r="R51" s="58">
        <f t="shared" si="6"/>
        <v>35.149900267208622</v>
      </c>
      <c r="S51" s="58">
        <f t="shared" si="7"/>
        <v>35.436528546159359</v>
      </c>
      <c r="T51" s="58">
        <f t="shared" si="8"/>
        <v>29.920620225057405</v>
      </c>
      <c r="U51" s="58">
        <f t="shared" si="9"/>
        <v>26.125324602009719</v>
      </c>
      <c r="V51" s="58">
        <f t="shared" si="10"/>
        <v>31.151435775845854</v>
      </c>
      <c r="W51" s="58">
        <f t="shared" si="11"/>
        <v>38.233683338978594</v>
      </c>
      <c r="X51" s="58">
        <f t="shared" si="12"/>
        <v>42.06775808211961</v>
      </c>
      <c r="Y51" s="58">
        <f t="shared" si="13"/>
        <v>41.623484249745971</v>
      </c>
    </row>
    <row r="52" spans="1:25" x14ac:dyDescent="0.75">
      <c r="A52" s="4" t="s">
        <v>126</v>
      </c>
      <c r="B52" s="35">
        <v>244</v>
      </c>
      <c r="C52" s="35">
        <v>2028</v>
      </c>
      <c r="D52" s="35">
        <v>87</v>
      </c>
      <c r="E52" s="35">
        <f t="shared" si="0"/>
        <v>-19</v>
      </c>
      <c r="F52" s="12">
        <v>7.5861179202683537E-2</v>
      </c>
      <c r="G52" s="23">
        <f t="shared" si="1"/>
        <v>416</v>
      </c>
      <c r="H52" s="35">
        <f t="shared" si="2"/>
        <v>4080</v>
      </c>
      <c r="I52" s="35">
        <f t="shared" si="3"/>
        <v>175</v>
      </c>
      <c r="J52" s="35">
        <f t="shared" si="4"/>
        <v>3</v>
      </c>
      <c r="K52" s="35">
        <f t="shared" si="5"/>
        <v>328</v>
      </c>
      <c r="N52" s="57">
        <v>35.149900267208622</v>
      </c>
      <c r="Q52" s="35">
        <v>87</v>
      </c>
      <c r="R52" s="58">
        <f t="shared" si="6"/>
        <v>35.436528546159359</v>
      </c>
      <c r="S52" s="58">
        <f t="shared" si="7"/>
        <v>29.920620225057405</v>
      </c>
      <c r="T52" s="58">
        <f t="shared" si="8"/>
        <v>26.125324602009719</v>
      </c>
      <c r="U52" s="58">
        <f t="shared" si="9"/>
        <v>31.151435775845854</v>
      </c>
      <c r="V52" s="58">
        <f t="shared" si="10"/>
        <v>38.233683338978594</v>
      </c>
      <c r="W52" s="58">
        <f t="shared" si="11"/>
        <v>42.06775808211961</v>
      </c>
      <c r="X52" s="58">
        <f t="shared" si="12"/>
        <v>41.623484249745971</v>
      </c>
      <c r="Y52" s="58">
        <f t="shared" si="13"/>
        <v>45.372413533551622</v>
      </c>
    </row>
    <row r="53" spans="1:25" x14ac:dyDescent="0.75">
      <c r="A53" s="4" t="s">
        <v>127</v>
      </c>
      <c r="B53" s="35">
        <v>87</v>
      </c>
      <c r="C53" s="35">
        <v>1792</v>
      </c>
      <c r="D53" s="35">
        <v>68</v>
      </c>
      <c r="E53" s="35">
        <f t="shared" si="0"/>
        <v>-3</v>
      </c>
      <c r="F53" s="12">
        <v>8.154454970620062E-3</v>
      </c>
      <c r="G53" s="23">
        <f t="shared" si="1"/>
        <v>331</v>
      </c>
      <c r="H53" s="35">
        <f t="shared" si="2"/>
        <v>3820</v>
      </c>
      <c r="I53" s="35">
        <f t="shared" si="3"/>
        <v>155</v>
      </c>
      <c r="J53" s="35">
        <f t="shared" si="4"/>
        <v>-89</v>
      </c>
      <c r="K53" s="35">
        <f t="shared" si="5"/>
        <v>244</v>
      </c>
      <c r="N53" s="57">
        <v>35.436528546159359</v>
      </c>
      <c r="Q53" s="35">
        <v>68</v>
      </c>
      <c r="R53" s="58">
        <f t="shared" si="6"/>
        <v>29.920620225057405</v>
      </c>
      <c r="S53" s="58">
        <f t="shared" si="7"/>
        <v>26.125324602009719</v>
      </c>
      <c r="T53" s="58">
        <f t="shared" si="8"/>
        <v>31.151435775845854</v>
      </c>
      <c r="U53" s="58">
        <f t="shared" si="9"/>
        <v>38.233683338978594</v>
      </c>
      <c r="V53" s="58">
        <f t="shared" si="10"/>
        <v>42.06775808211961</v>
      </c>
      <c r="W53" s="58">
        <f t="shared" si="11"/>
        <v>41.623484249745971</v>
      </c>
      <c r="X53" s="58">
        <f t="shared" si="12"/>
        <v>45.372413533551622</v>
      </c>
      <c r="Y53" s="58">
        <f t="shared" si="13"/>
        <v>44.037062963381132</v>
      </c>
    </row>
    <row r="54" spans="1:25" x14ac:dyDescent="0.75">
      <c r="A54" s="4" t="s">
        <v>128</v>
      </c>
      <c r="B54" s="35">
        <v>58</v>
      </c>
      <c r="C54" s="35">
        <v>1371</v>
      </c>
      <c r="D54" s="35">
        <v>55</v>
      </c>
      <c r="E54" s="35">
        <f t="shared" si="0"/>
        <v>-100</v>
      </c>
      <c r="F54" s="12">
        <v>-0.15565600095158794</v>
      </c>
      <c r="G54" s="23">
        <f t="shared" si="1"/>
        <v>145</v>
      </c>
      <c r="H54" s="35">
        <f t="shared" si="2"/>
        <v>3163</v>
      </c>
      <c r="I54" s="35">
        <f t="shared" si="3"/>
        <v>123</v>
      </c>
      <c r="J54" s="35">
        <f t="shared" si="4"/>
        <v>36</v>
      </c>
      <c r="K54" s="35">
        <f t="shared" si="5"/>
        <v>77</v>
      </c>
      <c r="N54" s="57">
        <v>29.920620225057405</v>
      </c>
      <c r="Q54" s="35">
        <v>55</v>
      </c>
      <c r="R54" s="58">
        <f t="shared" si="6"/>
        <v>26.125324602009719</v>
      </c>
      <c r="S54" s="58">
        <f t="shared" si="7"/>
        <v>31.151435775845854</v>
      </c>
      <c r="T54" s="58">
        <f t="shared" si="8"/>
        <v>38.233683338978594</v>
      </c>
      <c r="U54" s="58">
        <f t="shared" si="9"/>
        <v>42.06775808211961</v>
      </c>
      <c r="V54" s="58">
        <f t="shared" si="10"/>
        <v>41.623484249745971</v>
      </c>
      <c r="W54" s="58">
        <f t="shared" si="11"/>
        <v>45.372413533551622</v>
      </c>
      <c r="X54" s="58">
        <f t="shared" si="12"/>
        <v>44.037062963381132</v>
      </c>
      <c r="Y54" s="58">
        <f t="shared" si="13"/>
        <v>42.43868879605585</v>
      </c>
    </row>
    <row r="55" spans="1:25" x14ac:dyDescent="0.75">
      <c r="A55" s="4" t="s">
        <v>129</v>
      </c>
      <c r="B55" s="35">
        <v>153</v>
      </c>
      <c r="C55" s="35">
        <v>1233</v>
      </c>
      <c r="D55" s="35">
        <v>53</v>
      </c>
      <c r="E55" s="35">
        <f t="shared" si="0"/>
        <v>-112</v>
      </c>
      <c r="F55" s="12">
        <v>-0.12684548630677339</v>
      </c>
      <c r="G55" s="23">
        <f t="shared" si="1"/>
        <v>211</v>
      </c>
      <c r="H55" s="35">
        <f t="shared" si="2"/>
        <v>2604</v>
      </c>
      <c r="I55" s="35">
        <f t="shared" si="3"/>
        <v>108</v>
      </c>
      <c r="J55" s="35">
        <f t="shared" si="4"/>
        <v>50</v>
      </c>
      <c r="K55" s="35">
        <f t="shared" si="5"/>
        <v>156</v>
      </c>
      <c r="N55" s="57">
        <v>26.125324602009719</v>
      </c>
      <c r="Q55" s="35">
        <v>53</v>
      </c>
      <c r="R55" s="58">
        <f t="shared" si="6"/>
        <v>31.151435775845854</v>
      </c>
      <c r="S55" s="58">
        <f t="shared" si="7"/>
        <v>38.233683338978594</v>
      </c>
      <c r="T55" s="58">
        <f t="shared" si="8"/>
        <v>42.06775808211961</v>
      </c>
      <c r="U55" s="58">
        <f t="shared" si="9"/>
        <v>41.623484249745971</v>
      </c>
      <c r="V55" s="58">
        <f t="shared" si="10"/>
        <v>45.372413533551622</v>
      </c>
      <c r="W55" s="58">
        <f t="shared" si="11"/>
        <v>44.037062963381132</v>
      </c>
      <c r="X55" s="58">
        <f t="shared" si="12"/>
        <v>42.43868879605585</v>
      </c>
      <c r="Y55" s="58">
        <f t="shared" si="13"/>
        <v>41.321681532497834</v>
      </c>
    </row>
    <row r="56" spans="1:25" x14ac:dyDescent="0.75">
      <c r="A56" s="4" t="s">
        <v>130</v>
      </c>
      <c r="B56" s="35">
        <v>183</v>
      </c>
      <c r="C56" s="35">
        <v>1991</v>
      </c>
      <c r="D56" s="35">
        <v>71</v>
      </c>
      <c r="E56" s="35">
        <f t="shared" si="0"/>
        <v>-63</v>
      </c>
      <c r="F56" s="12">
        <v>0.19238464020651813</v>
      </c>
      <c r="G56" s="23">
        <f t="shared" si="1"/>
        <v>336</v>
      </c>
      <c r="H56" s="35">
        <f t="shared" si="2"/>
        <v>3224</v>
      </c>
      <c r="I56" s="35">
        <f t="shared" si="3"/>
        <v>124</v>
      </c>
      <c r="J56" s="35">
        <f t="shared" si="4"/>
        <v>-29</v>
      </c>
      <c r="K56" s="35">
        <f t="shared" si="5"/>
        <v>283</v>
      </c>
      <c r="N56" s="57">
        <v>31.151435775845854</v>
      </c>
      <c r="Q56" s="35">
        <v>71</v>
      </c>
      <c r="R56" s="58">
        <f t="shared" si="6"/>
        <v>38.233683338978594</v>
      </c>
      <c r="S56" s="58">
        <f t="shared" si="7"/>
        <v>42.06775808211961</v>
      </c>
      <c r="T56" s="58">
        <f t="shared" si="8"/>
        <v>41.623484249745971</v>
      </c>
      <c r="U56" s="58">
        <f t="shared" si="9"/>
        <v>45.372413533551622</v>
      </c>
      <c r="V56" s="58">
        <f t="shared" si="10"/>
        <v>44.037062963381132</v>
      </c>
      <c r="W56" s="58">
        <f t="shared" si="11"/>
        <v>42.43868879605585</v>
      </c>
      <c r="X56" s="58">
        <f t="shared" si="12"/>
        <v>41.321681532497834</v>
      </c>
      <c r="Y56" s="58">
        <f t="shared" si="13"/>
        <v>45.653140642053366</v>
      </c>
    </row>
    <row r="57" spans="1:25" x14ac:dyDescent="0.75">
      <c r="A57" s="4" t="s">
        <v>131</v>
      </c>
      <c r="B57" s="35">
        <v>128</v>
      </c>
      <c r="C57" s="35">
        <v>1949</v>
      </c>
      <c r="D57" s="35">
        <v>65</v>
      </c>
      <c r="E57" s="35">
        <f t="shared" si="0"/>
        <v>389</v>
      </c>
      <c r="F57" s="12">
        <v>0.2273489932885906</v>
      </c>
      <c r="G57" s="23">
        <f t="shared" si="1"/>
        <v>311</v>
      </c>
      <c r="H57" s="35">
        <f t="shared" si="2"/>
        <v>3940</v>
      </c>
      <c r="I57" s="35">
        <f t="shared" si="3"/>
        <v>136</v>
      </c>
      <c r="J57" s="35">
        <f t="shared" si="4"/>
        <v>-47</v>
      </c>
      <c r="K57" s="35">
        <f t="shared" si="5"/>
        <v>240</v>
      </c>
      <c r="N57" s="57">
        <v>38.233683338978594</v>
      </c>
      <c r="Q57" s="35">
        <v>65</v>
      </c>
      <c r="R57" s="58">
        <f t="shared" si="6"/>
        <v>42.06775808211961</v>
      </c>
      <c r="S57" s="58">
        <f t="shared" si="7"/>
        <v>41.623484249745971</v>
      </c>
      <c r="T57" s="58">
        <f t="shared" si="8"/>
        <v>45.372413533551622</v>
      </c>
      <c r="U57" s="58">
        <f t="shared" si="9"/>
        <v>44.037062963381132</v>
      </c>
      <c r="V57" s="58">
        <f t="shared" si="10"/>
        <v>42.43868879605585</v>
      </c>
      <c r="W57" s="58">
        <f t="shared" si="11"/>
        <v>41.321681532497834</v>
      </c>
      <c r="X57" s="58">
        <f t="shared" si="12"/>
        <v>45.653140642053366</v>
      </c>
      <c r="Y57" s="58">
        <f t="shared" si="13"/>
        <v>42.550811034586573</v>
      </c>
    </row>
    <row r="58" spans="1:25" x14ac:dyDescent="0.75">
      <c r="A58" s="4" t="s">
        <v>132</v>
      </c>
      <c r="B58" s="35">
        <v>337</v>
      </c>
      <c r="C58" s="35">
        <v>1794</v>
      </c>
      <c r="D58" s="35">
        <v>726</v>
      </c>
      <c r="E58" s="35">
        <f t="shared" si="0"/>
        <v>584</v>
      </c>
      <c r="F58" s="12">
        <v>0.10028002557713922</v>
      </c>
      <c r="G58" s="23">
        <f t="shared" si="1"/>
        <v>465</v>
      </c>
      <c r="H58" s="35">
        <f t="shared" si="2"/>
        <v>3743</v>
      </c>
      <c r="I58" s="35">
        <f t="shared" si="3"/>
        <v>791</v>
      </c>
      <c r="J58" s="35">
        <f t="shared" si="4"/>
        <v>663</v>
      </c>
      <c r="K58" s="35">
        <f t="shared" si="5"/>
        <v>400</v>
      </c>
      <c r="N58" s="57">
        <v>42.06775808211961</v>
      </c>
      <c r="Q58" s="35">
        <v>726</v>
      </c>
      <c r="R58" s="58">
        <f t="shared" si="6"/>
        <v>41.623484249745971</v>
      </c>
      <c r="S58" s="58">
        <f t="shared" si="7"/>
        <v>45.372413533551622</v>
      </c>
      <c r="T58" s="58">
        <f t="shared" si="8"/>
        <v>44.037062963381132</v>
      </c>
      <c r="U58" s="58">
        <f t="shared" si="9"/>
        <v>42.43868879605585</v>
      </c>
      <c r="V58" s="58">
        <f t="shared" si="10"/>
        <v>41.321681532497834</v>
      </c>
      <c r="W58" s="58">
        <f t="shared" si="11"/>
        <v>45.653140642053366</v>
      </c>
      <c r="X58" s="58">
        <f t="shared" si="12"/>
        <v>42.550811034586573</v>
      </c>
      <c r="Y58" s="58">
        <f t="shared" si="13"/>
        <v>42.990026720861081</v>
      </c>
    </row>
    <row r="59" spans="1:25" x14ac:dyDescent="0.75">
      <c r="A59" s="4" t="s">
        <v>133</v>
      </c>
      <c r="B59" s="35">
        <v>217</v>
      </c>
      <c r="C59" s="35">
        <v>1521</v>
      </c>
      <c r="D59" s="35">
        <v>801</v>
      </c>
      <c r="E59" s="35">
        <f t="shared" si="0"/>
        <v>545</v>
      </c>
      <c r="F59" s="12">
        <v>-1.0560910602993911E-2</v>
      </c>
      <c r="G59" s="23">
        <f t="shared" si="1"/>
        <v>554</v>
      </c>
      <c r="H59" s="35">
        <f t="shared" si="2"/>
        <v>3315</v>
      </c>
      <c r="I59" s="35">
        <f t="shared" si="3"/>
        <v>1527</v>
      </c>
      <c r="J59" s="35">
        <f t="shared" si="4"/>
        <v>1190</v>
      </c>
      <c r="K59" s="35">
        <f t="shared" si="5"/>
        <v>-172</v>
      </c>
      <c r="N59" s="57">
        <v>41.623484249745971</v>
      </c>
      <c r="Q59" s="35">
        <v>801</v>
      </c>
      <c r="R59" s="58">
        <f t="shared" si="6"/>
        <v>45.372413533551622</v>
      </c>
      <c r="S59" s="58">
        <f t="shared" si="7"/>
        <v>44.037062963381132</v>
      </c>
      <c r="T59" s="58">
        <f t="shared" si="8"/>
        <v>42.43868879605585</v>
      </c>
      <c r="U59" s="58">
        <f t="shared" si="9"/>
        <v>41.321681532497834</v>
      </c>
      <c r="V59" s="58">
        <f t="shared" si="10"/>
        <v>45.653140642053366</v>
      </c>
      <c r="W59" s="58">
        <f t="shared" si="11"/>
        <v>42.550811034586573</v>
      </c>
      <c r="X59" s="58">
        <f t="shared" si="12"/>
        <v>42.990026720861081</v>
      </c>
      <c r="Y59" s="58">
        <f t="shared" si="13"/>
        <v>41.448135184976096</v>
      </c>
    </row>
    <row r="60" spans="1:25" x14ac:dyDescent="0.75">
      <c r="A60" s="4" t="s">
        <v>134</v>
      </c>
      <c r="B60" s="35">
        <v>488</v>
      </c>
      <c r="C60" s="35">
        <v>1623</v>
      </c>
      <c r="D60" s="35">
        <v>1033</v>
      </c>
      <c r="E60" s="35">
        <f t="shared" si="0"/>
        <v>679</v>
      </c>
      <c r="F60" s="12">
        <v>9.0067646939684831E-2</v>
      </c>
      <c r="G60" s="23">
        <f t="shared" si="1"/>
        <v>705</v>
      </c>
      <c r="H60" s="35">
        <f t="shared" si="2"/>
        <v>3144</v>
      </c>
      <c r="I60" s="35">
        <f t="shared" si="3"/>
        <v>1834</v>
      </c>
      <c r="J60" s="35">
        <f t="shared" si="4"/>
        <v>1617</v>
      </c>
      <c r="K60" s="35">
        <f t="shared" si="5"/>
        <v>-96</v>
      </c>
      <c r="N60" s="57">
        <v>45.372413533551622</v>
      </c>
      <c r="Q60" s="35">
        <v>1033</v>
      </c>
      <c r="R60" s="58">
        <f t="shared" si="6"/>
        <v>44.037062963381132</v>
      </c>
      <c r="S60" s="58">
        <f t="shared" si="7"/>
        <v>42.43868879605585</v>
      </c>
      <c r="T60" s="58">
        <f t="shared" si="8"/>
        <v>41.321681532497834</v>
      </c>
      <c r="U60" s="58">
        <f t="shared" si="9"/>
        <v>45.653140642053366</v>
      </c>
      <c r="V60" s="58">
        <f t="shared" si="10"/>
        <v>42.550811034586573</v>
      </c>
      <c r="W60" s="58">
        <f t="shared" si="11"/>
        <v>42.990026720861081</v>
      </c>
      <c r="X60" s="58">
        <f t="shared" si="12"/>
        <v>41.448135184976096</v>
      </c>
      <c r="Y60" s="58">
        <f t="shared" si="13"/>
        <v>41.686711075985087</v>
      </c>
    </row>
    <row r="61" spans="1:25" x14ac:dyDescent="0.75">
      <c r="A61" s="4" t="s">
        <v>135</v>
      </c>
      <c r="B61" s="35">
        <v>224</v>
      </c>
      <c r="C61" s="35">
        <v>1878</v>
      </c>
      <c r="D61" s="35">
        <v>903</v>
      </c>
      <c r="E61" s="35">
        <f t="shared" si="0"/>
        <v>612</v>
      </c>
      <c r="F61" s="12">
        <v>-2.9430891287787309E-2</v>
      </c>
      <c r="G61" s="23">
        <f t="shared" si="1"/>
        <v>712</v>
      </c>
      <c r="H61" s="35">
        <f t="shared" si="2"/>
        <v>3501</v>
      </c>
      <c r="I61" s="35">
        <f t="shared" si="3"/>
        <v>1936</v>
      </c>
      <c r="J61" s="35">
        <f t="shared" si="4"/>
        <v>1448</v>
      </c>
      <c r="K61" s="35">
        <f t="shared" si="5"/>
        <v>-321</v>
      </c>
      <c r="N61" s="57">
        <v>44.037062963381132</v>
      </c>
      <c r="Q61" s="35">
        <v>903</v>
      </c>
      <c r="R61" s="58">
        <f t="shared" si="6"/>
        <v>42.43868879605585</v>
      </c>
      <c r="S61" s="58">
        <f t="shared" si="7"/>
        <v>41.321681532497834</v>
      </c>
      <c r="T61" s="58">
        <f t="shared" si="8"/>
        <v>45.653140642053366</v>
      </c>
      <c r="U61" s="58">
        <f t="shared" si="9"/>
        <v>42.550811034586573</v>
      </c>
      <c r="V61" s="58">
        <f t="shared" si="10"/>
        <v>42.990026720861081</v>
      </c>
      <c r="W61" s="58">
        <f t="shared" si="11"/>
        <v>41.448135184976096</v>
      </c>
      <c r="X61" s="58">
        <f t="shared" si="12"/>
        <v>41.686711075985087</v>
      </c>
      <c r="Y61" s="58">
        <f t="shared" si="13"/>
        <v>41.241594219261593</v>
      </c>
    </row>
    <row r="62" spans="1:25" x14ac:dyDescent="0.75">
      <c r="A62" s="4" t="s">
        <v>136</v>
      </c>
      <c r="B62" s="35">
        <v>400</v>
      </c>
      <c r="C62" s="35">
        <v>1648</v>
      </c>
      <c r="D62" s="35">
        <v>1012</v>
      </c>
      <c r="E62" s="35">
        <f t="shared" si="0"/>
        <v>719</v>
      </c>
      <c r="F62" s="12">
        <v>-3.6296111951298893E-2</v>
      </c>
      <c r="G62" s="23">
        <f t="shared" si="1"/>
        <v>624</v>
      </c>
      <c r="H62" s="35">
        <f t="shared" si="2"/>
        <v>3526</v>
      </c>
      <c r="I62" s="35">
        <f t="shared" si="3"/>
        <v>1915</v>
      </c>
      <c r="J62" s="35">
        <f t="shared" si="4"/>
        <v>1691</v>
      </c>
      <c r="K62" s="35">
        <f t="shared" si="5"/>
        <v>-279</v>
      </c>
      <c r="N62" s="57">
        <v>42.43868879605585</v>
      </c>
      <c r="Q62" s="35">
        <v>1012</v>
      </c>
      <c r="R62" s="58">
        <f t="shared" si="6"/>
        <v>41.321681532497834</v>
      </c>
      <c r="S62" s="58">
        <f t="shared" si="7"/>
        <v>45.653140642053366</v>
      </c>
      <c r="T62" s="58">
        <f t="shared" si="8"/>
        <v>42.550811034586573</v>
      </c>
      <c r="U62" s="58">
        <f t="shared" si="9"/>
        <v>42.990026720861081</v>
      </c>
      <c r="V62" s="58">
        <f t="shared" si="10"/>
        <v>41.448135184976096</v>
      </c>
      <c r="W62" s="58">
        <f t="shared" si="11"/>
        <v>41.686711075985087</v>
      </c>
      <c r="X62" s="58">
        <f t="shared" si="12"/>
        <v>41.241594219261593</v>
      </c>
      <c r="Y62" s="58">
        <f t="shared" si="13"/>
        <v>41.003018328252601</v>
      </c>
    </row>
    <row r="63" spans="1:25" x14ac:dyDescent="0.75">
      <c r="A63" s="4" t="s">
        <v>137</v>
      </c>
      <c r="B63" s="35">
        <v>347</v>
      </c>
      <c r="C63" s="35">
        <v>1440</v>
      </c>
      <c r="D63" s="35">
        <v>1066</v>
      </c>
      <c r="E63" s="35">
        <f t="shared" si="0"/>
        <v>797</v>
      </c>
      <c r="F63" s="12">
        <v>-2.6320494229355784E-2</v>
      </c>
      <c r="G63" s="23">
        <f t="shared" si="1"/>
        <v>747</v>
      </c>
      <c r="H63" s="35">
        <f t="shared" si="2"/>
        <v>3088</v>
      </c>
      <c r="I63" s="35">
        <f t="shared" si="3"/>
        <v>2078</v>
      </c>
      <c r="J63" s="35">
        <f t="shared" si="4"/>
        <v>1678</v>
      </c>
      <c r="K63" s="35">
        <f t="shared" si="5"/>
        <v>-265</v>
      </c>
      <c r="N63" s="57">
        <v>41.321681532497834</v>
      </c>
      <c r="Q63" s="35">
        <v>1066</v>
      </c>
      <c r="R63" s="58">
        <f t="shared" si="6"/>
        <v>45.653140642053366</v>
      </c>
      <c r="S63" s="58">
        <f t="shared" si="7"/>
        <v>42.550811034586573</v>
      </c>
      <c r="T63" s="58">
        <f t="shared" si="8"/>
        <v>42.990026720861081</v>
      </c>
      <c r="U63" s="58">
        <f t="shared" si="9"/>
        <v>41.448135184976096</v>
      </c>
      <c r="V63" s="58">
        <f t="shared" si="10"/>
        <v>41.686711075985087</v>
      </c>
      <c r="W63" s="58">
        <f t="shared" si="11"/>
        <v>41.241594219261593</v>
      </c>
      <c r="X63" s="58">
        <f t="shared" si="12"/>
        <v>41.003018328252601</v>
      </c>
      <c r="Y63" s="58">
        <f t="shared" si="13"/>
        <v>43.275811975461963</v>
      </c>
    </row>
    <row r="64" spans="1:25" x14ac:dyDescent="0.75">
      <c r="A64" s="4" t="s">
        <v>138</v>
      </c>
      <c r="B64" s="35">
        <v>327</v>
      </c>
      <c r="C64" s="35">
        <v>1340</v>
      </c>
      <c r="D64" s="35">
        <v>1124</v>
      </c>
      <c r="E64" s="35">
        <f t="shared" si="0"/>
        <v>2507</v>
      </c>
      <c r="F64" s="12">
        <v>0.1048229149665416</v>
      </c>
      <c r="G64" s="23">
        <f t="shared" si="1"/>
        <v>674</v>
      </c>
      <c r="H64" s="35">
        <f t="shared" si="2"/>
        <v>2780</v>
      </c>
      <c r="I64" s="35">
        <f t="shared" si="3"/>
        <v>2190</v>
      </c>
      <c r="J64" s="35">
        <f t="shared" si="4"/>
        <v>1843</v>
      </c>
      <c r="K64" s="35">
        <f t="shared" si="5"/>
        <v>-392</v>
      </c>
      <c r="N64" s="57">
        <v>45.653140642053366</v>
      </c>
      <c r="Q64" s="35">
        <v>1124</v>
      </c>
      <c r="R64" s="58">
        <f t="shared" si="6"/>
        <v>42.550811034586573</v>
      </c>
      <c r="S64" s="58">
        <f t="shared" si="7"/>
        <v>42.990026720861081</v>
      </c>
      <c r="T64" s="58">
        <f t="shared" si="8"/>
        <v>41.448135184976096</v>
      </c>
      <c r="U64" s="58">
        <f t="shared" si="9"/>
        <v>41.686711075985087</v>
      </c>
      <c r="V64" s="58">
        <f t="shared" si="10"/>
        <v>41.241594219261593</v>
      </c>
      <c r="W64" s="58">
        <f t="shared" si="11"/>
        <v>41.003018328252601</v>
      </c>
      <c r="X64" s="58">
        <f t="shared" si="12"/>
        <v>43.275811975461963</v>
      </c>
      <c r="Y64" s="58">
        <f t="shared" si="13"/>
        <v>43.876045312558801</v>
      </c>
    </row>
    <row r="65" spans="1:25" x14ac:dyDescent="0.75">
      <c r="A65" s="4" t="s">
        <v>139</v>
      </c>
      <c r="B65" s="35">
        <v>241</v>
      </c>
      <c r="C65" s="35">
        <v>1280</v>
      </c>
      <c r="D65" s="35">
        <v>2748</v>
      </c>
      <c r="E65" s="35">
        <f t="shared" si="0"/>
        <v>2632</v>
      </c>
      <c r="F65" s="12">
        <v>-6.7954352402407991E-2</v>
      </c>
      <c r="G65" s="23">
        <f t="shared" si="1"/>
        <v>568</v>
      </c>
      <c r="H65" s="35">
        <f t="shared" si="2"/>
        <v>2620</v>
      </c>
      <c r="I65" s="35">
        <f t="shared" si="3"/>
        <v>3872</v>
      </c>
      <c r="J65" s="35">
        <f t="shared" si="4"/>
        <v>3545</v>
      </c>
      <c r="K65" s="35">
        <f t="shared" si="5"/>
        <v>-556</v>
      </c>
      <c r="N65" s="57">
        <v>42.550811034586573</v>
      </c>
      <c r="Q65" s="35">
        <v>2748</v>
      </c>
      <c r="R65" s="58">
        <f t="shared" si="6"/>
        <v>42.990026720861081</v>
      </c>
      <c r="S65" s="58">
        <f t="shared" si="7"/>
        <v>41.448135184976096</v>
      </c>
      <c r="T65" s="58">
        <f t="shared" si="8"/>
        <v>41.686711075985087</v>
      </c>
      <c r="U65" s="58">
        <f t="shared" si="9"/>
        <v>41.241594219261593</v>
      </c>
      <c r="V65" s="58">
        <f t="shared" si="10"/>
        <v>41.003018328252601</v>
      </c>
      <c r="W65" s="58">
        <f t="shared" si="11"/>
        <v>43.275811975461963</v>
      </c>
      <c r="X65" s="58">
        <f t="shared" si="12"/>
        <v>43.876045312558801</v>
      </c>
      <c r="Y65" s="58">
        <f t="shared" si="13"/>
        <v>21.830958563847801</v>
      </c>
    </row>
    <row r="66" spans="1:25" x14ac:dyDescent="0.75">
      <c r="A66" s="4" t="s">
        <v>140</v>
      </c>
      <c r="B66" s="35">
        <v>276</v>
      </c>
      <c r="C66" s="35">
        <v>1335</v>
      </c>
      <c r="D66" s="35">
        <v>2908</v>
      </c>
      <c r="E66" s="35">
        <f t="shared" si="0"/>
        <v>1739</v>
      </c>
      <c r="F66" s="12">
        <v>1.0322146055394832E-2</v>
      </c>
      <c r="G66" s="23">
        <f t="shared" si="1"/>
        <v>517</v>
      </c>
      <c r="H66" s="35">
        <f t="shared" si="2"/>
        <v>2615</v>
      </c>
      <c r="I66" s="35">
        <f t="shared" si="3"/>
        <v>5656</v>
      </c>
      <c r="J66" s="35">
        <f t="shared" si="4"/>
        <v>5415</v>
      </c>
      <c r="K66" s="35">
        <f t="shared" si="5"/>
        <v>-2231</v>
      </c>
      <c r="N66" s="57">
        <v>42.990026720861081</v>
      </c>
      <c r="Q66" s="35">
        <v>2908</v>
      </c>
      <c r="R66" s="58">
        <f t="shared" si="6"/>
        <v>41.448135184976096</v>
      </c>
      <c r="S66" s="58">
        <f t="shared" si="7"/>
        <v>41.686711075985087</v>
      </c>
      <c r="T66" s="58">
        <f t="shared" si="8"/>
        <v>41.241594219261593</v>
      </c>
      <c r="U66" s="58">
        <f t="shared" si="9"/>
        <v>41.003018328252601</v>
      </c>
      <c r="V66" s="58">
        <f t="shared" si="10"/>
        <v>43.275811975461963</v>
      </c>
      <c r="W66" s="58">
        <f t="shared" si="11"/>
        <v>43.876045312558801</v>
      </c>
      <c r="X66" s="58">
        <f t="shared" si="12"/>
        <v>21.830958563847801</v>
      </c>
      <c r="Y66" s="58">
        <f t="shared" si="13"/>
        <v>0</v>
      </c>
    </row>
    <row r="67" spans="1:25" x14ac:dyDescent="0.75">
      <c r="A67" s="4" t="s">
        <v>141</v>
      </c>
      <c r="B67" s="35">
        <v>282</v>
      </c>
      <c r="C67" s="35">
        <v>1143</v>
      </c>
      <c r="D67" s="35">
        <v>2021</v>
      </c>
      <c r="E67" s="35">
        <f t="shared" si="0"/>
        <v>1361</v>
      </c>
      <c r="F67" s="12">
        <v>-3.586626139817628E-2</v>
      </c>
      <c r="G67" s="23">
        <f t="shared" si="1"/>
        <v>558</v>
      </c>
      <c r="H67" s="35">
        <f t="shared" si="2"/>
        <v>2478</v>
      </c>
      <c r="I67" s="35">
        <f t="shared" si="3"/>
        <v>4929</v>
      </c>
      <c r="J67" s="35">
        <f t="shared" si="4"/>
        <v>4653</v>
      </c>
      <c r="K67" s="35">
        <f t="shared" si="5"/>
        <v>-2350</v>
      </c>
      <c r="N67" s="57">
        <v>41.448135184976096</v>
      </c>
      <c r="Q67" s="35">
        <v>2021</v>
      </c>
      <c r="R67" s="58">
        <f t="shared" si="6"/>
        <v>41.686711075985087</v>
      </c>
      <c r="S67" s="58">
        <f t="shared" si="7"/>
        <v>41.241594219261593</v>
      </c>
      <c r="T67" s="58">
        <f t="shared" si="8"/>
        <v>41.003018328252601</v>
      </c>
      <c r="U67" s="58">
        <f t="shared" si="9"/>
        <v>43.275811975461963</v>
      </c>
      <c r="V67" s="58">
        <f t="shared" si="10"/>
        <v>43.876045312558801</v>
      </c>
      <c r="W67" s="58">
        <f t="shared" si="11"/>
        <v>21.830958563847801</v>
      </c>
      <c r="X67" s="58">
        <f t="shared" si="12"/>
        <v>0</v>
      </c>
      <c r="Y67" s="58">
        <f t="shared" si="13"/>
        <v>0</v>
      </c>
    </row>
    <row r="68" spans="1:25" x14ac:dyDescent="0.75">
      <c r="A68" s="4" t="s">
        <v>142</v>
      </c>
      <c r="B68" s="35">
        <v>236</v>
      </c>
      <c r="C68" s="35">
        <v>2369</v>
      </c>
      <c r="D68" s="35">
        <v>1597</v>
      </c>
      <c r="E68" s="35">
        <f t="shared" ref="E68:E73" si="14">D69-B69</f>
        <v>1196</v>
      </c>
      <c r="F68" s="12">
        <v>5.7560102509863764E-3</v>
      </c>
      <c r="G68" s="23">
        <f t="shared" ref="G68:G73" si="15">B68+($M$2*B67)</f>
        <v>518</v>
      </c>
      <c r="H68" s="35">
        <f t="shared" ref="H68:H131" si="16">C68+($M$3*C67)</f>
        <v>3512</v>
      </c>
      <c r="I68" s="35">
        <f t="shared" ref="I68:I131" si="17">D68+($M$4*D67)</f>
        <v>3618</v>
      </c>
      <c r="J68" s="35">
        <f t="shared" ref="J68:J131" si="18">ROUND(D68+$M$4*D67-$M$2*B67,0)</f>
        <v>3336</v>
      </c>
      <c r="K68" s="35">
        <f t="shared" ref="K68:K131" si="19">ROUND(B68+$M$2*B67-$M$4*D67,0)</f>
        <v>-1503</v>
      </c>
      <c r="N68" s="57">
        <v>41.686711075985087</v>
      </c>
      <c r="Q68" s="35">
        <v>1597</v>
      </c>
      <c r="R68" s="58">
        <f t="shared" si="6"/>
        <v>41.241594219261593</v>
      </c>
      <c r="S68" s="58">
        <f t="shared" si="7"/>
        <v>41.003018328252601</v>
      </c>
      <c r="T68" s="58">
        <f t="shared" si="8"/>
        <v>43.275811975461963</v>
      </c>
      <c r="U68" s="58">
        <f t="shared" si="9"/>
        <v>43.876045312558801</v>
      </c>
      <c r="V68" s="58">
        <f t="shared" si="10"/>
        <v>21.830958563847801</v>
      </c>
      <c r="W68" s="58">
        <f t="shared" si="11"/>
        <v>0</v>
      </c>
      <c r="X68" s="58">
        <f t="shared" si="12"/>
        <v>0</v>
      </c>
      <c r="Y68" s="58">
        <f t="shared" si="13"/>
        <v>0</v>
      </c>
    </row>
    <row r="69" spans="1:25" x14ac:dyDescent="0.75">
      <c r="A69" s="4" t="s">
        <v>143</v>
      </c>
      <c r="B69" s="35">
        <v>229</v>
      </c>
      <c r="C69" s="35">
        <v>921</v>
      </c>
      <c r="D69" s="35">
        <v>1425</v>
      </c>
      <c r="E69" s="35">
        <f t="shared" si="14"/>
        <v>1016</v>
      </c>
      <c r="F69" s="12">
        <v>-1.0677667900260923E-2</v>
      </c>
      <c r="G69" s="23">
        <f t="shared" si="15"/>
        <v>465</v>
      </c>
      <c r="H69" s="35">
        <f t="shared" si="16"/>
        <v>3290</v>
      </c>
      <c r="I69" s="35">
        <f t="shared" si="17"/>
        <v>3022</v>
      </c>
      <c r="J69" s="35">
        <f t="shared" si="18"/>
        <v>2786</v>
      </c>
      <c r="K69" s="35">
        <f t="shared" si="19"/>
        <v>-1132</v>
      </c>
      <c r="N69" s="57">
        <v>41.241594219261593</v>
      </c>
      <c r="Q69" s="35">
        <v>1425</v>
      </c>
      <c r="R69" s="58">
        <f t="shared" ref="R69:R73" si="20">N70</f>
        <v>41.003018328252601</v>
      </c>
      <c r="S69" s="58">
        <f t="shared" ref="S69:S73" si="21">N71</f>
        <v>43.275811975461963</v>
      </c>
      <c r="T69" s="58">
        <f t="shared" ref="T69:T73" si="22">N72</f>
        <v>43.876045312558801</v>
      </c>
      <c r="U69" s="58">
        <f t="shared" ref="U69:U73" si="23">N73</f>
        <v>21.830958563847801</v>
      </c>
      <c r="V69" s="58">
        <f t="shared" ref="V69:V73" si="24">N74</f>
        <v>0</v>
      </c>
      <c r="W69" s="58">
        <f t="shared" ref="W69:W73" si="25">N75</f>
        <v>0</v>
      </c>
      <c r="X69" s="58">
        <f t="shared" ref="X69:X73" si="26">N76</f>
        <v>0</v>
      </c>
      <c r="Y69" s="58">
        <f t="shared" ref="Y69:Y73" si="27">N77</f>
        <v>0</v>
      </c>
    </row>
    <row r="70" spans="1:25" x14ac:dyDescent="0.75">
      <c r="A70" s="4" t="s">
        <v>144</v>
      </c>
      <c r="B70" s="35">
        <v>239</v>
      </c>
      <c r="C70" s="35">
        <v>991</v>
      </c>
      <c r="D70" s="35">
        <v>1255</v>
      </c>
      <c r="E70" s="35">
        <f t="shared" si="14"/>
        <v>1035</v>
      </c>
      <c r="F70" s="12">
        <v>-5.7848367776619503E-3</v>
      </c>
      <c r="G70" s="23">
        <f t="shared" si="15"/>
        <v>468</v>
      </c>
      <c r="H70" s="35">
        <f t="shared" si="16"/>
        <v>1912</v>
      </c>
      <c r="I70" s="35">
        <f t="shared" si="17"/>
        <v>2680</v>
      </c>
      <c r="J70" s="35">
        <f t="shared" si="18"/>
        <v>2451</v>
      </c>
      <c r="K70" s="35">
        <f t="shared" si="19"/>
        <v>-957</v>
      </c>
      <c r="N70" s="57">
        <v>41.003018328252601</v>
      </c>
      <c r="Q70" s="35">
        <v>1255</v>
      </c>
      <c r="R70" s="58">
        <f t="shared" si="20"/>
        <v>43.275811975461963</v>
      </c>
      <c r="S70" s="58">
        <f t="shared" si="21"/>
        <v>43.876045312558801</v>
      </c>
      <c r="T70" s="58">
        <f t="shared" si="22"/>
        <v>21.830958563847801</v>
      </c>
      <c r="U70" s="58">
        <f t="shared" si="23"/>
        <v>0</v>
      </c>
      <c r="V70" s="58">
        <f t="shared" si="24"/>
        <v>0</v>
      </c>
      <c r="W70" s="58">
        <f t="shared" si="25"/>
        <v>0</v>
      </c>
      <c r="X70" s="58">
        <f t="shared" si="26"/>
        <v>0</v>
      </c>
      <c r="Y70" s="58">
        <f t="shared" si="27"/>
        <v>0</v>
      </c>
    </row>
    <row r="71" spans="1:25" x14ac:dyDescent="0.75">
      <c r="A71" s="4" t="s">
        <v>145</v>
      </c>
      <c r="B71" s="35">
        <v>237</v>
      </c>
      <c r="C71" s="35">
        <v>1005</v>
      </c>
      <c r="D71" s="35">
        <v>1272</v>
      </c>
      <c r="E71" s="35">
        <f t="shared" si="14"/>
        <v>1020</v>
      </c>
      <c r="F71" s="12">
        <v>5.5429910769357216E-2</v>
      </c>
      <c r="G71" s="23">
        <f t="shared" si="15"/>
        <v>476</v>
      </c>
      <c r="H71" s="35">
        <f t="shared" si="16"/>
        <v>1996</v>
      </c>
      <c r="I71" s="35">
        <f t="shared" si="17"/>
        <v>2527</v>
      </c>
      <c r="J71" s="35">
        <f t="shared" si="18"/>
        <v>2288</v>
      </c>
      <c r="K71" s="35">
        <f t="shared" si="19"/>
        <v>-779</v>
      </c>
      <c r="N71" s="57">
        <v>43.275811975461963</v>
      </c>
      <c r="Q71" s="35">
        <v>1272</v>
      </c>
      <c r="R71" s="58">
        <f t="shared" si="20"/>
        <v>43.876045312558801</v>
      </c>
      <c r="S71" s="58">
        <f t="shared" si="21"/>
        <v>21.830958563847801</v>
      </c>
      <c r="T71" s="58">
        <f t="shared" si="22"/>
        <v>0</v>
      </c>
      <c r="U71" s="58">
        <f t="shared" si="23"/>
        <v>0</v>
      </c>
      <c r="V71" s="58">
        <f t="shared" si="24"/>
        <v>0</v>
      </c>
      <c r="W71" s="58">
        <f t="shared" si="25"/>
        <v>0</v>
      </c>
      <c r="X71" s="58">
        <f t="shared" si="26"/>
        <v>0</v>
      </c>
      <c r="Y71" s="58">
        <f t="shared" si="27"/>
        <v>0</v>
      </c>
    </row>
    <row r="72" spans="1:25" x14ac:dyDescent="0.75">
      <c r="A72" s="4" t="s">
        <v>146</v>
      </c>
      <c r="B72" s="35">
        <v>206</v>
      </c>
      <c r="C72" s="35">
        <v>1110</v>
      </c>
      <c r="D72" s="35">
        <v>1226</v>
      </c>
      <c r="E72" s="35">
        <f t="shared" si="14"/>
        <v>847</v>
      </c>
      <c r="F72" s="12">
        <v>1.3869949740912492E-2</v>
      </c>
      <c r="G72" s="23">
        <f t="shared" si="15"/>
        <v>443</v>
      </c>
      <c r="H72" s="35">
        <f t="shared" si="16"/>
        <v>2115</v>
      </c>
      <c r="I72" s="35">
        <f t="shared" si="17"/>
        <v>2498</v>
      </c>
      <c r="J72" s="35">
        <f t="shared" si="18"/>
        <v>2261</v>
      </c>
      <c r="K72" s="35">
        <f t="shared" si="19"/>
        <v>-829</v>
      </c>
      <c r="N72" s="57">
        <v>43.876045312558801</v>
      </c>
      <c r="Q72" s="35">
        <v>1226</v>
      </c>
      <c r="R72" s="58">
        <f t="shared" si="20"/>
        <v>21.830958563847801</v>
      </c>
      <c r="S72" s="58">
        <f t="shared" si="21"/>
        <v>0</v>
      </c>
      <c r="T72" s="58">
        <f t="shared" si="22"/>
        <v>0</v>
      </c>
      <c r="U72" s="58">
        <f t="shared" si="23"/>
        <v>0</v>
      </c>
      <c r="V72" s="58">
        <f t="shared" si="24"/>
        <v>0</v>
      </c>
      <c r="W72" s="58">
        <f t="shared" si="25"/>
        <v>0</v>
      </c>
      <c r="X72" s="58">
        <f t="shared" si="26"/>
        <v>0</v>
      </c>
      <c r="Y72" s="58">
        <f t="shared" si="27"/>
        <v>0</v>
      </c>
    </row>
    <row r="73" spans="1:25" x14ac:dyDescent="0.75">
      <c r="A73" s="4" t="s">
        <v>147</v>
      </c>
      <c r="B73" s="35">
        <v>206</v>
      </c>
      <c r="C73" s="35">
        <v>862</v>
      </c>
      <c r="D73" s="35">
        <v>1053</v>
      </c>
      <c r="E73" s="35">
        <f t="shared" si="14"/>
        <v>0</v>
      </c>
      <c r="F73" s="12">
        <v>-0.50244014909887413</v>
      </c>
      <c r="G73" s="23">
        <f t="shared" si="15"/>
        <v>412</v>
      </c>
      <c r="H73" s="35">
        <f t="shared" si="16"/>
        <v>1972</v>
      </c>
      <c r="I73" s="35">
        <f t="shared" si="17"/>
        <v>2279</v>
      </c>
      <c r="J73" s="35">
        <f t="shared" si="18"/>
        <v>2073</v>
      </c>
      <c r="K73" s="35">
        <f t="shared" si="19"/>
        <v>-814</v>
      </c>
      <c r="N73" s="57">
        <v>21.830958563847801</v>
      </c>
      <c r="Q73" s="35">
        <v>1053</v>
      </c>
      <c r="R73" s="58">
        <f t="shared" si="20"/>
        <v>0</v>
      </c>
      <c r="S73" s="58">
        <f t="shared" si="21"/>
        <v>0</v>
      </c>
      <c r="T73" s="58">
        <f t="shared" si="22"/>
        <v>0</v>
      </c>
      <c r="U73" s="58">
        <f t="shared" si="23"/>
        <v>0</v>
      </c>
      <c r="V73" s="58">
        <f t="shared" si="24"/>
        <v>0</v>
      </c>
      <c r="W73" s="58">
        <f t="shared" si="25"/>
        <v>0</v>
      </c>
      <c r="X73" s="58">
        <f t="shared" si="26"/>
        <v>0</v>
      </c>
      <c r="Y73" s="58">
        <f t="shared" si="27"/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4C5F2-0D27-47B4-9716-8106E9AF356B}">
  <sheetPr>
    <tabColor theme="4" tint="-0.249977111117893"/>
  </sheetPr>
  <dimension ref="A1:AP72"/>
  <sheetViews>
    <sheetView topLeftCell="M1" workbookViewId="0">
      <pane ySplit="1" topLeftCell="A2" activePane="bottomLeft" state="frozen"/>
      <selection activeCell="S1" sqref="S1"/>
      <selection pane="bottomLeft" activeCell="AQ5" sqref="AQ5"/>
    </sheetView>
  </sheetViews>
  <sheetFormatPr defaultRowHeight="14.75" x14ac:dyDescent="0.75"/>
  <cols>
    <col min="1" max="1" width="7.6796875" bestFit="1" customWidth="1"/>
    <col min="2" max="2" width="21.31640625" bestFit="1" customWidth="1"/>
    <col min="3" max="3" width="8.453125" bestFit="1" customWidth="1"/>
    <col min="4" max="5" width="8.2265625" bestFit="1" customWidth="1"/>
    <col min="6" max="6" width="8.54296875" style="12" bestFit="1" customWidth="1"/>
    <col min="7" max="7" width="8.54296875" style="57" bestFit="1" customWidth="1"/>
    <col min="8" max="8" width="8.453125" bestFit="1" customWidth="1"/>
    <col min="9" max="10" width="7.76953125" bestFit="1" customWidth="1"/>
    <col min="11" max="11" width="8.453125" bestFit="1" customWidth="1"/>
    <col min="12" max="13" width="8.2265625" bestFit="1" customWidth="1"/>
    <col min="14" max="14" width="12.6796875" style="12" bestFit="1" customWidth="1"/>
    <col min="15" max="15" width="8.453125" bestFit="1" customWidth="1"/>
    <col min="16" max="17" width="7.76953125" bestFit="1" customWidth="1"/>
    <col min="18" max="18" width="8.54296875" style="57" bestFit="1" customWidth="1"/>
    <col min="19" max="19" width="8.453125" bestFit="1" customWidth="1"/>
    <col min="20" max="21" width="8.2265625" bestFit="1" customWidth="1"/>
    <col min="22" max="22" width="12.6796875" style="12" bestFit="1" customWidth="1"/>
    <col min="23" max="23" width="8.453125" bestFit="1" customWidth="1"/>
    <col min="24" max="25" width="7.76953125" bestFit="1" customWidth="1"/>
    <col min="26" max="26" width="8" bestFit="1" customWidth="1"/>
    <col min="27" max="27" width="8.453125" bestFit="1" customWidth="1"/>
    <col min="28" max="29" width="8.2265625" bestFit="1" customWidth="1"/>
    <col min="30" max="30" width="8.31640625" style="12" bestFit="1" customWidth="1"/>
    <col min="31" max="31" width="8.453125" bestFit="1" customWidth="1"/>
    <col min="32" max="33" width="7.76953125" bestFit="1" customWidth="1"/>
    <col min="34" max="34" width="8.08984375" style="57" bestFit="1" customWidth="1"/>
    <col min="35" max="35" width="8.453125" bestFit="1" customWidth="1"/>
    <col min="36" max="37" width="8.2265625" bestFit="1" customWidth="1"/>
    <col min="38" max="38" width="8.31640625" bestFit="1" customWidth="1"/>
    <col min="39" max="39" width="8.453125" bestFit="1" customWidth="1"/>
    <col min="40" max="41" width="7.76953125" bestFit="1" customWidth="1"/>
    <col min="42" max="42" width="8" style="57" bestFit="1" customWidth="1"/>
  </cols>
  <sheetData>
    <row r="1" spans="1:42" ht="59" x14ac:dyDescent="0.75">
      <c r="A1" s="40" t="s">
        <v>76</v>
      </c>
      <c r="B1" s="41" t="s">
        <v>305</v>
      </c>
      <c r="C1" s="42" t="s">
        <v>330</v>
      </c>
      <c r="D1" s="42" t="s">
        <v>331</v>
      </c>
      <c r="E1" s="42" t="s">
        <v>332</v>
      </c>
      <c r="F1" s="46" t="s">
        <v>357</v>
      </c>
      <c r="G1" s="62" t="s">
        <v>421</v>
      </c>
      <c r="H1" s="42" t="s">
        <v>431</v>
      </c>
      <c r="I1" s="42" t="s">
        <v>432</v>
      </c>
      <c r="J1" s="42" t="s">
        <v>433</v>
      </c>
      <c r="K1" s="45" t="s">
        <v>302</v>
      </c>
      <c r="L1" s="45" t="s">
        <v>303</v>
      </c>
      <c r="M1" s="45" t="s">
        <v>304</v>
      </c>
      <c r="N1" s="46" t="s">
        <v>402</v>
      </c>
      <c r="O1" s="45" t="s">
        <v>434</v>
      </c>
      <c r="P1" s="45" t="s">
        <v>435</v>
      </c>
      <c r="Q1" s="45" t="s">
        <v>436</v>
      </c>
      <c r="R1" s="62" t="s">
        <v>429</v>
      </c>
      <c r="S1" s="42" t="s">
        <v>342</v>
      </c>
      <c r="T1" s="42" t="s">
        <v>343</v>
      </c>
      <c r="U1" s="42" t="s">
        <v>344</v>
      </c>
      <c r="V1" s="46" t="s">
        <v>345</v>
      </c>
      <c r="W1" s="45" t="s">
        <v>437</v>
      </c>
      <c r="X1" s="45" t="s">
        <v>438</v>
      </c>
      <c r="Y1" s="45" t="s">
        <v>439</v>
      </c>
      <c r="Z1" s="60" t="s">
        <v>411</v>
      </c>
      <c r="AA1" s="42" t="s">
        <v>350</v>
      </c>
      <c r="AB1" s="42" t="s">
        <v>351</v>
      </c>
      <c r="AC1" s="42" t="s">
        <v>352</v>
      </c>
      <c r="AD1" s="46" t="s">
        <v>447</v>
      </c>
      <c r="AE1" s="42" t="s">
        <v>440</v>
      </c>
      <c r="AF1" s="42" t="s">
        <v>441</v>
      </c>
      <c r="AG1" s="42" t="s">
        <v>442</v>
      </c>
      <c r="AH1" s="60" t="s">
        <v>420</v>
      </c>
      <c r="AI1" s="42" t="s">
        <v>346</v>
      </c>
      <c r="AJ1" s="42" t="s">
        <v>347</v>
      </c>
      <c r="AK1" s="42" t="s">
        <v>348</v>
      </c>
      <c r="AL1" s="46" t="s">
        <v>448</v>
      </c>
      <c r="AM1" s="42" t="s">
        <v>443</v>
      </c>
      <c r="AN1" s="42" t="s">
        <v>444</v>
      </c>
      <c r="AO1" s="42" t="s">
        <v>445</v>
      </c>
      <c r="AP1" s="60" t="s">
        <v>419</v>
      </c>
    </row>
    <row r="2" spans="1:42" x14ac:dyDescent="0.75">
      <c r="A2" s="4" t="s">
        <v>77</v>
      </c>
      <c r="B2" s="15" t="s">
        <v>289</v>
      </c>
      <c r="C2" s="35"/>
      <c r="D2" s="35">
        <v>1</v>
      </c>
      <c r="E2" s="35"/>
      <c r="F2" s="12">
        <v>8.8815789473684292E-2</v>
      </c>
      <c r="G2" s="57">
        <v>3.0486842105263161</v>
      </c>
      <c r="H2" s="23">
        <v>0</v>
      </c>
      <c r="I2" s="23">
        <v>0</v>
      </c>
      <c r="J2" s="23">
        <v>0</v>
      </c>
      <c r="K2">
        <v>2</v>
      </c>
      <c r="L2">
        <v>10</v>
      </c>
      <c r="M2">
        <v>3</v>
      </c>
      <c r="N2" s="12">
        <v>-5.1400212690535296E-2</v>
      </c>
      <c r="O2">
        <v>8</v>
      </c>
      <c r="P2">
        <v>37</v>
      </c>
      <c r="Q2">
        <v>15</v>
      </c>
      <c r="R2" s="57">
        <v>2.6560794044665013</v>
      </c>
      <c r="S2" s="35"/>
      <c r="T2" s="35">
        <v>29</v>
      </c>
      <c r="U2" s="35">
        <v>1</v>
      </c>
      <c r="V2" s="12">
        <v>8.9141004862236493E-3</v>
      </c>
      <c r="W2">
        <v>0</v>
      </c>
      <c r="X2">
        <v>29</v>
      </c>
      <c r="Y2">
        <v>1</v>
      </c>
      <c r="Z2" s="57">
        <v>14.124797406807131</v>
      </c>
      <c r="AA2" s="35">
        <v>1</v>
      </c>
      <c r="AB2" s="35">
        <v>9</v>
      </c>
      <c r="AC2" s="35"/>
      <c r="AD2" s="12">
        <v>-0.13894847766361818</v>
      </c>
      <c r="AE2" s="23">
        <v>1</v>
      </c>
      <c r="AF2" s="35">
        <v>9</v>
      </c>
      <c r="AG2" s="35">
        <v>0</v>
      </c>
      <c r="AH2" s="57">
        <v>19.287554100334955</v>
      </c>
      <c r="AI2" s="35">
        <v>16</v>
      </c>
      <c r="AJ2" s="35">
        <v>363</v>
      </c>
      <c r="AK2" s="35">
        <v>43</v>
      </c>
      <c r="AL2" s="12">
        <v>8.9141004862236528E-3</v>
      </c>
      <c r="AM2" s="23">
        <v>16</v>
      </c>
      <c r="AN2" s="35">
        <v>363</v>
      </c>
      <c r="AO2" s="35">
        <v>43</v>
      </c>
      <c r="AP2" s="57">
        <v>10.593598055105348</v>
      </c>
    </row>
    <row r="3" spans="1:42" x14ac:dyDescent="0.75">
      <c r="A3" s="4" t="s">
        <v>78</v>
      </c>
      <c r="B3" s="15" t="s">
        <v>288</v>
      </c>
      <c r="C3" s="35"/>
      <c r="D3" s="35"/>
      <c r="E3" s="35"/>
      <c r="F3" s="12">
        <v>-7.8549848942598186E-2</v>
      </c>
      <c r="G3" s="57">
        <v>2.8092105263157898</v>
      </c>
      <c r="H3" s="23">
        <v>0</v>
      </c>
      <c r="I3" s="23">
        <v>1</v>
      </c>
      <c r="J3" s="23">
        <v>0</v>
      </c>
      <c r="K3">
        <v>8</v>
      </c>
      <c r="L3">
        <v>37</v>
      </c>
      <c r="M3">
        <v>15</v>
      </c>
      <c r="N3" s="12">
        <v>0.10201793721973096</v>
      </c>
      <c r="O3">
        <v>10</v>
      </c>
      <c r="P3">
        <v>46.999999999999993</v>
      </c>
      <c r="Q3">
        <v>18</v>
      </c>
      <c r="R3" s="57">
        <v>2.9270471464019852</v>
      </c>
      <c r="S3" s="35">
        <v>1</v>
      </c>
      <c r="T3" s="35">
        <v>80</v>
      </c>
      <c r="U3" s="35"/>
      <c r="V3" s="12">
        <v>-1.927710843373498E-2</v>
      </c>
      <c r="W3">
        <v>1</v>
      </c>
      <c r="X3">
        <v>109</v>
      </c>
      <c r="Y3">
        <v>1</v>
      </c>
      <c r="Z3" s="57">
        <v>13.852512155591571</v>
      </c>
      <c r="AA3" s="35">
        <v>3</v>
      </c>
      <c r="AB3" s="35">
        <v>12</v>
      </c>
      <c r="AC3" s="35">
        <v>3</v>
      </c>
      <c r="AD3" s="12">
        <v>0.3730495213951659</v>
      </c>
      <c r="AE3" s="23">
        <v>3</v>
      </c>
      <c r="AF3" s="35">
        <v>12</v>
      </c>
      <c r="AG3" s="35">
        <v>3</v>
      </c>
      <c r="AH3" s="57">
        <v>26.48276692634828</v>
      </c>
      <c r="AI3" s="35">
        <v>42</v>
      </c>
      <c r="AJ3" s="35">
        <v>1932</v>
      </c>
      <c r="AK3" s="35">
        <v>86</v>
      </c>
      <c r="AL3" s="12">
        <v>-1.927710843373498E-2</v>
      </c>
      <c r="AM3" s="23">
        <v>47.38298390463634</v>
      </c>
      <c r="AN3" s="35">
        <v>1971.1043916055542</v>
      </c>
      <c r="AO3" s="35">
        <v>86</v>
      </c>
      <c r="AP3" s="57">
        <v>10.389384116693678</v>
      </c>
    </row>
    <row r="4" spans="1:42" x14ac:dyDescent="0.75">
      <c r="A4" s="4" t="s">
        <v>79</v>
      </c>
      <c r="B4" s="15" t="s">
        <v>287</v>
      </c>
      <c r="C4" s="35"/>
      <c r="D4" s="35">
        <v>1</v>
      </c>
      <c r="E4" s="35"/>
      <c r="F4" s="12">
        <v>5.9016393442622883E-2</v>
      </c>
      <c r="G4" s="57">
        <v>2.9750000000000001</v>
      </c>
      <c r="H4" s="23">
        <v>0</v>
      </c>
      <c r="I4" s="23">
        <v>0</v>
      </c>
      <c r="J4" s="23">
        <v>0</v>
      </c>
      <c r="K4">
        <v>5</v>
      </c>
      <c r="L4">
        <v>57</v>
      </c>
      <c r="M4">
        <v>21</v>
      </c>
      <c r="N4" s="12">
        <v>4.1709053916581862E-2</v>
      </c>
      <c r="O4">
        <v>13</v>
      </c>
      <c r="P4">
        <v>94</v>
      </c>
      <c r="Q4">
        <v>36</v>
      </c>
      <c r="R4" s="57">
        <v>3.0491315136476427</v>
      </c>
      <c r="S4" s="35">
        <v>6</v>
      </c>
      <c r="T4" s="35">
        <v>90</v>
      </c>
      <c r="U4" s="35"/>
      <c r="V4" s="12">
        <v>-0.11056511056511054</v>
      </c>
      <c r="W4">
        <v>7</v>
      </c>
      <c r="X4">
        <v>170</v>
      </c>
      <c r="Y4">
        <v>0</v>
      </c>
      <c r="Z4" s="57">
        <v>12.320907617504052</v>
      </c>
      <c r="AA4" s="35">
        <v>1</v>
      </c>
      <c r="AB4" s="35">
        <v>23</v>
      </c>
      <c r="AC4" s="35">
        <v>8</v>
      </c>
      <c r="AD4" s="12">
        <v>0.23788756605335193</v>
      </c>
      <c r="AE4" s="23">
        <v>1</v>
      </c>
      <c r="AF4" s="35">
        <v>23</v>
      </c>
      <c r="AG4" s="35">
        <v>8</v>
      </c>
      <c r="AH4" s="57">
        <v>32.782687892815481</v>
      </c>
      <c r="AI4" s="35">
        <v>46</v>
      </c>
      <c r="AJ4" s="35">
        <v>1077</v>
      </c>
      <c r="AK4" s="35">
        <v>88</v>
      </c>
      <c r="AL4" s="12">
        <v>-0.11056511056511054</v>
      </c>
      <c r="AM4" s="23">
        <v>60.130332749670387</v>
      </c>
      <c r="AN4" s="35">
        <v>1285.1258528427848</v>
      </c>
      <c r="AO4" s="35">
        <v>88</v>
      </c>
      <c r="AP4" s="57">
        <v>9.2406807131280395</v>
      </c>
    </row>
    <row r="5" spans="1:42" x14ac:dyDescent="0.75">
      <c r="A5" s="4" t="s">
        <v>80</v>
      </c>
      <c r="B5" s="15" t="s">
        <v>286</v>
      </c>
      <c r="C5" s="35"/>
      <c r="D5" s="35">
        <v>1</v>
      </c>
      <c r="E5" s="35">
        <v>1</v>
      </c>
      <c r="F5" s="12">
        <v>9.2879256965944235E-2</v>
      </c>
      <c r="G5" s="57">
        <v>3.2513157894736842</v>
      </c>
      <c r="H5" s="23">
        <v>0</v>
      </c>
      <c r="I5" s="23">
        <v>1</v>
      </c>
      <c r="J5" s="23">
        <v>0.99999999999999989</v>
      </c>
      <c r="K5">
        <v>20</v>
      </c>
      <c r="L5">
        <v>94</v>
      </c>
      <c r="M5">
        <v>18</v>
      </c>
      <c r="N5" s="12">
        <v>2.24609375E-2</v>
      </c>
      <c r="O5">
        <v>25</v>
      </c>
      <c r="P5">
        <v>151</v>
      </c>
      <c r="Q5">
        <v>39</v>
      </c>
      <c r="R5" s="57">
        <v>3.1176178660049629</v>
      </c>
      <c r="S5" s="35">
        <v>1</v>
      </c>
      <c r="T5" s="35">
        <v>107</v>
      </c>
      <c r="U5" s="35">
        <v>2</v>
      </c>
      <c r="V5" s="12">
        <v>-4.3278084714548755E-2</v>
      </c>
      <c r="W5">
        <v>7</v>
      </c>
      <c r="X5">
        <v>197</v>
      </c>
      <c r="Y5">
        <v>2</v>
      </c>
      <c r="Z5" s="57">
        <v>11.787682333873581</v>
      </c>
      <c r="AA5" s="35">
        <v>2</v>
      </c>
      <c r="AB5" s="35">
        <v>14</v>
      </c>
      <c r="AC5" s="35">
        <v>1</v>
      </c>
      <c r="AD5" s="12">
        <v>1.2677758633990788E-2</v>
      </c>
      <c r="AE5" s="23">
        <v>2</v>
      </c>
      <c r="AF5" s="35">
        <v>14</v>
      </c>
      <c r="AG5" s="35">
        <v>1</v>
      </c>
      <c r="AH5" s="57">
        <v>33.198298897294045</v>
      </c>
      <c r="AI5" s="35">
        <v>28</v>
      </c>
      <c r="AJ5" s="35">
        <v>945</v>
      </c>
      <c r="AK5" s="35">
        <v>111</v>
      </c>
      <c r="AL5" s="12">
        <v>-4.3278084714548755E-2</v>
      </c>
      <c r="AM5" s="23">
        <v>43.476078725829467</v>
      </c>
      <c r="AN5" s="35">
        <v>1061.0204676561486</v>
      </c>
      <c r="AO5" s="35">
        <v>111</v>
      </c>
      <c r="AP5" s="57">
        <v>8.8407617504051874</v>
      </c>
    </row>
    <row r="6" spans="1:42" x14ac:dyDescent="0.75">
      <c r="A6" s="4" t="s">
        <v>81</v>
      </c>
      <c r="B6" s="15" t="s">
        <v>285</v>
      </c>
      <c r="C6" s="35">
        <v>1</v>
      </c>
      <c r="D6" s="35">
        <v>4</v>
      </c>
      <c r="E6" s="35">
        <v>1</v>
      </c>
      <c r="F6" s="12">
        <v>-6.5155807365439133E-2</v>
      </c>
      <c r="G6" s="57">
        <v>3.0394736842105261</v>
      </c>
      <c r="H6" s="23">
        <v>0.99999999999999989</v>
      </c>
      <c r="I6" s="23">
        <v>1</v>
      </c>
      <c r="J6" s="23">
        <v>2</v>
      </c>
      <c r="K6">
        <v>7</v>
      </c>
      <c r="L6">
        <v>76</v>
      </c>
      <c r="M6">
        <v>22</v>
      </c>
      <c r="N6" s="12">
        <v>-3.2473734479465111E-2</v>
      </c>
      <c r="O6">
        <v>27</v>
      </c>
      <c r="P6">
        <v>170</v>
      </c>
      <c r="Q6">
        <v>40</v>
      </c>
      <c r="R6" s="57">
        <v>3.0163771712158813</v>
      </c>
      <c r="S6" s="35">
        <v>2</v>
      </c>
      <c r="T6" s="35">
        <v>137</v>
      </c>
      <c r="U6" s="35">
        <v>10</v>
      </c>
      <c r="V6" s="12">
        <v>-2.791145332050049E-2</v>
      </c>
      <c r="W6">
        <v>3</v>
      </c>
      <c r="X6">
        <v>244</v>
      </c>
      <c r="Y6">
        <v>12</v>
      </c>
      <c r="Z6" s="57">
        <v>11.458670988654781</v>
      </c>
      <c r="AA6" s="35">
        <v>6</v>
      </c>
      <c r="AB6" s="35">
        <v>17</v>
      </c>
      <c r="AC6" s="35">
        <v>3</v>
      </c>
      <c r="AD6" s="12">
        <v>3.8598273235144198E-3</v>
      </c>
      <c r="AE6" s="23">
        <v>6</v>
      </c>
      <c r="AF6" s="35">
        <v>17</v>
      </c>
      <c r="AG6" s="35">
        <v>3</v>
      </c>
      <c r="AH6" s="57">
        <v>33.326438598472016</v>
      </c>
      <c r="AI6" s="35">
        <v>35</v>
      </c>
      <c r="AJ6" s="35">
        <v>1011</v>
      </c>
      <c r="AK6" s="35">
        <v>92</v>
      </c>
      <c r="AL6" s="12">
        <v>-2.791145332050049E-2</v>
      </c>
      <c r="AM6" s="23">
        <v>44.420221833113587</v>
      </c>
      <c r="AN6" s="35">
        <v>1112.8006888904924</v>
      </c>
      <c r="AO6" s="35">
        <v>92</v>
      </c>
      <c r="AP6" s="57">
        <v>8.5940032414910874</v>
      </c>
    </row>
    <row r="7" spans="1:42" x14ac:dyDescent="0.75">
      <c r="A7" s="4" t="s">
        <v>82</v>
      </c>
      <c r="B7" s="15" t="s">
        <v>284</v>
      </c>
      <c r="C7" s="35"/>
      <c r="D7" s="35">
        <v>2</v>
      </c>
      <c r="E7" s="35"/>
      <c r="F7" s="12">
        <v>-2.7272727272727223E-2</v>
      </c>
      <c r="G7" s="57">
        <v>2.956578947368421</v>
      </c>
      <c r="H7" s="23">
        <v>1</v>
      </c>
      <c r="I7" s="23">
        <v>4</v>
      </c>
      <c r="J7" s="23">
        <v>1</v>
      </c>
      <c r="K7">
        <v>13</v>
      </c>
      <c r="L7">
        <v>87</v>
      </c>
      <c r="M7">
        <v>31</v>
      </c>
      <c r="N7" s="12">
        <v>0.10661401776900292</v>
      </c>
      <c r="O7">
        <v>20</v>
      </c>
      <c r="P7">
        <v>163</v>
      </c>
      <c r="Q7">
        <v>53</v>
      </c>
      <c r="R7" s="57">
        <v>3.3379652605459063</v>
      </c>
      <c r="S7" s="35">
        <v>1</v>
      </c>
      <c r="T7" s="35">
        <v>76</v>
      </c>
      <c r="U7" s="35">
        <v>12</v>
      </c>
      <c r="V7" s="12">
        <v>-8.4158415841584122E-2</v>
      </c>
      <c r="W7">
        <v>3</v>
      </c>
      <c r="X7">
        <v>213</v>
      </c>
      <c r="Y7">
        <v>22</v>
      </c>
      <c r="Z7" s="57">
        <v>10.494327390599675</v>
      </c>
      <c r="AA7" s="35">
        <v>3</v>
      </c>
      <c r="AB7" s="35">
        <v>30</v>
      </c>
      <c r="AC7" s="35"/>
      <c r="AD7" s="12">
        <v>0.10168977031265802</v>
      </c>
      <c r="AE7" s="23">
        <v>3</v>
      </c>
      <c r="AF7" s="35">
        <v>30</v>
      </c>
      <c r="AG7" s="35">
        <v>0</v>
      </c>
      <c r="AH7" s="57">
        <v>36.715396484889538</v>
      </c>
      <c r="AI7" s="35">
        <v>49</v>
      </c>
      <c r="AJ7" s="35">
        <v>1027</v>
      </c>
      <c r="AK7" s="35">
        <v>118</v>
      </c>
      <c r="AL7" s="12">
        <v>-8.4158415841584122E-2</v>
      </c>
      <c r="AM7" s="23">
        <v>60.775277291391987</v>
      </c>
      <c r="AN7" s="35">
        <v>1135.9105782733204</v>
      </c>
      <c r="AO7" s="35">
        <v>118</v>
      </c>
      <c r="AP7" s="57">
        <v>7.8707455429497584</v>
      </c>
    </row>
    <row r="8" spans="1:42" x14ac:dyDescent="0.75">
      <c r="A8" s="4" t="s">
        <v>83</v>
      </c>
      <c r="B8" s="15" t="s">
        <v>283</v>
      </c>
      <c r="C8" s="35">
        <v>1</v>
      </c>
      <c r="D8" s="35">
        <v>1</v>
      </c>
      <c r="E8" s="35"/>
      <c r="F8" s="12">
        <v>-6.230529595015577E-2</v>
      </c>
      <c r="G8" s="57">
        <v>2.7723684210526316</v>
      </c>
      <c r="H8" s="23">
        <v>0.99999999999999989</v>
      </c>
      <c r="I8" s="23">
        <v>2</v>
      </c>
      <c r="J8" s="23">
        <v>0</v>
      </c>
      <c r="K8">
        <v>7</v>
      </c>
      <c r="L8">
        <v>102</v>
      </c>
      <c r="M8">
        <v>36</v>
      </c>
      <c r="N8" s="12">
        <v>-3.5385072851620625E-2</v>
      </c>
      <c r="O8">
        <v>20</v>
      </c>
      <c r="P8">
        <v>189</v>
      </c>
      <c r="Q8">
        <v>67</v>
      </c>
      <c r="R8" s="57">
        <v>3.2198511166253105</v>
      </c>
      <c r="S8" s="35">
        <v>1</v>
      </c>
      <c r="T8" s="35">
        <v>67</v>
      </c>
      <c r="U8" s="35">
        <v>15</v>
      </c>
      <c r="V8" s="12">
        <v>7.3513513513513429E-2</v>
      </c>
      <c r="W8">
        <v>2</v>
      </c>
      <c r="X8">
        <v>143</v>
      </c>
      <c r="Y8">
        <v>27</v>
      </c>
      <c r="Z8" s="57">
        <v>11.265802269043759</v>
      </c>
      <c r="AA8" s="35">
        <v>2</v>
      </c>
      <c r="AB8" s="35">
        <v>47</v>
      </c>
      <c r="AC8" s="35">
        <v>8</v>
      </c>
      <c r="AD8" s="12">
        <v>-3.0767817781043316E-2</v>
      </c>
      <c r="AE8" s="23">
        <v>2</v>
      </c>
      <c r="AF8" s="35">
        <v>47</v>
      </c>
      <c r="AG8" s="35">
        <v>8</v>
      </c>
      <c r="AH8" s="57">
        <v>35.585743856083695</v>
      </c>
      <c r="AI8" s="35">
        <v>34</v>
      </c>
      <c r="AJ8" s="35">
        <v>1037</v>
      </c>
      <c r="AK8" s="35">
        <v>145</v>
      </c>
      <c r="AL8" s="12">
        <v>7.3513513513513429E-2</v>
      </c>
      <c r="AM8" s="23">
        <v>50.485388207948787</v>
      </c>
      <c r="AN8" s="35">
        <v>1147.6341878206729</v>
      </c>
      <c r="AO8" s="35">
        <v>145</v>
      </c>
      <c r="AP8" s="57">
        <v>8.4493517017828204</v>
      </c>
    </row>
    <row r="9" spans="1:42" x14ac:dyDescent="0.75">
      <c r="A9" s="4" t="s">
        <v>84</v>
      </c>
      <c r="B9" s="15" t="s">
        <v>282</v>
      </c>
      <c r="C9" s="35">
        <v>1</v>
      </c>
      <c r="D9" s="35">
        <v>8</v>
      </c>
      <c r="E9" s="35">
        <v>1</v>
      </c>
      <c r="F9" s="12">
        <v>9.6345514950166189E-2</v>
      </c>
      <c r="G9" s="57">
        <v>3.0394736842105265</v>
      </c>
      <c r="H9" s="23">
        <v>2</v>
      </c>
      <c r="I9" s="23">
        <v>1</v>
      </c>
      <c r="J9" s="23">
        <v>0.99999999999999989</v>
      </c>
      <c r="K9">
        <v>2</v>
      </c>
      <c r="L9">
        <v>69</v>
      </c>
      <c r="M9">
        <v>22</v>
      </c>
      <c r="N9" s="12">
        <v>-8.3230579531442528E-3</v>
      </c>
      <c r="O9">
        <v>9</v>
      </c>
      <c r="P9">
        <v>171</v>
      </c>
      <c r="Q9">
        <v>58</v>
      </c>
      <c r="R9" s="57">
        <v>3.1930521091811417</v>
      </c>
      <c r="S9" s="35">
        <v>1</v>
      </c>
      <c r="T9" s="35">
        <v>87</v>
      </c>
      <c r="U9" s="35">
        <v>16</v>
      </c>
      <c r="V9" s="12">
        <v>6.7472306143000926E-2</v>
      </c>
      <c r="W9">
        <v>2</v>
      </c>
      <c r="X9">
        <v>154</v>
      </c>
      <c r="Y9">
        <v>31</v>
      </c>
      <c r="Z9" s="57">
        <v>12.025931928687193</v>
      </c>
      <c r="AA9" s="35"/>
      <c r="AB9" s="35">
        <v>36</v>
      </c>
      <c r="AC9" s="35">
        <v>1</v>
      </c>
      <c r="AD9" s="12">
        <v>-2.0965602198427025E-2</v>
      </c>
      <c r="AE9" s="23">
        <v>0</v>
      </c>
      <c r="AF9" s="35">
        <v>36</v>
      </c>
      <c r="AG9" s="35">
        <v>1</v>
      </c>
      <c r="AH9" s="57">
        <v>34.839667306461926</v>
      </c>
      <c r="AI9" s="35">
        <v>37</v>
      </c>
      <c r="AJ9" s="35">
        <v>1383</v>
      </c>
      <c r="AK9" s="35">
        <v>286</v>
      </c>
      <c r="AL9" s="12">
        <v>6.7472306143000926E-2</v>
      </c>
      <c r="AM9" s="23">
        <v>48.438840797352213</v>
      </c>
      <c r="AN9" s="35">
        <v>1494.7114437877681</v>
      </c>
      <c r="AO9" s="35">
        <v>286</v>
      </c>
      <c r="AP9" s="57">
        <v>9.0194489465153964</v>
      </c>
    </row>
    <row r="10" spans="1:42" x14ac:dyDescent="0.75">
      <c r="A10" s="4" t="s">
        <v>85</v>
      </c>
      <c r="B10" s="15" t="s">
        <v>281</v>
      </c>
      <c r="C10" s="35"/>
      <c r="D10" s="35">
        <v>5</v>
      </c>
      <c r="E10" s="35">
        <v>1</v>
      </c>
      <c r="F10" s="12">
        <v>-0.1454545454545455</v>
      </c>
      <c r="G10" s="57">
        <v>2.5973684210526318</v>
      </c>
      <c r="H10" s="23">
        <v>1</v>
      </c>
      <c r="I10" s="23">
        <v>8</v>
      </c>
      <c r="J10" s="23">
        <v>2</v>
      </c>
      <c r="K10">
        <v>6</v>
      </c>
      <c r="L10">
        <v>100</v>
      </c>
      <c r="M10">
        <v>8</v>
      </c>
      <c r="N10" s="12">
        <v>4.3518806341311889E-2</v>
      </c>
      <c r="O10">
        <v>8</v>
      </c>
      <c r="P10">
        <v>169</v>
      </c>
      <c r="Q10">
        <v>30</v>
      </c>
      <c r="R10" s="57">
        <v>3.3320099255583133</v>
      </c>
      <c r="S10" s="35">
        <v>2</v>
      </c>
      <c r="T10" s="35">
        <v>62</v>
      </c>
      <c r="U10" s="35">
        <v>8</v>
      </c>
      <c r="V10" s="12">
        <v>9.4339622641510523E-3</v>
      </c>
      <c r="W10">
        <v>3</v>
      </c>
      <c r="X10">
        <v>149</v>
      </c>
      <c r="Y10">
        <v>24</v>
      </c>
      <c r="Z10" s="57">
        <v>12.139384116693677</v>
      </c>
      <c r="AA10" s="35"/>
      <c r="AB10" s="35">
        <v>12</v>
      </c>
      <c r="AC10" s="35">
        <v>5</v>
      </c>
      <c r="AD10" s="12">
        <v>-1.2413192343988189E-2</v>
      </c>
      <c r="AE10" s="23">
        <v>0</v>
      </c>
      <c r="AF10" s="35">
        <v>12</v>
      </c>
      <c r="AG10" s="35">
        <v>5</v>
      </c>
      <c r="AH10" s="57">
        <v>34.40719581498626</v>
      </c>
      <c r="AI10" s="35">
        <v>21</v>
      </c>
      <c r="AJ10" s="35">
        <v>1204</v>
      </c>
      <c r="AK10" s="35">
        <v>134</v>
      </c>
      <c r="AL10" s="12">
        <v>9.4339622641510523E-3</v>
      </c>
      <c r="AM10" s="23">
        <v>33.448150279471534</v>
      </c>
      <c r="AN10" s="35">
        <v>1352.9845002492605</v>
      </c>
      <c r="AO10" s="35">
        <v>134</v>
      </c>
      <c r="AP10" s="57">
        <v>9.1045380875202593</v>
      </c>
    </row>
    <row r="11" spans="1:42" x14ac:dyDescent="0.75">
      <c r="A11" s="4" t="s">
        <v>86</v>
      </c>
      <c r="B11" s="15" t="s">
        <v>280</v>
      </c>
      <c r="C11" s="35"/>
      <c r="D11" s="35">
        <v>4</v>
      </c>
      <c r="E11" s="35">
        <v>1</v>
      </c>
      <c r="F11" s="12">
        <v>0.21985815602836881</v>
      </c>
      <c r="G11" s="57">
        <v>3.168421052631579</v>
      </c>
      <c r="H11" s="23">
        <v>0</v>
      </c>
      <c r="I11" s="23">
        <v>5</v>
      </c>
      <c r="J11" s="23">
        <v>2</v>
      </c>
      <c r="K11">
        <v>3</v>
      </c>
      <c r="L11">
        <v>97</v>
      </c>
      <c r="M11">
        <v>24</v>
      </c>
      <c r="N11" s="12">
        <v>3.5746201966040392E-3</v>
      </c>
      <c r="O11">
        <v>9</v>
      </c>
      <c r="P11">
        <v>197</v>
      </c>
      <c r="Q11">
        <v>32</v>
      </c>
      <c r="R11" s="57">
        <v>3.3439205955334992</v>
      </c>
      <c r="S11" s="35"/>
      <c r="T11" s="35">
        <v>51</v>
      </c>
      <c r="U11" s="35">
        <v>2</v>
      </c>
      <c r="V11" s="12">
        <v>-9.3457943925233655E-3</v>
      </c>
      <c r="W11">
        <v>2</v>
      </c>
      <c r="X11">
        <v>113</v>
      </c>
      <c r="Y11">
        <v>10</v>
      </c>
      <c r="Z11" s="57">
        <v>12.025931928687193</v>
      </c>
      <c r="AA11" s="35"/>
      <c r="AB11" s="35">
        <v>16</v>
      </c>
      <c r="AC11" s="35">
        <v>2</v>
      </c>
      <c r="AD11" s="12">
        <v>1.6366932915176102E-2</v>
      </c>
      <c r="AE11" s="23">
        <v>0</v>
      </c>
      <c r="AF11" s="35">
        <v>16</v>
      </c>
      <c r="AG11" s="35">
        <v>2</v>
      </c>
      <c r="AH11" s="57">
        <v>34.970336080689471</v>
      </c>
      <c r="AI11" s="35">
        <v>36</v>
      </c>
      <c r="AJ11" s="35">
        <v>1020</v>
      </c>
      <c r="AK11" s="35">
        <v>103</v>
      </c>
      <c r="AL11" s="12">
        <v>-9.3457943925233655E-3</v>
      </c>
      <c r="AM11" s="23">
        <v>43.065166374835194</v>
      </c>
      <c r="AN11" s="35">
        <v>1149.7016184382571</v>
      </c>
      <c r="AO11" s="35">
        <v>103</v>
      </c>
      <c r="AP11" s="57">
        <v>9.0194489465153964</v>
      </c>
    </row>
    <row r="12" spans="1:42" x14ac:dyDescent="0.75">
      <c r="A12" s="4" t="s">
        <v>87</v>
      </c>
      <c r="B12" s="15" t="s">
        <v>293</v>
      </c>
      <c r="C12" s="35"/>
      <c r="D12" s="35">
        <v>2</v>
      </c>
      <c r="E12" s="35"/>
      <c r="F12" s="12">
        <v>0</v>
      </c>
      <c r="G12" s="57">
        <v>3.168421052631579</v>
      </c>
      <c r="H12" s="23">
        <v>0</v>
      </c>
      <c r="I12" s="23">
        <v>4</v>
      </c>
      <c r="J12" s="23">
        <v>1</v>
      </c>
      <c r="K12">
        <v>5</v>
      </c>
      <c r="L12">
        <v>83</v>
      </c>
      <c r="M12">
        <v>18</v>
      </c>
      <c r="N12" s="12">
        <v>-2.7604630454140744E-2</v>
      </c>
      <c r="O12">
        <v>8</v>
      </c>
      <c r="P12">
        <v>180</v>
      </c>
      <c r="Q12">
        <v>42</v>
      </c>
      <c r="R12" s="57">
        <v>3.2516129032258068</v>
      </c>
      <c r="S12" s="35">
        <v>1</v>
      </c>
      <c r="T12" s="35">
        <v>50</v>
      </c>
      <c r="U12" s="35"/>
      <c r="V12" s="12">
        <v>-5.3773584905660421E-2</v>
      </c>
      <c r="W12">
        <v>1</v>
      </c>
      <c r="X12">
        <v>101</v>
      </c>
      <c r="Y12">
        <v>2</v>
      </c>
      <c r="Z12" s="57">
        <v>11.379254457050239</v>
      </c>
      <c r="AA12" s="35">
        <v>5</v>
      </c>
      <c r="AB12" s="35">
        <v>27</v>
      </c>
      <c r="AC12" s="35">
        <v>3</v>
      </c>
      <c r="AD12" s="12">
        <v>3.5678125452003329E-3</v>
      </c>
      <c r="AE12" s="23">
        <v>5</v>
      </c>
      <c r="AF12" s="35">
        <v>27</v>
      </c>
      <c r="AG12" s="35">
        <v>3</v>
      </c>
      <c r="AH12" s="57">
        <v>35.095103684468029</v>
      </c>
      <c r="AI12" s="35">
        <v>53</v>
      </c>
      <c r="AJ12" s="35">
        <v>1366</v>
      </c>
      <c r="AK12" s="35">
        <v>137</v>
      </c>
      <c r="AL12" s="12">
        <v>-5.3773584905660421E-2</v>
      </c>
      <c r="AM12" s="23">
        <v>65.11171378543176</v>
      </c>
      <c r="AN12" s="35">
        <v>1475.8801086437061</v>
      </c>
      <c r="AO12" s="35">
        <v>137</v>
      </c>
      <c r="AP12" s="57">
        <v>8.5344408427876814</v>
      </c>
    </row>
    <row r="13" spans="1:42" x14ac:dyDescent="0.75">
      <c r="A13" s="4" t="s">
        <v>88</v>
      </c>
      <c r="B13" s="15" t="s">
        <v>279</v>
      </c>
      <c r="C13" s="35">
        <v>1</v>
      </c>
      <c r="D13" s="35">
        <v>2</v>
      </c>
      <c r="E13" s="35">
        <v>1</v>
      </c>
      <c r="F13" s="12">
        <v>0.49127906976744184</v>
      </c>
      <c r="G13" s="57">
        <v>4.7249999999999996</v>
      </c>
      <c r="H13" s="23">
        <v>0.99999999999999989</v>
      </c>
      <c r="I13" s="23">
        <v>2</v>
      </c>
      <c r="J13" s="23">
        <v>0.99999999999999989</v>
      </c>
      <c r="K13">
        <v>8</v>
      </c>
      <c r="L13">
        <v>84</v>
      </c>
      <c r="M13">
        <v>20</v>
      </c>
      <c r="N13" s="12">
        <v>0.16269841269841279</v>
      </c>
      <c r="O13">
        <v>13</v>
      </c>
      <c r="P13">
        <v>167</v>
      </c>
      <c r="Q13">
        <v>38</v>
      </c>
      <c r="R13" s="57">
        <v>3.7806451612903231</v>
      </c>
      <c r="S13" s="35">
        <v>2</v>
      </c>
      <c r="T13" s="35">
        <v>57</v>
      </c>
      <c r="U13" s="35">
        <v>5</v>
      </c>
      <c r="V13" s="12">
        <v>5.1844466600199368E-2</v>
      </c>
      <c r="W13">
        <v>3</v>
      </c>
      <c r="X13">
        <v>107</v>
      </c>
      <c r="Y13">
        <v>5</v>
      </c>
      <c r="Z13" s="57">
        <v>11.969205834683949</v>
      </c>
      <c r="AA13" s="35">
        <v>3</v>
      </c>
      <c r="AB13" s="35">
        <v>23</v>
      </c>
      <c r="AC13" s="35">
        <v>3</v>
      </c>
      <c r="AD13" s="12">
        <v>9.6444871486908404E-2</v>
      </c>
      <c r="AE13" s="23">
        <v>3</v>
      </c>
      <c r="AF13" s="35">
        <v>23</v>
      </c>
      <c r="AG13" s="35">
        <v>3</v>
      </c>
      <c r="AH13" s="57">
        <v>38.479846449136275</v>
      </c>
      <c r="AI13" s="35">
        <v>42</v>
      </c>
      <c r="AJ13" s="35">
        <v>1491</v>
      </c>
      <c r="AK13" s="35">
        <v>119</v>
      </c>
      <c r="AL13" s="12">
        <v>5.1844466600199368E-2</v>
      </c>
      <c r="AM13" s="23">
        <v>59.831134184107867</v>
      </c>
      <c r="AN13" s="35">
        <v>1638.1531651051987</v>
      </c>
      <c r="AO13" s="35">
        <v>119</v>
      </c>
      <c r="AP13" s="57">
        <v>8.9769043760129641</v>
      </c>
    </row>
    <row r="14" spans="1:42" x14ac:dyDescent="0.75">
      <c r="A14" s="4" t="s">
        <v>89</v>
      </c>
      <c r="B14" s="15" t="s">
        <v>278</v>
      </c>
      <c r="C14" s="35"/>
      <c r="D14" s="35">
        <v>1</v>
      </c>
      <c r="E14" s="35">
        <v>3</v>
      </c>
      <c r="F14" s="12">
        <v>0.51267056530214417</v>
      </c>
      <c r="G14" s="57">
        <v>7.1473684210526303</v>
      </c>
      <c r="H14" s="23">
        <v>1</v>
      </c>
      <c r="I14" s="23">
        <v>2</v>
      </c>
      <c r="J14" s="23">
        <v>3.9999999999999996</v>
      </c>
      <c r="K14">
        <v>3</v>
      </c>
      <c r="L14">
        <v>89</v>
      </c>
      <c r="M14">
        <v>31</v>
      </c>
      <c r="N14" s="12">
        <v>0.15935941191913883</v>
      </c>
      <c r="O14">
        <v>11</v>
      </c>
      <c r="P14">
        <v>173</v>
      </c>
      <c r="Q14">
        <v>51</v>
      </c>
      <c r="R14" s="57">
        <v>4.3831265508684867</v>
      </c>
      <c r="S14" s="35"/>
      <c r="T14" s="35">
        <v>60</v>
      </c>
      <c r="U14" s="35">
        <v>7</v>
      </c>
      <c r="V14" s="12">
        <v>2.6540284360189625E-2</v>
      </c>
      <c r="W14">
        <v>2</v>
      </c>
      <c r="X14">
        <v>117</v>
      </c>
      <c r="Y14">
        <v>12</v>
      </c>
      <c r="Z14" s="57">
        <v>12.286871961102102</v>
      </c>
      <c r="AA14" s="35">
        <v>5</v>
      </c>
      <c r="AB14" s="35">
        <v>24</v>
      </c>
      <c r="AC14" s="35">
        <v>1</v>
      </c>
      <c r="AD14" s="12">
        <v>0.14788038120276048</v>
      </c>
      <c r="AE14" s="23">
        <v>5</v>
      </c>
      <c r="AF14" s="35">
        <v>24</v>
      </c>
      <c r="AG14" s="35">
        <v>1</v>
      </c>
      <c r="AH14" s="57">
        <v>44.170260810658235</v>
      </c>
      <c r="AI14" s="35">
        <v>34</v>
      </c>
      <c r="AJ14" s="35">
        <v>1275</v>
      </c>
      <c r="AK14" s="35">
        <v>246</v>
      </c>
      <c r="AL14" s="12">
        <v>2.6540284360189625E-2</v>
      </c>
      <c r="AM14" s="23">
        <v>48.130332749670387</v>
      </c>
      <c r="AN14" s="35">
        <v>1435.6188646938881</v>
      </c>
      <c r="AO14" s="35">
        <v>246</v>
      </c>
      <c r="AP14" s="57">
        <v>9.2151539708265791</v>
      </c>
    </row>
    <row r="15" spans="1:42" x14ac:dyDescent="0.75">
      <c r="A15" s="4" t="s">
        <v>90</v>
      </c>
      <c r="B15" s="15" t="s">
        <v>277</v>
      </c>
      <c r="C15" s="35">
        <v>1</v>
      </c>
      <c r="D15" s="35">
        <v>5</v>
      </c>
      <c r="E15" s="35">
        <v>3</v>
      </c>
      <c r="F15" s="12">
        <v>8.247422680412364E-2</v>
      </c>
      <c r="G15" s="57">
        <v>7.7368421052631557</v>
      </c>
      <c r="H15" s="23">
        <v>0.99999999999999989</v>
      </c>
      <c r="I15" s="23">
        <v>1</v>
      </c>
      <c r="J15" s="23">
        <v>6</v>
      </c>
      <c r="K15">
        <v>5</v>
      </c>
      <c r="L15">
        <v>124</v>
      </c>
      <c r="M15">
        <v>54</v>
      </c>
      <c r="N15" s="12">
        <v>8.6277173913043459E-2</v>
      </c>
      <c r="O15">
        <v>8</v>
      </c>
      <c r="P15">
        <v>213</v>
      </c>
      <c r="Q15">
        <v>85</v>
      </c>
      <c r="R15" s="57">
        <v>4.7612903225806456</v>
      </c>
      <c r="S15" s="35">
        <v>3</v>
      </c>
      <c r="T15" s="35">
        <v>68</v>
      </c>
      <c r="U15" s="35">
        <v>2</v>
      </c>
      <c r="V15" s="12">
        <v>1.8467220683287211E-2</v>
      </c>
      <c r="W15">
        <v>3</v>
      </c>
      <c r="X15">
        <v>128</v>
      </c>
      <c r="Y15">
        <v>9</v>
      </c>
      <c r="Z15" s="57">
        <v>12.513776337115068</v>
      </c>
      <c r="AA15" s="35">
        <v>2</v>
      </c>
      <c r="AB15" s="35">
        <v>13</v>
      </c>
      <c r="AC15" s="35">
        <v>3</v>
      </c>
      <c r="AD15" s="12">
        <v>0.14623532779845405</v>
      </c>
      <c r="AE15" s="23">
        <v>2</v>
      </c>
      <c r="AF15" s="35">
        <v>13</v>
      </c>
      <c r="AG15" s="35">
        <v>3</v>
      </c>
      <c r="AH15" s="57">
        <v>50.629513379248053</v>
      </c>
      <c r="AI15" s="35">
        <v>47</v>
      </c>
      <c r="AJ15" s="35">
        <v>1374</v>
      </c>
      <c r="AK15" s="35">
        <v>185</v>
      </c>
      <c r="AL15" s="12">
        <v>1.8467220683287211E-2</v>
      </c>
      <c r="AM15" s="23">
        <v>58.438840797352213</v>
      </c>
      <c r="AN15" s="35">
        <v>1511.3501358046328</v>
      </c>
      <c r="AO15" s="35">
        <v>185</v>
      </c>
      <c r="AP15" s="57">
        <v>9.3853322528363048</v>
      </c>
    </row>
    <row r="16" spans="1:42" x14ac:dyDescent="0.75">
      <c r="A16" s="4" t="s">
        <v>91</v>
      </c>
      <c r="B16" s="15" t="s">
        <v>276</v>
      </c>
      <c r="C16" s="35"/>
      <c r="D16" s="35">
        <v>4</v>
      </c>
      <c r="E16" s="35">
        <v>1</v>
      </c>
      <c r="F16" s="12">
        <v>4.8809523809523858E-2</v>
      </c>
      <c r="G16" s="57">
        <v>8.114473684210525</v>
      </c>
      <c r="H16" s="23">
        <v>1</v>
      </c>
      <c r="I16" s="23">
        <v>5</v>
      </c>
      <c r="J16" s="23">
        <v>4</v>
      </c>
      <c r="K16">
        <v>10</v>
      </c>
      <c r="L16">
        <v>111</v>
      </c>
      <c r="M16">
        <v>15</v>
      </c>
      <c r="N16" s="12">
        <v>8.8388576193454194E-2</v>
      </c>
      <c r="O16">
        <v>15</v>
      </c>
      <c r="P16">
        <v>235</v>
      </c>
      <c r="Q16">
        <v>69</v>
      </c>
      <c r="R16" s="57">
        <v>5.1821339950372209</v>
      </c>
      <c r="S16" s="35"/>
      <c r="T16" s="35">
        <v>58</v>
      </c>
      <c r="U16" s="35"/>
      <c r="V16" s="12">
        <v>2.5385312783318129E-2</v>
      </c>
      <c r="W16">
        <v>3</v>
      </c>
      <c r="X16">
        <v>126</v>
      </c>
      <c r="Y16">
        <v>2</v>
      </c>
      <c r="Z16" s="57">
        <v>12.83144246353322</v>
      </c>
      <c r="AA16" s="35"/>
      <c r="AB16" s="35">
        <v>21</v>
      </c>
      <c r="AC16" s="35">
        <v>14</v>
      </c>
      <c r="AD16" s="12">
        <v>1.565179745908063E-2</v>
      </c>
      <c r="AE16" s="23">
        <v>0</v>
      </c>
      <c r="AF16" s="35">
        <v>21</v>
      </c>
      <c r="AG16" s="35">
        <v>14</v>
      </c>
      <c r="AH16" s="57">
        <v>51.421956268111856</v>
      </c>
      <c r="AI16" s="35">
        <v>44</v>
      </c>
      <c r="AJ16" s="35">
        <v>1223</v>
      </c>
      <c r="AK16" s="35">
        <v>242</v>
      </c>
      <c r="AL16" s="12">
        <v>2.5385312783318129E-2</v>
      </c>
      <c r="AM16" s="23">
        <v>59.81251521986924</v>
      </c>
      <c r="AN16" s="35">
        <v>1371.0149698788748</v>
      </c>
      <c r="AO16" s="35">
        <v>242</v>
      </c>
      <c r="AP16" s="57">
        <v>9.623581847649918</v>
      </c>
    </row>
    <row r="17" spans="1:42" x14ac:dyDescent="0.75">
      <c r="A17" s="4" t="s">
        <v>92</v>
      </c>
      <c r="B17" s="15" t="s">
        <v>275</v>
      </c>
      <c r="C17" s="35"/>
      <c r="D17" s="35">
        <v>4</v>
      </c>
      <c r="E17" s="35">
        <v>1</v>
      </c>
      <c r="F17" s="12">
        <v>-1.1350737797956922E-2</v>
      </c>
      <c r="G17" s="57">
        <v>8.0223684210526294</v>
      </c>
      <c r="H17" s="23">
        <v>0</v>
      </c>
      <c r="I17" s="23">
        <v>4</v>
      </c>
      <c r="J17" s="23">
        <v>2</v>
      </c>
      <c r="K17">
        <v>13</v>
      </c>
      <c r="L17">
        <v>131</v>
      </c>
      <c r="M17">
        <v>26</v>
      </c>
      <c r="N17" s="12">
        <v>0.13809615016280397</v>
      </c>
      <c r="O17">
        <v>23</v>
      </c>
      <c r="P17">
        <v>241.99999999999997</v>
      </c>
      <c r="Q17">
        <v>41</v>
      </c>
      <c r="R17" s="57">
        <v>5.8977667493796524</v>
      </c>
      <c r="S17" s="35">
        <v>2</v>
      </c>
      <c r="T17" s="35">
        <v>46</v>
      </c>
      <c r="U17" s="35">
        <v>6</v>
      </c>
      <c r="V17" s="12">
        <v>0.21396993810786924</v>
      </c>
      <c r="W17">
        <v>2</v>
      </c>
      <c r="X17">
        <v>104</v>
      </c>
      <c r="Y17">
        <v>6</v>
      </c>
      <c r="Z17" s="57">
        <v>15.576985413290108</v>
      </c>
      <c r="AA17" s="35">
        <v>4</v>
      </c>
      <c r="AB17" s="35">
        <v>20</v>
      </c>
      <c r="AC17" s="35">
        <v>1</v>
      </c>
      <c r="AD17" s="12">
        <v>0.11520238700263952</v>
      </c>
      <c r="AE17" s="23">
        <v>4</v>
      </c>
      <c r="AF17" s="35">
        <v>20</v>
      </c>
      <c r="AG17" s="35">
        <v>1</v>
      </c>
      <c r="AH17" s="57">
        <v>57.345888374543684</v>
      </c>
      <c r="AI17" s="35">
        <v>41</v>
      </c>
      <c r="AJ17" s="35">
        <v>1225</v>
      </c>
      <c r="AK17" s="35">
        <v>435</v>
      </c>
      <c r="AL17" s="12">
        <v>0.21396993810786924</v>
      </c>
      <c r="AM17" s="23">
        <v>55.803205737749927</v>
      </c>
      <c r="AN17" s="35">
        <v>1356.748404775738</v>
      </c>
      <c r="AO17" s="35">
        <v>435</v>
      </c>
      <c r="AP17" s="57">
        <v>11.682739059967584</v>
      </c>
    </row>
    <row r="18" spans="1:42" x14ac:dyDescent="0.75">
      <c r="A18" s="4" t="s">
        <v>93</v>
      </c>
      <c r="B18" s="15" t="s">
        <v>274</v>
      </c>
      <c r="C18" s="35"/>
      <c r="D18" s="35">
        <v>3</v>
      </c>
      <c r="E18" s="35"/>
      <c r="F18" s="12">
        <v>0.11136624569460384</v>
      </c>
      <c r="G18" s="57">
        <v>8.9157894736842085</v>
      </c>
      <c r="H18" s="23">
        <v>0</v>
      </c>
      <c r="I18" s="23">
        <v>4</v>
      </c>
      <c r="J18" s="23">
        <v>1</v>
      </c>
      <c r="K18">
        <v>6</v>
      </c>
      <c r="L18">
        <v>130</v>
      </c>
      <c r="M18">
        <v>32</v>
      </c>
      <c r="N18" s="12">
        <v>2.8778189161898338E-2</v>
      </c>
      <c r="O18">
        <v>19</v>
      </c>
      <c r="P18">
        <v>261</v>
      </c>
      <c r="Q18">
        <v>58</v>
      </c>
      <c r="R18" s="57">
        <v>6.0674937965260547</v>
      </c>
      <c r="S18" s="35">
        <v>1</v>
      </c>
      <c r="T18" s="35">
        <v>54</v>
      </c>
      <c r="U18" s="35"/>
      <c r="V18" s="12">
        <v>-0.112163146394756</v>
      </c>
      <c r="W18">
        <v>3</v>
      </c>
      <c r="X18">
        <v>100</v>
      </c>
      <c r="Y18">
        <v>6</v>
      </c>
      <c r="Z18" s="57">
        <v>13.829821717990271</v>
      </c>
      <c r="AA18" s="35">
        <v>6</v>
      </c>
      <c r="AB18" s="35">
        <v>19</v>
      </c>
      <c r="AC18" s="35">
        <v>2</v>
      </c>
      <c r="AD18" s="12">
        <v>-0.13074797130424554</v>
      </c>
      <c r="AE18" s="23">
        <v>6</v>
      </c>
      <c r="AF18" s="35">
        <v>19</v>
      </c>
      <c r="AG18" s="35">
        <v>2</v>
      </c>
      <c r="AH18" s="57">
        <v>49.848029806932381</v>
      </c>
      <c r="AI18" s="35">
        <v>50</v>
      </c>
      <c r="AJ18" s="35">
        <v>1243</v>
      </c>
      <c r="AK18" s="35">
        <v>430</v>
      </c>
      <c r="AL18" s="12">
        <v>-0.112163146394756</v>
      </c>
      <c r="AM18" s="23">
        <v>63.793896255630614</v>
      </c>
      <c r="AN18" s="35">
        <v>1374.9638559691571</v>
      </c>
      <c r="AO18" s="35">
        <v>430</v>
      </c>
      <c r="AP18" s="57">
        <v>10.372366288492707</v>
      </c>
    </row>
    <row r="19" spans="1:42" x14ac:dyDescent="0.75">
      <c r="A19" s="4" t="s">
        <v>94</v>
      </c>
      <c r="B19" s="15" t="s">
        <v>273</v>
      </c>
      <c r="C19" s="35">
        <v>1</v>
      </c>
      <c r="D19" s="35">
        <v>4</v>
      </c>
      <c r="E19" s="35">
        <v>1</v>
      </c>
      <c r="F19" s="12">
        <v>-6.1983471074380181E-2</v>
      </c>
      <c r="G19" s="57">
        <v>8.3631578947368403</v>
      </c>
      <c r="H19" s="23">
        <v>0.99999999999999989</v>
      </c>
      <c r="I19" s="23">
        <v>3</v>
      </c>
      <c r="J19" s="23">
        <v>0.99999999999999989</v>
      </c>
      <c r="K19">
        <v>15</v>
      </c>
      <c r="L19">
        <v>120</v>
      </c>
      <c r="M19">
        <v>44</v>
      </c>
      <c r="N19" s="12">
        <v>2.7809586127924835E-3</v>
      </c>
      <c r="O19">
        <v>21</v>
      </c>
      <c r="P19">
        <v>250</v>
      </c>
      <c r="Q19">
        <v>76</v>
      </c>
      <c r="R19" s="57">
        <v>6.0843672456575684</v>
      </c>
      <c r="S19" s="35"/>
      <c r="T19" s="35">
        <v>49</v>
      </c>
      <c r="U19" s="35">
        <v>4</v>
      </c>
      <c r="V19" s="12">
        <v>6.480721903199349E-2</v>
      </c>
      <c r="W19">
        <v>1</v>
      </c>
      <c r="X19">
        <v>103</v>
      </c>
      <c r="Y19">
        <v>4</v>
      </c>
      <c r="Z19" s="57">
        <v>14.726094003241487</v>
      </c>
      <c r="AA19" s="35">
        <v>10</v>
      </c>
      <c r="AB19" s="35">
        <v>573</v>
      </c>
      <c r="AC19" s="35">
        <v>31</v>
      </c>
      <c r="AD19" s="12">
        <v>-0.12164721799424992</v>
      </c>
      <c r="AE19" s="23">
        <v>10</v>
      </c>
      <c r="AF19" s="35">
        <v>573</v>
      </c>
      <c r="AG19" s="35">
        <v>31</v>
      </c>
      <c r="AH19" s="57">
        <v>43.784155658424609</v>
      </c>
      <c r="AI19" s="35">
        <v>75</v>
      </c>
      <c r="AJ19" s="35">
        <v>1490</v>
      </c>
      <c r="AK19" s="35">
        <v>303</v>
      </c>
      <c r="AL19" s="12">
        <v>6.480721903199349E-2</v>
      </c>
      <c r="AM19" s="23">
        <v>91.821824701988561</v>
      </c>
      <c r="AN19" s="35">
        <v>1623.9029167099281</v>
      </c>
      <c r="AO19" s="35">
        <v>303</v>
      </c>
      <c r="AP19" s="57">
        <v>11.044570502431119</v>
      </c>
    </row>
    <row r="20" spans="1:42" x14ac:dyDescent="0.75">
      <c r="A20" s="4" t="s">
        <v>95</v>
      </c>
      <c r="B20" s="15" t="s">
        <v>272</v>
      </c>
      <c r="C20" s="35">
        <v>1</v>
      </c>
      <c r="D20" s="35">
        <v>7</v>
      </c>
      <c r="E20" s="35">
        <v>7</v>
      </c>
      <c r="F20" s="12">
        <v>-3.7444933920704797E-2</v>
      </c>
      <c r="G20" s="57">
        <v>8.0499999999999989</v>
      </c>
      <c r="H20" s="23">
        <v>2</v>
      </c>
      <c r="I20" s="23">
        <v>4</v>
      </c>
      <c r="J20" s="23">
        <v>7.9999999999999991</v>
      </c>
      <c r="K20">
        <v>13</v>
      </c>
      <c r="L20">
        <v>152</v>
      </c>
      <c r="M20">
        <v>31</v>
      </c>
      <c r="N20" s="12">
        <v>-4.5024469820554643E-2</v>
      </c>
      <c r="O20">
        <v>28</v>
      </c>
      <c r="P20">
        <v>272</v>
      </c>
      <c r="Q20">
        <v>75</v>
      </c>
      <c r="R20" s="57">
        <v>5.8104218362282882</v>
      </c>
      <c r="S20" s="35">
        <v>1</v>
      </c>
      <c r="T20" s="35">
        <v>52</v>
      </c>
      <c r="U20" s="35">
        <v>2</v>
      </c>
      <c r="V20" s="12">
        <v>4.2372881355932313E-2</v>
      </c>
      <c r="W20">
        <v>1</v>
      </c>
      <c r="X20">
        <v>101</v>
      </c>
      <c r="Y20">
        <v>6</v>
      </c>
      <c r="Z20" s="57">
        <v>15.350081037277144</v>
      </c>
      <c r="AA20" s="35">
        <v>180</v>
      </c>
      <c r="AB20" s="35">
        <v>2406</v>
      </c>
      <c r="AC20" s="35">
        <v>138</v>
      </c>
      <c r="AD20" s="12">
        <v>-2.9054431330265529E-2</v>
      </c>
      <c r="AE20" s="23">
        <v>180</v>
      </c>
      <c r="AF20" s="35">
        <v>2406</v>
      </c>
      <c r="AG20" s="35">
        <v>138</v>
      </c>
      <c r="AH20" s="57">
        <v>42.512031914493257</v>
      </c>
      <c r="AI20" s="35">
        <v>46</v>
      </c>
      <c r="AJ20" s="35">
        <v>14991</v>
      </c>
      <c r="AK20" s="35">
        <v>350</v>
      </c>
      <c r="AL20" s="12">
        <v>4.2372881355932313E-2</v>
      </c>
      <c r="AM20" s="23">
        <v>71.232737052982827</v>
      </c>
      <c r="AN20" s="35">
        <v>15151.511139097178</v>
      </c>
      <c r="AO20" s="35">
        <v>350</v>
      </c>
      <c r="AP20" s="57">
        <v>11.512560777957862</v>
      </c>
    </row>
    <row r="21" spans="1:42" x14ac:dyDescent="0.75">
      <c r="A21" s="4" t="s">
        <v>96</v>
      </c>
      <c r="B21" s="15" t="s">
        <v>271</v>
      </c>
      <c r="C21" s="35">
        <v>2</v>
      </c>
      <c r="D21" s="35">
        <v>2</v>
      </c>
      <c r="E21" s="35">
        <v>2</v>
      </c>
      <c r="F21" s="12">
        <v>-3.3180778032036562E-2</v>
      </c>
      <c r="G21" s="57">
        <v>7.7828947368421044</v>
      </c>
      <c r="H21" s="23">
        <v>3</v>
      </c>
      <c r="I21" s="23">
        <v>7</v>
      </c>
      <c r="J21" s="23">
        <v>9</v>
      </c>
      <c r="K21">
        <v>12</v>
      </c>
      <c r="L21">
        <v>169</v>
      </c>
      <c r="M21">
        <v>19</v>
      </c>
      <c r="N21" s="12">
        <v>-1.8619747181414459E-2</v>
      </c>
      <c r="O21">
        <v>25</v>
      </c>
      <c r="P21">
        <v>321</v>
      </c>
      <c r="Q21">
        <v>50</v>
      </c>
      <c r="R21" s="57">
        <v>5.7022332506203472</v>
      </c>
      <c r="S21" s="35">
        <v>1</v>
      </c>
      <c r="T21" s="35">
        <v>100</v>
      </c>
      <c r="U21" s="35"/>
      <c r="V21" s="12">
        <v>0.12195121951219524</v>
      </c>
      <c r="W21">
        <v>2</v>
      </c>
      <c r="X21">
        <v>152</v>
      </c>
      <c r="Y21">
        <v>2</v>
      </c>
      <c r="Z21" s="57">
        <v>17.222042139384115</v>
      </c>
      <c r="AA21" s="35">
        <v>414</v>
      </c>
      <c r="AB21" s="35">
        <v>3138</v>
      </c>
      <c r="AC21" s="35">
        <v>152</v>
      </c>
      <c r="AD21" s="12">
        <v>3.5000396605060713E-2</v>
      </c>
      <c r="AE21" s="23">
        <v>414</v>
      </c>
      <c r="AF21" s="35">
        <v>3138</v>
      </c>
      <c r="AG21" s="35">
        <v>152</v>
      </c>
      <c r="AH21" s="57">
        <v>43.999969891987519</v>
      </c>
      <c r="AI21" s="35">
        <v>52</v>
      </c>
      <c r="AJ21" s="35">
        <v>2080</v>
      </c>
      <c r="AK21" s="35">
        <v>141</v>
      </c>
      <c r="AL21" s="12">
        <v>0.12195121951219524</v>
      </c>
      <c r="AM21" s="23">
        <v>67.476078725829467</v>
      </c>
      <c r="AN21" s="35">
        <v>3694.9144202723523</v>
      </c>
      <c r="AO21" s="35">
        <v>141</v>
      </c>
      <c r="AP21" s="57">
        <v>12.91653160453809</v>
      </c>
    </row>
    <row r="22" spans="1:42" x14ac:dyDescent="0.75">
      <c r="A22" s="4" t="s">
        <v>97</v>
      </c>
      <c r="B22" s="15" t="s">
        <v>270</v>
      </c>
      <c r="C22" s="35">
        <v>2</v>
      </c>
      <c r="D22" s="35">
        <v>22</v>
      </c>
      <c r="E22" s="35">
        <v>1</v>
      </c>
      <c r="F22" s="12">
        <v>-4.6153846153846101E-2</v>
      </c>
      <c r="G22" s="57">
        <v>7.4236842105263152</v>
      </c>
      <c r="H22" s="23">
        <v>4</v>
      </c>
      <c r="I22" s="23">
        <v>2</v>
      </c>
      <c r="J22" s="23">
        <v>3</v>
      </c>
      <c r="K22">
        <v>11</v>
      </c>
      <c r="L22">
        <v>218</v>
      </c>
      <c r="M22">
        <v>53</v>
      </c>
      <c r="N22" s="12">
        <v>-4.8738033072236675E-2</v>
      </c>
      <c r="O22">
        <v>23</v>
      </c>
      <c r="P22">
        <v>387</v>
      </c>
      <c r="Q22">
        <v>72</v>
      </c>
      <c r="R22" s="57">
        <v>5.4243176178660049</v>
      </c>
      <c r="S22" s="35">
        <v>1</v>
      </c>
      <c r="T22" s="35">
        <v>70</v>
      </c>
      <c r="U22" s="35">
        <v>2</v>
      </c>
      <c r="V22" s="12">
        <v>7.9710144927536142E-2</v>
      </c>
      <c r="W22">
        <v>2</v>
      </c>
      <c r="X22">
        <v>170</v>
      </c>
      <c r="Y22">
        <v>2</v>
      </c>
      <c r="Z22" s="57">
        <v>18.594813614262556</v>
      </c>
      <c r="AA22" s="35">
        <v>406</v>
      </c>
      <c r="AB22" s="35">
        <v>2167</v>
      </c>
      <c r="AC22" s="35">
        <v>97</v>
      </c>
      <c r="AD22" s="12">
        <v>-5.7478972275976092E-3</v>
      </c>
      <c r="AE22" s="23">
        <v>406</v>
      </c>
      <c r="AF22" s="35">
        <v>2167</v>
      </c>
      <c r="AG22" s="35">
        <v>97</v>
      </c>
      <c r="AH22" s="57">
        <v>43.747062587030989</v>
      </c>
      <c r="AI22" s="35">
        <v>35</v>
      </c>
      <c r="AJ22" s="35">
        <v>1750</v>
      </c>
      <c r="AK22" s="35">
        <v>162</v>
      </c>
      <c r="AL22" s="12">
        <v>7.9710144927536142E-2</v>
      </c>
      <c r="AM22" s="23">
        <v>52.494697690068094</v>
      </c>
      <c r="AN22" s="35">
        <v>1974.069241155793</v>
      </c>
      <c r="AO22" s="35">
        <v>162</v>
      </c>
      <c r="AP22" s="57">
        <v>13.946110210696922</v>
      </c>
    </row>
    <row r="23" spans="1:42" x14ac:dyDescent="0.75">
      <c r="A23" s="4" t="s">
        <v>98</v>
      </c>
      <c r="B23" s="15" t="s">
        <v>269</v>
      </c>
      <c r="C23" s="35"/>
      <c r="D23" s="35"/>
      <c r="E23" s="35"/>
      <c r="F23" s="12">
        <v>-3.2258064516129004E-2</v>
      </c>
      <c r="G23" s="57">
        <v>7.1842105263157894</v>
      </c>
      <c r="H23" s="23">
        <v>2</v>
      </c>
      <c r="I23" s="23">
        <v>22</v>
      </c>
      <c r="J23" s="23">
        <v>1</v>
      </c>
      <c r="K23">
        <v>27</v>
      </c>
      <c r="L23">
        <v>160</v>
      </c>
      <c r="M23">
        <v>23</v>
      </c>
      <c r="N23" s="12">
        <v>-6.258005489478502E-2</v>
      </c>
      <c r="O23">
        <v>38</v>
      </c>
      <c r="P23">
        <v>378</v>
      </c>
      <c r="Q23">
        <v>76</v>
      </c>
      <c r="R23" s="57">
        <v>5.0848635235732011</v>
      </c>
      <c r="S23" s="35">
        <v>2</v>
      </c>
      <c r="T23" s="35">
        <v>70</v>
      </c>
      <c r="U23" s="35">
        <v>9</v>
      </c>
      <c r="V23" s="12">
        <v>5.5521659548505069E-2</v>
      </c>
      <c r="W23">
        <v>3</v>
      </c>
      <c r="X23">
        <v>140</v>
      </c>
      <c r="Y23">
        <v>11</v>
      </c>
      <c r="Z23" s="57">
        <v>19.627228525121549</v>
      </c>
      <c r="AA23" s="35">
        <v>410</v>
      </c>
      <c r="AB23" s="35">
        <v>1562</v>
      </c>
      <c r="AC23" s="35">
        <v>71</v>
      </c>
      <c r="AD23" s="12">
        <v>-7.1743780471354546E-2</v>
      </c>
      <c r="AE23" s="23">
        <v>410</v>
      </c>
      <c r="AF23" s="35">
        <v>1562</v>
      </c>
      <c r="AG23" s="35">
        <v>71</v>
      </c>
      <c r="AH23" s="57">
        <v>40.608482932520431</v>
      </c>
      <c r="AI23" s="35">
        <v>87</v>
      </c>
      <c r="AJ23" s="35">
        <v>1211</v>
      </c>
      <c r="AK23" s="35">
        <v>129</v>
      </c>
      <c r="AL23" s="12">
        <v>5.5521659548505069E-2</v>
      </c>
      <c r="AM23" s="23">
        <v>98.775277291391987</v>
      </c>
      <c r="AN23" s="35">
        <v>1399.5197942416528</v>
      </c>
      <c r="AO23" s="35">
        <v>129</v>
      </c>
      <c r="AP23" s="57">
        <v>14.720421393841168</v>
      </c>
    </row>
    <row r="24" spans="1:42" x14ac:dyDescent="0.75">
      <c r="A24" s="4" t="s">
        <v>99</v>
      </c>
      <c r="B24" s="15" t="s">
        <v>268</v>
      </c>
      <c r="C24" s="35"/>
      <c r="D24" s="35">
        <v>1</v>
      </c>
      <c r="E24" s="35">
        <v>2</v>
      </c>
      <c r="F24" s="12">
        <v>-0.26282051282051277</v>
      </c>
      <c r="G24" s="57">
        <v>5.2960526315789478</v>
      </c>
      <c r="H24" s="23">
        <v>0</v>
      </c>
      <c r="I24" s="23">
        <v>0</v>
      </c>
      <c r="J24" s="23">
        <v>1.9999999999999998</v>
      </c>
      <c r="K24">
        <v>7</v>
      </c>
      <c r="L24">
        <v>83</v>
      </c>
      <c r="M24">
        <v>32</v>
      </c>
      <c r="N24" s="12">
        <v>-6.1877805973062694E-2</v>
      </c>
      <c r="O24">
        <v>34</v>
      </c>
      <c r="P24">
        <v>243</v>
      </c>
      <c r="Q24">
        <v>55</v>
      </c>
      <c r="R24" s="57">
        <v>4.7702233250620347</v>
      </c>
      <c r="S24" s="35"/>
      <c r="T24" s="35">
        <v>58</v>
      </c>
      <c r="U24" s="35">
        <v>5</v>
      </c>
      <c r="V24" s="12">
        <v>-7.5722543352601202E-2</v>
      </c>
      <c r="W24">
        <v>2</v>
      </c>
      <c r="X24">
        <v>128</v>
      </c>
      <c r="Y24">
        <v>14</v>
      </c>
      <c r="Z24" s="57">
        <v>18.14100486223662</v>
      </c>
      <c r="AA24" s="35">
        <v>392</v>
      </c>
      <c r="AB24" s="35">
        <v>1978</v>
      </c>
      <c r="AC24" s="35">
        <v>120</v>
      </c>
      <c r="AD24" s="12">
        <v>-6.4002491177081122E-2</v>
      </c>
      <c r="AE24" s="23">
        <v>392</v>
      </c>
      <c r="AF24" s="35">
        <v>1978</v>
      </c>
      <c r="AG24" s="35">
        <v>120</v>
      </c>
      <c r="AH24" s="57">
        <v>38.00943886191714</v>
      </c>
      <c r="AI24" s="35">
        <v>43</v>
      </c>
      <c r="AJ24" s="35">
        <v>1192</v>
      </c>
      <c r="AK24" s="35">
        <v>147</v>
      </c>
      <c r="AL24" s="12">
        <v>-7.5722543352601202E-2</v>
      </c>
      <c r="AM24" s="23">
        <v>72.269974981460081</v>
      </c>
      <c r="AN24" s="35">
        <v>1322.4556976152237</v>
      </c>
      <c r="AO24" s="35">
        <v>147</v>
      </c>
      <c r="AP24" s="57">
        <v>13.605753646677472</v>
      </c>
    </row>
    <row r="25" spans="1:42" x14ac:dyDescent="0.75">
      <c r="A25" s="4" t="s">
        <v>100</v>
      </c>
      <c r="B25" s="15" t="s">
        <v>267</v>
      </c>
      <c r="C25" s="35"/>
      <c r="D25" s="35">
        <v>3</v>
      </c>
      <c r="E25" s="35">
        <v>2</v>
      </c>
      <c r="F25" s="12">
        <v>-1.0434782608695681E-2</v>
      </c>
      <c r="G25" s="57">
        <v>5.2407894736842104</v>
      </c>
      <c r="H25" s="23">
        <v>0</v>
      </c>
      <c r="I25" s="23">
        <v>1</v>
      </c>
      <c r="J25" s="23">
        <v>4</v>
      </c>
      <c r="K25">
        <v>13</v>
      </c>
      <c r="L25">
        <v>106</v>
      </c>
      <c r="M25">
        <v>36</v>
      </c>
      <c r="N25" s="12">
        <v>-8.1356637536412868E-2</v>
      </c>
      <c r="O25">
        <v>20</v>
      </c>
      <c r="P25">
        <v>189</v>
      </c>
      <c r="Q25">
        <v>68</v>
      </c>
      <c r="R25" s="57">
        <v>4.3821339950372202</v>
      </c>
      <c r="S25" s="35">
        <v>3</v>
      </c>
      <c r="T25" s="35">
        <v>65</v>
      </c>
      <c r="U25" s="35">
        <v>3</v>
      </c>
      <c r="V25" s="12">
        <v>-0.1694809255784866</v>
      </c>
      <c r="W25">
        <v>3</v>
      </c>
      <c r="X25">
        <v>123</v>
      </c>
      <c r="Y25">
        <v>8</v>
      </c>
      <c r="Z25" s="57">
        <v>15.066450567260933</v>
      </c>
      <c r="AA25" s="35">
        <v>439</v>
      </c>
      <c r="AB25" s="35">
        <v>1830</v>
      </c>
      <c r="AC25" s="35">
        <v>98</v>
      </c>
      <c r="AD25" s="12">
        <v>8.8406857852596055E-2</v>
      </c>
      <c r="AE25" s="23">
        <v>439</v>
      </c>
      <c r="AF25" s="35">
        <v>1830</v>
      </c>
      <c r="AG25" s="35">
        <v>98</v>
      </c>
      <c r="AH25" s="57">
        <v>41.369733920439586</v>
      </c>
      <c r="AI25" s="35">
        <v>157</v>
      </c>
      <c r="AJ25" s="35">
        <v>3529</v>
      </c>
      <c r="AK25" s="35">
        <v>413</v>
      </c>
      <c r="AL25" s="12">
        <v>-0.1694809255784866</v>
      </c>
      <c r="AM25" s="23">
        <v>171.46676924371016</v>
      </c>
      <c r="AN25" s="35">
        <v>3657.4089112777428</v>
      </c>
      <c r="AO25" s="35">
        <v>413</v>
      </c>
      <c r="AP25" s="57">
        <v>11.299837925445706</v>
      </c>
    </row>
    <row r="26" spans="1:42" x14ac:dyDescent="0.75">
      <c r="A26" s="4" t="s">
        <v>101</v>
      </c>
      <c r="B26" s="15" t="s">
        <v>266</v>
      </c>
      <c r="C26" s="35">
        <v>6</v>
      </c>
      <c r="D26" s="35">
        <v>27</v>
      </c>
      <c r="E26" s="35">
        <v>2</v>
      </c>
      <c r="F26" s="12">
        <v>5.7996485061511338E-2</v>
      </c>
      <c r="G26" s="57">
        <v>5.5447368421052623</v>
      </c>
      <c r="H26" s="23">
        <v>5.9999999999999991</v>
      </c>
      <c r="I26" s="23">
        <v>3</v>
      </c>
      <c r="J26" s="23">
        <v>4</v>
      </c>
      <c r="K26">
        <v>13</v>
      </c>
      <c r="L26">
        <v>168</v>
      </c>
      <c r="M26">
        <v>20</v>
      </c>
      <c r="N26" s="12">
        <v>-1.1098527746319364E-2</v>
      </c>
      <c r="O26">
        <v>26</v>
      </c>
      <c r="P26">
        <v>274</v>
      </c>
      <c r="Q26">
        <v>56</v>
      </c>
      <c r="R26" s="57">
        <v>4.3334987593052103</v>
      </c>
      <c r="S26" s="35">
        <v>4</v>
      </c>
      <c r="T26" s="35">
        <v>132</v>
      </c>
      <c r="U26" s="35">
        <v>2</v>
      </c>
      <c r="V26" s="12">
        <v>7.5301204819277157E-2</v>
      </c>
      <c r="W26">
        <v>7</v>
      </c>
      <c r="X26">
        <v>197</v>
      </c>
      <c r="Y26">
        <v>5</v>
      </c>
      <c r="Z26" s="57">
        <v>16.200972447325764</v>
      </c>
      <c r="AA26" s="35">
        <v>388</v>
      </c>
      <c r="AB26" s="35">
        <v>2119</v>
      </c>
      <c r="AC26" s="35">
        <v>88</v>
      </c>
      <c r="AD26" s="12">
        <v>1.5099953131049617E-2</v>
      </c>
      <c r="AE26" s="23">
        <v>388</v>
      </c>
      <c r="AF26" s="35">
        <v>2119</v>
      </c>
      <c r="AG26" s="35">
        <v>88</v>
      </c>
      <c r="AH26" s="57">
        <v>41.994414963682217</v>
      </c>
      <c r="AI26" s="35">
        <v>158</v>
      </c>
      <c r="AJ26" s="35">
        <v>2507</v>
      </c>
      <c r="AK26" s="35">
        <v>404</v>
      </c>
      <c r="AL26" s="12">
        <v>7.5301204819277157E-2</v>
      </c>
      <c r="AM26" s="23">
        <v>210.82052956424405</v>
      </c>
      <c r="AN26" s="35">
        <v>2887.1636307878816</v>
      </c>
      <c r="AO26" s="35">
        <v>404</v>
      </c>
      <c r="AP26" s="57">
        <v>12.150729335494329</v>
      </c>
    </row>
    <row r="27" spans="1:42" x14ac:dyDescent="0.75">
      <c r="A27" s="4" t="s">
        <v>102</v>
      </c>
      <c r="B27" s="15" t="s">
        <v>265</v>
      </c>
      <c r="C27" s="35"/>
      <c r="D27" s="35">
        <v>3</v>
      </c>
      <c r="E27" s="35"/>
      <c r="F27" s="12">
        <v>4.9833887043189362E-2</v>
      </c>
      <c r="G27" s="57">
        <v>5.8210526315789464</v>
      </c>
      <c r="H27" s="23">
        <v>6</v>
      </c>
      <c r="I27" s="23">
        <v>27</v>
      </c>
      <c r="J27" s="23">
        <v>2</v>
      </c>
      <c r="K27">
        <v>12</v>
      </c>
      <c r="L27">
        <v>135</v>
      </c>
      <c r="M27">
        <v>34</v>
      </c>
      <c r="N27" s="12">
        <v>-5.5657352267521776E-2</v>
      </c>
      <c r="O27">
        <v>25</v>
      </c>
      <c r="P27">
        <v>303</v>
      </c>
      <c r="Q27">
        <v>54</v>
      </c>
      <c r="R27" s="57">
        <v>4.092307692307692</v>
      </c>
      <c r="S27" s="35">
        <v>9</v>
      </c>
      <c r="T27" s="35">
        <v>108</v>
      </c>
      <c r="U27" s="35">
        <v>32</v>
      </c>
      <c r="V27" s="12">
        <v>6.022408963585435E-2</v>
      </c>
      <c r="W27">
        <v>13</v>
      </c>
      <c r="X27">
        <v>240</v>
      </c>
      <c r="Y27">
        <v>34</v>
      </c>
      <c r="Z27" s="57">
        <v>17.176661264181519</v>
      </c>
      <c r="AA27" s="35">
        <v>413</v>
      </c>
      <c r="AB27" s="35">
        <v>2188</v>
      </c>
      <c r="AC27" s="35">
        <v>101</v>
      </c>
      <c r="AD27" s="12">
        <v>-6.9418235837314768E-2</v>
      </c>
      <c r="AE27" s="23">
        <v>413</v>
      </c>
      <c r="AF27" s="35">
        <v>2188</v>
      </c>
      <c r="AG27" s="35">
        <v>101</v>
      </c>
      <c r="AH27" s="57">
        <v>39.079236761883266</v>
      </c>
      <c r="AI27" s="35">
        <v>104</v>
      </c>
      <c r="AJ27" s="35">
        <v>1559</v>
      </c>
      <c r="AK27" s="35">
        <v>261</v>
      </c>
      <c r="AL27" s="12">
        <v>6.022408963585435E-2</v>
      </c>
      <c r="AM27" s="23">
        <v>157.15696605828384</v>
      </c>
      <c r="AN27" s="35">
        <v>1829.0680709507562</v>
      </c>
      <c r="AO27" s="35">
        <v>261</v>
      </c>
      <c r="AP27" s="57">
        <v>12.882495948136144</v>
      </c>
    </row>
    <row r="28" spans="1:42" x14ac:dyDescent="0.75">
      <c r="A28" s="4" t="s">
        <v>103</v>
      </c>
      <c r="B28" s="15" t="s">
        <v>264</v>
      </c>
      <c r="C28" s="35">
        <v>1</v>
      </c>
      <c r="D28" s="35">
        <v>6</v>
      </c>
      <c r="E28" s="35">
        <v>3</v>
      </c>
      <c r="F28" s="12">
        <v>-0.16613924050632911</v>
      </c>
      <c r="G28" s="57">
        <v>4.8539473684210517</v>
      </c>
      <c r="H28" s="23">
        <v>0.99999999999999989</v>
      </c>
      <c r="I28" s="23">
        <v>3</v>
      </c>
      <c r="J28" s="23">
        <v>2.9999999999999996</v>
      </c>
      <c r="K28">
        <v>10</v>
      </c>
      <c r="L28">
        <v>124</v>
      </c>
      <c r="M28">
        <v>25</v>
      </c>
      <c r="N28" s="12">
        <v>3.4440941062333197E-2</v>
      </c>
      <c r="O28">
        <v>22</v>
      </c>
      <c r="P28">
        <v>259</v>
      </c>
      <c r="Q28">
        <v>59</v>
      </c>
      <c r="R28" s="57">
        <v>4.2332506203473939</v>
      </c>
      <c r="S28" s="35">
        <v>3</v>
      </c>
      <c r="T28" s="35">
        <v>59</v>
      </c>
      <c r="U28" s="35">
        <v>7</v>
      </c>
      <c r="V28" s="12">
        <v>-4.3593130779392301E-2</v>
      </c>
      <c r="W28">
        <v>12</v>
      </c>
      <c r="X28">
        <v>167</v>
      </c>
      <c r="Y28">
        <v>39</v>
      </c>
      <c r="Z28" s="57">
        <v>16.427876823338732</v>
      </c>
      <c r="AA28" s="35">
        <v>428</v>
      </c>
      <c r="AB28" s="35">
        <v>1970</v>
      </c>
      <c r="AC28" s="35">
        <v>164</v>
      </c>
      <c r="AD28" s="12">
        <v>-2.9187160238156928E-2</v>
      </c>
      <c r="AE28" s="23">
        <v>428</v>
      </c>
      <c r="AF28" s="35">
        <v>1970</v>
      </c>
      <c r="AG28" s="35">
        <v>164</v>
      </c>
      <c r="AH28" s="57">
        <v>37.938624816529305</v>
      </c>
      <c r="AI28" s="35">
        <v>81</v>
      </c>
      <c r="AJ28" s="35">
        <v>1223</v>
      </c>
      <c r="AK28" s="35">
        <v>184</v>
      </c>
      <c r="AL28" s="12">
        <v>-4.3593130779392301E-2</v>
      </c>
      <c r="AM28" s="23">
        <v>115.98939538013619</v>
      </c>
      <c r="AN28" s="35">
        <v>1390.9442052701352</v>
      </c>
      <c r="AO28" s="35">
        <v>184</v>
      </c>
      <c r="AP28" s="57">
        <v>12.320907617504053</v>
      </c>
    </row>
    <row r="29" spans="1:42" x14ac:dyDescent="0.75">
      <c r="A29" s="4" t="s">
        <v>104</v>
      </c>
      <c r="B29" s="15" t="s">
        <v>263</v>
      </c>
      <c r="C29" s="35"/>
      <c r="D29" s="35">
        <v>2</v>
      </c>
      <c r="E29" s="35">
        <v>1</v>
      </c>
      <c r="F29" s="12">
        <v>9.6774193548387011E-2</v>
      </c>
      <c r="G29" s="57">
        <v>5.3236842105263147</v>
      </c>
      <c r="H29" s="23">
        <v>1</v>
      </c>
      <c r="I29" s="23">
        <v>6</v>
      </c>
      <c r="J29" s="23">
        <v>4</v>
      </c>
      <c r="K29">
        <v>4</v>
      </c>
      <c r="L29">
        <v>94</v>
      </c>
      <c r="M29">
        <v>48</v>
      </c>
      <c r="N29" s="12">
        <v>-4.1266119577960114E-2</v>
      </c>
      <c r="O29">
        <v>14</v>
      </c>
      <c r="P29">
        <v>218</v>
      </c>
      <c r="Q29">
        <v>73</v>
      </c>
      <c r="R29" s="57">
        <v>4.0585607940446646</v>
      </c>
      <c r="S29" s="35">
        <v>1</v>
      </c>
      <c r="T29" s="35">
        <v>71</v>
      </c>
      <c r="U29" s="35">
        <v>9</v>
      </c>
      <c r="V29" s="12">
        <v>-2.9005524861878466E-2</v>
      </c>
      <c r="W29">
        <v>4</v>
      </c>
      <c r="X29">
        <v>130</v>
      </c>
      <c r="Y29">
        <v>16</v>
      </c>
      <c r="Z29" s="57">
        <v>15.951377633711504</v>
      </c>
      <c r="AA29" s="35">
        <v>316</v>
      </c>
      <c r="AB29" s="35">
        <v>1962</v>
      </c>
      <c r="AC29" s="35">
        <v>103</v>
      </c>
      <c r="AD29" s="12">
        <v>4.0908383885518651E-2</v>
      </c>
      <c r="AE29" s="23">
        <v>316</v>
      </c>
      <c r="AF29" s="35">
        <v>1962</v>
      </c>
      <c r="AG29" s="35">
        <v>103</v>
      </c>
      <c r="AH29" s="57">
        <v>39.490632644612553</v>
      </c>
      <c r="AI29" s="35">
        <v>64</v>
      </c>
      <c r="AJ29" s="35">
        <v>1096</v>
      </c>
      <c r="AK29" s="35">
        <v>236</v>
      </c>
      <c r="AL29" s="12">
        <v>-2.9005524861878466E-2</v>
      </c>
      <c r="AM29" s="23">
        <v>91.251356017221468</v>
      </c>
      <c r="AN29" s="35">
        <v>1227.748404775738</v>
      </c>
      <c r="AO29" s="35">
        <v>236</v>
      </c>
      <c r="AP29" s="57">
        <v>11.963533225283632</v>
      </c>
    </row>
    <row r="30" spans="1:42" x14ac:dyDescent="0.75">
      <c r="A30" s="4" t="s">
        <v>105</v>
      </c>
      <c r="B30" s="15" t="s">
        <v>262</v>
      </c>
      <c r="C30" s="35"/>
      <c r="D30" s="35">
        <v>6</v>
      </c>
      <c r="E30" s="35"/>
      <c r="F30" s="12">
        <v>6.7474048442906609E-2</v>
      </c>
      <c r="G30" s="57">
        <v>5.6828947368421039</v>
      </c>
      <c r="H30" s="23">
        <v>0</v>
      </c>
      <c r="I30" s="23">
        <v>2</v>
      </c>
      <c r="J30" s="23">
        <v>1</v>
      </c>
      <c r="K30">
        <v>5</v>
      </c>
      <c r="L30">
        <v>98</v>
      </c>
      <c r="M30">
        <v>30</v>
      </c>
      <c r="N30" s="12">
        <v>9.2198581560283724E-2</v>
      </c>
      <c r="O30">
        <v>9</v>
      </c>
      <c r="P30">
        <v>192</v>
      </c>
      <c r="Q30">
        <v>78</v>
      </c>
      <c r="R30" s="57">
        <v>4.4327543424317613</v>
      </c>
      <c r="S30" s="35"/>
      <c r="T30" s="35">
        <v>85</v>
      </c>
      <c r="U30" s="35">
        <v>12</v>
      </c>
      <c r="V30" s="12">
        <v>6.4011379800853474E-2</v>
      </c>
      <c r="W30">
        <v>1</v>
      </c>
      <c r="X30">
        <v>156</v>
      </c>
      <c r="Y30">
        <v>21</v>
      </c>
      <c r="Z30" s="57">
        <v>16.972447325769849</v>
      </c>
      <c r="AA30" s="35">
        <v>362</v>
      </c>
      <c r="AB30" s="35">
        <v>1856</v>
      </c>
      <c r="AC30" s="35">
        <v>89</v>
      </c>
      <c r="AD30" s="12">
        <v>8.1760737767910818E-3</v>
      </c>
      <c r="AE30" s="23">
        <v>362</v>
      </c>
      <c r="AF30" s="35">
        <v>1856</v>
      </c>
      <c r="AG30" s="35">
        <v>89</v>
      </c>
      <c r="AH30" s="57">
        <v>39.813510970607062</v>
      </c>
      <c r="AI30" s="35">
        <v>57</v>
      </c>
      <c r="AJ30" s="35">
        <v>1067</v>
      </c>
      <c r="AK30" s="35">
        <v>177</v>
      </c>
      <c r="AL30" s="12">
        <v>6.4011379800853474E-2</v>
      </c>
      <c r="AM30" s="23">
        <v>78.531935618545347</v>
      </c>
      <c r="AN30" s="35">
        <v>1185.0672539936295</v>
      </c>
      <c r="AO30" s="35">
        <v>177</v>
      </c>
      <c r="AP30" s="57">
        <v>12.729335494327392</v>
      </c>
    </row>
    <row r="31" spans="1:42" x14ac:dyDescent="0.75">
      <c r="A31" s="4" t="s">
        <v>106</v>
      </c>
      <c r="B31" s="15" t="s">
        <v>261</v>
      </c>
      <c r="C31" s="35">
        <v>1</v>
      </c>
      <c r="D31" s="35">
        <v>4</v>
      </c>
      <c r="E31" s="35">
        <v>2</v>
      </c>
      <c r="F31" s="12">
        <v>6.9692058346839447E-2</v>
      </c>
      <c r="G31" s="57">
        <v>6.0789473684210504</v>
      </c>
      <c r="H31" s="23">
        <v>0.99999999999999989</v>
      </c>
      <c r="I31" s="23">
        <v>6</v>
      </c>
      <c r="J31" s="23">
        <v>1.9999999999999998</v>
      </c>
      <c r="K31">
        <v>5</v>
      </c>
      <c r="L31">
        <v>131</v>
      </c>
      <c r="M31">
        <v>24</v>
      </c>
      <c r="N31" s="12">
        <v>-4.0976265114196157E-2</v>
      </c>
      <c r="O31">
        <v>10</v>
      </c>
      <c r="P31">
        <v>228.99999999999997</v>
      </c>
      <c r="Q31">
        <v>54</v>
      </c>
      <c r="R31" s="57">
        <v>4.2511166253101731</v>
      </c>
      <c r="S31" s="35">
        <v>2</v>
      </c>
      <c r="T31" s="35">
        <v>67</v>
      </c>
      <c r="U31" s="35">
        <v>16</v>
      </c>
      <c r="V31" s="12">
        <v>0.21189839572192515</v>
      </c>
      <c r="W31">
        <v>2</v>
      </c>
      <c r="X31">
        <v>152</v>
      </c>
      <c r="Y31">
        <v>28</v>
      </c>
      <c r="Z31" s="57">
        <v>20.568881685575359</v>
      </c>
      <c r="AA31" s="35">
        <v>259</v>
      </c>
      <c r="AB31" s="35">
        <v>1873</v>
      </c>
      <c r="AC31" s="35">
        <v>98</v>
      </c>
      <c r="AD31" s="12">
        <v>7.3178478412772252E-2</v>
      </c>
      <c r="AE31" s="23">
        <v>259</v>
      </c>
      <c r="AF31" s="35">
        <v>1873</v>
      </c>
      <c r="AG31" s="35">
        <v>98</v>
      </c>
      <c r="AH31" s="57">
        <v>42.727003123706304</v>
      </c>
      <c r="AI31" s="35">
        <v>176</v>
      </c>
      <c r="AJ31" s="35">
        <v>1452</v>
      </c>
      <c r="AK31" s="35">
        <v>191</v>
      </c>
      <c r="AL31" s="12">
        <v>0.21189839572192515</v>
      </c>
      <c r="AM31" s="23">
        <v>195.17688016026696</v>
      </c>
      <c r="AN31" s="35">
        <v>1566.9432116890534</v>
      </c>
      <c r="AO31" s="35">
        <v>191</v>
      </c>
      <c r="AP31" s="57">
        <v>15.426661264181526</v>
      </c>
    </row>
    <row r="32" spans="1:42" x14ac:dyDescent="0.75">
      <c r="A32" s="4" t="s">
        <v>107</v>
      </c>
      <c r="B32" s="15" t="s">
        <v>260</v>
      </c>
      <c r="C32" s="35"/>
      <c r="D32" s="35">
        <v>3</v>
      </c>
      <c r="E32" s="35"/>
      <c r="F32" s="12">
        <v>4.5454545454546302E-3</v>
      </c>
      <c r="G32" s="57">
        <v>6.1065789473684191</v>
      </c>
      <c r="H32" s="23">
        <v>1</v>
      </c>
      <c r="I32" s="23">
        <v>4</v>
      </c>
      <c r="J32" s="23">
        <v>2</v>
      </c>
      <c r="K32">
        <v>5</v>
      </c>
      <c r="L32">
        <v>90</v>
      </c>
      <c r="M32">
        <v>24</v>
      </c>
      <c r="N32" s="12">
        <v>-1.0273173009572756E-2</v>
      </c>
      <c r="O32">
        <v>10</v>
      </c>
      <c r="P32">
        <v>221</v>
      </c>
      <c r="Q32">
        <v>48</v>
      </c>
      <c r="R32" s="57">
        <v>4.207444168734491</v>
      </c>
      <c r="S32" s="35">
        <v>1</v>
      </c>
      <c r="T32" s="35">
        <v>66</v>
      </c>
      <c r="U32" s="35">
        <v>6</v>
      </c>
      <c r="V32" s="12">
        <v>-6.8394925537782703E-2</v>
      </c>
      <c r="W32">
        <v>3</v>
      </c>
      <c r="X32">
        <v>133</v>
      </c>
      <c r="Y32">
        <v>22</v>
      </c>
      <c r="Z32" s="57">
        <v>19.162074554294971</v>
      </c>
      <c r="AA32" s="35">
        <v>325</v>
      </c>
      <c r="AB32" s="35">
        <v>2216</v>
      </c>
      <c r="AC32" s="35">
        <v>73</v>
      </c>
      <c r="AD32" s="12">
        <v>-4.6129866030029776E-2</v>
      </c>
      <c r="AE32" s="23">
        <v>325</v>
      </c>
      <c r="AF32" s="35">
        <v>2216</v>
      </c>
      <c r="AG32" s="35">
        <v>73</v>
      </c>
      <c r="AH32" s="57">
        <v>40.756012193745072</v>
      </c>
      <c r="AI32" s="35">
        <v>65</v>
      </c>
      <c r="AJ32" s="35">
        <v>1051</v>
      </c>
      <c r="AK32" s="35">
        <v>202</v>
      </c>
      <c r="AL32" s="12">
        <v>-6.8394925537782703E-2</v>
      </c>
      <c r="AM32" s="23">
        <v>124.21282295099971</v>
      </c>
      <c r="AN32" s="35">
        <v>1207.4175664222171</v>
      </c>
      <c r="AO32" s="35">
        <v>202</v>
      </c>
      <c r="AP32" s="57">
        <v>14.371555915721233</v>
      </c>
    </row>
    <row r="33" spans="1:42" x14ac:dyDescent="0.75">
      <c r="A33" s="4" t="s">
        <v>108</v>
      </c>
      <c r="B33" s="15" t="s">
        <v>259</v>
      </c>
      <c r="C33" s="35">
        <v>7</v>
      </c>
      <c r="D33" s="35">
        <v>47</v>
      </c>
      <c r="E33" s="35">
        <v>7</v>
      </c>
      <c r="F33" s="12">
        <v>-3.9215686274509776E-2</v>
      </c>
      <c r="G33" s="57">
        <v>5.8671052631578933</v>
      </c>
      <c r="H33" s="23">
        <v>6.9999999999999991</v>
      </c>
      <c r="I33" s="23">
        <v>3</v>
      </c>
      <c r="J33" s="23">
        <v>6.9999999999999991</v>
      </c>
      <c r="K33">
        <v>16</v>
      </c>
      <c r="L33">
        <v>146</v>
      </c>
      <c r="M33">
        <v>19</v>
      </c>
      <c r="N33" s="12">
        <v>7.7612644491625402E-2</v>
      </c>
      <c r="O33">
        <v>21</v>
      </c>
      <c r="P33">
        <v>235.99999999999997</v>
      </c>
      <c r="Q33">
        <v>43</v>
      </c>
      <c r="R33" s="57">
        <v>4.5339950372208433</v>
      </c>
      <c r="S33" s="35">
        <v>24</v>
      </c>
      <c r="T33" s="35">
        <v>589</v>
      </c>
      <c r="U33" s="35">
        <v>143</v>
      </c>
      <c r="V33" s="12">
        <v>4.0852575488454779E-2</v>
      </c>
      <c r="W33">
        <v>25</v>
      </c>
      <c r="X33">
        <v>655</v>
      </c>
      <c r="Y33">
        <v>149</v>
      </c>
      <c r="Z33" s="57">
        <v>19.944894651539705</v>
      </c>
      <c r="AA33" s="35">
        <v>247</v>
      </c>
      <c r="AB33" s="35">
        <v>1913</v>
      </c>
      <c r="AC33" s="35">
        <v>129</v>
      </c>
      <c r="AD33" s="12">
        <v>3.2681766470161744E-3</v>
      </c>
      <c r="AE33" s="23">
        <v>247</v>
      </c>
      <c r="AF33" s="35">
        <v>1913</v>
      </c>
      <c r="AG33" s="35">
        <v>129</v>
      </c>
      <c r="AH33" s="57">
        <v>40.889210041022174</v>
      </c>
      <c r="AI33" s="35">
        <v>77</v>
      </c>
      <c r="AJ33" s="35">
        <v>2045</v>
      </c>
      <c r="AK33" s="35">
        <v>336</v>
      </c>
      <c r="AL33" s="12">
        <v>4.0852575488454779E-2</v>
      </c>
      <c r="AM33" s="23">
        <v>98.868372112585121</v>
      </c>
      <c r="AN33" s="35">
        <v>2158.2196021417012</v>
      </c>
      <c r="AO33" s="35">
        <v>336</v>
      </c>
      <c r="AP33" s="57">
        <v>14.958670988654783</v>
      </c>
    </row>
    <row r="34" spans="1:42" x14ac:dyDescent="0.75">
      <c r="A34" s="4" t="s">
        <v>109</v>
      </c>
      <c r="B34" s="15" t="s">
        <v>258</v>
      </c>
      <c r="C34" s="35">
        <v>12</v>
      </c>
      <c r="D34" s="35">
        <v>44</v>
      </c>
      <c r="E34" s="35">
        <v>9</v>
      </c>
      <c r="F34" s="12">
        <v>-4.7095761381475976E-3</v>
      </c>
      <c r="G34" s="57">
        <v>5.8394736842105246</v>
      </c>
      <c r="H34" s="23">
        <v>19</v>
      </c>
      <c r="I34" s="23">
        <v>47</v>
      </c>
      <c r="J34" s="23">
        <v>15.999999999999998</v>
      </c>
      <c r="K34">
        <v>18</v>
      </c>
      <c r="L34">
        <v>144</v>
      </c>
      <c r="M34">
        <v>36</v>
      </c>
      <c r="N34" s="12">
        <v>-2.0359019264448382E-2</v>
      </c>
      <c r="O34">
        <v>34</v>
      </c>
      <c r="P34">
        <v>290</v>
      </c>
      <c r="Q34">
        <v>55</v>
      </c>
      <c r="R34" s="57">
        <v>4.4416873449131504</v>
      </c>
      <c r="S34" s="35">
        <v>29</v>
      </c>
      <c r="T34" s="35">
        <v>632</v>
      </c>
      <c r="U34" s="35">
        <v>114</v>
      </c>
      <c r="V34" s="12">
        <v>0.10978384527872588</v>
      </c>
      <c r="W34">
        <v>53</v>
      </c>
      <c r="X34">
        <v>1221</v>
      </c>
      <c r="Y34">
        <v>257</v>
      </c>
      <c r="Z34" s="57">
        <v>22.134521880064828</v>
      </c>
      <c r="AA34" s="35">
        <v>641</v>
      </c>
      <c r="AB34" s="35">
        <v>3327</v>
      </c>
      <c r="AC34" s="35">
        <v>200</v>
      </c>
      <c r="AD34" s="12">
        <v>-4.7419747232130272E-3</v>
      </c>
      <c r="AE34" s="23">
        <v>641</v>
      </c>
      <c r="AF34" s="35">
        <v>3327</v>
      </c>
      <c r="AG34" s="35">
        <v>200</v>
      </c>
      <c r="AH34" s="57">
        <v>40.695314440555499</v>
      </c>
      <c r="AI34" s="35">
        <v>91</v>
      </c>
      <c r="AJ34" s="35">
        <v>2319</v>
      </c>
      <c r="AK34" s="35">
        <v>305</v>
      </c>
      <c r="AL34" s="12">
        <v>0.10978384527872588</v>
      </c>
      <c r="AM34" s="23">
        <v>116.90561004106237</v>
      </c>
      <c r="AN34" s="35">
        <v>2539.2988452709601</v>
      </c>
      <c r="AO34" s="35">
        <v>305</v>
      </c>
      <c r="AP34" s="57">
        <v>16.600891410048625</v>
      </c>
    </row>
    <row r="35" spans="1:42" x14ac:dyDescent="0.75">
      <c r="A35" s="4" t="s">
        <v>110</v>
      </c>
      <c r="B35" s="15" t="s">
        <v>257</v>
      </c>
      <c r="C35" s="35">
        <v>7</v>
      </c>
      <c r="D35" s="35">
        <v>39</v>
      </c>
      <c r="E35" s="35">
        <v>11</v>
      </c>
      <c r="F35" s="12">
        <v>-1.7350157728706628E-2</v>
      </c>
      <c r="G35" s="57">
        <v>5.7381578947368403</v>
      </c>
      <c r="H35" s="23">
        <v>19</v>
      </c>
      <c r="I35" s="23">
        <v>44</v>
      </c>
      <c r="J35" s="23">
        <v>20</v>
      </c>
      <c r="K35">
        <v>14</v>
      </c>
      <c r="L35">
        <v>130</v>
      </c>
      <c r="M35">
        <v>31</v>
      </c>
      <c r="N35" s="12">
        <v>6.2346368715083811E-2</v>
      </c>
      <c r="O35">
        <v>32</v>
      </c>
      <c r="P35">
        <v>274</v>
      </c>
      <c r="Q35">
        <v>67</v>
      </c>
      <c r="R35" s="57">
        <v>4.7186104218362273</v>
      </c>
      <c r="S35" s="35">
        <v>19</v>
      </c>
      <c r="T35" s="35">
        <v>649</v>
      </c>
      <c r="U35" s="35">
        <v>144</v>
      </c>
      <c r="V35" s="12">
        <v>2.3065094823167653E-2</v>
      </c>
      <c r="W35">
        <v>48</v>
      </c>
      <c r="X35">
        <v>1281</v>
      </c>
      <c r="Y35">
        <v>258</v>
      </c>
      <c r="Z35" s="57">
        <v>22.645056726094001</v>
      </c>
      <c r="AA35" s="35">
        <v>336</v>
      </c>
      <c r="AB35" s="35">
        <v>2031</v>
      </c>
      <c r="AC35" s="35">
        <v>112</v>
      </c>
      <c r="AD35" s="12">
        <v>7.6233090961821412E-3</v>
      </c>
      <c r="AE35" s="23">
        <v>336</v>
      </c>
      <c r="AF35" s="35">
        <v>2031</v>
      </c>
      <c r="AG35" s="35">
        <v>112</v>
      </c>
      <c r="AH35" s="57">
        <v>41.005547401302181</v>
      </c>
      <c r="AI35" s="35">
        <v>112</v>
      </c>
      <c r="AJ35" s="35">
        <v>2431</v>
      </c>
      <c r="AK35" s="35">
        <v>364</v>
      </c>
      <c r="AL35" s="12">
        <v>2.3065094823167653E-2</v>
      </c>
      <c r="AM35" s="23">
        <v>142.61572095761917</v>
      </c>
      <c r="AN35" s="35">
        <v>2680.8156587693675</v>
      </c>
      <c r="AO35" s="35">
        <v>364</v>
      </c>
      <c r="AP35" s="57">
        <v>16.983792544570505</v>
      </c>
    </row>
    <row r="36" spans="1:42" x14ac:dyDescent="0.75">
      <c r="A36" s="4" t="s">
        <v>111</v>
      </c>
      <c r="B36" s="15" t="s">
        <v>256</v>
      </c>
      <c r="C36" s="35">
        <v>18</v>
      </c>
      <c r="D36" s="35">
        <v>32</v>
      </c>
      <c r="E36" s="35">
        <v>14</v>
      </c>
      <c r="F36" s="12">
        <v>0.12680577849117181</v>
      </c>
      <c r="G36" s="57">
        <v>6.4657894736842092</v>
      </c>
      <c r="H36" s="23">
        <v>24.999999999999996</v>
      </c>
      <c r="I36" s="23">
        <v>39</v>
      </c>
      <c r="J36" s="23">
        <v>25</v>
      </c>
      <c r="K36">
        <v>28</v>
      </c>
      <c r="L36">
        <v>148</v>
      </c>
      <c r="M36">
        <v>35</v>
      </c>
      <c r="N36" s="12">
        <v>-4.5014724442574705E-2</v>
      </c>
      <c r="O36">
        <v>42</v>
      </c>
      <c r="P36">
        <v>278</v>
      </c>
      <c r="Q36">
        <v>66</v>
      </c>
      <c r="R36" s="57">
        <v>4.5062034739454084</v>
      </c>
      <c r="S36" s="35">
        <v>44</v>
      </c>
      <c r="T36" s="35">
        <v>581</v>
      </c>
      <c r="U36" s="35">
        <v>144</v>
      </c>
      <c r="V36" s="12">
        <v>-5.7114228456913829E-2</v>
      </c>
      <c r="W36">
        <v>63</v>
      </c>
      <c r="X36">
        <v>1230</v>
      </c>
      <c r="Y36">
        <v>288</v>
      </c>
      <c r="Z36" s="57">
        <v>21.351701782820097</v>
      </c>
      <c r="AA36" s="35">
        <v>331</v>
      </c>
      <c r="AB36" s="35">
        <v>2238</v>
      </c>
      <c r="AC36" s="35">
        <v>105</v>
      </c>
      <c r="AD36" s="12">
        <v>1.1142863016796456E-2</v>
      </c>
      <c r="AE36" s="23">
        <v>331</v>
      </c>
      <c r="AF36" s="35">
        <v>2238</v>
      </c>
      <c r="AG36" s="35">
        <v>105</v>
      </c>
      <c r="AH36" s="57">
        <v>41.462466598923648</v>
      </c>
      <c r="AI36" s="35">
        <v>119</v>
      </c>
      <c r="AJ36" s="35">
        <v>2365</v>
      </c>
      <c r="AK36" s="35">
        <v>516</v>
      </c>
      <c r="AL36" s="12">
        <v>-5.7114228456913829E-2</v>
      </c>
      <c r="AM36" s="23">
        <v>156.68088733245435</v>
      </c>
      <c r="AN36" s="35">
        <v>2626.8809256008331</v>
      </c>
      <c r="AO36" s="35">
        <v>516</v>
      </c>
      <c r="AP36" s="57">
        <v>16.013776337115075</v>
      </c>
    </row>
    <row r="37" spans="1:42" x14ac:dyDescent="0.75">
      <c r="A37" s="4" t="s">
        <v>112</v>
      </c>
      <c r="B37" s="15" t="s">
        <v>255</v>
      </c>
      <c r="C37" s="35">
        <v>6</v>
      </c>
      <c r="D37" s="35">
        <v>65</v>
      </c>
      <c r="E37" s="35">
        <v>7</v>
      </c>
      <c r="F37" s="12">
        <v>-0.15669515669515666</v>
      </c>
      <c r="G37" s="57">
        <v>5.4526315789473676</v>
      </c>
      <c r="H37" s="23">
        <v>24</v>
      </c>
      <c r="I37" s="23">
        <v>32</v>
      </c>
      <c r="J37" s="23">
        <v>21</v>
      </c>
      <c r="K37">
        <v>11</v>
      </c>
      <c r="L37">
        <v>187</v>
      </c>
      <c r="M37">
        <v>31</v>
      </c>
      <c r="N37" s="12">
        <v>-0.1559471365638766</v>
      </c>
      <c r="O37">
        <v>39</v>
      </c>
      <c r="P37">
        <v>335</v>
      </c>
      <c r="Q37">
        <v>66</v>
      </c>
      <c r="R37" s="57">
        <v>3.8034739454094288</v>
      </c>
      <c r="S37" s="35">
        <v>24</v>
      </c>
      <c r="T37" s="35">
        <v>524</v>
      </c>
      <c r="U37" s="35">
        <v>74</v>
      </c>
      <c r="V37" s="12">
        <v>-0.18065887353878851</v>
      </c>
      <c r="W37">
        <v>68</v>
      </c>
      <c r="X37">
        <v>1105</v>
      </c>
      <c r="Y37">
        <v>218</v>
      </c>
      <c r="Z37" s="57">
        <v>17.494327390599675</v>
      </c>
      <c r="AA37" s="35">
        <v>336</v>
      </c>
      <c r="AB37" s="35">
        <v>2797</v>
      </c>
      <c r="AC37" s="35">
        <v>112</v>
      </c>
      <c r="AD37" s="12">
        <v>-1.707907203708614E-3</v>
      </c>
      <c r="AE37" s="23">
        <v>336</v>
      </c>
      <c r="AF37" s="35">
        <v>2797</v>
      </c>
      <c r="AG37" s="35">
        <v>112</v>
      </c>
      <c r="AH37" s="57">
        <v>41.39165255353582</v>
      </c>
      <c r="AI37" s="35">
        <v>79</v>
      </c>
      <c r="AJ37" s="35">
        <v>1948</v>
      </c>
      <c r="AK37" s="35">
        <v>261</v>
      </c>
      <c r="AL37" s="12">
        <v>-0.18065887353878851</v>
      </c>
      <c r="AM37" s="23">
        <v>119.03594279073276</v>
      </c>
      <c r="AN37" s="35">
        <v>2202.7710362180051</v>
      </c>
      <c r="AO37" s="35">
        <v>261</v>
      </c>
      <c r="AP37" s="57">
        <v>13.120745542949759</v>
      </c>
    </row>
    <row r="38" spans="1:42" x14ac:dyDescent="0.75">
      <c r="A38" s="4" t="s">
        <v>113</v>
      </c>
      <c r="B38" s="15" t="s">
        <v>254</v>
      </c>
      <c r="C38" s="35">
        <v>11</v>
      </c>
      <c r="D38" s="35">
        <v>25</v>
      </c>
      <c r="E38" s="35">
        <v>6</v>
      </c>
      <c r="F38" s="12">
        <v>3.8851351351351315E-2</v>
      </c>
      <c r="G38" s="57">
        <v>5.6644736842105257</v>
      </c>
      <c r="H38" s="23">
        <v>17</v>
      </c>
      <c r="I38" s="23">
        <v>65</v>
      </c>
      <c r="J38" s="23">
        <v>13</v>
      </c>
      <c r="K38">
        <v>17</v>
      </c>
      <c r="L38">
        <v>116</v>
      </c>
      <c r="M38">
        <v>27</v>
      </c>
      <c r="N38" s="12">
        <v>4.8799582463465496E-2</v>
      </c>
      <c r="O38">
        <v>28</v>
      </c>
      <c r="P38">
        <v>303</v>
      </c>
      <c r="Q38">
        <v>58</v>
      </c>
      <c r="R38" s="57">
        <v>3.9890818858560788</v>
      </c>
      <c r="S38" s="35">
        <v>28</v>
      </c>
      <c r="T38" s="35">
        <v>529</v>
      </c>
      <c r="U38" s="35">
        <v>101</v>
      </c>
      <c r="V38" s="12">
        <v>2.7237354085603016E-2</v>
      </c>
      <c r="W38">
        <v>52</v>
      </c>
      <c r="X38">
        <v>1053</v>
      </c>
      <c r="Y38">
        <v>175</v>
      </c>
      <c r="Z38" s="57">
        <v>17.970826580226902</v>
      </c>
      <c r="AA38" s="35">
        <v>248</v>
      </c>
      <c r="AB38" s="35">
        <v>1711</v>
      </c>
      <c r="AC38" s="35">
        <v>130</v>
      </c>
      <c r="AD38" s="12">
        <v>-4.9675146133322461E-2</v>
      </c>
      <c r="AE38" s="23">
        <v>248</v>
      </c>
      <c r="AF38" s="35">
        <v>1711</v>
      </c>
      <c r="AG38" s="35">
        <v>130</v>
      </c>
      <c r="AH38" s="57">
        <v>39.335516164239216</v>
      </c>
      <c r="AI38" s="35">
        <v>94</v>
      </c>
      <c r="AJ38" s="35">
        <v>1855</v>
      </c>
      <c r="AK38" s="35">
        <v>331</v>
      </c>
      <c r="AL38" s="12">
        <v>2.7237354085603016E-2</v>
      </c>
      <c r="AM38" s="23">
        <v>120.57848302914192</v>
      </c>
      <c r="AN38" s="35">
        <v>2064.849462390137</v>
      </c>
      <c r="AO38" s="35">
        <v>331</v>
      </c>
      <c r="AP38" s="57">
        <v>13.478119935170179</v>
      </c>
    </row>
    <row r="39" spans="1:42" x14ac:dyDescent="0.75">
      <c r="A39" s="4" t="s">
        <v>114</v>
      </c>
      <c r="B39" s="15" t="s">
        <v>253</v>
      </c>
      <c r="C39" s="35">
        <v>11</v>
      </c>
      <c r="D39" s="35">
        <v>49</v>
      </c>
      <c r="E39" s="35">
        <v>6</v>
      </c>
      <c r="F39" s="12">
        <v>6.8292682926829329E-2</v>
      </c>
      <c r="G39" s="57">
        <v>6.0513157894736835</v>
      </c>
      <c r="H39" s="23">
        <v>22</v>
      </c>
      <c r="I39" s="23">
        <v>25</v>
      </c>
      <c r="J39" s="23">
        <v>12</v>
      </c>
      <c r="K39">
        <v>19</v>
      </c>
      <c r="L39">
        <v>189</v>
      </c>
      <c r="M39">
        <v>26</v>
      </c>
      <c r="N39" s="12">
        <v>4.7524259766110966E-2</v>
      </c>
      <c r="O39">
        <v>36</v>
      </c>
      <c r="P39">
        <v>305</v>
      </c>
      <c r="Q39">
        <v>53</v>
      </c>
      <c r="R39" s="57">
        <v>4.1786600496277906</v>
      </c>
      <c r="S39" s="35">
        <v>14</v>
      </c>
      <c r="T39" s="35">
        <v>432</v>
      </c>
      <c r="U39" s="35">
        <v>108</v>
      </c>
      <c r="V39" s="12">
        <v>5.8080808080808177E-2</v>
      </c>
      <c r="W39">
        <v>42</v>
      </c>
      <c r="X39">
        <v>961</v>
      </c>
      <c r="Y39">
        <v>209</v>
      </c>
      <c r="Z39" s="57">
        <v>19.014586709886547</v>
      </c>
      <c r="AA39" s="35">
        <v>354</v>
      </c>
      <c r="AB39" s="35">
        <v>2019</v>
      </c>
      <c r="AC39" s="35">
        <v>165</v>
      </c>
      <c r="AD39" s="12">
        <v>-9.3441920274325296E-3</v>
      </c>
      <c r="AE39" s="23">
        <v>354</v>
      </c>
      <c r="AF39" s="35">
        <v>2019</v>
      </c>
      <c r="AG39" s="35">
        <v>165</v>
      </c>
      <c r="AH39" s="57">
        <v>38.96795754770239</v>
      </c>
      <c r="AI39" s="35">
        <v>66</v>
      </c>
      <c r="AJ39" s="35">
        <v>1697</v>
      </c>
      <c r="AK39" s="35">
        <v>284</v>
      </c>
      <c r="AL39" s="12">
        <v>5.8080808080808177E-2</v>
      </c>
      <c r="AM39" s="23">
        <v>97.625030439738481</v>
      </c>
      <c r="AN39" s="35">
        <v>1896.830981896152</v>
      </c>
      <c r="AO39" s="35">
        <v>284</v>
      </c>
      <c r="AP39" s="57">
        <v>14.260940032414913</v>
      </c>
    </row>
    <row r="40" spans="1:42" x14ac:dyDescent="0.75">
      <c r="A40" s="4" t="s">
        <v>115</v>
      </c>
      <c r="B40" s="15" t="s">
        <v>252</v>
      </c>
      <c r="C40" s="35">
        <v>11</v>
      </c>
      <c r="D40" s="35">
        <v>49</v>
      </c>
      <c r="E40" s="35">
        <v>4</v>
      </c>
      <c r="F40" s="12">
        <v>-3.6529680365296802E-2</v>
      </c>
      <c r="G40" s="57">
        <v>5.8302631578947359</v>
      </c>
      <c r="H40" s="23">
        <v>22</v>
      </c>
      <c r="I40" s="23">
        <v>49</v>
      </c>
      <c r="J40" s="23">
        <v>10</v>
      </c>
      <c r="K40">
        <v>18</v>
      </c>
      <c r="L40">
        <v>173</v>
      </c>
      <c r="M40">
        <v>28</v>
      </c>
      <c r="N40" s="12">
        <v>3.2779097387173328E-2</v>
      </c>
      <c r="O40">
        <v>37</v>
      </c>
      <c r="P40">
        <v>362</v>
      </c>
      <c r="Q40">
        <v>54</v>
      </c>
      <c r="R40" s="57">
        <v>4.3156327543424302</v>
      </c>
      <c r="S40" s="35">
        <v>13</v>
      </c>
      <c r="T40" s="35">
        <v>462</v>
      </c>
      <c r="U40" s="35">
        <v>57</v>
      </c>
      <c r="V40" s="12">
        <v>-3.5202863961813824E-2</v>
      </c>
      <c r="W40">
        <v>27</v>
      </c>
      <c r="X40">
        <v>894</v>
      </c>
      <c r="Y40">
        <v>165</v>
      </c>
      <c r="Z40" s="57">
        <v>18.345218800648297</v>
      </c>
      <c r="AA40" s="35">
        <v>327</v>
      </c>
      <c r="AB40" s="35">
        <v>2000</v>
      </c>
      <c r="AC40" s="35">
        <v>124</v>
      </c>
      <c r="AD40" s="12">
        <v>3.4570785739010068E-2</v>
      </c>
      <c r="AE40" s="23">
        <v>327</v>
      </c>
      <c r="AF40" s="35">
        <v>2000</v>
      </c>
      <c r="AG40" s="35">
        <v>124</v>
      </c>
      <c r="AH40" s="57">
        <v>40.315110458770853</v>
      </c>
      <c r="AI40" s="35">
        <v>76</v>
      </c>
      <c r="AJ40" s="35">
        <v>1838</v>
      </c>
      <c r="AK40" s="35">
        <v>297</v>
      </c>
      <c r="AL40" s="12">
        <v>-3.5202863961813824E-2</v>
      </c>
      <c r="AM40" s="23">
        <v>98.204808606624894</v>
      </c>
      <c r="AN40" s="35">
        <v>2020.8103376160484</v>
      </c>
      <c r="AO40" s="35">
        <v>297</v>
      </c>
      <c r="AP40" s="57">
        <v>13.758914100486226</v>
      </c>
    </row>
    <row r="41" spans="1:42" x14ac:dyDescent="0.75">
      <c r="A41" s="4" t="s">
        <v>116</v>
      </c>
      <c r="B41" s="15" t="s">
        <v>251</v>
      </c>
      <c r="C41" s="35">
        <v>3</v>
      </c>
      <c r="D41" s="35">
        <v>48</v>
      </c>
      <c r="E41" s="35">
        <v>11</v>
      </c>
      <c r="F41" s="12">
        <v>3.7914691943127909E-2</v>
      </c>
      <c r="G41" s="57">
        <v>6.0513157894736826</v>
      </c>
      <c r="H41" s="23">
        <v>14</v>
      </c>
      <c r="I41" s="23">
        <v>49</v>
      </c>
      <c r="J41" s="23">
        <v>14.999999999999998</v>
      </c>
      <c r="K41">
        <v>6</v>
      </c>
      <c r="L41">
        <v>163</v>
      </c>
      <c r="M41">
        <v>45</v>
      </c>
      <c r="N41" s="12">
        <v>-9.0156393744250218E-2</v>
      </c>
      <c r="O41">
        <v>24</v>
      </c>
      <c r="P41">
        <v>336</v>
      </c>
      <c r="Q41">
        <v>73</v>
      </c>
      <c r="R41" s="57">
        <v>3.926550868486351</v>
      </c>
      <c r="S41" s="35">
        <v>44</v>
      </c>
      <c r="T41" s="35">
        <v>523</v>
      </c>
      <c r="U41" s="35">
        <v>277</v>
      </c>
      <c r="V41" s="12">
        <v>-7.544836116264686E-2</v>
      </c>
      <c r="W41">
        <v>57</v>
      </c>
      <c r="X41">
        <v>985</v>
      </c>
      <c r="Y41">
        <v>334</v>
      </c>
      <c r="Z41" s="57">
        <v>16.961102106969204</v>
      </c>
      <c r="AA41" s="35">
        <v>302</v>
      </c>
      <c r="AB41" s="35">
        <v>2131</v>
      </c>
      <c r="AC41" s="35">
        <v>142</v>
      </c>
      <c r="AD41" s="12">
        <v>-1.7460582995274088E-2</v>
      </c>
      <c r="AE41" s="23">
        <v>302</v>
      </c>
      <c r="AF41" s="35">
        <v>2131</v>
      </c>
      <c r="AG41" s="35">
        <v>142</v>
      </c>
      <c r="AH41" s="57">
        <v>39.611185126641843</v>
      </c>
      <c r="AI41" s="35">
        <v>122</v>
      </c>
      <c r="AJ41" s="35">
        <v>2932</v>
      </c>
      <c r="AK41" s="35">
        <v>554</v>
      </c>
      <c r="AL41" s="12">
        <v>-7.544836116264686E-2</v>
      </c>
      <c r="AM41" s="23">
        <v>147.56917354702261</v>
      </c>
      <c r="AN41" s="35">
        <v>3129.99964675209</v>
      </c>
      <c r="AO41" s="35">
        <v>554</v>
      </c>
      <c r="AP41" s="57">
        <v>12.720826580226907</v>
      </c>
    </row>
    <row r="42" spans="1:42" x14ac:dyDescent="0.75">
      <c r="A42" s="4" t="s">
        <v>117</v>
      </c>
      <c r="B42" s="15" t="s">
        <v>250</v>
      </c>
      <c r="C42" s="35">
        <v>3</v>
      </c>
      <c r="D42" s="35">
        <v>22</v>
      </c>
      <c r="E42" s="35">
        <v>4</v>
      </c>
      <c r="F42" s="12">
        <v>-7.6103500761035003E-2</v>
      </c>
      <c r="G42" s="57">
        <v>5.5907894736842092</v>
      </c>
      <c r="H42" s="23">
        <v>6</v>
      </c>
      <c r="I42" s="23">
        <v>48</v>
      </c>
      <c r="J42" s="23">
        <v>15</v>
      </c>
      <c r="K42">
        <v>13</v>
      </c>
      <c r="L42">
        <v>157</v>
      </c>
      <c r="M42">
        <v>37</v>
      </c>
      <c r="N42" s="12">
        <v>-6.3447927199191123E-2</v>
      </c>
      <c r="O42">
        <v>19</v>
      </c>
      <c r="P42">
        <v>320</v>
      </c>
      <c r="Q42">
        <v>82</v>
      </c>
      <c r="R42" s="57">
        <v>3.6774193548387082</v>
      </c>
      <c r="S42" s="35">
        <v>15</v>
      </c>
      <c r="T42" s="35">
        <v>598</v>
      </c>
      <c r="U42" s="35">
        <v>108</v>
      </c>
      <c r="V42" s="12">
        <v>-3.7458193979933101E-2</v>
      </c>
      <c r="W42">
        <v>59</v>
      </c>
      <c r="X42">
        <v>1121</v>
      </c>
      <c r="Y42">
        <v>385</v>
      </c>
      <c r="Z42" s="57">
        <v>16.325769854132901</v>
      </c>
      <c r="AA42" s="35">
        <v>306</v>
      </c>
      <c r="AB42" s="35">
        <v>1954</v>
      </c>
      <c r="AC42" s="35">
        <v>140</v>
      </c>
      <c r="AD42" s="12">
        <v>-3.7074084321195189E-2</v>
      </c>
      <c r="AE42" s="23">
        <v>306</v>
      </c>
      <c r="AF42" s="35">
        <v>1954</v>
      </c>
      <c r="AG42" s="35">
        <v>140</v>
      </c>
      <c r="AH42" s="57">
        <v>38.14263670919425</v>
      </c>
      <c r="AI42" s="35">
        <v>209</v>
      </c>
      <c r="AJ42" s="35">
        <v>5230</v>
      </c>
      <c r="AK42" s="35">
        <v>580</v>
      </c>
      <c r="AL42" s="12">
        <v>-3.7458193979933101E-2</v>
      </c>
      <c r="AM42" s="23">
        <v>250.04525227285208</v>
      </c>
      <c r="AN42" s="35">
        <v>5545.8514495523004</v>
      </c>
      <c r="AO42" s="35">
        <v>580</v>
      </c>
      <c r="AP42" s="57">
        <v>12.244327390599679</v>
      </c>
    </row>
    <row r="43" spans="1:42" x14ac:dyDescent="0.75">
      <c r="A43" s="4" t="s">
        <v>118</v>
      </c>
      <c r="B43" s="15" t="s">
        <v>249</v>
      </c>
      <c r="C43" s="35">
        <v>6</v>
      </c>
      <c r="D43" s="35">
        <v>22</v>
      </c>
      <c r="E43" s="35">
        <v>14</v>
      </c>
      <c r="F43" s="12">
        <v>-2.6359143327841839E-2</v>
      </c>
      <c r="G43" s="57">
        <v>5.443421052631578</v>
      </c>
      <c r="H43" s="23">
        <v>9</v>
      </c>
      <c r="I43" s="23">
        <v>22</v>
      </c>
      <c r="J43" s="23">
        <v>18</v>
      </c>
      <c r="K43">
        <v>38</v>
      </c>
      <c r="L43">
        <v>327</v>
      </c>
      <c r="M43">
        <v>117</v>
      </c>
      <c r="N43" s="12">
        <v>7.3954116059379293E-2</v>
      </c>
      <c r="O43">
        <v>51</v>
      </c>
      <c r="P43">
        <v>483.99999999999994</v>
      </c>
      <c r="Q43">
        <v>154</v>
      </c>
      <c r="R43" s="57">
        <v>3.9493796526054576</v>
      </c>
      <c r="S43" s="35">
        <v>27</v>
      </c>
      <c r="T43" s="35">
        <v>412</v>
      </c>
      <c r="U43" s="35">
        <v>72</v>
      </c>
      <c r="V43" s="12">
        <v>0.24391938846421124</v>
      </c>
      <c r="W43">
        <v>42</v>
      </c>
      <c r="X43">
        <v>1010</v>
      </c>
      <c r="Y43">
        <v>180</v>
      </c>
      <c r="Z43" s="57">
        <v>20.307941653160452</v>
      </c>
      <c r="AA43" s="35">
        <v>141</v>
      </c>
      <c r="AB43" s="35">
        <v>2141</v>
      </c>
      <c r="AC43" s="35">
        <v>136</v>
      </c>
      <c r="AD43" s="12">
        <v>4.6192949497181335E-3</v>
      </c>
      <c r="AE43" s="23">
        <v>141</v>
      </c>
      <c r="AF43" s="35">
        <v>2141</v>
      </c>
      <c r="AG43" s="35">
        <v>136</v>
      </c>
      <c r="AH43" s="57">
        <v>38.318828798313966</v>
      </c>
      <c r="AI43" s="35">
        <v>253</v>
      </c>
      <c r="AJ43" s="35">
        <v>5378</v>
      </c>
      <c r="AK43" s="35">
        <v>629</v>
      </c>
      <c r="AL43" s="12">
        <v>0.24391938846421124</v>
      </c>
      <c r="AM43" s="23">
        <v>323.31522725431216</v>
      </c>
      <c r="AN43" s="35">
        <v>5941.4048707907677</v>
      </c>
      <c r="AO43" s="35">
        <v>629</v>
      </c>
      <c r="AP43" s="57">
        <v>15.230956239870345</v>
      </c>
    </row>
    <row r="44" spans="1:42" x14ac:dyDescent="0.75">
      <c r="A44" s="4" t="s">
        <v>119</v>
      </c>
      <c r="B44" s="15" t="s">
        <v>248</v>
      </c>
      <c r="C44" s="35">
        <v>9</v>
      </c>
      <c r="D44" s="35">
        <v>89</v>
      </c>
      <c r="E44" s="35">
        <v>28</v>
      </c>
      <c r="F44" s="12">
        <v>0.13874788494077839</v>
      </c>
      <c r="G44" s="57">
        <v>6.1986842105263147</v>
      </c>
      <c r="H44" s="23">
        <v>14.999999999999998</v>
      </c>
      <c r="I44" s="23">
        <v>22</v>
      </c>
      <c r="J44" s="23">
        <v>42</v>
      </c>
      <c r="K44">
        <v>82</v>
      </c>
      <c r="L44">
        <v>768</v>
      </c>
      <c r="M44">
        <v>300</v>
      </c>
      <c r="N44" s="12">
        <v>6.006534305101785E-2</v>
      </c>
      <c r="O44">
        <v>120</v>
      </c>
      <c r="P44">
        <v>1095</v>
      </c>
      <c r="Q44">
        <v>417</v>
      </c>
      <c r="R44" s="57">
        <v>4.1866004962779142</v>
      </c>
      <c r="S44" s="35">
        <v>10</v>
      </c>
      <c r="T44" s="35">
        <v>613</v>
      </c>
      <c r="U44" s="35">
        <v>172</v>
      </c>
      <c r="V44" s="12">
        <v>0.36815642458100561</v>
      </c>
      <c r="W44">
        <v>37</v>
      </c>
      <c r="X44">
        <v>1025</v>
      </c>
      <c r="Y44">
        <v>244</v>
      </c>
      <c r="Z44" s="57">
        <v>27.784440842787681</v>
      </c>
      <c r="AA44" s="35">
        <v>108</v>
      </c>
      <c r="AB44" s="35">
        <v>1955</v>
      </c>
      <c r="AC44" s="35">
        <v>79</v>
      </c>
      <c r="AD44" s="12">
        <v>-3.1438377260527117E-2</v>
      </c>
      <c r="AE44" s="23">
        <v>108</v>
      </c>
      <c r="AF44" s="35">
        <v>1955</v>
      </c>
      <c r="AG44" s="35">
        <v>79</v>
      </c>
      <c r="AH44" s="57">
        <v>37.11414700237102</v>
      </c>
      <c r="AI44" s="35">
        <v>2481</v>
      </c>
      <c r="AJ44" s="35">
        <v>8347</v>
      </c>
      <c r="AK44" s="35">
        <v>1756</v>
      </c>
      <c r="AL44" s="12">
        <v>0.36815642458100561</v>
      </c>
      <c r="AM44" s="23">
        <v>2566.118432992062</v>
      </c>
      <c r="AN44" s="35">
        <v>8926.3482591037755</v>
      </c>
      <c r="AO44" s="35">
        <v>1756</v>
      </c>
      <c r="AP44" s="57">
        <v>20.83833063209077</v>
      </c>
    </row>
    <row r="45" spans="1:42" x14ac:dyDescent="0.75">
      <c r="A45" s="4" t="s">
        <v>120</v>
      </c>
      <c r="B45" s="15" t="s">
        <v>247</v>
      </c>
      <c r="C45" s="35">
        <v>18</v>
      </c>
      <c r="D45" s="35">
        <v>56</v>
      </c>
      <c r="E45" s="35">
        <v>16</v>
      </c>
      <c r="F45" s="12">
        <v>-6.537890044576522E-2</v>
      </c>
      <c r="G45" s="57">
        <v>5.7934210526315777</v>
      </c>
      <c r="H45" s="23">
        <v>26.999999999999996</v>
      </c>
      <c r="I45" s="23">
        <v>89</v>
      </c>
      <c r="J45" s="23">
        <v>44</v>
      </c>
      <c r="K45">
        <v>98</v>
      </c>
      <c r="L45">
        <v>599</v>
      </c>
      <c r="M45">
        <v>148</v>
      </c>
      <c r="N45" s="12">
        <v>4.2437174016121341E-2</v>
      </c>
      <c r="O45">
        <v>180</v>
      </c>
      <c r="P45">
        <v>1367</v>
      </c>
      <c r="Q45">
        <v>448</v>
      </c>
      <c r="R45" s="57">
        <v>4.3642679900744401</v>
      </c>
      <c r="S45" s="35">
        <v>15</v>
      </c>
      <c r="T45" s="35">
        <v>627</v>
      </c>
      <c r="U45" s="35">
        <v>110</v>
      </c>
      <c r="V45" s="12">
        <v>0.17517354022049814</v>
      </c>
      <c r="W45">
        <v>25</v>
      </c>
      <c r="X45">
        <v>1240</v>
      </c>
      <c r="Y45">
        <v>282</v>
      </c>
      <c r="Z45" s="57">
        <v>32.651539708265801</v>
      </c>
      <c r="AA45" s="35">
        <v>99</v>
      </c>
      <c r="AB45" s="35">
        <v>2068</v>
      </c>
      <c r="AC45" s="35">
        <v>114</v>
      </c>
      <c r="AD45" s="12">
        <v>-2.3736513344690513E-2</v>
      </c>
      <c r="AE45" s="23">
        <v>99</v>
      </c>
      <c r="AF45" s="35">
        <v>2068</v>
      </c>
      <c r="AG45" s="35">
        <v>114</v>
      </c>
      <c r="AH45" s="57">
        <v>36.233186556772438</v>
      </c>
      <c r="AI45" s="35">
        <v>327</v>
      </c>
      <c r="AJ45" s="35">
        <v>7161</v>
      </c>
      <c r="AK45" s="35">
        <v>944</v>
      </c>
      <c r="AL45" s="12">
        <v>0.17517354022049814</v>
      </c>
      <c r="AM45" s="23">
        <v>1161.698941712672</v>
      </c>
      <c r="AN45" s="35">
        <v>8060.1855557343288</v>
      </c>
      <c r="AO45" s="35">
        <v>944</v>
      </c>
      <c r="AP45" s="57">
        <v>24.488654781199362</v>
      </c>
    </row>
    <row r="46" spans="1:42" x14ac:dyDescent="0.75">
      <c r="A46" s="4" t="s">
        <v>121</v>
      </c>
      <c r="B46" s="15" t="s">
        <v>246</v>
      </c>
      <c r="C46" s="35">
        <v>8</v>
      </c>
      <c r="D46" s="35">
        <v>40</v>
      </c>
      <c r="E46" s="35">
        <v>17</v>
      </c>
      <c r="F46" s="12">
        <v>-0.15103338632750396</v>
      </c>
      <c r="G46" s="57">
        <v>4.9184210526315777</v>
      </c>
      <c r="H46" s="23">
        <v>26</v>
      </c>
      <c r="I46" s="23">
        <v>56</v>
      </c>
      <c r="J46" s="23">
        <v>33</v>
      </c>
      <c r="K46">
        <v>76</v>
      </c>
      <c r="L46">
        <v>647</v>
      </c>
      <c r="M46">
        <v>112</v>
      </c>
      <c r="N46" s="12">
        <v>-0.15078462588128272</v>
      </c>
      <c r="O46">
        <v>174</v>
      </c>
      <c r="P46">
        <v>1246</v>
      </c>
      <c r="Q46">
        <v>260</v>
      </c>
      <c r="R46" s="57">
        <v>3.7062034739454082</v>
      </c>
      <c r="S46" s="35">
        <v>8</v>
      </c>
      <c r="T46" s="35">
        <v>458</v>
      </c>
      <c r="U46" s="35">
        <v>68</v>
      </c>
      <c r="V46" s="12">
        <v>-0.23558026407227239</v>
      </c>
      <c r="W46">
        <v>23</v>
      </c>
      <c r="X46">
        <v>1085</v>
      </c>
      <c r="Y46">
        <v>178</v>
      </c>
      <c r="Z46" s="57">
        <v>24.959481361426256</v>
      </c>
      <c r="AA46" s="35">
        <v>126</v>
      </c>
      <c r="AB46" s="35">
        <v>2352</v>
      </c>
      <c r="AC46" s="35">
        <v>72</v>
      </c>
      <c r="AD46" s="12">
        <v>-1.607724523033971E-2</v>
      </c>
      <c r="AE46" s="23">
        <v>126</v>
      </c>
      <c r="AF46" s="35">
        <v>2352</v>
      </c>
      <c r="AG46" s="35">
        <v>72</v>
      </c>
      <c r="AH46" s="57">
        <v>35.650656731022558</v>
      </c>
      <c r="AI46" s="35">
        <v>244</v>
      </c>
      <c r="AJ46" s="35">
        <v>6651</v>
      </c>
      <c r="AK46" s="35">
        <v>766</v>
      </c>
      <c r="AL46" s="12">
        <v>-0.23558026407227239</v>
      </c>
      <c r="AM46" s="23">
        <v>354.01473355100518</v>
      </c>
      <c r="AN46" s="35">
        <v>7422.4229980368436</v>
      </c>
      <c r="AO46" s="35">
        <v>766</v>
      </c>
      <c r="AP46" s="57">
        <v>18.719611021069699</v>
      </c>
    </row>
    <row r="47" spans="1:42" x14ac:dyDescent="0.75">
      <c r="A47" s="4" t="s">
        <v>122</v>
      </c>
      <c r="B47" s="15" t="s">
        <v>245</v>
      </c>
      <c r="C47" s="35">
        <v>15</v>
      </c>
      <c r="D47" s="35">
        <v>31</v>
      </c>
      <c r="E47" s="35">
        <v>13</v>
      </c>
      <c r="F47" s="12">
        <v>0.10486891385767794</v>
      </c>
      <c r="G47" s="57">
        <v>5.4342105263157885</v>
      </c>
      <c r="H47" s="23">
        <v>23</v>
      </c>
      <c r="I47" s="23">
        <v>40</v>
      </c>
      <c r="J47" s="23">
        <v>30</v>
      </c>
      <c r="K47">
        <v>119</v>
      </c>
      <c r="L47">
        <v>449</v>
      </c>
      <c r="M47">
        <v>109</v>
      </c>
      <c r="N47" s="12">
        <v>-0.10283877878950189</v>
      </c>
      <c r="O47">
        <v>195</v>
      </c>
      <c r="P47">
        <v>1096</v>
      </c>
      <c r="Q47">
        <v>221</v>
      </c>
      <c r="R47" s="57">
        <v>3.3250620347394531</v>
      </c>
      <c r="S47" s="35">
        <v>23</v>
      </c>
      <c r="T47" s="35">
        <v>466</v>
      </c>
      <c r="U47" s="35">
        <v>67</v>
      </c>
      <c r="V47" s="12">
        <v>-8.454545454545459E-2</v>
      </c>
      <c r="W47">
        <v>31</v>
      </c>
      <c r="X47">
        <v>924</v>
      </c>
      <c r="Y47">
        <v>135</v>
      </c>
      <c r="Z47" s="57">
        <v>22.849270664505671</v>
      </c>
      <c r="AA47" s="35">
        <v>193</v>
      </c>
      <c r="AB47" s="35">
        <v>1886</v>
      </c>
      <c r="AC47" s="35">
        <v>84</v>
      </c>
      <c r="AD47" s="12">
        <v>-3.6889025514909357E-2</v>
      </c>
      <c r="AE47" s="23">
        <v>193</v>
      </c>
      <c r="AF47" s="35">
        <v>1886</v>
      </c>
      <c r="AG47" s="35">
        <v>84</v>
      </c>
      <c r="AH47" s="57">
        <v>34.335538745248591</v>
      </c>
      <c r="AI47" s="35">
        <v>312</v>
      </c>
      <c r="AJ47" s="35">
        <v>6268</v>
      </c>
      <c r="AK47" s="35">
        <v>835</v>
      </c>
      <c r="AL47" s="12">
        <v>-8.454545454545459E-2</v>
      </c>
      <c r="AM47" s="23">
        <v>394.09050454570416</v>
      </c>
      <c r="AN47" s="35">
        <v>6984.4829437149901</v>
      </c>
      <c r="AO47" s="35">
        <v>835</v>
      </c>
      <c r="AP47" s="57">
        <v>17.136952998379261</v>
      </c>
    </row>
    <row r="48" spans="1:42" x14ac:dyDescent="0.75">
      <c r="A48" s="4" t="s">
        <v>123</v>
      </c>
      <c r="B48" s="15" t="s">
        <v>244</v>
      </c>
      <c r="C48" s="35">
        <v>18</v>
      </c>
      <c r="D48" s="35">
        <v>58</v>
      </c>
      <c r="E48" s="35">
        <v>20</v>
      </c>
      <c r="F48" s="12">
        <v>-1.1864406779661052E-2</v>
      </c>
      <c r="G48" s="57">
        <v>5.3697368421052616</v>
      </c>
      <c r="H48" s="23">
        <v>33</v>
      </c>
      <c r="I48" s="23">
        <v>31</v>
      </c>
      <c r="J48" s="23">
        <v>33</v>
      </c>
      <c r="K48">
        <v>99</v>
      </c>
      <c r="L48">
        <v>621</v>
      </c>
      <c r="M48">
        <v>123</v>
      </c>
      <c r="N48" s="12">
        <v>7.6119402985074691E-2</v>
      </c>
      <c r="O48">
        <v>218</v>
      </c>
      <c r="P48">
        <v>1070</v>
      </c>
      <c r="Q48">
        <v>232</v>
      </c>
      <c r="R48" s="57">
        <v>3.5781637717121577</v>
      </c>
      <c r="S48" s="35">
        <v>29</v>
      </c>
      <c r="T48" s="35">
        <v>483</v>
      </c>
      <c r="U48" s="35">
        <v>108</v>
      </c>
      <c r="V48" s="12">
        <v>0.16037735849056611</v>
      </c>
      <c r="W48">
        <v>52</v>
      </c>
      <c r="X48">
        <v>949</v>
      </c>
      <c r="Y48">
        <v>175</v>
      </c>
      <c r="Z48" s="57">
        <v>26.513776337115072</v>
      </c>
      <c r="AA48" s="35">
        <v>199</v>
      </c>
      <c r="AB48" s="35">
        <v>2318</v>
      </c>
      <c r="AC48" s="35">
        <v>63</v>
      </c>
      <c r="AD48" s="12">
        <v>6.7273932578753026E-3</v>
      </c>
      <c r="AE48" s="23">
        <v>199</v>
      </c>
      <c r="AF48" s="35">
        <v>2318</v>
      </c>
      <c r="AG48" s="35">
        <v>63</v>
      </c>
      <c r="AH48" s="57">
        <v>34.566527417108894</v>
      </c>
      <c r="AI48" s="35">
        <v>379</v>
      </c>
      <c r="AJ48" s="35">
        <v>7522</v>
      </c>
      <c r="AK48" s="35">
        <v>1139</v>
      </c>
      <c r="AL48" s="12">
        <v>0.16037735849056611</v>
      </c>
      <c r="AM48" s="23">
        <v>483.96818614040859</v>
      </c>
      <c r="AN48" s="35">
        <v>8197.224040175246</v>
      </c>
      <c r="AO48" s="35">
        <v>1139</v>
      </c>
      <c r="AP48" s="57">
        <v>19.885332252836314</v>
      </c>
    </row>
    <row r="49" spans="1:42" x14ac:dyDescent="0.75">
      <c r="A49" s="4" t="s">
        <v>124</v>
      </c>
      <c r="B49" s="15" t="s">
        <v>243</v>
      </c>
      <c r="C49" s="35">
        <v>21</v>
      </c>
      <c r="D49" s="35">
        <v>46</v>
      </c>
      <c r="E49" s="35">
        <v>6</v>
      </c>
      <c r="F49" s="12">
        <v>-0.1286449399656947</v>
      </c>
      <c r="G49" s="57">
        <v>4.678947368421051</v>
      </c>
      <c r="H49" s="23">
        <v>39</v>
      </c>
      <c r="I49" s="23">
        <v>58</v>
      </c>
      <c r="J49" s="23">
        <v>26</v>
      </c>
      <c r="K49">
        <v>74</v>
      </c>
      <c r="L49">
        <v>415</v>
      </c>
      <c r="M49">
        <v>107</v>
      </c>
      <c r="N49" s="12">
        <v>-6.2968099861303695E-2</v>
      </c>
      <c r="O49">
        <v>173</v>
      </c>
      <c r="P49">
        <v>1036</v>
      </c>
      <c r="Q49">
        <v>230</v>
      </c>
      <c r="R49" s="57">
        <v>3.3528535980148875</v>
      </c>
      <c r="S49" s="35">
        <v>18</v>
      </c>
      <c r="T49" s="35">
        <v>483</v>
      </c>
      <c r="U49" s="35">
        <v>85</v>
      </c>
      <c r="V49" s="12">
        <v>7.3598630723149316E-2</v>
      </c>
      <c r="W49">
        <v>47</v>
      </c>
      <c r="X49">
        <v>966</v>
      </c>
      <c r="Y49">
        <v>193</v>
      </c>
      <c r="Z49" s="57">
        <v>28.465153970826577</v>
      </c>
      <c r="AA49" s="35">
        <v>108</v>
      </c>
      <c r="AB49" s="35">
        <v>1734</v>
      </c>
      <c r="AC49" s="35">
        <v>75</v>
      </c>
      <c r="AD49" s="12">
        <v>-0.109674901836451</v>
      </c>
      <c r="AE49" s="23">
        <v>108</v>
      </c>
      <c r="AF49" s="35">
        <v>1734</v>
      </c>
      <c r="AG49" s="35">
        <v>75</v>
      </c>
      <c r="AH49" s="57">
        <v>30.775446915810484</v>
      </c>
      <c r="AI49" s="35">
        <v>279</v>
      </c>
      <c r="AJ49" s="35">
        <v>6560</v>
      </c>
      <c r="AK49" s="35">
        <v>864</v>
      </c>
      <c r="AL49" s="12">
        <v>7.3598630723149316E-2</v>
      </c>
      <c r="AM49" s="23">
        <v>406.50943124107323</v>
      </c>
      <c r="AN49" s="35">
        <v>7370.3119384489783</v>
      </c>
      <c r="AO49" s="35">
        <v>864</v>
      </c>
      <c r="AP49" s="57">
        <v>21.348865478119944</v>
      </c>
    </row>
    <row r="50" spans="1:42" x14ac:dyDescent="0.75">
      <c r="A50" s="4" t="s">
        <v>125</v>
      </c>
      <c r="B50" s="15" t="s">
        <v>242</v>
      </c>
      <c r="C50" s="35">
        <v>20</v>
      </c>
      <c r="D50" s="35">
        <v>36</v>
      </c>
      <c r="E50" s="35">
        <v>11</v>
      </c>
      <c r="F50" s="12">
        <v>0.23031496062992127</v>
      </c>
      <c r="G50" s="57">
        <v>5.7565789473684195</v>
      </c>
      <c r="H50" s="23">
        <v>41</v>
      </c>
      <c r="I50" s="23">
        <v>46</v>
      </c>
      <c r="J50" s="23">
        <v>17</v>
      </c>
      <c r="K50">
        <v>97</v>
      </c>
      <c r="L50">
        <v>602</v>
      </c>
      <c r="M50">
        <v>116</v>
      </c>
      <c r="N50" s="12">
        <v>2.6642984014209059E-3</v>
      </c>
      <c r="O50">
        <v>171</v>
      </c>
      <c r="P50">
        <v>1016.9999999999999</v>
      </c>
      <c r="Q50">
        <v>223</v>
      </c>
      <c r="R50" s="57">
        <v>3.3617866004962771</v>
      </c>
      <c r="S50" s="35">
        <v>12</v>
      </c>
      <c r="T50" s="35">
        <v>385</v>
      </c>
      <c r="U50" s="35">
        <v>92</v>
      </c>
      <c r="V50" s="12">
        <v>4.9023515344758906E-2</v>
      </c>
      <c r="W50">
        <v>30</v>
      </c>
      <c r="X50">
        <v>868</v>
      </c>
      <c r="Y50">
        <v>177</v>
      </c>
      <c r="Z50" s="57">
        <v>29.86061588330632</v>
      </c>
      <c r="AA50" s="35">
        <v>172</v>
      </c>
      <c r="AB50" s="35">
        <v>2052</v>
      </c>
      <c r="AC50" s="35">
        <v>88</v>
      </c>
      <c r="AD50" s="12">
        <v>6.1606311291294569E-2</v>
      </c>
      <c r="AE50" s="23">
        <v>172</v>
      </c>
      <c r="AF50" s="35">
        <v>2052</v>
      </c>
      <c r="AG50" s="35">
        <v>88</v>
      </c>
      <c r="AH50" s="57">
        <v>32.671408678634613</v>
      </c>
      <c r="AI50" s="35">
        <v>601</v>
      </c>
      <c r="AJ50" s="35">
        <v>9455</v>
      </c>
      <c r="AK50" s="35">
        <v>1905</v>
      </c>
      <c r="AL50" s="12">
        <v>4.9023515344758906E-2</v>
      </c>
      <c r="AM50" s="23">
        <v>694.86578183709616</v>
      </c>
      <c r="AN50" s="35">
        <v>10161.679914414424</v>
      </c>
      <c r="AO50" s="35">
        <v>1905</v>
      </c>
      <c r="AP50" s="57">
        <v>22.39546191247975</v>
      </c>
    </row>
    <row r="51" spans="1:42" x14ac:dyDescent="0.75">
      <c r="A51" s="4" t="s">
        <v>126</v>
      </c>
      <c r="B51" s="15" t="s">
        <v>241</v>
      </c>
      <c r="C51" s="35">
        <v>13</v>
      </c>
      <c r="D51" s="35">
        <v>38</v>
      </c>
      <c r="E51" s="35">
        <v>19</v>
      </c>
      <c r="F51" s="12">
        <v>4.4799999999999951E-2</v>
      </c>
      <c r="G51" s="57">
        <v>6.0144736842105244</v>
      </c>
      <c r="H51" s="23">
        <v>33</v>
      </c>
      <c r="I51" s="23">
        <v>36</v>
      </c>
      <c r="J51" s="23">
        <v>29.999999999999996</v>
      </c>
      <c r="K51">
        <v>96</v>
      </c>
      <c r="L51">
        <v>563</v>
      </c>
      <c r="M51">
        <v>141</v>
      </c>
      <c r="N51" s="12">
        <v>-2.3619722468261051E-3</v>
      </c>
      <c r="O51">
        <v>193</v>
      </c>
      <c r="P51">
        <v>1165</v>
      </c>
      <c r="Q51">
        <v>257</v>
      </c>
      <c r="R51" s="57">
        <v>3.353846153846153</v>
      </c>
      <c r="S51" s="35">
        <v>12</v>
      </c>
      <c r="T51" s="35">
        <v>481</v>
      </c>
      <c r="U51" s="35">
        <v>91</v>
      </c>
      <c r="V51" s="12">
        <v>-4.5592705167173397E-3</v>
      </c>
      <c r="W51">
        <v>24</v>
      </c>
      <c r="X51">
        <v>866</v>
      </c>
      <c r="Y51">
        <v>183</v>
      </c>
      <c r="Z51" s="57">
        <v>29.724473257698541</v>
      </c>
      <c r="AA51" s="35">
        <v>244</v>
      </c>
      <c r="AB51" s="35">
        <v>2028</v>
      </c>
      <c r="AC51" s="35">
        <v>87</v>
      </c>
      <c r="AD51" s="12">
        <v>7.5861179202683537E-2</v>
      </c>
      <c r="AE51" s="23">
        <v>244</v>
      </c>
      <c r="AF51" s="35">
        <v>2028</v>
      </c>
      <c r="AG51" s="35">
        <v>87</v>
      </c>
      <c r="AH51" s="57">
        <v>35.149900267208622</v>
      </c>
      <c r="AI51" s="35">
        <v>1243</v>
      </c>
      <c r="AJ51" s="35">
        <v>13918</v>
      </c>
      <c r="AK51" s="35">
        <v>1955</v>
      </c>
      <c r="AL51" s="12">
        <v>-4.5592705167173397E-3</v>
      </c>
      <c r="AM51" s="23">
        <v>1445.1983329179025</v>
      </c>
      <c r="AN51" s="35">
        <v>14936.545516888473</v>
      </c>
      <c r="AO51" s="35">
        <v>1955</v>
      </c>
      <c r="AP51" s="57">
        <v>22.293354943273915</v>
      </c>
    </row>
    <row r="52" spans="1:42" x14ac:dyDescent="0.75">
      <c r="A52" s="4" t="s">
        <v>127</v>
      </c>
      <c r="B52" s="15" t="s">
        <v>240</v>
      </c>
      <c r="C52" s="35">
        <v>11</v>
      </c>
      <c r="D52" s="35">
        <v>41</v>
      </c>
      <c r="E52" s="35">
        <v>15</v>
      </c>
      <c r="F52" s="12">
        <v>2.7565084226646164E-2</v>
      </c>
      <c r="G52" s="57">
        <v>6.1802631578947347</v>
      </c>
      <c r="H52" s="23">
        <v>24</v>
      </c>
      <c r="I52" s="23">
        <v>38</v>
      </c>
      <c r="J52" s="23">
        <v>34</v>
      </c>
      <c r="K52">
        <v>82</v>
      </c>
      <c r="L52">
        <v>530</v>
      </c>
      <c r="M52">
        <v>142</v>
      </c>
      <c r="N52" s="12">
        <v>0.21899970405445399</v>
      </c>
      <c r="O52">
        <v>178</v>
      </c>
      <c r="P52">
        <v>1093</v>
      </c>
      <c r="Q52">
        <v>283</v>
      </c>
      <c r="R52" s="57">
        <v>4.0883374689826297</v>
      </c>
      <c r="S52" s="35">
        <v>25</v>
      </c>
      <c r="T52" s="35">
        <v>440</v>
      </c>
      <c r="U52" s="35">
        <v>81</v>
      </c>
      <c r="V52" s="12">
        <v>-5.4580152671755755E-2</v>
      </c>
      <c r="W52">
        <v>37</v>
      </c>
      <c r="X52">
        <v>921</v>
      </c>
      <c r="Y52">
        <v>172</v>
      </c>
      <c r="Z52" s="57">
        <v>28.102106969205835</v>
      </c>
      <c r="AA52" s="35">
        <v>87</v>
      </c>
      <c r="AB52" s="35">
        <v>1792</v>
      </c>
      <c r="AC52" s="35">
        <v>68</v>
      </c>
      <c r="AD52" s="12">
        <v>8.154454970620062E-3</v>
      </c>
      <c r="AE52" s="23">
        <v>87</v>
      </c>
      <c r="AF52" s="35">
        <v>1792</v>
      </c>
      <c r="AG52" s="35">
        <v>68</v>
      </c>
      <c r="AH52" s="57">
        <v>35.436528546159359</v>
      </c>
      <c r="AI52" s="35">
        <v>894</v>
      </c>
      <c r="AJ52" s="35">
        <v>12664</v>
      </c>
      <c r="AK52" s="35">
        <v>2012</v>
      </c>
      <c r="AL52" s="12">
        <v>-5.4580152671755755E-2</v>
      </c>
      <c r="AM52" s="23">
        <v>1312.1905620914354</v>
      </c>
      <c r="AN52" s="35">
        <v>14163.324855003042</v>
      </c>
      <c r="AO52" s="35">
        <v>2012</v>
      </c>
      <c r="AP52" s="57">
        <v>21.076580226904383</v>
      </c>
    </row>
    <row r="53" spans="1:42" x14ac:dyDescent="0.75">
      <c r="A53" s="4" t="s">
        <v>128</v>
      </c>
      <c r="B53" s="15" t="s">
        <v>239</v>
      </c>
      <c r="C53" s="35">
        <v>21</v>
      </c>
      <c r="D53" s="35">
        <v>116</v>
      </c>
      <c r="E53" s="35">
        <v>29</v>
      </c>
      <c r="F53" s="12">
        <v>-9.6870342771982143E-2</v>
      </c>
      <c r="G53" s="57">
        <v>5.5815789473684188</v>
      </c>
      <c r="H53" s="23">
        <v>31.999999999999996</v>
      </c>
      <c r="I53" s="23">
        <v>41</v>
      </c>
      <c r="J53" s="23">
        <v>44</v>
      </c>
      <c r="K53">
        <v>88</v>
      </c>
      <c r="L53">
        <v>625</v>
      </c>
      <c r="M53">
        <v>129</v>
      </c>
      <c r="N53" s="12">
        <v>-5.389657683903859E-2</v>
      </c>
      <c r="O53">
        <v>170</v>
      </c>
      <c r="P53">
        <v>1155</v>
      </c>
      <c r="Q53">
        <v>271</v>
      </c>
      <c r="R53" s="57">
        <v>3.8679900744416869</v>
      </c>
      <c r="S53" s="35">
        <v>28</v>
      </c>
      <c r="T53" s="35">
        <v>411</v>
      </c>
      <c r="U53" s="35">
        <v>94</v>
      </c>
      <c r="V53" s="12">
        <v>8.8817117480823882E-3</v>
      </c>
      <c r="W53">
        <v>53</v>
      </c>
      <c r="X53">
        <v>851</v>
      </c>
      <c r="Y53">
        <v>175</v>
      </c>
      <c r="Z53" s="57">
        <v>28.351701782820097</v>
      </c>
      <c r="AA53" s="35">
        <v>58</v>
      </c>
      <c r="AB53" s="35">
        <v>1371</v>
      </c>
      <c r="AC53" s="35">
        <v>55</v>
      </c>
      <c r="AD53" s="12">
        <v>-0.15565600095158794</v>
      </c>
      <c r="AE53" s="23">
        <v>58</v>
      </c>
      <c r="AF53" s="35">
        <v>1371</v>
      </c>
      <c r="AG53" s="35">
        <v>55</v>
      </c>
      <c r="AH53" s="57">
        <v>29.920620225057405</v>
      </c>
      <c r="AI53" s="35">
        <v>1020</v>
      </c>
      <c r="AJ53" s="35">
        <v>14373</v>
      </c>
      <c r="AK53" s="35">
        <v>2294</v>
      </c>
      <c r="AL53" s="12">
        <v>8.8817117480823882E-3</v>
      </c>
      <c r="AM53" s="23">
        <v>1320.7742256715553</v>
      </c>
      <c r="AN53" s="35">
        <v>15737.23695672931</v>
      </c>
      <c r="AO53" s="35">
        <v>2294</v>
      </c>
      <c r="AP53" s="57">
        <v>21.263776337115083</v>
      </c>
    </row>
    <row r="54" spans="1:42" x14ac:dyDescent="0.75">
      <c r="A54" s="4" t="s">
        <v>129</v>
      </c>
      <c r="B54" s="15" t="s">
        <v>238</v>
      </c>
      <c r="C54" s="35">
        <v>12</v>
      </c>
      <c r="D54" s="35">
        <v>26</v>
      </c>
      <c r="E54" s="35">
        <v>14</v>
      </c>
      <c r="F54" s="12">
        <v>-1.6501650165016479E-2</v>
      </c>
      <c r="G54" s="57">
        <v>5.4894736842105241</v>
      </c>
      <c r="H54" s="23">
        <v>33</v>
      </c>
      <c r="I54" s="23">
        <v>116</v>
      </c>
      <c r="J54" s="23">
        <v>43</v>
      </c>
      <c r="K54">
        <v>741</v>
      </c>
      <c r="L54">
        <v>353</v>
      </c>
      <c r="M54">
        <v>116</v>
      </c>
      <c r="N54" s="12">
        <v>2.0015396458814561E-2</v>
      </c>
      <c r="O54">
        <v>829</v>
      </c>
      <c r="P54">
        <v>978</v>
      </c>
      <c r="Q54">
        <v>245</v>
      </c>
      <c r="R54" s="57">
        <v>3.9454094292803967</v>
      </c>
      <c r="S54" s="35">
        <v>15</v>
      </c>
      <c r="T54" s="35">
        <v>508</v>
      </c>
      <c r="U54" s="35">
        <v>110</v>
      </c>
      <c r="V54" s="12">
        <v>-5.2420968387354994E-2</v>
      </c>
      <c r="W54">
        <v>43</v>
      </c>
      <c r="X54">
        <v>919</v>
      </c>
      <c r="Y54">
        <v>204</v>
      </c>
      <c r="Z54" s="57">
        <v>26.865478119935169</v>
      </c>
      <c r="AA54" s="35">
        <v>153</v>
      </c>
      <c r="AB54" s="35">
        <v>1233</v>
      </c>
      <c r="AC54" s="35">
        <v>53</v>
      </c>
      <c r="AD54" s="12">
        <v>-0.12684548630677339</v>
      </c>
      <c r="AE54" s="23">
        <v>153</v>
      </c>
      <c r="AF54" s="35">
        <v>1233</v>
      </c>
      <c r="AG54" s="35">
        <v>53</v>
      </c>
      <c r="AH54" s="57">
        <v>26.125324602009719</v>
      </c>
      <c r="AI54" s="35">
        <v>1581</v>
      </c>
      <c r="AJ54" s="35">
        <v>15786</v>
      </c>
      <c r="AK54" s="35">
        <v>4866</v>
      </c>
      <c r="AL54" s="12">
        <v>-5.2420968387354994E-2</v>
      </c>
      <c r="AM54" s="23">
        <v>1924.1652239205664</v>
      </c>
      <c r="AN54" s="35">
        <v>17334.340001505872</v>
      </c>
      <c r="AO54" s="35">
        <v>4866</v>
      </c>
      <c r="AP54" s="57">
        <v>20.149108589951386</v>
      </c>
    </row>
    <row r="55" spans="1:42" x14ac:dyDescent="0.75">
      <c r="A55" s="4" t="s">
        <v>130</v>
      </c>
      <c r="B55" s="15" t="s">
        <v>237</v>
      </c>
      <c r="C55" s="35">
        <v>11</v>
      </c>
      <c r="D55" s="35">
        <v>28</v>
      </c>
      <c r="E55" s="35">
        <v>14</v>
      </c>
      <c r="F55" s="12">
        <v>3.691275167785224E-2</v>
      </c>
      <c r="G55" s="57">
        <v>5.6921052631578917</v>
      </c>
      <c r="H55" s="23">
        <v>23</v>
      </c>
      <c r="I55" s="23">
        <v>26</v>
      </c>
      <c r="J55" s="23">
        <v>28</v>
      </c>
      <c r="K55">
        <v>81</v>
      </c>
      <c r="L55">
        <v>511</v>
      </c>
      <c r="M55">
        <v>124</v>
      </c>
      <c r="N55" s="12">
        <v>3.446540880503135E-2</v>
      </c>
      <c r="O55">
        <v>822</v>
      </c>
      <c r="P55">
        <v>864</v>
      </c>
      <c r="Q55">
        <v>240</v>
      </c>
      <c r="R55" s="57">
        <v>4.0813895781637708</v>
      </c>
      <c r="S55" s="35">
        <v>13</v>
      </c>
      <c r="T55" s="35">
        <v>523</v>
      </c>
      <c r="U55" s="35">
        <v>82</v>
      </c>
      <c r="V55" s="12">
        <v>-0.1026182432432432</v>
      </c>
      <c r="W55">
        <v>28</v>
      </c>
      <c r="X55">
        <v>1031</v>
      </c>
      <c r="Y55">
        <v>192</v>
      </c>
      <c r="Z55" s="57">
        <v>24.108589951377635</v>
      </c>
      <c r="AA55" s="35">
        <v>183</v>
      </c>
      <c r="AB55" s="35">
        <v>1991</v>
      </c>
      <c r="AC55" s="35">
        <v>71</v>
      </c>
      <c r="AD55" s="12">
        <v>0.19238464020651813</v>
      </c>
      <c r="AE55" s="23">
        <v>183</v>
      </c>
      <c r="AF55" s="35">
        <v>1991</v>
      </c>
      <c r="AG55" s="35">
        <v>71</v>
      </c>
      <c r="AH55" s="57">
        <v>31.151435775845854</v>
      </c>
      <c r="AI55" s="35">
        <v>1801</v>
      </c>
      <c r="AJ55" s="35">
        <v>15378</v>
      </c>
      <c r="AK55" s="35">
        <v>2708</v>
      </c>
      <c r="AL55" s="12">
        <v>-0.1026182432432432</v>
      </c>
      <c r="AM55" s="23">
        <v>2332.9060970768783</v>
      </c>
      <c r="AN55" s="35">
        <v>17078.556269656416</v>
      </c>
      <c r="AO55" s="35">
        <v>2708</v>
      </c>
      <c r="AP55" s="57">
        <v>18.081442463533232</v>
      </c>
    </row>
    <row r="56" spans="1:42" x14ac:dyDescent="0.75">
      <c r="A56" s="4" t="s">
        <v>131</v>
      </c>
      <c r="B56" s="15" t="s">
        <v>236</v>
      </c>
      <c r="C56" s="35">
        <v>12</v>
      </c>
      <c r="D56" s="35">
        <v>51</v>
      </c>
      <c r="E56" s="35">
        <v>14</v>
      </c>
      <c r="F56" s="12">
        <v>3.8834951456310662E-2</v>
      </c>
      <c r="G56" s="57">
        <v>5.9131578947368384</v>
      </c>
      <c r="H56" s="23">
        <v>23</v>
      </c>
      <c r="I56" s="23">
        <v>28</v>
      </c>
      <c r="J56" s="23">
        <v>28</v>
      </c>
      <c r="K56">
        <v>85</v>
      </c>
      <c r="L56">
        <v>470</v>
      </c>
      <c r="M56">
        <v>125</v>
      </c>
      <c r="N56" s="12">
        <v>5.2529182879377467E-2</v>
      </c>
      <c r="O56">
        <v>166</v>
      </c>
      <c r="P56">
        <v>981</v>
      </c>
      <c r="Q56">
        <v>249</v>
      </c>
      <c r="R56" s="57">
        <v>4.2957816377171207</v>
      </c>
      <c r="S56" s="35">
        <v>17</v>
      </c>
      <c r="T56" s="35">
        <v>429</v>
      </c>
      <c r="U56" s="35">
        <v>104</v>
      </c>
      <c r="V56" s="12">
        <v>-4.8000000000000043E-2</v>
      </c>
      <c r="W56">
        <v>30</v>
      </c>
      <c r="X56">
        <v>952</v>
      </c>
      <c r="Y56">
        <v>186</v>
      </c>
      <c r="Z56" s="57">
        <v>22.951377633711509</v>
      </c>
      <c r="AA56" s="35">
        <v>128</v>
      </c>
      <c r="AB56" s="35">
        <v>1949</v>
      </c>
      <c r="AC56" s="35">
        <v>65</v>
      </c>
      <c r="AD56" s="12">
        <v>0.2273489932885906</v>
      </c>
      <c r="AE56" s="23">
        <v>128</v>
      </c>
      <c r="AF56" s="35">
        <v>1949</v>
      </c>
      <c r="AG56" s="35">
        <v>65</v>
      </c>
      <c r="AH56" s="57">
        <v>38.233683338978594</v>
      </c>
      <c r="AI56" s="35">
        <v>1219</v>
      </c>
      <c r="AJ56" s="35">
        <v>13713</v>
      </c>
      <c r="AK56" s="35">
        <v>2717</v>
      </c>
      <c r="AL56" s="12">
        <v>-4.8000000000000043E-2</v>
      </c>
      <c r="AM56" s="23">
        <v>1824.9221257656277</v>
      </c>
      <c r="AN56" s="35">
        <v>15369.604226198935</v>
      </c>
      <c r="AO56" s="35">
        <v>2717</v>
      </c>
      <c r="AP56" s="57">
        <v>17.213533225283637</v>
      </c>
    </row>
    <row r="57" spans="1:42" x14ac:dyDescent="0.75">
      <c r="A57" s="4" t="s">
        <v>132</v>
      </c>
      <c r="B57" s="15" t="s">
        <v>235</v>
      </c>
      <c r="C57" s="35">
        <v>12</v>
      </c>
      <c r="D57" s="35">
        <v>35</v>
      </c>
      <c r="E57" s="35">
        <v>14</v>
      </c>
      <c r="F57" s="12">
        <v>-7.7881619937694158E-3</v>
      </c>
      <c r="G57" s="57">
        <v>5.8671052631578915</v>
      </c>
      <c r="H57" s="23">
        <v>24</v>
      </c>
      <c r="I57" s="23">
        <v>51</v>
      </c>
      <c r="J57" s="23">
        <v>28</v>
      </c>
      <c r="K57">
        <v>146</v>
      </c>
      <c r="L57">
        <v>480</v>
      </c>
      <c r="M57">
        <v>156</v>
      </c>
      <c r="N57" s="12">
        <v>7.393715341959429E-3</v>
      </c>
      <c r="O57">
        <v>231</v>
      </c>
      <c r="P57">
        <v>950</v>
      </c>
      <c r="Q57">
        <v>281</v>
      </c>
      <c r="R57" s="57">
        <v>4.3275434243176178</v>
      </c>
      <c r="S57" s="35">
        <v>33</v>
      </c>
      <c r="T57" s="35">
        <v>2523</v>
      </c>
      <c r="U57" s="35">
        <v>773</v>
      </c>
      <c r="V57" s="12">
        <v>-3.4602076124567449E-2</v>
      </c>
      <c r="W57">
        <v>50</v>
      </c>
      <c r="X57">
        <v>2952</v>
      </c>
      <c r="Y57">
        <v>877</v>
      </c>
      <c r="Z57" s="57">
        <v>22.157212317666129</v>
      </c>
      <c r="AA57" s="35">
        <v>337</v>
      </c>
      <c r="AB57" s="35">
        <v>1794</v>
      </c>
      <c r="AC57" s="35">
        <v>726</v>
      </c>
      <c r="AD57" s="12">
        <v>0.10028002557713922</v>
      </c>
      <c r="AE57" s="23">
        <v>337</v>
      </c>
      <c r="AF57" s="35">
        <v>1794</v>
      </c>
      <c r="AG57" s="35">
        <v>726</v>
      </c>
      <c r="AH57" s="57">
        <v>42.06775808211961</v>
      </c>
      <c r="AI57" s="35">
        <v>1094</v>
      </c>
      <c r="AJ57" s="35">
        <v>26465</v>
      </c>
      <c r="AK57" s="35">
        <v>5370</v>
      </c>
      <c r="AL57" s="12">
        <v>-3.4602076124567449E-2</v>
      </c>
      <c r="AM57" s="23">
        <v>1504.1160862344809</v>
      </c>
      <c r="AN57" s="35">
        <v>27942.24110767759</v>
      </c>
      <c r="AO57" s="35">
        <v>5370</v>
      </c>
      <c r="AP57" s="57">
        <v>16.617909238249602</v>
      </c>
    </row>
    <row r="58" spans="1:42" x14ac:dyDescent="0.75">
      <c r="A58" s="4" t="s">
        <v>133</v>
      </c>
      <c r="B58" s="15" t="s">
        <v>234</v>
      </c>
      <c r="C58" s="35">
        <v>11</v>
      </c>
      <c r="D58" s="35">
        <v>28</v>
      </c>
      <c r="E58" s="35">
        <v>9</v>
      </c>
      <c r="F58" s="12">
        <v>-6.9073783359497654E-2</v>
      </c>
      <c r="G58" s="57">
        <v>5.4618421052631545</v>
      </c>
      <c r="H58" s="23">
        <v>23</v>
      </c>
      <c r="I58" s="23">
        <v>35</v>
      </c>
      <c r="J58" s="23">
        <v>23</v>
      </c>
      <c r="K58">
        <v>101</v>
      </c>
      <c r="L58">
        <v>555</v>
      </c>
      <c r="M58">
        <v>116</v>
      </c>
      <c r="N58" s="12">
        <v>-1.4220183486238549E-2</v>
      </c>
      <c r="O58">
        <v>247</v>
      </c>
      <c r="P58">
        <v>1035</v>
      </c>
      <c r="Q58">
        <v>272</v>
      </c>
      <c r="R58" s="57">
        <v>4.2660049627791565</v>
      </c>
      <c r="S58" s="35">
        <v>89</v>
      </c>
      <c r="T58" s="35">
        <v>4693</v>
      </c>
      <c r="U58" s="35">
        <v>1843</v>
      </c>
      <c r="V58" s="12">
        <v>-1.8945212493599595E-2</v>
      </c>
      <c r="W58">
        <v>122</v>
      </c>
      <c r="X58">
        <v>7216</v>
      </c>
      <c r="Y58">
        <v>2616</v>
      </c>
      <c r="Z58" s="57">
        <v>21.737439222042141</v>
      </c>
      <c r="AA58" s="35">
        <v>217</v>
      </c>
      <c r="AB58" s="35">
        <v>1521</v>
      </c>
      <c r="AC58" s="35">
        <v>801</v>
      </c>
      <c r="AD58" s="12">
        <v>-1.0560910602993911E-2</v>
      </c>
      <c r="AE58" s="23">
        <v>217</v>
      </c>
      <c r="AF58" s="35">
        <v>1521</v>
      </c>
      <c r="AG58" s="35">
        <v>801</v>
      </c>
      <c r="AH58" s="57">
        <v>41.623484249745971</v>
      </c>
      <c r="AI58" s="35">
        <v>1295</v>
      </c>
      <c r="AJ58" s="35">
        <v>31811</v>
      </c>
      <c r="AK58" s="35">
        <v>7056</v>
      </c>
      <c r="AL58" s="12">
        <v>-1.8945212493599595E-2</v>
      </c>
      <c r="AM58" s="23">
        <v>1663.0615244795097</v>
      </c>
      <c r="AN58" s="35">
        <v>34661.957916917338</v>
      </c>
      <c r="AO58" s="35">
        <v>7056</v>
      </c>
      <c r="AP58" s="57">
        <v>16.303079416531613</v>
      </c>
    </row>
    <row r="59" spans="1:42" x14ac:dyDescent="0.75">
      <c r="A59" s="4" t="s">
        <v>134</v>
      </c>
      <c r="B59" s="15" t="s">
        <v>233</v>
      </c>
      <c r="C59" s="35">
        <v>7</v>
      </c>
      <c r="D59" s="35">
        <v>50</v>
      </c>
      <c r="E59" s="35">
        <v>10</v>
      </c>
      <c r="F59" s="12">
        <v>0.11129848229342332</v>
      </c>
      <c r="G59" s="57">
        <v>6.06973684210526</v>
      </c>
      <c r="H59" s="23">
        <v>18</v>
      </c>
      <c r="I59" s="23">
        <v>28</v>
      </c>
      <c r="J59" s="23">
        <v>19</v>
      </c>
      <c r="K59">
        <v>81</v>
      </c>
      <c r="L59">
        <v>560</v>
      </c>
      <c r="M59">
        <v>96</v>
      </c>
      <c r="N59" s="12">
        <v>6.2587249883666818E-2</v>
      </c>
      <c r="O59">
        <v>182</v>
      </c>
      <c r="P59">
        <v>1115</v>
      </c>
      <c r="Q59">
        <v>212</v>
      </c>
      <c r="R59" s="57">
        <v>4.5330024813895786</v>
      </c>
      <c r="S59" s="35">
        <v>56</v>
      </c>
      <c r="T59" s="35">
        <v>3687</v>
      </c>
      <c r="U59" s="35">
        <v>1159</v>
      </c>
      <c r="V59" s="12">
        <v>3.9665970772442494E-2</v>
      </c>
      <c r="W59">
        <v>145</v>
      </c>
      <c r="X59">
        <v>8380</v>
      </c>
      <c r="Y59">
        <v>3002</v>
      </c>
      <c r="Z59" s="57">
        <v>22.599675850891408</v>
      </c>
      <c r="AA59" s="35">
        <v>488</v>
      </c>
      <c r="AB59" s="35">
        <v>1623</v>
      </c>
      <c r="AC59" s="35">
        <v>1033</v>
      </c>
      <c r="AD59" s="12">
        <v>9.0067646939684831E-2</v>
      </c>
      <c r="AE59" s="23">
        <v>488</v>
      </c>
      <c r="AF59" s="35">
        <v>1623</v>
      </c>
      <c r="AG59" s="35">
        <v>1033</v>
      </c>
      <c r="AH59" s="57">
        <v>45.372413533551622</v>
      </c>
      <c r="AI59" s="35">
        <v>957</v>
      </c>
      <c r="AJ59" s="35">
        <v>30386</v>
      </c>
      <c r="AK59" s="35">
        <v>5705</v>
      </c>
      <c r="AL59" s="12">
        <v>3.9665970772442494E-2</v>
      </c>
      <c r="AM59" s="23">
        <v>1392.6852597815036</v>
      </c>
      <c r="AN59" s="35">
        <v>33812.858956926408</v>
      </c>
      <c r="AO59" s="35">
        <v>5705</v>
      </c>
      <c r="AP59" s="57">
        <v>16.949756888168565</v>
      </c>
    </row>
    <row r="60" spans="1:42" x14ac:dyDescent="0.75">
      <c r="A60" s="4" t="s">
        <v>135</v>
      </c>
      <c r="B60" s="15" t="s">
        <v>232</v>
      </c>
      <c r="C60" s="35">
        <v>15</v>
      </c>
      <c r="D60" s="35">
        <v>58</v>
      </c>
      <c r="E60" s="35">
        <v>21</v>
      </c>
      <c r="F60" s="12">
        <v>-8.9529590288315641E-2</v>
      </c>
      <c r="G60" s="57">
        <v>5.5263157894736814</v>
      </c>
      <c r="H60" s="23">
        <v>22</v>
      </c>
      <c r="I60" s="23">
        <v>50</v>
      </c>
      <c r="J60" s="23">
        <v>30.999999999999996</v>
      </c>
      <c r="K60">
        <v>123</v>
      </c>
      <c r="L60">
        <v>598</v>
      </c>
      <c r="M60">
        <v>105</v>
      </c>
      <c r="N60" s="12">
        <v>-6.5688635865994724E-3</v>
      </c>
      <c r="O60">
        <v>204</v>
      </c>
      <c r="P60">
        <v>1158</v>
      </c>
      <c r="Q60">
        <v>201</v>
      </c>
      <c r="R60" s="57">
        <v>4.5032258064516135</v>
      </c>
      <c r="S60" s="35">
        <v>48</v>
      </c>
      <c r="T60" s="35">
        <v>3372</v>
      </c>
      <c r="U60" s="35">
        <v>1020</v>
      </c>
      <c r="V60" s="12">
        <v>-6.6265060240963902E-2</v>
      </c>
      <c r="W60">
        <v>104</v>
      </c>
      <c r="X60">
        <v>7059</v>
      </c>
      <c r="Y60">
        <v>2179</v>
      </c>
      <c r="Z60" s="57">
        <v>21.102106969205831</v>
      </c>
      <c r="AA60" s="35">
        <v>224</v>
      </c>
      <c r="AB60" s="35">
        <v>1878</v>
      </c>
      <c r="AC60" s="35">
        <v>903</v>
      </c>
      <c r="AD60" s="12">
        <v>-2.9430891287787309E-2</v>
      </c>
      <c r="AE60" s="23">
        <v>224</v>
      </c>
      <c r="AF60" s="35">
        <v>1878</v>
      </c>
      <c r="AG60" s="35">
        <v>903</v>
      </c>
      <c r="AH60" s="57">
        <v>44.037062963381132</v>
      </c>
      <c r="AI60" s="35">
        <v>1234</v>
      </c>
      <c r="AJ60" s="35">
        <v>32032</v>
      </c>
      <c r="AK60" s="35">
        <v>6243</v>
      </c>
      <c r="AL60" s="12">
        <v>-6.6265060240963902E-2</v>
      </c>
      <c r="AM60" s="23">
        <v>1555.969724796061</v>
      </c>
      <c r="AN60" s="35">
        <v>35305.349981615349</v>
      </c>
      <c r="AO60" s="35">
        <v>6243</v>
      </c>
      <c r="AP60" s="57">
        <v>15.826580226904383</v>
      </c>
    </row>
    <row r="61" spans="1:42" x14ac:dyDescent="0.75">
      <c r="A61" s="4" t="s">
        <v>136</v>
      </c>
      <c r="B61" s="15" t="s">
        <v>231</v>
      </c>
      <c r="C61" s="35">
        <v>12</v>
      </c>
      <c r="D61" s="35">
        <v>33</v>
      </c>
      <c r="E61" s="35">
        <v>10</v>
      </c>
      <c r="F61" s="12">
        <v>0.13500000000000001</v>
      </c>
      <c r="G61" s="57">
        <v>6.2723684210526285</v>
      </c>
      <c r="H61" s="23">
        <v>27</v>
      </c>
      <c r="I61" s="23">
        <v>58</v>
      </c>
      <c r="J61" s="23">
        <v>31</v>
      </c>
      <c r="K61">
        <v>93</v>
      </c>
      <c r="L61">
        <v>469</v>
      </c>
      <c r="M61">
        <v>103</v>
      </c>
      <c r="N61" s="12">
        <v>-0.10601719197707736</v>
      </c>
      <c r="O61">
        <v>216</v>
      </c>
      <c r="P61">
        <v>1067</v>
      </c>
      <c r="Q61">
        <v>208</v>
      </c>
      <c r="R61" s="57">
        <v>4.0258064516129037</v>
      </c>
      <c r="S61" s="35">
        <v>51</v>
      </c>
      <c r="T61" s="35">
        <v>3474</v>
      </c>
      <c r="U61" s="35">
        <v>1099</v>
      </c>
      <c r="V61" s="12">
        <v>6.9892473118280396E-3</v>
      </c>
      <c r="W61">
        <v>99</v>
      </c>
      <c r="X61">
        <v>6846</v>
      </c>
      <c r="Y61">
        <v>2119</v>
      </c>
      <c r="Z61" s="57">
        <v>21.249594813614262</v>
      </c>
      <c r="AA61" s="35">
        <v>400</v>
      </c>
      <c r="AB61" s="35">
        <v>1648</v>
      </c>
      <c r="AC61" s="35">
        <v>1012</v>
      </c>
      <c r="AD61" s="12">
        <v>-3.6296111951298893E-2</v>
      </c>
      <c r="AE61" s="23">
        <v>400</v>
      </c>
      <c r="AF61" s="35">
        <v>1648</v>
      </c>
      <c r="AG61" s="35">
        <v>1012</v>
      </c>
      <c r="AH61" s="57">
        <v>42.43868879605585</v>
      </c>
      <c r="AI61" s="35">
        <v>1046</v>
      </c>
      <c r="AJ61" s="35">
        <v>30720</v>
      </c>
      <c r="AK61" s="35">
        <v>10610</v>
      </c>
      <c r="AL61" s="12">
        <v>6.9892473118280396E-3</v>
      </c>
      <c r="AM61" s="23">
        <v>1461.1626336450777</v>
      </c>
      <c r="AN61" s="35">
        <v>34170.666313799215</v>
      </c>
      <c r="AO61" s="35">
        <v>10610</v>
      </c>
      <c r="AP61" s="57">
        <v>15.937196110210705</v>
      </c>
    </row>
    <row r="62" spans="1:42" x14ac:dyDescent="0.75">
      <c r="A62" s="4" t="s">
        <v>137</v>
      </c>
      <c r="B62" s="15" t="s">
        <v>230</v>
      </c>
      <c r="C62" s="35">
        <v>11</v>
      </c>
      <c r="D62" s="35">
        <v>44</v>
      </c>
      <c r="E62" s="35">
        <v>6</v>
      </c>
      <c r="F62" s="12">
        <v>-2.2026431718061623E-2</v>
      </c>
      <c r="G62" s="57">
        <v>6.1342105263157869</v>
      </c>
      <c r="H62" s="23">
        <v>23</v>
      </c>
      <c r="I62" s="23">
        <v>33</v>
      </c>
      <c r="J62" s="23">
        <v>16</v>
      </c>
      <c r="K62">
        <v>94</v>
      </c>
      <c r="L62">
        <v>472</v>
      </c>
      <c r="M62">
        <v>105</v>
      </c>
      <c r="N62" s="12">
        <v>-2.0710059171597628E-2</v>
      </c>
      <c r="O62">
        <v>187</v>
      </c>
      <c r="P62">
        <v>941</v>
      </c>
      <c r="Q62">
        <v>208</v>
      </c>
      <c r="R62" s="57">
        <v>3.9424317617866009</v>
      </c>
      <c r="S62" s="35">
        <v>45</v>
      </c>
      <c r="T62" s="35">
        <v>3135</v>
      </c>
      <c r="U62" s="35">
        <v>933</v>
      </c>
      <c r="V62" s="12">
        <v>1.3347570742124892E-2</v>
      </c>
      <c r="W62">
        <v>96</v>
      </c>
      <c r="X62">
        <v>6609</v>
      </c>
      <c r="Y62">
        <v>2032</v>
      </c>
      <c r="Z62" s="57">
        <v>21.533225283630468</v>
      </c>
      <c r="AA62" s="35">
        <v>347</v>
      </c>
      <c r="AB62" s="35">
        <v>1440</v>
      </c>
      <c r="AC62" s="35">
        <v>1066</v>
      </c>
      <c r="AD62" s="12">
        <v>-2.6320494229355784E-2</v>
      </c>
      <c r="AE62" s="23">
        <v>347</v>
      </c>
      <c r="AF62" s="35">
        <v>1440</v>
      </c>
      <c r="AG62" s="35">
        <v>1066</v>
      </c>
      <c r="AH62" s="57">
        <v>41.321681532497834</v>
      </c>
      <c r="AI62" s="35">
        <v>1127</v>
      </c>
      <c r="AJ62" s="35">
        <v>48102</v>
      </c>
      <c r="AK62" s="35">
        <v>20111</v>
      </c>
      <c r="AL62" s="12">
        <v>1.3347570742124892E-2</v>
      </c>
      <c r="AM62" s="23">
        <v>1478.9125727656005</v>
      </c>
      <c r="AN62" s="35">
        <v>51411.330330916331</v>
      </c>
      <c r="AO62" s="35">
        <v>20111</v>
      </c>
      <c r="AP62" s="57">
        <v>16.149918962722861</v>
      </c>
    </row>
    <row r="63" spans="1:42" x14ac:dyDescent="0.75">
      <c r="A63" s="4" t="s">
        <v>138</v>
      </c>
      <c r="B63" s="15" t="s">
        <v>229</v>
      </c>
      <c r="C63" s="35">
        <v>8</v>
      </c>
      <c r="D63" s="35">
        <v>20</v>
      </c>
      <c r="E63" s="35">
        <v>14</v>
      </c>
      <c r="F63" s="12">
        <v>-4.2042042042042094E-2</v>
      </c>
      <c r="G63" s="57">
        <v>5.8763157894736811</v>
      </c>
      <c r="H63" s="23">
        <v>19</v>
      </c>
      <c r="I63" s="23">
        <v>44</v>
      </c>
      <c r="J63" s="23">
        <v>20</v>
      </c>
      <c r="K63">
        <v>101</v>
      </c>
      <c r="L63">
        <v>443</v>
      </c>
      <c r="M63">
        <v>122</v>
      </c>
      <c r="N63" s="12">
        <v>0.12411883182275928</v>
      </c>
      <c r="O63">
        <v>195</v>
      </c>
      <c r="P63">
        <v>915</v>
      </c>
      <c r="Q63">
        <v>227</v>
      </c>
      <c r="R63" s="57">
        <v>4.4317617866004966</v>
      </c>
      <c r="S63" s="35">
        <v>45</v>
      </c>
      <c r="T63" s="35">
        <v>3023</v>
      </c>
      <c r="U63" s="35">
        <v>1011</v>
      </c>
      <c r="V63" s="12">
        <v>-9.7471022128556406E-2</v>
      </c>
      <c r="W63">
        <v>90</v>
      </c>
      <c r="X63">
        <v>6158</v>
      </c>
      <c r="Y63">
        <v>1944</v>
      </c>
      <c r="Z63" s="57">
        <v>19.434359805510532</v>
      </c>
      <c r="AA63" s="35">
        <v>327</v>
      </c>
      <c r="AB63" s="35">
        <v>1340</v>
      </c>
      <c r="AC63" s="35">
        <v>1124</v>
      </c>
      <c r="AD63" s="12">
        <v>0.1048229149665416</v>
      </c>
      <c r="AE63" s="23">
        <v>327</v>
      </c>
      <c r="AF63" s="35">
        <v>1340</v>
      </c>
      <c r="AG63" s="35">
        <v>1124</v>
      </c>
      <c r="AH63" s="57">
        <v>45.653140642053366</v>
      </c>
      <c r="AI63" s="35">
        <v>989</v>
      </c>
      <c r="AJ63" s="35">
        <v>41909</v>
      </c>
      <c r="AK63" s="35">
        <v>13057</v>
      </c>
      <c r="AL63" s="12">
        <v>-9.7471022128556406E-2</v>
      </c>
      <c r="AM63" s="23">
        <v>1368.163928782822</v>
      </c>
      <c r="AN63" s="35">
        <v>47090.81665292113</v>
      </c>
      <c r="AO63" s="35">
        <v>13057</v>
      </c>
      <c r="AP63" s="57">
        <v>14.575769854132908</v>
      </c>
    </row>
    <row r="64" spans="1:42" x14ac:dyDescent="0.75">
      <c r="A64" s="4" t="s">
        <v>139</v>
      </c>
      <c r="B64" s="15" t="s">
        <v>228</v>
      </c>
      <c r="C64" s="35">
        <v>8</v>
      </c>
      <c r="D64" s="35">
        <v>54</v>
      </c>
      <c r="E64" s="35">
        <v>22</v>
      </c>
      <c r="F64" s="12">
        <v>-2.6645768025078342E-2</v>
      </c>
      <c r="G64" s="57">
        <v>5.7197368421052603</v>
      </c>
      <c r="H64" s="23">
        <v>16</v>
      </c>
      <c r="I64" s="23">
        <v>20</v>
      </c>
      <c r="J64" s="23">
        <v>36</v>
      </c>
      <c r="K64">
        <v>89</v>
      </c>
      <c r="L64">
        <v>486</v>
      </c>
      <c r="M64">
        <v>116</v>
      </c>
      <c r="N64" s="12">
        <v>-5.6215005599104195E-2</v>
      </c>
      <c r="O64">
        <v>190</v>
      </c>
      <c r="P64">
        <v>929</v>
      </c>
      <c r="Q64">
        <v>238</v>
      </c>
      <c r="R64" s="57">
        <v>4.1826302729528537</v>
      </c>
      <c r="S64" s="35">
        <v>45</v>
      </c>
      <c r="T64" s="35">
        <v>2872</v>
      </c>
      <c r="U64" s="35">
        <v>984</v>
      </c>
      <c r="V64" s="12">
        <v>3.7361354349095155E-2</v>
      </c>
      <c r="W64">
        <v>90</v>
      </c>
      <c r="X64">
        <v>5895</v>
      </c>
      <c r="Y64">
        <v>1995</v>
      </c>
      <c r="Z64" s="57">
        <v>20.160453808752024</v>
      </c>
      <c r="AA64" s="35">
        <v>241</v>
      </c>
      <c r="AB64" s="35">
        <v>1280</v>
      </c>
      <c r="AC64" s="35">
        <v>2748</v>
      </c>
      <c r="AD64" s="12">
        <v>-6.7954352402407991E-2</v>
      </c>
      <c r="AE64" s="23">
        <v>241</v>
      </c>
      <c r="AF64" s="35">
        <v>1280</v>
      </c>
      <c r="AG64" s="35">
        <v>2748</v>
      </c>
      <c r="AH64" s="57">
        <v>42.550811034586573</v>
      </c>
      <c r="AI64" s="35">
        <v>1605</v>
      </c>
      <c r="AJ64" s="35">
        <v>33189</v>
      </c>
      <c r="AK64" s="35">
        <v>6239</v>
      </c>
      <c r="AL64" s="12">
        <v>3.7361354349095155E-2</v>
      </c>
      <c r="AM64" s="23">
        <v>1937.7356926053335</v>
      </c>
      <c r="AN64" s="35">
        <v>37703.672032499104</v>
      </c>
      <c r="AO64" s="35">
        <v>6239</v>
      </c>
      <c r="AP64" s="57">
        <v>15.120340356564027</v>
      </c>
    </row>
    <row r="65" spans="1:42" x14ac:dyDescent="0.75">
      <c r="A65" s="4" t="s">
        <v>140</v>
      </c>
      <c r="B65" s="15" t="s">
        <v>295</v>
      </c>
      <c r="C65" s="35">
        <v>12</v>
      </c>
      <c r="D65" s="35">
        <v>30</v>
      </c>
      <c r="E65" s="35">
        <v>15</v>
      </c>
      <c r="F65" s="12">
        <v>3.5426731078904927E-2</v>
      </c>
      <c r="G65" s="57">
        <v>5.922368421052628</v>
      </c>
      <c r="H65" s="23">
        <v>20</v>
      </c>
      <c r="I65" s="23">
        <v>54</v>
      </c>
      <c r="J65" s="23">
        <v>37</v>
      </c>
      <c r="K65">
        <v>287</v>
      </c>
      <c r="L65">
        <v>447</v>
      </c>
      <c r="M65">
        <v>113</v>
      </c>
      <c r="N65" s="12">
        <v>9.4447081158044677E-2</v>
      </c>
      <c r="O65">
        <v>376</v>
      </c>
      <c r="P65">
        <v>933</v>
      </c>
      <c r="Q65">
        <v>229</v>
      </c>
      <c r="R65" s="57">
        <v>4.5776674937965263</v>
      </c>
      <c r="S65" s="35">
        <v>50</v>
      </c>
      <c r="T65" s="35">
        <v>2777</v>
      </c>
      <c r="U65" s="35">
        <v>936</v>
      </c>
      <c r="V65" s="12">
        <v>5.3460889138998269E-2</v>
      </c>
      <c r="W65">
        <v>95</v>
      </c>
      <c r="X65">
        <v>5649</v>
      </c>
      <c r="Y65">
        <v>1920</v>
      </c>
      <c r="Z65" s="57">
        <v>21.23824959481361</v>
      </c>
      <c r="AA65" s="35">
        <v>276</v>
      </c>
      <c r="AB65" s="35">
        <v>1335</v>
      </c>
      <c r="AC65" s="35">
        <v>2908</v>
      </c>
      <c r="AD65" s="12">
        <v>1.0322146055394832E-2</v>
      </c>
      <c r="AE65" s="23">
        <v>276</v>
      </c>
      <c r="AF65" s="35">
        <v>1335</v>
      </c>
      <c r="AG65" s="35">
        <v>2908</v>
      </c>
      <c r="AH65" s="57">
        <v>42.990026720861081</v>
      </c>
      <c r="AI65" s="35">
        <v>1195</v>
      </c>
      <c r="AJ65" s="35">
        <v>31705</v>
      </c>
      <c r="AK65" s="35">
        <v>5608</v>
      </c>
      <c r="AL65" s="12">
        <v>5.3460889138998269E-2</v>
      </c>
      <c r="AM65" s="23">
        <v>1734.9805729338327</v>
      </c>
      <c r="AN65" s="35">
        <v>35280.304829192122</v>
      </c>
      <c r="AO65" s="35">
        <v>5608</v>
      </c>
      <c r="AP65" s="57">
        <v>15.928687196110218</v>
      </c>
    </row>
    <row r="66" spans="1:42" x14ac:dyDescent="0.75">
      <c r="A66" s="4" t="s">
        <v>141</v>
      </c>
      <c r="B66" s="15" t="s">
        <v>226</v>
      </c>
      <c r="C66" s="35">
        <v>7</v>
      </c>
      <c r="D66" s="35">
        <v>37</v>
      </c>
      <c r="E66" s="35">
        <v>17</v>
      </c>
      <c r="F66" s="12">
        <v>-3.2659409020217689E-2</v>
      </c>
      <c r="G66" s="57">
        <v>5.728947368421049</v>
      </c>
      <c r="H66" s="23">
        <v>19</v>
      </c>
      <c r="I66" s="23">
        <v>30</v>
      </c>
      <c r="J66" s="23">
        <v>31.999999999999996</v>
      </c>
      <c r="K66">
        <v>82</v>
      </c>
      <c r="L66">
        <v>403</v>
      </c>
      <c r="M66">
        <v>120</v>
      </c>
      <c r="N66" s="12">
        <v>-2.2116218560277567E-2</v>
      </c>
      <c r="O66">
        <v>369</v>
      </c>
      <c r="P66">
        <v>850</v>
      </c>
      <c r="Q66">
        <v>233</v>
      </c>
      <c r="R66" s="57">
        <v>4.4764267990074442</v>
      </c>
      <c r="S66" s="35">
        <v>33</v>
      </c>
      <c r="T66" s="35">
        <v>2787</v>
      </c>
      <c r="U66" s="35">
        <v>930</v>
      </c>
      <c r="V66" s="12">
        <v>3.3653846153846256E-2</v>
      </c>
      <c r="W66">
        <v>83</v>
      </c>
      <c r="X66">
        <v>5564</v>
      </c>
      <c r="Y66">
        <v>1866</v>
      </c>
      <c r="Z66" s="57">
        <v>21.952998379254453</v>
      </c>
      <c r="AA66" s="35">
        <v>282</v>
      </c>
      <c r="AB66" s="35">
        <v>1143</v>
      </c>
      <c r="AC66" s="35">
        <v>2021</v>
      </c>
      <c r="AD66" s="12">
        <v>-3.586626139817628E-2</v>
      </c>
      <c r="AE66" s="23">
        <v>282</v>
      </c>
      <c r="AF66" s="35">
        <v>1143</v>
      </c>
      <c r="AG66" s="35">
        <v>2021</v>
      </c>
      <c r="AH66" s="57">
        <v>41.448135184976096</v>
      </c>
      <c r="AI66" s="35">
        <v>1711</v>
      </c>
      <c r="AJ66" s="35">
        <v>29520</v>
      </c>
      <c r="AK66" s="35">
        <v>7341</v>
      </c>
      <c r="AL66" s="12">
        <v>3.3653846153846256E-2</v>
      </c>
      <c r="AM66" s="23">
        <v>2113.0416103775265</v>
      </c>
      <c r="AN66" s="35">
        <v>32935.440043675204</v>
      </c>
      <c r="AO66" s="35">
        <v>7341</v>
      </c>
      <c r="AP66" s="57">
        <v>16.46474878444085</v>
      </c>
    </row>
    <row r="67" spans="1:42" x14ac:dyDescent="0.75">
      <c r="A67" s="4" t="s">
        <v>142</v>
      </c>
      <c r="B67" s="15" t="s">
        <v>225</v>
      </c>
      <c r="C67" s="35">
        <v>14</v>
      </c>
      <c r="D67" s="35">
        <v>13</v>
      </c>
      <c r="E67" s="35">
        <v>13</v>
      </c>
      <c r="F67" s="12">
        <v>-7.7170418006430874E-2</v>
      </c>
      <c r="G67" s="57">
        <v>5.2868421052631547</v>
      </c>
      <c r="H67" s="23">
        <v>21</v>
      </c>
      <c r="I67" s="23">
        <v>37</v>
      </c>
      <c r="J67" s="23">
        <v>30</v>
      </c>
      <c r="K67">
        <v>85</v>
      </c>
      <c r="L67">
        <v>331</v>
      </c>
      <c r="M67">
        <v>84</v>
      </c>
      <c r="N67" s="12">
        <v>-2.4611973392461239E-2</v>
      </c>
      <c r="O67">
        <v>167</v>
      </c>
      <c r="P67">
        <v>734</v>
      </c>
      <c r="Q67">
        <v>204</v>
      </c>
      <c r="R67" s="57">
        <v>4.366253101736973</v>
      </c>
      <c r="S67" s="35">
        <v>30</v>
      </c>
      <c r="T67" s="35">
        <v>2888</v>
      </c>
      <c r="U67" s="35">
        <v>990</v>
      </c>
      <c r="V67" s="12">
        <v>2.4289405684754461E-2</v>
      </c>
      <c r="W67">
        <v>63</v>
      </c>
      <c r="X67">
        <v>5675</v>
      </c>
      <c r="Y67">
        <v>1920</v>
      </c>
      <c r="Z67" s="57">
        <v>22.486223662884921</v>
      </c>
      <c r="AA67" s="35">
        <v>236</v>
      </c>
      <c r="AB67" s="35">
        <v>2369</v>
      </c>
      <c r="AC67" s="35">
        <v>1597</v>
      </c>
      <c r="AD67" s="12">
        <v>5.7560102509863764E-3</v>
      </c>
      <c r="AE67" s="23">
        <v>236</v>
      </c>
      <c r="AF67" s="35">
        <v>2369</v>
      </c>
      <c r="AG67" s="35">
        <v>1597</v>
      </c>
      <c r="AH67" s="57">
        <v>41.686711075985087</v>
      </c>
      <c r="AI67" s="35">
        <v>982</v>
      </c>
      <c r="AJ67" s="35">
        <v>27777</v>
      </c>
      <c r="AK67" s="35">
        <v>5750</v>
      </c>
      <c r="AL67" s="12">
        <v>2.4289405684754461E-2</v>
      </c>
      <c r="AM67" s="23">
        <v>1557.6428413020485</v>
      </c>
      <c r="AN67" s="35">
        <v>30957.059614864909</v>
      </c>
      <c r="AO67" s="35">
        <v>5750</v>
      </c>
      <c r="AP67" s="57">
        <v>16.864667747163701</v>
      </c>
    </row>
    <row r="68" spans="1:42" x14ac:dyDescent="0.75">
      <c r="A68" s="4" t="s">
        <v>143</v>
      </c>
      <c r="B68" s="15" t="s">
        <v>224</v>
      </c>
      <c r="C68" s="35">
        <v>8</v>
      </c>
      <c r="D68" s="35">
        <v>30</v>
      </c>
      <c r="E68" s="35">
        <v>7</v>
      </c>
      <c r="F68" s="12">
        <v>-9.930313588850169E-2</v>
      </c>
      <c r="G68" s="57">
        <v>4.7618421052631552</v>
      </c>
      <c r="H68" s="23">
        <v>22</v>
      </c>
      <c r="I68" s="23">
        <v>13</v>
      </c>
      <c r="J68" s="23">
        <v>20</v>
      </c>
      <c r="K68">
        <v>58</v>
      </c>
      <c r="L68">
        <v>437</v>
      </c>
      <c r="M68">
        <v>96</v>
      </c>
      <c r="N68" s="12">
        <v>-3.4780631961809472E-2</v>
      </c>
      <c r="O68">
        <v>143</v>
      </c>
      <c r="P68">
        <v>768</v>
      </c>
      <c r="Q68">
        <v>180</v>
      </c>
      <c r="R68" s="57">
        <v>4.2143920595533499</v>
      </c>
      <c r="S68" s="35">
        <v>30</v>
      </c>
      <c r="T68" s="35">
        <v>2921</v>
      </c>
      <c r="U68" s="35">
        <v>943</v>
      </c>
      <c r="V68" s="12">
        <v>1.3622603430877955E-2</v>
      </c>
      <c r="W68">
        <v>60</v>
      </c>
      <c r="X68">
        <v>5809</v>
      </c>
      <c r="Y68">
        <v>1933</v>
      </c>
      <c r="Z68" s="57">
        <v>22.792544570502425</v>
      </c>
      <c r="AA68" s="35">
        <v>229</v>
      </c>
      <c r="AB68" s="35">
        <v>921</v>
      </c>
      <c r="AC68" s="35">
        <v>1425</v>
      </c>
      <c r="AD68" s="12">
        <v>-1.0677667900260923E-2</v>
      </c>
      <c r="AE68" s="23">
        <v>229</v>
      </c>
      <c r="AF68" s="35">
        <v>921</v>
      </c>
      <c r="AG68" s="35">
        <v>1425</v>
      </c>
      <c r="AH68" s="57">
        <v>41.241594219261593</v>
      </c>
      <c r="AI68" s="35">
        <v>1140</v>
      </c>
      <c r="AJ68" s="35">
        <v>28690</v>
      </c>
      <c r="AK68" s="35">
        <v>5532</v>
      </c>
      <c r="AL68" s="12">
        <v>1.3622603430877955E-2</v>
      </c>
      <c r="AM68" s="23">
        <v>1470.3806371470553</v>
      </c>
      <c r="AN68" s="35">
        <v>31682.293899800221</v>
      </c>
      <c r="AO68" s="35">
        <v>5532</v>
      </c>
      <c r="AP68" s="57">
        <v>17.094408427876829</v>
      </c>
    </row>
    <row r="69" spans="1:42" x14ac:dyDescent="0.75">
      <c r="A69" s="4" t="s">
        <v>144</v>
      </c>
      <c r="B69" s="15" t="s">
        <v>223</v>
      </c>
      <c r="C69" s="35">
        <v>21</v>
      </c>
      <c r="D69" s="35">
        <v>104</v>
      </c>
      <c r="E69" s="35">
        <v>25</v>
      </c>
      <c r="F69" s="12">
        <v>0.12572533849129597</v>
      </c>
      <c r="G69" s="57">
        <v>5.3605263157894711</v>
      </c>
      <c r="H69" s="23">
        <v>28.999999999999996</v>
      </c>
      <c r="I69" s="23">
        <v>30</v>
      </c>
      <c r="J69" s="23">
        <v>31.999999999999996</v>
      </c>
      <c r="K69">
        <v>88</v>
      </c>
      <c r="L69">
        <v>568</v>
      </c>
      <c r="M69">
        <v>222</v>
      </c>
      <c r="N69" s="12">
        <v>1.4837494112105444E-2</v>
      </c>
      <c r="O69">
        <v>146</v>
      </c>
      <c r="P69">
        <v>1004.9999999999999</v>
      </c>
      <c r="Q69">
        <v>318</v>
      </c>
      <c r="R69" s="57">
        <v>4.2769230769230768</v>
      </c>
      <c r="S69" s="35">
        <v>42</v>
      </c>
      <c r="T69" s="35">
        <v>2827</v>
      </c>
      <c r="U69" s="35">
        <v>880</v>
      </c>
      <c r="V69" s="12">
        <v>1.0452961672473782E-2</v>
      </c>
      <c r="W69">
        <v>72</v>
      </c>
      <c r="X69">
        <v>5748</v>
      </c>
      <c r="Y69">
        <v>1823</v>
      </c>
      <c r="Z69" s="57">
        <v>23.030794165316038</v>
      </c>
      <c r="AA69" s="35">
        <v>239</v>
      </c>
      <c r="AB69" s="35">
        <v>991</v>
      </c>
      <c r="AC69" s="35">
        <v>1255</v>
      </c>
      <c r="AD69" s="12">
        <v>-5.7848367776619503E-3</v>
      </c>
      <c r="AE69" s="23">
        <v>239</v>
      </c>
      <c r="AF69" s="35">
        <v>991</v>
      </c>
      <c r="AG69" s="35">
        <v>1255</v>
      </c>
      <c r="AH69" s="57">
        <v>41.003018328252601</v>
      </c>
      <c r="AI69" s="35">
        <v>1634</v>
      </c>
      <c r="AJ69" s="35">
        <v>27735</v>
      </c>
      <c r="AK69" s="35">
        <v>5865</v>
      </c>
      <c r="AL69" s="12">
        <v>1.0452961672473782E-2</v>
      </c>
      <c r="AM69" s="23">
        <v>2017.5376032053391</v>
      </c>
      <c r="AN69" s="35">
        <v>30825.647369596009</v>
      </c>
      <c r="AO69" s="35">
        <v>5865</v>
      </c>
      <c r="AP69" s="57">
        <v>17.273095623987039</v>
      </c>
    </row>
    <row r="70" spans="1:42" x14ac:dyDescent="0.75">
      <c r="A70" s="4" t="s">
        <v>145</v>
      </c>
      <c r="B70" s="15" t="s">
        <v>222</v>
      </c>
      <c r="C70" s="35">
        <v>9</v>
      </c>
      <c r="D70" s="35">
        <v>24</v>
      </c>
      <c r="E70" s="35">
        <v>17</v>
      </c>
      <c r="F70" s="12">
        <v>-4.6391752577319534E-2</v>
      </c>
      <c r="G70" s="57">
        <v>5.1118421052631557</v>
      </c>
      <c r="H70" s="23">
        <v>30</v>
      </c>
      <c r="I70" s="23">
        <v>104</v>
      </c>
      <c r="J70" s="23">
        <v>42</v>
      </c>
      <c r="K70">
        <v>81</v>
      </c>
      <c r="L70">
        <v>470</v>
      </c>
      <c r="M70">
        <v>202</v>
      </c>
      <c r="N70" s="12">
        <v>7.6583894174981904E-3</v>
      </c>
      <c r="O70">
        <v>169</v>
      </c>
      <c r="P70">
        <v>1038</v>
      </c>
      <c r="Q70">
        <v>424</v>
      </c>
      <c r="R70" s="57">
        <v>4.3096774193548386</v>
      </c>
      <c r="S70" s="35">
        <v>49</v>
      </c>
      <c r="T70" s="35">
        <v>2872</v>
      </c>
      <c r="U70" s="35">
        <v>917</v>
      </c>
      <c r="V70" s="12">
        <v>2.561576354679795E-2</v>
      </c>
      <c r="W70">
        <v>91</v>
      </c>
      <c r="X70">
        <v>5699</v>
      </c>
      <c r="Y70">
        <v>1797</v>
      </c>
      <c r="Z70" s="57">
        <v>23.620745542949749</v>
      </c>
      <c r="AA70" s="35">
        <v>237</v>
      </c>
      <c r="AB70" s="35">
        <v>1005</v>
      </c>
      <c r="AC70" s="35">
        <v>1272</v>
      </c>
      <c r="AD70" s="12">
        <v>5.5429910769357216E-2</v>
      </c>
      <c r="AE70" s="23">
        <v>237</v>
      </c>
      <c r="AF70" s="35">
        <v>1005</v>
      </c>
      <c r="AG70" s="35">
        <v>1272</v>
      </c>
      <c r="AH70" s="57">
        <v>43.275811975461963</v>
      </c>
      <c r="AI70" s="35">
        <v>1390</v>
      </c>
      <c r="AJ70" s="35">
        <v>26970</v>
      </c>
      <c r="AK70" s="35">
        <v>5787</v>
      </c>
      <c r="AL70" s="12">
        <v>2.561576354679795E-2</v>
      </c>
      <c r="AM70" s="23">
        <v>1939.7372312609859</v>
      </c>
      <c r="AN70" s="35">
        <v>29957.769424738421</v>
      </c>
      <c r="AO70" s="35">
        <v>5787</v>
      </c>
      <c r="AP70" s="57">
        <v>17.715559157212322</v>
      </c>
    </row>
    <row r="71" spans="1:42" x14ac:dyDescent="0.75">
      <c r="A71" s="4" t="s">
        <v>146</v>
      </c>
      <c r="B71" s="15" t="s">
        <v>221</v>
      </c>
      <c r="C71" s="35">
        <v>10</v>
      </c>
      <c r="D71" s="35">
        <v>30</v>
      </c>
      <c r="E71" s="35">
        <v>7</v>
      </c>
      <c r="F71" s="12">
        <v>9.9099099099099197E-2</v>
      </c>
      <c r="G71" s="57">
        <v>5.618421052631577</v>
      </c>
      <c r="H71" s="23">
        <v>19</v>
      </c>
      <c r="I71" s="23">
        <v>24</v>
      </c>
      <c r="J71" s="23">
        <v>24</v>
      </c>
      <c r="K71">
        <v>84</v>
      </c>
      <c r="L71">
        <v>628</v>
      </c>
      <c r="M71">
        <v>230</v>
      </c>
      <c r="N71" s="12">
        <v>4.8825426070935096E-2</v>
      </c>
      <c r="O71">
        <v>165</v>
      </c>
      <c r="P71">
        <v>1098</v>
      </c>
      <c r="Q71">
        <v>432</v>
      </c>
      <c r="R71" s="57">
        <v>4.5200992555831263</v>
      </c>
      <c r="S71" s="35">
        <v>38</v>
      </c>
      <c r="T71" s="35">
        <v>2265</v>
      </c>
      <c r="U71" s="35">
        <v>669</v>
      </c>
      <c r="V71" s="12">
        <v>0.1589817483189242</v>
      </c>
      <c r="W71">
        <v>87</v>
      </c>
      <c r="X71">
        <v>5137</v>
      </c>
      <c r="Y71">
        <v>1586</v>
      </c>
      <c r="Z71" s="57">
        <v>27.376012965964335</v>
      </c>
      <c r="AA71" s="35">
        <v>206</v>
      </c>
      <c r="AB71" s="35">
        <v>1110</v>
      </c>
      <c r="AC71" s="35">
        <v>1226</v>
      </c>
      <c r="AD71" s="12">
        <v>1.3869949740912492E-2</v>
      </c>
      <c r="AE71" s="23">
        <v>206</v>
      </c>
      <c r="AF71" s="35">
        <v>1110</v>
      </c>
      <c r="AG71" s="35">
        <v>1226</v>
      </c>
      <c r="AH71" s="57">
        <v>43.876045312558801</v>
      </c>
      <c r="AI71" s="35">
        <v>1022</v>
      </c>
      <c r="AJ71" s="35">
        <v>25394</v>
      </c>
      <c r="AK71" s="35">
        <v>5151</v>
      </c>
      <c r="AL71" s="12">
        <v>0.1589817483189242</v>
      </c>
      <c r="AM71" s="23">
        <v>1489.6467267152818</v>
      </c>
      <c r="AN71" s="35">
        <v>28299.359343255644</v>
      </c>
      <c r="AO71" s="35">
        <v>5151</v>
      </c>
      <c r="AP71" s="57">
        <v>20.532009724473266</v>
      </c>
    </row>
    <row r="72" spans="1:42" x14ac:dyDescent="0.75">
      <c r="A72" s="4" t="s">
        <v>147</v>
      </c>
      <c r="B72" s="15" t="s">
        <v>220</v>
      </c>
      <c r="C72" s="35">
        <v>9</v>
      </c>
      <c r="D72" s="35">
        <v>17</v>
      </c>
      <c r="E72" s="35">
        <v>3</v>
      </c>
      <c r="F72" s="12">
        <v>-0.40327868852459015</v>
      </c>
      <c r="G72" s="57">
        <v>3.3526315789473675</v>
      </c>
      <c r="H72" s="23">
        <v>19</v>
      </c>
      <c r="I72" s="23">
        <v>30</v>
      </c>
      <c r="J72" s="23">
        <v>10</v>
      </c>
      <c r="K72">
        <v>78</v>
      </c>
      <c r="L72">
        <v>514</v>
      </c>
      <c r="M72">
        <v>75</v>
      </c>
      <c r="N72" s="12">
        <v>-0.45652173913043481</v>
      </c>
      <c r="O72">
        <v>162</v>
      </c>
      <c r="P72">
        <v>1142</v>
      </c>
      <c r="Q72">
        <v>305</v>
      </c>
      <c r="R72" s="57">
        <v>2.4565756823821339</v>
      </c>
      <c r="S72" s="35">
        <v>36</v>
      </c>
      <c r="T72" s="35">
        <v>2555</v>
      </c>
      <c r="U72" s="35">
        <v>918</v>
      </c>
      <c r="V72" s="12">
        <v>-0.39328636552009943</v>
      </c>
      <c r="W72">
        <v>74</v>
      </c>
      <c r="X72">
        <v>4820</v>
      </c>
      <c r="Y72">
        <v>1587</v>
      </c>
      <c r="Z72" s="57">
        <v>16.609400324149103</v>
      </c>
      <c r="AA72" s="35">
        <v>206</v>
      </c>
      <c r="AB72" s="35">
        <v>862</v>
      </c>
      <c r="AC72" s="35">
        <v>1053</v>
      </c>
      <c r="AD72" s="12">
        <v>-0.50244014909887413</v>
      </c>
      <c r="AE72" s="23">
        <v>206</v>
      </c>
      <c r="AF72" s="35">
        <v>862</v>
      </c>
      <c r="AG72" s="35">
        <v>1053</v>
      </c>
      <c r="AH72" s="57">
        <v>21.830958563847801</v>
      </c>
      <c r="AI72" s="35">
        <v>905</v>
      </c>
      <c r="AJ72" s="35">
        <v>25148</v>
      </c>
      <c r="AK72" s="35">
        <v>5720</v>
      </c>
      <c r="AL72" s="12">
        <v>-0.39328636552009943</v>
      </c>
      <c r="AM72" s="23">
        <v>1248.8380969086461</v>
      </c>
      <c r="AN72" s="35">
        <v>27883.583802841447</v>
      </c>
      <c r="AO72" s="35">
        <v>5720</v>
      </c>
      <c r="AP72" s="57">
        <v>12.457050243111837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FEF25-DEB8-42D2-AAF0-FD3CCB49E94B}">
  <sheetPr>
    <tabColor rgb="FFB381D9"/>
  </sheetPr>
  <dimension ref="A1:T74"/>
  <sheetViews>
    <sheetView workbookViewId="0">
      <selection activeCell="I9" sqref="I9"/>
    </sheetView>
  </sheetViews>
  <sheetFormatPr defaultColWidth="9" defaultRowHeight="14.75" x14ac:dyDescent="0.75"/>
  <cols>
    <col min="1" max="1" width="11.2265625" style="4" bestFit="1" customWidth="1"/>
    <col min="2" max="2" width="21.31640625" style="15" customWidth="1"/>
    <col min="3" max="3" width="21" style="23" bestFit="1" customWidth="1"/>
    <col min="4" max="4" width="19.08984375" style="23" bestFit="1" customWidth="1"/>
    <col min="5" max="5" width="19.54296875" style="23" bestFit="1" customWidth="1"/>
    <col min="6" max="6" width="26.86328125" style="55" bestFit="1" customWidth="1"/>
    <col min="7" max="7" width="16.08984375" style="23" bestFit="1" customWidth="1"/>
    <col min="8" max="8" width="14.86328125" style="23" bestFit="1" customWidth="1"/>
    <col min="9" max="9" width="15.2265625" style="23" bestFit="1" customWidth="1"/>
    <col min="10" max="10" width="12.86328125" style="55" bestFit="1" customWidth="1"/>
    <col min="11" max="11" width="11.54296875" style="55" bestFit="1" customWidth="1"/>
    <col min="12" max="12" width="11.86328125" style="55" bestFit="1" customWidth="1"/>
    <col min="13" max="13" width="16.54296875" style="57" bestFit="1" customWidth="1"/>
    <col min="14" max="14" width="15.6796875" style="35" bestFit="1" customWidth="1"/>
    <col min="15" max="15" width="2" style="23" bestFit="1" customWidth="1"/>
    <col min="16" max="16" width="24.453125" style="23" bestFit="1" customWidth="1"/>
    <col min="17" max="17" width="23.2265625" style="23" bestFit="1" customWidth="1"/>
    <col min="18" max="18" width="23.54296875" style="35" bestFit="1" customWidth="1"/>
    <col min="19" max="16384" width="9" style="35"/>
  </cols>
  <sheetData>
    <row r="1" spans="1:18" x14ac:dyDescent="0.75">
      <c r="M1" s="57">
        <f>70*0.04</f>
        <v>2.8000000000000003</v>
      </c>
    </row>
    <row r="2" spans="1:18" ht="25.2" customHeight="1" x14ac:dyDescent="0.75">
      <c r="A2" s="40" t="s">
        <v>76</v>
      </c>
      <c r="B2" s="41" t="s">
        <v>305</v>
      </c>
      <c r="C2" s="42" t="s">
        <v>330</v>
      </c>
      <c r="D2" s="42" t="s">
        <v>331</v>
      </c>
      <c r="E2" s="42" t="s">
        <v>332</v>
      </c>
      <c r="F2" s="59" t="s">
        <v>357</v>
      </c>
      <c r="G2" s="42" t="s">
        <v>403</v>
      </c>
      <c r="H2" s="42" t="s">
        <v>404</v>
      </c>
      <c r="I2" s="42" t="s">
        <v>405</v>
      </c>
      <c r="J2" s="59" t="s">
        <v>406</v>
      </c>
      <c r="K2" s="59" t="s">
        <v>408</v>
      </c>
      <c r="L2" s="59" t="s">
        <v>407</v>
      </c>
      <c r="M2" s="60" t="s">
        <v>421</v>
      </c>
      <c r="N2" s="44"/>
      <c r="O2" s="42"/>
      <c r="P2" s="42" t="s">
        <v>422</v>
      </c>
      <c r="Q2" s="42" t="s">
        <v>423</v>
      </c>
      <c r="R2" s="42" t="s">
        <v>424</v>
      </c>
    </row>
    <row r="3" spans="1:18" x14ac:dyDescent="0.75">
      <c r="A3" s="4" t="s">
        <v>77</v>
      </c>
      <c r="B3" s="15" t="s">
        <v>289</v>
      </c>
      <c r="C3" s="35"/>
      <c r="D3" s="35">
        <v>1</v>
      </c>
      <c r="E3" s="35"/>
      <c r="F3" s="55">
        <v>8.8815789473684292E-2</v>
      </c>
      <c r="G3" s="23">
        <f>C4</f>
        <v>0</v>
      </c>
      <c r="H3" s="23">
        <f>D4</f>
        <v>0</v>
      </c>
      <c r="I3" s="23">
        <f>E4</f>
        <v>0</v>
      </c>
      <c r="J3" s="55">
        <f>CORREL(G3:G73,F3:F73)</f>
        <v>-0.1168818123933215</v>
      </c>
      <c r="K3" s="55">
        <f>CORREL(H3:H73,F3:F73)</f>
        <v>-0.15538339225533734</v>
      </c>
      <c r="L3" s="55">
        <f>CORREL(I3:I73,F3:F73)</f>
        <v>-0.10539626616022828</v>
      </c>
      <c r="M3" s="57">
        <f>(1+F3)*M1</f>
        <v>3.0486842105263161</v>
      </c>
      <c r="N3" s="19" t="s">
        <v>409</v>
      </c>
      <c r="O3" s="23">
        <v>0.99999999999999989</v>
      </c>
      <c r="P3" s="23">
        <f>CORREL(C3:C73,M3:M73)</f>
        <v>-4.4932943623830872E-2</v>
      </c>
      <c r="Q3" s="23">
        <f>CORREL(D3:D73,M3:M73)</f>
        <v>0.12387981771491056</v>
      </c>
      <c r="R3" s="35">
        <f>CORREL(E3:E73,M3:M73)</f>
        <v>5.3885145546859067E-2</v>
      </c>
    </row>
    <row r="4" spans="1:18" x14ac:dyDescent="0.75">
      <c r="A4" s="4" t="s">
        <v>78</v>
      </c>
      <c r="B4" s="15" t="s">
        <v>288</v>
      </c>
      <c r="C4" s="35"/>
      <c r="D4" s="35"/>
      <c r="E4" s="35"/>
      <c r="F4" s="55">
        <v>-7.8549848942598186E-2</v>
      </c>
      <c r="G4" s="23">
        <f>C3+($O$3*C4)</f>
        <v>0</v>
      </c>
      <c r="H4" s="23">
        <f>D3+($O$4*D4)</f>
        <v>1</v>
      </c>
      <c r="I4" s="23">
        <f>E3+($O$5*E4)</f>
        <v>0</v>
      </c>
      <c r="M4" s="57">
        <f>(1+F4)*M3</f>
        <v>2.8092105263157898</v>
      </c>
      <c r="N4" s="19" t="s">
        <v>404</v>
      </c>
      <c r="O4" s="23">
        <v>0</v>
      </c>
    </row>
    <row r="5" spans="1:18" x14ac:dyDescent="0.75">
      <c r="A5" s="4" t="s">
        <v>79</v>
      </c>
      <c r="B5" s="15" t="s">
        <v>287</v>
      </c>
      <c r="C5" s="35"/>
      <c r="D5" s="35">
        <v>1</v>
      </c>
      <c r="E5" s="35"/>
      <c r="F5" s="55">
        <v>5.9016393442622883E-2</v>
      </c>
      <c r="G5" s="23">
        <f t="shared" ref="G5:G68" si="0">C4+($O$3*C5)</f>
        <v>0</v>
      </c>
      <c r="H5" s="23">
        <f t="shared" ref="H5:H68" si="1">D4+($O$4*D5)</f>
        <v>0</v>
      </c>
      <c r="I5" s="23">
        <f t="shared" ref="I5:I68" si="2">E4+($O$5*E5)</f>
        <v>0</v>
      </c>
      <c r="M5" s="57">
        <f t="shared" ref="M5:M68" si="3">(1+F5)*M4</f>
        <v>2.9750000000000001</v>
      </c>
      <c r="N5" s="19" t="s">
        <v>410</v>
      </c>
      <c r="O5" s="23">
        <v>0.99999999999999989</v>
      </c>
      <c r="P5" s="22" t="s">
        <v>425</v>
      </c>
      <c r="Q5" s="22" t="s">
        <v>426</v>
      </c>
      <c r="R5" s="22" t="s">
        <v>427</v>
      </c>
    </row>
    <row r="6" spans="1:18" x14ac:dyDescent="0.75">
      <c r="A6" s="4" t="s">
        <v>80</v>
      </c>
      <c r="B6" s="15" t="s">
        <v>286</v>
      </c>
      <c r="C6" s="35"/>
      <c r="D6" s="35">
        <v>1</v>
      </c>
      <c r="E6" s="35">
        <v>1</v>
      </c>
      <c r="F6" s="55">
        <v>9.2879256965944235E-2</v>
      </c>
      <c r="G6" s="23">
        <f t="shared" si="0"/>
        <v>0</v>
      </c>
      <c r="H6" s="23">
        <f t="shared" si="1"/>
        <v>1</v>
      </c>
      <c r="I6" s="23">
        <f t="shared" si="2"/>
        <v>0.99999999999999989</v>
      </c>
      <c r="M6" s="57">
        <f t="shared" si="3"/>
        <v>3.2513157894736842</v>
      </c>
      <c r="N6" s="19"/>
      <c r="P6" s="23">
        <f>CORREL(G3:G73,M3:M73)</f>
        <v>8.424841238041042E-2</v>
      </c>
      <c r="Q6" s="23">
        <f>CORREL(H3:H73,M3:M73)</f>
        <v>9.0034481542454567E-2</v>
      </c>
      <c r="R6" s="35">
        <f>CORREL(I3:I73,M3:M73)</f>
        <v>0.14150927271515287</v>
      </c>
    </row>
    <row r="7" spans="1:18" x14ac:dyDescent="0.75">
      <c r="A7" s="4" t="s">
        <v>81</v>
      </c>
      <c r="B7" s="15" t="s">
        <v>285</v>
      </c>
      <c r="C7" s="35">
        <v>1</v>
      </c>
      <c r="D7" s="35">
        <v>4</v>
      </c>
      <c r="E7" s="35">
        <v>1</v>
      </c>
      <c r="F7" s="55">
        <v>-6.5155807365439133E-2</v>
      </c>
      <c r="G7" s="23">
        <f t="shared" si="0"/>
        <v>0.99999999999999989</v>
      </c>
      <c r="H7" s="23">
        <f t="shared" si="1"/>
        <v>1</v>
      </c>
      <c r="I7" s="23">
        <f t="shared" si="2"/>
        <v>2</v>
      </c>
      <c r="M7" s="57">
        <f t="shared" si="3"/>
        <v>3.0394736842105261</v>
      </c>
      <c r="N7" s="19"/>
    </row>
    <row r="8" spans="1:18" x14ac:dyDescent="0.75">
      <c r="A8" s="4" t="s">
        <v>82</v>
      </c>
      <c r="B8" s="15" t="s">
        <v>284</v>
      </c>
      <c r="C8" s="35"/>
      <c r="D8" s="35">
        <v>2</v>
      </c>
      <c r="E8" s="35"/>
      <c r="F8" s="55">
        <v>-2.7272727272727223E-2</v>
      </c>
      <c r="G8" s="23">
        <f t="shared" si="0"/>
        <v>1</v>
      </c>
      <c r="H8" s="23">
        <f t="shared" si="1"/>
        <v>4</v>
      </c>
      <c r="I8" s="23">
        <f t="shared" si="2"/>
        <v>1</v>
      </c>
      <c r="M8" s="57">
        <f t="shared" si="3"/>
        <v>2.956578947368421</v>
      </c>
      <c r="N8" s="19"/>
    </row>
    <row r="9" spans="1:18" x14ac:dyDescent="0.75">
      <c r="A9" s="4" t="s">
        <v>83</v>
      </c>
      <c r="B9" s="15" t="s">
        <v>283</v>
      </c>
      <c r="C9" s="35">
        <v>1</v>
      </c>
      <c r="D9" s="35">
        <v>1</v>
      </c>
      <c r="E9" s="35"/>
      <c r="F9" s="55">
        <v>-6.230529595015577E-2</v>
      </c>
      <c r="G9" s="23">
        <f t="shared" si="0"/>
        <v>0.99999999999999989</v>
      </c>
      <c r="H9" s="23">
        <f t="shared" si="1"/>
        <v>2</v>
      </c>
      <c r="I9" s="23">
        <f t="shared" si="2"/>
        <v>0</v>
      </c>
      <c r="M9" s="57">
        <f t="shared" si="3"/>
        <v>2.7723684210526316</v>
      </c>
      <c r="N9" s="19"/>
    </row>
    <row r="10" spans="1:18" x14ac:dyDescent="0.75">
      <c r="A10" s="4" t="s">
        <v>84</v>
      </c>
      <c r="B10" s="15" t="s">
        <v>282</v>
      </c>
      <c r="C10" s="35">
        <v>1</v>
      </c>
      <c r="D10" s="35">
        <v>8</v>
      </c>
      <c r="E10" s="35">
        <v>1</v>
      </c>
      <c r="F10" s="55">
        <v>9.6345514950166189E-2</v>
      </c>
      <c r="G10" s="23">
        <f t="shared" si="0"/>
        <v>2</v>
      </c>
      <c r="H10" s="23">
        <f t="shared" si="1"/>
        <v>1</v>
      </c>
      <c r="I10" s="23">
        <f t="shared" si="2"/>
        <v>0.99999999999999989</v>
      </c>
      <c r="M10" s="57">
        <f t="shared" si="3"/>
        <v>3.0394736842105265</v>
      </c>
      <c r="N10" s="19"/>
    </row>
    <row r="11" spans="1:18" x14ac:dyDescent="0.75">
      <c r="A11" s="4" t="s">
        <v>85</v>
      </c>
      <c r="B11" s="15" t="s">
        <v>281</v>
      </c>
      <c r="C11" s="35"/>
      <c r="D11" s="35">
        <v>5</v>
      </c>
      <c r="E11" s="35">
        <v>1</v>
      </c>
      <c r="F11" s="55">
        <v>-0.1454545454545455</v>
      </c>
      <c r="G11" s="23">
        <f t="shared" si="0"/>
        <v>1</v>
      </c>
      <c r="H11" s="23">
        <f t="shared" si="1"/>
        <v>8</v>
      </c>
      <c r="I11" s="23">
        <f t="shared" si="2"/>
        <v>2</v>
      </c>
      <c r="M11" s="57">
        <f t="shared" si="3"/>
        <v>2.5973684210526318</v>
      </c>
      <c r="N11" s="19"/>
    </row>
    <row r="12" spans="1:18" x14ac:dyDescent="0.75">
      <c r="A12" s="4" t="s">
        <v>86</v>
      </c>
      <c r="B12" s="15" t="s">
        <v>280</v>
      </c>
      <c r="C12" s="35"/>
      <c r="D12" s="35">
        <v>4</v>
      </c>
      <c r="E12" s="35">
        <v>1</v>
      </c>
      <c r="F12" s="55">
        <v>0.21985815602836881</v>
      </c>
      <c r="G12" s="23">
        <f t="shared" si="0"/>
        <v>0</v>
      </c>
      <c r="H12" s="23">
        <f t="shared" si="1"/>
        <v>5</v>
      </c>
      <c r="I12" s="23">
        <f t="shared" si="2"/>
        <v>2</v>
      </c>
      <c r="M12" s="57">
        <f t="shared" si="3"/>
        <v>3.168421052631579</v>
      </c>
      <c r="N12" s="19"/>
    </row>
    <row r="13" spans="1:18" x14ac:dyDescent="0.75">
      <c r="A13" s="4" t="s">
        <v>87</v>
      </c>
      <c r="B13" s="15" t="s">
        <v>293</v>
      </c>
      <c r="C13" s="35"/>
      <c r="D13" s="35">
        <v>2</v>
      </c>
      <c r="E13" s="35"/>
      <c r="F13" s="55">
        <v>0</v>
      </c>
      <c r="G13" s="23">
        <f t="shared" si="0"/>
        <v>0</v>
      </c>
      <c r="H13" s="23">
        <f t="shared" si="1"/>
        <v>4</v>
      </c>
      <c r="I13" s="23">
        <f t="shared" si="2"/>
        <v>1</v>
      </c>
      <c r="M13" s="57">
        <f t="shared" si="3"/>
        <v>3.168421052631579</v>
      </c>
      <c r="N13" s="19"/>
    </row>
    <row r="14" spans="1:18" x14ac:dyDescent="0.75">
      <c r="A14" s="4" t="s">
        <v>88</v>
      </c>
      <c r="B14" s="15" t="s">
        <v>279</v>
      </c>
      <c r="C14" s="35">
        <v>1</v>
      </c>
      <c r="D14" s="35">
        <v>2</v>
      </c>
      <c r="E14" s="35">
        <v>1</v>
      </c>
      <c r="F14" s="55">
        <v>0.49127906976744184</v>
      </c>
      <c r="G14" s="23">
        <f t="shared" si="0"/>
        <v>0.99999999999999989</v>
      </c>
      <c r="H14" s="23">
        <f t="shared" si="1"/>
        <v>2</v>
      </c>
      <c r="I14" s="23">
        <f t="shared" si="2"/>
        <v>0.99999999999999989</v>
      </c>
      <c r="M14" s="57">
        <f t="shared" si="3"/>
        <v>4.7249999999999996</v>
      </c>
      <c r="N14" s="19"/>
    </row>
    <row r="15" spans="1:18" x14ac:dyDescent="0.75">
      <c r="A15" s="4" t="s">
        <v>89</v>
      </c>
      <c r="B15" s="15" t="s">
        <v>278</v>
      </c>
      <c r="C15" s="35"/>
      <c r="D15" s="35">
        <v>1</v>
      </c>
      <c r="E15" s="35">
        <v>3</v>
      </c>
      <c r="F15" s="55">
        <v>0.51267056530214417</v>
      </c>
      <c r="G15" s="23">
        <f t="shared" si="0"/>
        <v>1</v>
      </c>
      <c r="H15" s="23">
        <f t="shared" si="1"/>
        <v>2</v>
      </c>
      <c r="I15" s="23">
        <f t="shared" si="2"/>
        <v>3.9999999999999996</v>
      </c>
      <c r="M15" s="57">
        <f t="shared" si="3"/>
        <v>7.1473684210526303</v>
      </c>
      <c r="N15" s="19"/>
    </row>
    <row r="16" spans="1:18" x14ac:dyDescent="0.75">
      <c r="A16" s="4" t="s">
        <v>90</v>
      </c>
      <c r="B16" s="15" t="s">
        <v>277</v>
      </c>
      <c r="C16" s="35">
        <v>1</v>
      </c>
      <c r="D16" s="35">
        <v>5</v>
      </c>
      <c r="E16" s="35">
        <v>3</v>
      </c>
      <c r="F16" s="55">
        <v>8.247422680412364E-2</v>
      </c>
      <c r="G16" s="23">
        <f t="shared" si="0"/>
        <v>0.99999999999999989</v>
      </c>
      <c r="H16" s="23">
        <f t="shared" si="1"/>
        <v>1</v>
      </c>
      <c r="I16" s="23">
        <f t="shared" si="2"/>
        <v>6</v>
      </c>
      <c r="M16" s="57">
        <f t="shared" si="3"/>
        <v>7.7368421052631557</v>
      </c>
      <c r="N16" s="19"/>
    </row>
    <row r="17" spans="1:14" x14ac:dyDescent="0.75">
      <c r="A17" s="4" t="s">
        <v>91</v>
      </c>
      <c r="B17" s="15" t="s">
        <v>276</v>
      </c>
      <c r="C17" s="35"/>
      <c r="D17" s="35">
        <v>4</v>
      </c>
      <c r="E17" s="35">
        <v>1</v>
      </c>
      <c r="F17" s="55">
        <v>4.8809523809523858E-2</v>
      </c>
      <c r="G17" s="23">
        <f t="shared" si="0"/>
        <v>1</v>
      </c>
      <c r="H17" s="23">
        <f t="shared" si="1"/>
        <v>5</v>
      </c>
      <c r="I17" s="23">
        <f t="shared" si="2"/>
        <v>4</v>
      </c>
      <c r="M17" s="57">
        <f t="shared" si="3"/>
        <v>8.114473684210525</v>
      </c>
      <c r="N17" s="19"/>
    </row>
    <row r="18" spans="1:14" x14ac:dyDescent="0.75">
      <c r="A18" s="4" t="s">
        <v>92</v>
      </c>
      <c r="B18" s="15" t="s">
        <v>275</v>
      </c>
      <c r="C18" s="35"/>
      <c r="D18" s="35">
        <v>4</v>
      </c>
      <c r="E18" s="35">
        <v>1</v>
      </c>
      <c r="F18" s="55">
        <v>-1.1350737797956922E-2</v>
      </c>
      <c r="G18" s="23">
        <f t="shared" si="0"/>
        <v>0</v>
      </c>
      <c r="H18" s="23">
        <f t="shared" si="1"/>
        <v>4</v>
      </c>
      <c r="I18" s="23">
        <f t="shared" si="2"/>
        <v>2</v>
      </c>
      <c r="M18" s="57">
        <f t="shared" si="3"/>
        <v>8.0223684210526294</v>
      </c>
      <c r="N18" s="19"/>
    </row>
    <row r="19" spans="1:14" x14ac:dyDescent="0.75">
      <c r="A19" s="4" t="s">
        <v>93</v>
      </c>
      <c r="B19" s="15" t="s">
        <v>274</v>
      </c>
      <c r="C19" s="35"/>
      <c r="D19" s="35">
        <v>3</v>
      </c>
      <c r="E19" s="35"/>
      <c r="F19" s="55">
        <v>0.11136624569460384</v>
      </c>
      <c r="G19" s="23">
        <f t="shared" si="0"/>
        <v>0</v>
      </c>
      <c r="H19" s="23">
        <f t="shared" si="1"/>
        <v>4</v>
      </c>
      <c r="I19" s="23">
        <f t="shared" si="2"/>
        <v>1</v>
      </c>
      <c r="M19" s="57">
        <f t="shared" si="3"/>
        <v>8.9157894736842085</v>
      </c>
      <c r="N19" s="19"/>
    </row>
    <row r="20" spans="1:14" x14ac:dyDescent="0.75">
      <c r="A20" s="4" t="s">
        <v>94</v>
      </c>
      <c r="B20" s="15" t="s">
        <v>273</v>
      </c>
      <c r="C20" s="35">
        <v>1</v>
      </c>
      <c r="D20" s="35">
        <v>4</v>
      </c>
      <c r="E20" s="35">
        <v>1</v>
      </c>
      <c r="F20" s="55">
        <v>-6.1983471074380181E-2</v>
      </c>
      <c r="G20" s="23">
        <f t="shared" si="0"/>
        <v>0.99999999999999989</v>
      </c>
      <c r="H20" s="23">
        <f t="shared" si="1"/>
        <v>3</v>
      </c>
      <c r="I20" s="23">
        <f t="shared" si="2"/>
        <v>0.99999999999999989</v>
      </c>
      <c r="M20" s="57">
        <f t="shared" si="3"/>
        <v>8.3631578947368403</v>
      </c>
      <c r="N20" s="19"/>
    </row>
    <row r="21" spans="1:14" x14ac:dyDescent="0.75">
      <c r="A21" s="4" t="s">
        <v>95</v>
      </c>
      <c r="B21" s="15" t="s">
        <v>272</v>
      </c>
      <c r="C21" s="35">
        <v>1</v>
      </c>
      <c r="D21" s="35">
        <v>7</v>
      </c>
      <c r="E21" s="35">
        <v>7</v>
      </c>
      <c r="F21" s="55">
        <v>-3.7444933920704797E-2</v>
      </c>
      <c r="G21" s="23">
        <f t="shared" si="0"/>
        <v>2</v>
      </c>
      <c r="H21" s="23">
        <f t="shared" si="1"/>
        <v>4</v>
      </c>
      <c r="I21" s="23">
        <f t="shared" si="2"/>
        <v>7.9999999999999991</v>
      </c>
      <c r="M21" s="57">
        <f t="shared" si="3"/>
        <v>8.0499999999999989</v>
      </c>
      <c r="N21" s="19"/>
    </row>
    <row r="22" spans="1:14" x14ac:dyDescent="0.75">
      <c r="A22" s="4" t="s">
        <v>96</v>
      </c>
      <c r="B22" s="15" t="s">
        <v>271</v>
      </c>
      <c r="C22" s="35">
        <v>2</v>
      </c>
      <c r="D22" s="35">
        <v>2</v>
      </c>
      <c r="E22" s="35">
        <v>2</v>
      </c>
      <c r="F22" s="55">
        <v>-3.3180778032036562E-2</v>
      </c>
      <c r="G22" s="23">
        <f t="shared" si="0"/>
        <v>3</v>
      </c>
      <c r="H22" s="23">
        <f t="shared" si="1"/>
        <v>7</v>
      </c>
      <c r="I22" s="23">
        <f t="shared" si="2"/>
        <v>9</v>
      </c>
      <c r="M22" s="57">
        <f t="shared" si="3"/>
        <v>7.7828947368421044</v>
      </c>
      <c r="N22" s="19"/>
    </row>
    <row r="23" spans="1:14" x14ac:dyDescent="0.75">
      <c r="A23" s="4" t="s">
        <v>97</v>
      </c>
      <c r="B23" s="15" t="s">
        <v>270</v>
      </c>
      <c r="C23" s="35">
        <v>2</v>
      </c>
      <c r="D23" s="35">
        <v>22</v>
      </c>
      <c r="E23" s="35">
        <v>1</v>
      </c>
      <c r="F23" s="55">
        <v>-4.6153846153846101E-2</v>
      </c>
      <c r="G23" s="23">
        <f t="shared" si="0"/>
        <v>4</v>
      </c>
      <c r="H23" s="23">
        <f t="shared" si="1"/>
        <v>2</v>
      </c>
      <c r="I23" s="23">
        <f t="shared" si="2"/>
        <v>3</v>
      </c>
      <c r="M23" s="57">
        <f t="shared" si="3"/>
        <v>7.4236842105263152</v>
      </c>
      <c r="N23" s="19"/>
    </row>
    <row r="24" spans="1:14" x14ac:dyDescent="0.75">
      <c r="A24" s="4" t="s">
        <v>98</v>
      </c>
      <c r="B24" s="15" t="s">
        <v>269</v>
      </c>
      <c r="C24" s="35"/>
      <c r="D24" s="35"/>
      <c r="E24" s="35"/>
      <c r="F24" s="55">
        <v>-3.2258064516129004E-2</v>
      </c>
      <c r="G24" s="23">
        <f t="shared" si="0"/>
        <v>2</v>
      </c>
      <c r="H24" s="23">
        <f t="shared" si="1"/>
        <v>22</v>
      </c>
      <c r="I24" s="23">
        <f t="shared" si="2"/>
        <v>1</v>
      </c>
      <c r="M24" s="57">
        <f t="shared" si="3"/>
        <v>7.1842105263157894</v>
      </c>
      <c r="N24" s="19"/>
    </row>
    <row r="25" spans="1:14" x14ac:dyDescent="0.75">
      <c r="A25" s="4" t="s">
        <v>99</v>
      </c>
      <c r="B25" s="15" t="s">
        <v>268</v>
      </c>
      <c r="C25" s="35"/>
      <c r="D25" s="35">
        <v>1</v>
      </c>
      <c r="E25" s="35">
        <v>2</v>
      </c>
      <c r="F25" s="55">
        <v>-0.26282051282051277</v>
      </c>
      <c r="G25" s="23">
        <f t="shared" si="0"/>
        <v>0</v>
      </c>
      <c r="H25" s="23">
        <f t="shared" si="1"/>
        <v>0</v>
      </c>
      <c r="I25" s="23">
        <f t="shared" si="2"/>
        <v>1.9999999999999998</v>
      </c>
      <c r="M25" s="57">
        <f t="shared" si="3"/>
        <v>5.2960526315789478</v>
      </c>
      <c r="N25" s="19"/>
    </row>
    <row r="26" spans="1:14" x14ac:dyDescent="0.75">
      <c r="A26" s="4" t="s">
        <v>100</v>
      </c>
      <c r="B26" s="15" t="s">
        <v>267</v>
      </c>
      <c r="C26" s="35"/>
      <c r="D26" s="35">
        <v>3</v>
      </c>
      <c r="E26" s="35">
        <v>2</v>
      </c>
      <c r="F26" s="55">
        <v>-1.0434782608695681E-2</v>
      </c>
      <c r="G26" s="23">
        <f t="shared" si="0"/>
        <v>0</v>
      </c>
      <c r="H26" s="23">
        <f t="shared" si="1"/>
        <v>1</v>
      </c>
      <c r="I26" s="23">
        <f t="shared" si="2"/>
        <v>4</v>
      </c>
      <c r="M26" s="57">
        <f t="shared" si="3"/>
        <v>5.2407894736842104</v>
      </c>
      <c r="N26" s="19"/>
    </row>
    <row r="27" spans="1:14" x14ac:dyDescent="0.75">
      <c r="A27" s="4" t="s">
        <v>101</v>
      </c>
      <c r="B27" s="15" t="s">
        <v>266</v>
      </c>
      <c r="C27" s="35">
        <v>6</v>
      </c>
      <c r="D27" s="35">
        <v>27</v>
      </c>
      <c r="E27" s="35">
        <v>2</v>
      </c>
      <c r="F27" s="55">
        <v>5.7996485061511338E-2</v>
      </c>
      <c r="G27" s="23">
        <f t="shared" si="0"/>
        <v>5.9999999999999991</v>
      </c>
      <c r="H27" s="23">
        <f t="shared" si="1"/>
        <v>3</v>
      </c>
      <c r="I27" s="23">
        <f t="shared" si="2"/>
        <v>4</v>
      </c>
      <c r="M27" s="57">
        <f t="shared" si="3"/>
        <v>5.5447368421052623</v>
      </c>
      <c r="N27" s="19"/>
    </row>
    <row r="28" spans="1:14" x14ac:dyDescent="0.75">
      <c r="A28" s="4" t="s">
        <v>102</v>
      </c>
      <c r="B28" s="15" t="s">
        <v>265</v>
      </c>
      <c r="C28" s="35"/>
      <c r="D28" s="35">
        <v>3</v>
      </c>
      <c r="E28" s="35"/>
      <c r="F28" s="55">
        <v>4.9833887043189362E-2</v>
      </c>
      <c r="G28" s="23">
        <f t="shared" si="0"/>
        <v>6</v>
      </c>
      <c r="H28" s="23">
        <f t="shared" si="1"/>
        <v>27</v>
      </c>
      <c r="I28" s="23">
        <f t="shared" si="2"/>
        <v>2</v>
      </c>
      <c r="M28" s="57">
        <f t="shared" si="3"/>
        <v>5.8210526315789464</v>
      </c>
      <c r="N28" s="19"/>
    </row>
    <row r="29" spans="1:14" x14ac:dyDescent="0.75">
      <c r="A29" s="4" t="s">
        <v>103</v>
      </c>
      <c r="B29" s="15" t="s">
        <v>264</v>
      </c>
      <c r="C29" s="35">
        <v>1</v>
      </c>
      <c r="D29" s="35">
        <v>6</v>
      </c>
      <c r="E29" s="35">
        <v>3</v>
      </c>
      <c r="F29" s="55">
        <v>-0.16613924050632911</v>
      </c>
      <c r="G29" s="23">
        <f t="shared" si="0"/>
        <v>0.99999999999999989</v>
      </c>
      <c r="H29" s="23">
        <f t="shared" si="1"/>
        <v>3</v>
      </c>
      <c r="I29" s="23">
        <f t="shared" si="2"/>
        <v>2.9999999999999996</v>
      </c>
      <c r="M29" s="57">
        <f t="shared" si="3"/>
        <v>4.8539473684210517</v>
      </c>
      <c r="N29" s="19"/>
    </row>
    <row r="30" spans="1:14" x14ac:dyDescent="0.75">
      <c r="A30" s="4" t="s">
        <v>104</v>
      </c>
      <c r="B30" s="15" t="s">
        <v>263</v>
      </c>
      <c r="C30" s="35"/>
      <c r="D30" s="35">
        <v>2</v>
      </c>
      <c r="E30" s="35">
        <v>1</v>
      </c>
      <c r="F30" s="55">
        <v>9.6774193548387011E-2</v>
      </c>
      <c r="G30" s="23">
        <f t="shared" si="0"/>
        <v>1</v>
      </c>
      <c r="H30" s="23">
        <f t="shared" si="1"/>
        <v>6</v>
      </c>
      <c r="I30" s="23">
        <f t="shared" si="2"/>
        <v>4</v>
      </c>
      <c r="M30" s="57">
        <f t="shared" si="3"/>
        <v>5.3236842105263147</v>
      </c>
      <c r="N30" s="19"/>
    </row>
    <row r="31" spans="1:14" x14ac:dyDescent="0.75">
      <c r="A31" s="4" t="s">
        <v>105</v>
      </c>
      <c r="B31" s="15" t="s">
        <v>262</v>
      </c>
      <c r="C31" s="35"/>
      <c r="D31" s="35">
        <v>6</v>
      </c>
      <c r="E31" s="35"/>
      <c r="F31" s="55">
        <v>6.7474048442906609E-2</v>
      </c>
      <c r="G31" s="23">
        <f t="shared" si="0"/>
        <v>0</v>
      </c>
      <c r="H31" s="23">
        <f t="shared" si="1"/>
        <v>2</v>
      </c>
      <c r="I31" s="23">
        <f t="shared" si="2"/>
        <v>1</v>
      </c>
      <c r="M31" s="57">
        <f t="shared" si="3"/>
        <v>5.6828947368421039</v>
      </c>
      <c r="N31" s="19"/>
    </row>
    <row r="32" spans="1:14" x14ac:dyDescent="0.75">
      <c r="A32" s="4" t="s">
        <v>106</v>
      </c>
      <c r="B32" s="15" t="s">
        <v>261</v>
      </c>
      <c r="C32" s="35">
        <v>1</v>
      </c>
      <c r="D32" s="35">
        <v>4</v>
      </c>
      <c r="E32" s="35">
        <v>2</v>
      </c>
      <c r="F32" s="55">
        <v>6.9692058346839447E-2</v>
      </c>
      <c r="G32" s="23">
        <f t="shared" si="0"/>
        <v>0.99999999999999989</v>
      </c>
      <c r="H32" s="23">
        <f t="shared" si="1"/>
        <v>6</v>
      </c>
      <c r="I32" s="23">
        <f t="shared" si="2"/>
        <v>1.9999999999999998</v>
      </c>
      <c r="M32" s="57">
        <f t="shared" si="3"/>
        <v>6.0789473684210504</v>
      </c>
      <c r="N32" s="19"/>
    </row>
    <row r="33" spans="1:14" x14ac:dyDescent="0.75">
      <c r="A33" s="4" t="s">
        <v>107</v>
      </c>
      <c r="B33" s="15" t="s">
        <v>260</v>
      </c>
      <c r="C33" s="35"/>
      <c r="D33" s="35">
        <v>3</v>
      </c>
      <c r="E33" s="35"/>
      <c r="F33" s="55">
        <v>4.5454545454546302E-3</v>
      </c>
      <c r="G33" s="23">
        <f t="shared" si="0"/>
        <v>1</v>
      </c>
      <c r="H33" s="23">
        <f t="shared" si="1"/>
        <v>4</v>
      </c>
      <c r="I33" s="23">
        <f t="shared" si="2"/>
        <v>2</v>
      </c>
      <c r="M33" s="57">
        <f t="shared" si="3"/>
        <v>6.1065789473684191</v>
      </c>
      <c r="N33" s="19"/>
    </row>
    <row r="34" spans="1:14" x14ac:dyDescent="0.75">
      <c r="A34" s="4" t="s">
        <v>108</v>
      </c>
      <c r="B34" s="15" t="s">
        <v>259</v>
      </c>
      <c r="C34" s="35">
        <v>7</v>
      </c>
      <c r="D34" s="35">
        <v>47</v>
      </c>
      <c r="E34" s="35">
        <v>7</v>
      </c>
      <c r="F34" s="55">
        <v>-3.9215686274509776E-2</v>
      </c>
      <c r="G34" s="23">
        <f t="shared" si="0"/>
        <v>6.9999999999999991</v>
      </c>
      <c r="H34" s="23">
        <f t="shared" si="1"/>
        <v>3</v>
      </c>
      <c r="I34" s="23">
        <f t="shared" si="2"/>
        <v>6.9999999999999991</v>
      </c>
      <c r="M34" s="57">
        <f t="shared" si="3"/>
        <v>5.8671052631578933</v>
      </c>
      <c r="N34" s="19"/>
    </row>
    <row r="35" spans="1:14" x14ac:dyDescent="0.75">
      <c r="A35" s="4" t="s">
        <v>109</v>
      </c>
      <c r="B35" s="15" t="s">
        <v>258</v>
      </c>
      <c r="C35" s="35">
        <v>12</v>
      </c>
      <c r="D35" s="35">
        <v>44</v>
      </c>
      <c r="E35" s="35">
        <v>9</v>
      </c>
      <c r="F35" s="55">
        <v>-4.7095761381475976E-3</v>
      </c>
      <c r="G35" s="23">
        <f t="shared" si="0"/>
        <v>19</v>
      </c>
      <c r="H35" s="23">
        <f t="shared" si="1"/>
        <v>47</v>
      </c>
      <c r="I35" s="23">
        <f t="shared" si="2"/>
        <v>15.999999999999998</v>
      </c>
      <c r="M35" s="57">
        <f t="shared" si="3"/>
        <v>5.8394736842105246</v>
      </c>
      <c r="N35" s="19"/>
    </row>
    <row r="36" spans="1:14" x14ac:dyDescent="0.75">
      <c r="A36" s="4" t="s">
        <v>110</v>
      </c>
      <c r="B36" s="15" t="s">
        <v>257</v>
      </c>
      <c r="C36" s="35">
        <v>7</v>
      </c>
      <c r="D36" s="35">
        <v>39</v>
      </c>
      <c r="E36" s="35">
        <v>11</v>
      </c>
      <c r="F36" s="55">
        <v>-1.7350157728706628E-2</v>
      </c>
      <c r="G36" s="23">
        <f t="shared" si="0"/>
        <v>19</v>
      </c>
      <c r="H36" s="23">
        <f t="shared" si="1"/>
        <v>44</v>
      </c>
      <c r="I36" s="23">
        <f t="shared" si="2"/>
        <v>20</v>
      </c>
      <c r="M36" s="57">
        <f t="shared" si="3"/>
        <v>5.7381578947368403</v>
      </c>
      <c r="N36" s="19"/>
    </row>
    <row r="37" spans="1:14" x14ac:dyDescent="0.75">
      <c r="A37" s="4" t="s">
        <v>111</v>
      </c>
      <c r="B37" s="15" t="s">
        <v>256</v>
      </c>
      <c r="C37" s="35">
        <v>18</v>
      </c>
      <c r="D37" s="35">
        <v>32</v>
      </c>
      <c r="E37" s="35">
        <v>14</v>
      </c>
      <c r="F37" s="55">
        <v>0.12680577849117181</v>
      </c>
      <c r="G37" s="23">
        <f t="shared" si="0"/>
        <v>24.999999999999996</v>
      </c>
      <c r="H37" s="23">
        <f t="shared" si="1"/>
        <v>39</v>
      </c>
      <c r="I37" s="23">
        <f t="shared" si="2"/>
        <v>25</v>
      </c>
      <c r="M37" s="57">
        <f t="shared" si="3"/>
        <v>6.4657894736842092</v>
      </c>
      <c r="N37" s="19"/>
    </row>
    <row r="38" spans="1:14" x14ac:dyDescent="0.75">
      <c r="A38" s="4" t="s">
        <v>112</v>
      </c>
      <c r="B38" s="15" t="s">
        <v>255</v>
      </c>
      <c r="C38" s="35">
        <v>6</v>
      </c>
      <c r="D38" s="35">
        <v>65</v>
      </c>
      <c r="E38" s="35">
        <v>7</v>
      </c>
      <c r="F38" s="55">
        <v>-0.15669515669515666</v>
      </c>
      <c r="G38" s="23">
        <f t="shared" si="0"/>
        <v>24</v>
      </c>
      <c r="H38" s="23">
        <f t="shared" si="1"/>
        <v>32</v>
      </c>
      <c r="I38" s="23">
        <f t="shared" si="2"/>
        <v>21</v>
      </c>
      <c r="M38" s="57">
        <f t="shared" si="3"/>
        <v>5.4526315789473676</v>
      </c>
      <c r="N38" s="19"/>
    </row>
    <row r="39" spans="1:14" x14ac:dyDescent="0.75">
      <c r="A39" s="4" t="s">
        <v>113</v>
      </c>
      <c r="B39" s="15" t="s">
        <v>254</v>
      </c>
      <c r="C39" s="35">
        <v>11</v>
      </c>
      <c r="D39" s="35">
        <v>25</v>
      </c>
      <c r="E39" s="35">
        <v>6</v>
      </c>
      <c r="F39" s="55">
        <v>3.8851351351351315E-2</v>
      </c>
      <c r="G39" s="23">
        <f t="shared" si="0"/>
        <v>17</v>
      </c>
      <c r="H39" s="23">
        <f t="shared" si="1"/>
        <v>65</v>
      </c>
      <c r="I39" s="23">
        <f t="shared" si="2"/>
        <v>13</v>
      </c>
      <c r="M39" s="57">
        <f t="shared" si="3"/>
        <v>5.6644736842105257</v>
      </c>
      <c r="N39" s="19"/>
    </row>
    <row r="40" spans="1:14" x14ac:dyDescent="0.75">
      <c r="A40" s="4" t="s">
        <v>114</v>
      </c>
      <c r="B40" s="15" t="s">
        <v>253</v>
      </c>
      <c r="C40" s="35">
        <v>11</v>
      </c>
      <c r="D40" s="35">
        <v>49</v>
      </c>
      <c r="E40" s="35">
        <v>6</v>
      </c>
      <c r="F40" s="55">
        <v>6.8292682926829329E-2</v>
      </c>
      <c r="G40" s="23">
        <f t="shared" si="0"/>
        <v>22</v>
      </c>
      <c r="H40" s="23">
        <f t="shared" si="1"/>
        <v>25</v>
      </c>
      <c r="I40" s="23">
        <f t="shared" si="2"/>
        <v>12</v>
      </c>
      <c r="M40" s="57">
        <f t="shared" si="3"/>
        <v>6.0513157894736835</v>
      </c>
      <c r="N40" s="19"/>
    </row>
    <row r="41" spans="1:14" x14ac:dyDescent="0.75">
      <c r="A41" s="4" t="s">
        <v>115</v>
      </c>
      <c r="B41" s="15" t="s">
        <v>252</v>
      </c>
      <c r="C41" s="35">
        <v>11</v>
      </c>
      <c r="D41" s="35">
        <v>49</v>
      </c>
      <c r="E41" s="35">
        <v>4</v>
      </c>
      <c r="F41" s="55">
        <v>-3.6529680365296802E-2</v>
      </c>
      <c r="G41" s="23">
        <f t="shared" si="0"/>
        <v>22</v>
      </c>
      <c r="H41" s="23">
        <f t="shared" si="1"/>
        <v>49</v>
      </c>
      <c r="I41" s="23">
        <f t="shared" si="2"/>
        <v>10</v>
      </c>
      <c r="M41" s="57">
        <f t="shared" si="3"/>
        <v>5.8302631578947359</v>
      </c>
      <c r="N41" s="19"/>
    </row>
    <row r="42" spans="1:14" x14ac:dyDescent="0.75">
      <c r="A42" s="4" t="s">
        <v>116</v>
      </c>
      <c r="B42" s="15" t="s">
        <v>251</v>
      </c>
      <c r="C42" s="35">
        <v>3</v>
      </c>
      <c r="D42" s="35">
        <v>48</v>
      </c>
      <c r="E42" s="35">
        <v>11</v>
      </c>
      <c r="F42" s="55">
        <v>3.7914691943127909E-2</v>
      </c>
      <c r="G42" s="23">
        <f t="shared" si="0"/>
        <v>14</v>
      </c>
      <c r="H42" s="23">
        <f t="shared" si="1"/>
        <v>49</v>
      </c>
      <c r="I42" s="23">
        <f t="shared" si="2"/>
        <v>14.999999999999998</v>
      </c>
      <c r="M42" s="57">
        <f t="shared" si="3"/>
        <v>6.0513157894736826</v>
      </c>
      <c r="N42" s="19"/>
    </row>
    <row r="43" spans="1:14" x14ac:dyDescent="0.75">
      <c r="A43" s="4" t="s">
        <v>117</v>
      </c>
      <c r="B43" s="15" t="s">
        <v>250</v>
      </c>
      <c r="C43" s="35">
        <v>3</v>
      </c>
      <c r="D43" s="35">
        <v>22</v>
      </c>
      <c r="E43" s="35">
        <v>4</v>
      </c>
      <c r="F43" s="55">
        <v>-7.6103500761035003E-2</v>
      </c>
      <c r="G43" s="23">
        <f t="shared" si="0"/>
        <v>6</v>
      </c>
      <c r="H43" s="23">
        <f t="shared" si="1"/>
        <v>48</v>
      </c>
      <c r="I43" s="23">
        <f t="shared" si="2"/>
        <v>15</v>
      </c>
      <c r="M43" s="57">
        <f t="shared" si="3"/>
        <v>5.5907894736842092</v>
      </c>
      <c r="N43" s="19"/>
    </row>
    <row r="44" spans="1:14" x14ac:dyDescent="0.75">
      <c r="A44" s="4" t="s">
        <v>118</v>
      </c>
      <c r="B44" s="15" t="s">
        <v>249</v>
      </c>
      <c r="C44" s="35">
        <v>6</v>
      </c>
      <c r="D44" s="35">
        <v>22</v>
      </c>
      <c r="E44" s="35">
        <v>14</v>
      </c>
      <c r="F44" s="55">
        <v>-2.6359143327841839E-2</v>
      </c>
      <c r="G44" s="23">
        <f t="shared" si="0"/>
        <v>9</v>
      </c>
      <c r="H44" s="23">
        <f t="shared" si="1"/>
        <v>22</v>
      </c>
      <c r="I44" s="23">
        <f t="shared" si="2"/>
        <v>18</v>
      </c>
      <c r="M44" s="57">
        <f t="shared" si="3"/>
        <v>5.443421052631578</v>
      </c>
      <c r="N44" s="19"/>
    </row>
    <row r="45" spans="1:14" x14ac:dyDescent="0.75">
      <c r="A45" s="4" t="s">
        <v>119</v>
      </c>
      <c r="B45" s="15" t="s">
        <v>248</v>
      </c>
      <c r="C45" s="35">
        <v>9</v>
      </c>
      <c r="D45" s="35">
        <v>89</v>
      </c>
      <c r="E45" s="35">
        <v>28</v>
      </c>
      <c r="F45" s="55">
        <v>0.13874788494077839</v>
      </c>
      <c r="G45" s="23">
        <f t="shared" si="0"/>
        <v>14.999999999999998</v>
      </c>
      <c r="H45" s="23">
        <f t="shared" si="1"/>
        <v>22</v>
      </c>
      <c r="I45" s="23">
        <f t="shared" si="2"/>
        <v>42</v>
      </c>
      <c r="M45" s="57">
        <f t="shared" si="3"/>
        <v>6.1986842105263147</v>
      </c>
      <c r="N45" s="19"/>
    </row>
    <row r="46" spans="1:14" x14ac:dyDescent="0.75">
      <c r="A46" s="4" t="s">
        <v>120</v>
      </c>
      <c r="B46" s="15" t="s">
        <v>247</v>
      </c>
      <c r="C46" s="35">
        <v>18</v>
      </c>
      <c r="D46" s="35">
        <v>56</v>
      </c>
      <c r="E46" s="35">
        <v>16</v>
      </c>
      <c r="F46" s="55">
        <v>-6.537890044576522E-2</v>
      </c>
      <c r="G46" s="23">
        <f t="shared" si="0"/>
        <v>26.999999999999996</v>
      </c>
      <c r="H46" s="23">
        <f t="shared" si="1"/>
        <v>89</v>
      </c>
      <c r="I46" s="23">
        <f t="shared" si="2"/>
        <v>44</v>
      </c>
      <c r="M46" s="57">
        <f t="shared" si="3"/>
        <v>5.7934210526315777</v>
      </c>
      <c r="N46" s="19"/>
    </row>
    <row r="47" spans="1:14" x14ac:dyDescent="0.75">
      <c r="A47" s="4" t="s">
        <v>121</v>
      </c>
      <c r="B47" s="15" t="s">
        <v>246</v>
      </c>
      <c r="C47" s="35">
        <v>8</v>
      </c>
      <c r="D47" s="35">
        <v>40</v>
      </c>
      <c r="E47" s="35">
        <v>17</v>
      </c>
      <c r="F47" s="55">
        <v>-0.15103338632750396</v>
      </c>
      <c r="G47" s="23">
        <f t="shared" si="0"/>
        <v>26</v>
      </c>
      <c r="H47" s="23">
        <f t="shared" si="1"/>
        <v>56</v>
      </c>
      <c r="I47" s="23">
        <f t="shared" si="2"/>
        <v>33</v>
      </c>
      <c r="M47" s="57">
        <f t="shared" si="3"/>
        <v>4.9184210526315777</v>
      </c>
      <c r="N47" s="19"/>
    </row>
    <row r="48" spans="1:14" x14ac:dyDescent="0.75">
      <c r="A48" s="4" t="s">
        <v>122</v>
      </c>
      <c r="B48" s="15" t="s">
        <v>245</v>
      </c>
      <c r="C48" s="35">
        <v>15</v>
      </c>
      <c r="D48" s="35">
        <v>31</v>
      </c>
      <c r="E48" s="35">
        <v>13</v>
      </c>
      <c r="F48" s="55">
        <v>0.10486891385767794</v>
      </c>
      <c r="G48" s="23">
        <f t="shared" si="0"/>
        <v>23</v>
      </c>
      <c r="H48" s="23">
        <f t="shared" si="1"/>
        <v>40</v>
      </c>
      <c r="I48" s="23">
        <f t="shared" si="2"/>
        <v>30</v>
      </c>
      <c r="M48" s="57">
        <f t="shared" si="3"/>
        <v>5.4342105263157885</v>
      </c>
      <c r="N48" s="19"/>
    </row>
    <row r="49" spans="1:14" x14ac:dyDescent="0.75">
      <c r="A49" s="4" t="s">
        <v>123</v>
      </c>
      <c r="B49" s="15" t="s">
        <v>244</v>
      </c>
      <c r="C49" s="35">
        <v>18</v>
      </c>
      <c r="D49" s="35">
        <v>58</v>
      </c>
      <c r="E49" s="35">
        <v>20</v>
      </c>
      <c r="F49" s="55">
        <v>-1.1864406779661052E-2</v>
      </c>
      <c r="G49" s="23">
        <f t="shared" si="0"/>
        <v>33</v>
      </c>
      <c r="H49" s="23">
        <f t="shared" si="1"/>
        <v>31</v>
      </c>
      <c r="I49" s="23">
        <f t="shared" si="2"/>
        <v>33</v>
      </c>
      <c r="M49" s="57">
        <f t="shared" si="3"/>
        <v>5.3697368421052616</v>
      </c>
      <c r="N49" s="19"/>
    </row>
    <row r="50" spans="1:14" x14ac:dyDescent="0.75">
      <c r="A50" s="4" t="s">
        <v>124</v>
      </c>
      <c r="B50" s="15" t="s">
        <v>243</v>
      </c>
      <c r="C50" s="35">
        <v>21</v>
      </c>
      <c r="D50" s="35">
        <v>46</v>
      </c>
      <c r="E50" s="35">
        <v>6</v>
      </c>
      <c r="F50" s="55">
        <v>-0.1286449399656947</v>
      </c>
      <c r="G50" s="23">
        <f t="shared" si="0"/>
        <v>39</v>
      </c>
      <c r="H50" s="23">
        <f t="shared" si="1"/>
        <v>58</v>
      </c>
      <c r="I50" s="23">
        <f t="shared" si="2"/>
        <v>26</v>
      </c>
      <c r="M50" s="57">
        <f t="shared" si="3"/>
        <v>4.678947368421051</v>
      </c>
      <c r="N50" s="19"/>
    </row>
    <row r="51" spans="1:14" x14ac:dyDescent="0.75">
      <c r="A51" s="4" t="s">
        <v>125</v>
      </c>
      <c r="B51" s="15" t="s">
        <v>242</v>
      </c>
      <c r="C51" s="35">
        <v>20</v>
      </c>
      <c r="D51" s="35">
        <v>36</v>
      </c>
      <c r="E51" s="35">
        <v>11</v>
      </c>
      <c r="F51" s="55">
        <v>0.23031496062992127</v>
      </c>
      <c r="G51" s="23">
        <f t="shared" si="0"/>
        <v>41</v>
      </c>
      <c r="H51" s="23">
        <f t="shared" si="1"/>
        <v>46</v>
      </c>
      <c r="I51" s="23">
        <f t="shared" si="2"/>
        <v>17</v>
      </c>
      <c r="M51" s="57">
        <f t="shared" si="3"/>
        <v>5.7565789473684195</v>
      </c>
      <c r="N51" s="19"/>
    </row>
    <row r="52" spans="1:14" x14ac:dyDescent="0.75">
      <c r="A52" s="4" t="s">
        <v>126</v>
      </c>
      <c r="B52" s="15" t="s">
        <v>241</v>
      </c>
      <c r="C52" s="35">
        <v>13</v>
      </c>
      <c r="D52" s="35">
        <v>38</v>
      </c>
      <c r="E52" s="35">
        <v>19</v>
      </c>
      <c r="F52" s="55">
        <v>4.4799999999999951E-2</v>
      </c>
      <c r="G52" s="23">
        <f t="shared" si="0"/>
        <v>33</v>
      </c>
      <c r="H52" s="23">
        <f t="shared" si="1"/>
        <v>36</v>
      </c>
      <c r="I52" s="23">
        <f t="shared" si="2"/>
        <v>29.999999999999996</v>
      </c>
      <c r="M52" s="57">
        <f t="shared" si="3"/>
        <v>6.0144736842105244</v>
      </c>
      <c r="N52" s="19"/>
    </row>
    <row r="53" spans="1:14" x14ac:dyDescent="0.75">
      <c r="A53" s="4" t="s">
        <v>127</v>
      </c>
      <c r="B53" s="15" t="s">
        <v>240</v>
      </c>
      <c r="C53" s="35">
        <v>11</v>
      </c>
      <c r="D53" s="35">
        <v>41</v>
      </c>
      <c r="E53" s="35">
        <v>15</v>
      </c>
      <c r="F53" s="55">
        <v>2.7565084226646164E-2</v>
      </c>
      <c r="G53" s="23">
        <f t="shared" si="0"/>
        <v>24</v>
      </c>
      <c r="H53" s="23">
        <f t="shared" si="1"/>
        <v>38</v>
      </c>
      <c r="I53" s="23">
        <f t="shared" si="2"/>
        <v>34</v>
      </c>
      <c r="M53" s="57">
        <f t="shared" si="3"/>
        <v>6.1802631578947347</v>
      </c>
      <c r="N53" s="19"/>
    </row>
    <row r="54" spans="1:14" x14ac:dyDescent="0.75">
      <c r="A54" s="4" t="s">
        <v>128</v>
      </c>
      <c r="B54" s="15" t="s">
        <v>239</v>
      </c>
      <c r="C54" s="35">
        <v>21</v>
      </c>
      <c r="D54" s="35">
        <v>116</v>
      </c>
      <c r="E54" s="35">
        <v>29</v>
      </c>
      <c r="F54" s="55">
        <v>-9.6870342771982143E-2</v>
      </c>
      <c r="G54" s="23">
        <f t="shared" si="0"/>
        <v>31.999999999999996</v>
      </c>
      <c r="H54" s="23">
        <f t="shared" si="1"/>
        <v>41</v>
      </c>
      <c r="I54" s="23">
        <f t="shared" si="2"/>
        <v>44</v>
      </c>
      <c r="M54" s="57">
        <f t="shared" si="3"/>
        <v>5.5815789473684188</v>
      </c>
      <c r="N54" s="19"/>
    </row>
    <row r="55" spans="1:14" x14ac:dyDescent="0.75">
      <c r="A55" s="4" t="s">
        <v>129</v>
      </c>
      <c r="B55" s="15" t="s">
        <v>238</v>
      </c>
      <c r="C55" s="35">
        <v>12</v>
      </c>
      <c r="D55" s="35">
        <v>26</v>
      </c>
      <c r="E55" s="35">
        <v>14</v>
      </c>
      <c r="F55" s="55">
        <v>-1.6501650165016479E-2</v>
      </c>
      <c r="G55" s="23">
        <f t="shared" si="0"/>
        <v>33</v>
      </c>
      <c r="H55" s="23">
        <f t="shared" si="1"/>
        <v>116</v>
      </c>
      <c r="I55" s="23">
        <f t="shared" si="2"/>
        <v>43</v>
      </c>
      <c r="M55" s="57">
        <f t="shared" si="3"/>
        <v>5.4894736842105241</v>
      </c>
      <c r="N55" s="19"/>
    </row>
    <row r="56" spans="1:14" x14ac:dyDescent="0.75">
      <c r="A56" s="4" t="s">
        <v>130</v>
      </c>
      <c r="B56" s="15" t="s">
        <v>237</v>
      </c>
      <c r="C56" s="35">
        <v>11</v>
      </c>
      <c r="D56" s="35">
        <v>28</v>
      </c>
      <c r="E56" s="35">
        <v>14</v>
      </c>
      <c r="F56" s="55">
        <v>3.691275167785224E-2</v>
      </c>
      <c r="G56" s="23">
        <f t="shared" si="0"/>
        <v>23</v>
      </c>
      <c r="H56" s="23">
        <f t="shared" si="1"/>
        <v>26</v>
      </c>
      <c r="I56" s="23">
        <f t="shared" si="2"/>
        <v>28</v>
      </c>
      <c r="M56" s="57">
        <f t="shared" si="3"/>
        <v>5.6921052631578917</v>
      </c>
      <c r="N56" s="19"/>
    </row>
    <row r="57" spans="1:14" x14ac:dyDescent="0.75">
      <c r="A57" s="4" t="s">
        <v>131</v>
      </c>
      <c r="B57" s="15" t="s">
        <v>236</v>
      </c>
      <c r="C57" s="35">
        <v>12</v>
      </c>
      <c r="D57" s="35">
        <v>51</v>
      </c>
      <c r="E57" s="35">
        <v>14</v>
      </c>
      <c r="F57" s="55">
        <v>3.8834951456310662E-2</v>
      </c>
      <c r="G57" s="23">
        <f t="shared" si="0"/>
        <v>23</v>
      </c>
      <c r="H57" s="23">
        <f t="shared" si="1"/>
        <v>28</v>
      </c>
      <c r="I57" s="23">
        <f t="shared" si="2"/>
        <v>28</v>
      </c>
      <c r="M57" s="57">
        <f t="shared" si="3"/>
        <v>5.9131578947368384</v>
      </c>
      <c r="N57" s="19"/>
    </row>
    <row r="58" spans="1:14" x14ac:dyDescent="0.75">
      <c r="A58" s="4" t="s">
        <v>132</v>
      </c>
      <c r="B58" s="15" t="s">
        <v>235</v>
      </c>
      <c r="C58" s="35">
        <v>12</v>
      </c>
      <c r="D58" s="35">
        <v>35</v>
      </c>
      <c r="E58" s="35">
        <v>14</v>
      </c>
      <c r="F58" s="55">
        <v>-7.7881619937694158E-3</v>
      </c>
      <c r="G58" s="23">
        <f t="shared" si="0"/>
        <v>24</v>
      </c>
      <c r="H58" s="23">
        <f t="shared" si="1"/>
        <v>51</v>
      </c>
      <c r="I58" s="23">
        <f t="shared" si="2"/>
        <v>28</v>
      </c>
      <c r="M58" s="57">
        <f t="shared" si="3"/>
        <v>5.8671052631578915</v>
      </c>
      <c r="N58" s="19"/>
    </row>
    <row r="59" spans="1:14" x14ac:dyDescent="0.75">
      <c r="A59" s="4" t="s">
        <v>133</v>
      </c>
      <c r="B59" s="15" t="s">
        <v>234</v>
      </c>
      <c r="C59" s="35">
        <v>11</v>
      </c>
      <c r="D59" s="35">
        <v>28</v>
      </c>
      <c r="E59" s="35">
        <v>9</v>
      </c>
      <c r="F59" s="55">
        <v>-6.9073783359497654E-2</v>
      </c>
      <c r="G59" s="23">
        <f t="shared" si="0"/>
        <v>23</v>
      </c>
      <c r="H59" s="23">
        <f t="shared" si="1"/>
        <v>35</v>
      </c>
      <c r="I59" s="23">
        <f t="shared" si="2"/>
        <v>23</v>
      </c>
      <c r="M59" s="57">
        <f t="shared" si="3"/>
        <v>5.4618421052631545</v>
      </c>
      <c r="N59" s="19"/>
    </row>
    <row r="60" spans="1:14" x14ac:dyDescent="0.75">
      <c r="A60" s="4" t="s">
        <v>134</v>
      </c>
      <c r="B60" s="15" t="s">
        <v>233</v>
      </c>
      <c r="C60" s="35">
        <v>7</v>
      </c>
      <c r="D60" s="35">
        <v>50</v>
      </c>
      <c r="E60" s="35">
        <v>10</v>
      </c>
      <c r="F60" s="55">
        <v>0.11129848229342332</v>
      </c>
      <c r="G60" s="23">
        <f t="shared" si="0"/>
        <v>18</v>
      </c>
      <c r="H60" s="23">
        <f t="shared" si="1"/>
        <v>28</v>
      </c>
      <c r="I60" s="23">
        <f t="shared" si="2"/>
        <v>19</v>
      </c>
      <c r="M60" s="57">
        <f t="shared" si="3"/>
        <v>6.06973684210526</v>
      </c>
      <c r="N60" s="19"/>
    </row>
    <row r="61" spans="1:14" x14ac:dyDescent="0.75">
      <c r="A61" s="4" t="s">
        <v>135</v>
      </c>
      <c r="B61" s="15" t="s">
        <v>232</v>
      </c>
      <c r="C61" s="35">
        <v>15</v>
      </c>
      <c r="D61" s="35">
        <v>58</v>
      </c>
      <c r="E61" s="35">
        <v>21</v>
      </c>
      <c r="F61" s="55">
        <v>-8.9529590288315641E-2</v>
      </c>
      <c r="G61" s="23">
        <f t="shared" si="0"/>
        <v>22</v>
      </c>
      <c r="H61" s="23">
        <f t="shared" si="1"/>
        <v>50</v>
      </c>
      <c r="I61" s="23">
        <f t="shared" si="2"/>
        <v>30.999999999999996</v>
      </c>
      <c r="M61" s="57">
        <f t="shared" si="3"/>
        <v>5.5263157894736814</v>
      </c>
      <c r="N61" s="19"/>
    </row>
    <row r="62" spans="1:14" x14ac:dyDescent="0.75">
      <c r="A62" s="4" t="s">
        <v>136</v>
      </c>
      <c r="B62" s="15" t="s">
        <v>231</v>
      </c>
      <c r="C62" s="35">
        <v>12</v>
      </c>
      <c r="D62" s="35">
        <v>33</v>
      </c>
      <c r="E62" s="35">
        <v>10</v>
      </c>
      <c r="F62" s="55">
        <v>0.13500000000000001</v>
      </c>
      <c r="G62" s="23">
        <f t="shared" si="0"/>
        <v>27</v>
      </c>
      <c r="H62" s="23">
        <f t="shared" si="1"/>
        <v>58</v>
      </c>
      <c r="I62" s="23">
        <f t="shared" si="2"/>
        <v>31</v>
      </c>
      <c r="M62" s="57">
        <f t="shared" si="3"/>
        <v>6.2723684210526285</v>
      </c>
      <c r="N62" s="19"/>
    </row>
    <row r="63" spans="1:14" x14ac:dyDescent="0.75">
      <c r="A63" s="4" t="s">
        <v>137</v>
      </c>
      <c r="B63" s="15" t="s">
        <v>230</v>
      </c>
      <c r="C63" s="35">
        <v>11</v>
      </c>
      <c r="D63" s="35">
        <v>44</v>
      </c>
      <c r="E63" s="35">
        <v>6</v>
      </c>
      <c r="F63" s="55">
        <v>-2.2026431718061623E-2</v>
      </c>
      <c r="G63" s="23">
        <f t="shared" si="0"/>
        <v>23</v>
      </c>
      <c r="H63" s="23">
        <f t="shared" si="1"/>
        <v>33</v>
      </c>
      <c r="I63" s="23">
        <f t="shared" si="2"/>
        <v>16</v>
      </c>
      <c r="M63" s="57">
        <f t="shared" si="3"/>
        <v>6.1342105263157869</v>
      </c>
      <c r="N63" s="19"/>
    </row>
    <row r="64" spans="1:14" x14ac:dyDescent="0.75">
      <c r="A64" s="4" t="s">
        <v>138</v>
      </c>
      <c r="B64" s="15" t="s">
        <v>229</v>
      </c>
      <c r="C64" s="35">
        <v>8</v>
      </c>
      <c r="D64" s="35">
        <v>20</v>
      </c>
      <c r="E64" s="35">
        <v>14</v>
      </c>
      <c r="F64" s="55">
        <v>-4.2042042042042094E-2</v>
      </c>
      <c r="G64" s="23">
        <f t="shared" si="0"/>
        <v>19</v>
      </c>
      <c r="H64" s="23">
        <f t="shared" si="1"/>
        <v>44</v>
      </c>
      <c r="I64" s="23">
        <f t="shared" si="2"/>
        <v>20</v>
      </c>
      <c r="M64" s="57">
        <f t="shared" si="3"/>
        <v>5.8763157894736811</v>
      </c>
      <c r="N64" s="19"/>
    </row>
    <row r="65" spans="1:20" x14ac:dyDescent="0.75">
      <c r="A65" s="4" t="s">
        <v>139</v>
      </c>
      <c r="B65" s="15" t="s">
        <v>228</v>
      </c>
      <c r="C65" s="35">
        <v>8</v>
      </c>
      <c r="D65" s="35">
        <v>54</v>
      </c>
      <c r="E65" s="35">
        <v>22</v>
      </c>
      <c r="F65" s="55">
        <v>-2.6645768025078342E-2</v>
      </c>
      <c r="G65" s="23">
        <f t="shared" si="0"/>
        <v>16</v>
      </c>
      <c r="H65" s="23">
        <f t="shared" si="1"/>
        <v>20</v>
      </c>
      <c r="I65" s="23">
        <f t="shared" si="2"/>
        <v>36</v>
      </c>
      <c r="M65" s="57">
        <f t="shared" si="3"/>
        <v>5.7197368421052603</v>
      </c>
      <c r="N65" s="19"/>
    </row>
    <row r="66" spans="1:20" x14ac:dyDescent="0.75">
      <c r="A66" s="4" t="s">
        <v>140</v>
      </c>
      <c r="B66" s="15" t="s">
        <v>295</v>
      </c>
      <c r="C66" s="35">
        <v>12</v>
      </c>
      <c r="D66" s="35">
        <v>30</v>
      </c>
      <c r="E66" s="35">
        <v>15</v>
      </c>
      <c r="F66" s="55">
        <v>3.5426731078904927E-2</v>
      </c>
      <c r="G66" s="23">
        <f t="shared" si="0"/>
        <v>20</v>
      </c>
      <c r="H66" s="23">
        <f t="shared" si="1"/>
        <v>54</v>
      </c>
      <c r="I66" s="23">
        <f t="shared" si="2"/>
        <v>37</v>
      </c>
      <c r="M66" s="57">
        <f t="shared" si="3"/>
        <v>5.922368421052628</v>
      </c>
      <c r="N66" s="19"/>
    </row>
    <row r="67" spans="1:20" x14ac:dyDescent="0.75">
      <c r="A67" s="4" t="s">
        <v>141</v>
      </c>
      <c r="B67" s="15" t="s">
        <v>226</v>
      </c>
      <c r="C67" s="35">
        <v>7</v>
      </c>
      <c r="D67" s="35">
        <v>37</v>
      </c>
      <c r="E67" s="35">
        <v>17</v>
      </c>
      <c r="F67" s="55">
        <v>-3.2659409020217689E-2</v>
      </c>
      <c r="G67" s="23">
        <f t="shared" si="0"/>
        <v>19</v>
      </c>
      <c r="H67" s="23">
        <f t="shared" si="1"/>
        <v>30</v>
      </c>
      <c r="I67" s="23">
        <f t="shared" si="2"/>
        <v>31.999999999999996</v>
      </c>
      <c r="M67" s="57">
        <f t="shared" si="3"/>
        <v>5.728947368421049</v>
      </c>
      <c r="N67" s="19"/>
    </row>
    <row r="68" spans="1:20" x14ac:dyDescent="0.75">
      <c r="A68" s="4" t="s">
        <v>142</v>
      </c>
      <c r="B68" s="15" t="s">
        <v>225</v>
      </c>
      <c r="C68" s="35">
        <v>14</v>
      </c>
      <c r="D68" s="35">
        <v>13</v>
      </c>
      <c r="E68" s="35">
        <v>13</v>
      </c>
      <c r="F68" s="55">
        <v>-7.7170418006430874E-2</v>
      </c>
      <c r="G68" s="23">
        <f t="shared" si="0"/>
        <v>21</v>
      </c>
      <c r="H68" s="23">
        <f t="shared" si="1"/>
        <v>37</v>
      </c>
      <c r="I68" s="23">
        <f t="shared" si="2"/>
        <v>30</v>
      </c>
      <c r="M68" s="57">
        <f t="shared" si="3"/>
        <v>5.2868421052631547</v>
      </c>
      <c r="N68" s="19"/>
    </row>
    <row r="69" spans="1:20" x14ac:dyDescent="0.75">
      <c r="A69" s="4" t="s">
        <v>143</v>
      </c>
      <c r="B69" s="15" t="s">
        <v>224</v>
      </c>
      <c r="C69" s="35">
        <v>8</v>
      </c>
      <c r="D69" s="35">
        <v>30</v>
      </c>
      <c r="E69" s="35">
        <v>7</v>
      </c>
      <c r="F69" s="55">
        <v>-9.930313588850169E-2</v>
      </c>
      <c r="G69" s="23">
        <f t="shared" ref="G69:G73" si="4">C68+($O$3*C69)</f>
        <v>22</v>
      </c>
      <c r="H69" s="23">
        <f t="shared" ref="H69:H73" si="5">D68+($O$4*D69)</f>
        <v>13</v>
      </c>
      <c r="I69" s="23">
        <f t="shared" ref="I69:I73" si="6">E68+($O$5*E69)</f>
        <v>20</v>
      </c>
      <c r="M69" s="57">
        <f t="shared" ref="M69:M73" si="7">(1+F69)*M68</f>
        <v>4.7618421052631552</v>
      </c>
      <c r="N69" s="19"/>
    </row>
    <row r="70" spans="1:20" x14ac:dyDescent="0.75">
      <c r="A70" s="4" t="s">
        <v>144</v>
      </c>
      <c r="B70" s="15" t="s">
        <v>223</v>
      </c>
      <c r="C70" s="35">
        <v>21</v>
      </c>
      <c r="D70" s="35">
        <v>104</v>
      </c>
      <c r="E70" s="35">
        <v>25</v>
      </c>
      <c r="F70" s="55">
        <v>0.12572533849129597</v>
      </c>
      <c r="G70" s="23">
        <f t="shared" si="4"/>
        <v>28.999999999999996</v>
      </c>
      <c r="H70" s="23">
        <f t="shared" si="5"/>
        <v>30</v>
      </c>
      <c r="I70" s="23">
        <f t="shared" si="6"/>
        <v>31.999999999999996</v>
      </c>
      <c r="M70" s="57">
        <f t="shared" si="7"/>
        <v>5.3605263157894711</v>
      </c>
      <c r="N70" s="19"/>
    </row>
    <row r="71" spans="1:20" x14ac:dyDescent="0.75">
      <c r="A71" s="4" t="s">
        <v>145</v>
      </c>
      <c r="B71" s="15" t="s">
        <v>222</v>
      </c>
      <c r="C71" s="35">
        <v>9</v>
      </c>
      <c r="D71" s="35">
        <v>24</v>
      </c>
      <c r="E71" s="35">
        <v>17</v>
      </c>
      <c r="F71" s="52">
        <v>-4.6391752577319534E-2</v>
      </c>
      <c r="G71" s="23">
        <f t="shared" si="4"/>
        <v>30</v>
      </c>
      <c r="H71" s="23">
        <f t="shared" si="5"/>
        <v>104</v>
      </c>
      <c r="I71" s="23">
        <f t="shared" si="6"/>
        <v>42</v>
      </c>
      <c r="M71" s="57">
        <f t="shared" si="7"/>
        <v>5.1118421052631557</v>
      </c>
      <c r="N71" s="19"/>
    </row>
    <row r="72" spans="1:20" x14ac:dyDescent="0.75">
      <c r="A72" s="4" t="s">
        <v>146</v>
      </c>
      <c r="B72" s="15" t="s">
        <v>221</v>
      </c>
      <c r="C72" s="35">
        <v>10</v>
      </c>
      <c r="D72" s="35">
        <v>30</v>
      </c>
      <c r="E72" s="35">
        <v>7</v>
      </c>
      <c r="F72" s="52">
        <v>9.9099099099099197E-2</v>
      </c>
      <c r="G72" s="23">
        <f t="shared" si="4"/>
        <v>19</v>
      </c>
      <c r="H72" s="23">
        <f t="shared" si="5"/>
        <v>24</v>
      </c>
      <c r="I72" s="23">
        <f t="shared" si="6"/>
        <v>24</v>
      </c>
      <c r="M72" s="57">
        <f t="shared" si="7"/>
        <v>5.618421052631577</v>
      </c>
      <c r="N72" s="19"/>
    </row>
    <row r="73" spans="1:20" x14ac:dyDescent="0.75">
      <c r="A73" s="4" t="s">
        <v>147</v>
      </c>
      <c r="B73" s="15" t="s">
        <v>220</v>
      </c>
      <c r="C73" s="35">
        <v>9</v>
      </c>
      <c r="D73" s="35">
        <v>17</v>
      </c>
      <c r="E73" s="35">
        <v>3</v>
      </c>
      <c r="F73" s="52">
        <v>-0.40327868852459015</v>
      </c>
      <c r="G73" s="23">
        <f t="shared" si="4"/>
        <v>19</v>
      </c>
      <c r="H73" s="23">
        <f t="shared" si="5"/>
        <v>30</v>
      </c>
      <c r="I73" s="23">
        <f t="shared" si="6"/>
        <v>10</v>
      </c>
      <c r="M73" s="57">
        <f t="shared" si="7"/>
        <v>3.3526315789473675</v>
      </c>
      <c r="N73" s="19"/>
    </row>
    <row r="74" spans="1:20" x14ac:dyDescent="0.75">
      <c r="N74" s="20"/>
      <c r="O74" s="20"/>
      <c r="P74" s="20"/>
      <c r="Q74" s="20"/>
      <c r="R74" s="23"/>
      <c r="S74" s="23"/>
      <c r="T74" s="2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CAA0C-F4A0-4AD0-B5CD-AF63D5C727CB}">
  <sheetPr>
    <tabColor rgb="FF92D050"/>
  </sheetPr>
  <dimension ref="A1:R73"/>
  <sheetViews>
    <sheetView workbookViewId="0">
      <selection activeCell="L3" sqref="L3"/>
    </sheetView>
  </sheetViews>
  <sheetFormatPr defaultColWidth="7.76953125" defaultRowHeight="14.75" x14ac:dyDescent="0.75"/>
  <cols>
    <col min="1" max="1" width="7.6796875" style="35" bestFit="1" customWidth="1"/>
    <col min="2" max="2" width="20.453125" style="35" bestFit="1" customWidth="1"/>
    <col min="3" max="3" width="19.08984375" style="35" bestFit="1" customWidth="1"/>
    <col min="4" max="4" width="19.54296875" style="35" bestFit="1" customWidth="1"/>
    <col min="5" max="5" width="13.453125" style="52" bestFit="1" customWidth="1"/>
    <col min="6" max="6" width="16.08984375" style="35" bestFit="1" customWidth="1"/>
    <col min="7" max="7" width="14.86328125" style="35" bestFit="1" customWidth="1"/>
    <col min="8" max="8" width="15.2265625" style="35" bestFit="1" customWidth="1"/>
    <col min="9" max="9" width="12.86328125" style="55" bestFit="1" customWidth="1"/>
    <col min="10" max="10" width="11.54296875" style="55" bestFit="1" customWidth="1"/>
    <col min="11" max="11" width="11.86328125" style="55" bestFit="1" customWidth="1"/>
    <col min="12" max="12" width="13.86328125" style="57" bestFit="1" customWidth="1"/>
    <col min="13" max="13" width="16.08984375" style="35" bestFit="1" customWidth="1"/>
    <col min="14" max="14" width="2" style="35" bestFit="1" customWidth="1"/>
    <col min="15" max="15" width="24.453125" style="35" bestFit="1" customWidth="1"/>
    <col min="16" max="16" width="23.2265625" style="35" bestFit="1" customWidth="1"/>
    <col min="17" max="17" width="23.54296875" style="35" bestFit="1" customWidth="1"/>
    <col min="18" max="16384" width="7.76953125" style="35"/>
  </cols>
  <sheetData>
    <row r="1" spans="1:18" x14ac:dyDescent="0.75">
      <c r="L1" s="57">
        <f>70*(0.04)</f>
        <v>2.8000000000000003</v>
      </c>
      <c r="R1" s="35" t="s">
        <v>428</v>
      </c>
    </row>
    <row r="2" spans="1:18" x14ac:dyDescent="0.75">
      <c r="A2" s="35" t="s">
        <v>401</v>
      </c>
      <c r="B2" s="22" t="s">
        <v>302</v>
      </c>
      <c r="C2" s="22" t="s">
        <v>303</v>
      </c>
      <c r="D2" s="22" t="s">
        <v>304</v>
      </c>
      <c r="E2" s="53" t="s">
        <v>402</v>
      </c>
      <c r="F2" s="22" t="s">
        <v>403</v>
      </c>
      <c r="G2" s="22" t="s">
        <v>404</v>
      </c>
      <c r="H2" s="22" t="s">
        <v>405</v>
      </c>
      <c r="I2" s="54" t="s">
        <v>406</v>
      </c>
      <c r="J2" s="54" t="s">
        <v>408</v>
      </c>
      <c r="K2" s="54" t="s">
        <v>407</v>
      </c>
      <c r="L2" s="61" t="s">
        <v>429</v>
      </c>
      <c r="M2" s="22" t="s">
        <v>403</v>
      </c>
      <c r="N2" s="35">
        <v>1</v>
      </c>
      <c r="O2" s="54" t="s">
        <v>422</v>
      </c>
      <c r="P2" s="54" t="s">
        <v>423</v>
      </c>
      <c r="Q2" s="54" t="s">
        <v>424</v>
      </c>
    </row>
    <row r="3" spans="1:18" x14ac:dyDescent="0.75">
      <c r="A3" s="4" t="s">
        <v>77</v>
      </c>
      <c r="B3" s="23">
        <v>2</v>
      </c>
      <c r="C3" s="23">
        <v>10</v>
      </c>
      <c r="D3" s="23">
        <v>3</v>
      </c>
      <c r="E3" s="52">
        <v>-5.1400212690535296E-2</v>
      </c>
      <c r="F3" s="23">
        <f>B4</f>
        <v>8</v>
      </c>
      <c r="G3" s="23">
        <f>C4</f>
        <v>37</v>
      </c>
      <c r="H3" s="23">
        <f>D4</f>
        <v>15</v>
      </c>
      <c r="I3" s="52">
        <f>CORREL(F3:F73,E3:E73)</f>
        <v>-1.2519366443521206E-2</v>
      </c>
      <c r="J3" s="52">
        <f>CORREL(G3:G73,E3:E73)</f>
        <v>-0.15347576448666561</v>
      </c>
      <c r="K3" s="52">
        <f>CORREL(H3:H73,E3:E73)</f>
        <v>-7.91473025637668E-2</v>
      </c>
      <c r="L3" s="57">
        <f>(1+E3)*L1</f>
        <v>2.6560794044665013</v>
      </c>
      <c r="M3" s="35" t="s">
        <v>404</v>
      </c>
      <c r="N3" s="35">
        <v>0.99999999999999989</v>
      </c>
      <c r="O3" s="35">
        <f>CORREL(L3:L73,B3:B73)</f>
        <v>-4.4368039249145598E-2</v>
      </c>
      <c r="P3" s="35">
        <f>CORREL(L3:L73,C3:C73)</f>
        <v>-5.162349793565995E-2</v>
      </c>
      <c r="Q3" s="35">
        <f>CORREL(L3:L73,D3:D73)</f>
        <v>-5.6298186455262331E-3</v>
      </c>
    </row>
    <row r="4" spans="1:18" x14ac:dyDescent="0.75">
      <c r="A4" s="4" t="s">
        <v>78</v>
      </c>
      <c r="B4" s="23">
        <v>8</v>
      </c>
      <c r="C4" s="23">
        <v>37</v>
      </c>
      <c r="D4" s="23">
        <v>15</v>
      </c>
      <c r="E4" s="52">
        <v>0.10201793721973096</v>
      </c>
      <c r="F4" s="23">
        <f>B3+($N$2*B4)</f>
        <v>10</v>
      </c>
      <c r="G4" s="35">
        <f>C3+($N$3*C4)</f>
        <v>46.999999999999993</v>
      </c>
      <c r="H4" s="35">
        <f>D3+($N$4*D4)</f>
        <v>18</v>
      </c>
      <c r="L4" s="57">
        <f>(1+E4)*L3</f>
        <v>2.9270471464019852</v>
      </c>
      <c r="M4" s="35" t="s">
        <v>405</v>
      </c>
      <c r="N4" s="35">
        <v>1</v>
      </c>
    </row>
    <row r="5" spans="1:18" x14ac:dyDescent="0.75">
      <c r="A5" s="4" t="s">
        <v>79</v>
      </c>
      <c r="B5" s="23">
        <v>5</v>
      </c>
      <c r="C5" s="23">
        <v>57</v>
      </c>
      <c r="D5" s="23">
        <v>21</v>
      </c>
      <c r="E5" s="52">
        <v>4.1709053916581862E-2</v>
      </c>
      <c r="F5" s="23">
        <f t="shared" ref="F5:F68" si="0">B4+($N$2*B5)</f>
        <v>13</v>
      </c>
      <c r="G5" s="35">
        <f t="shared" ref="G5:G68" si="1">C4+($N$3*C5)</f>
        <v>94</v>
      </c>
      <c r="H5" s="35">
        <f t="shared" ref="H5:H68" si="2">D4+($N$4*D5)</f>
        <v>36</v>
      </c>
      <c r="L5" s="57">
        <f t="shared" ref="L5:L68" si="3">(1+E5)*L4</f>
        <v>3.0491315136476427</v>
      </c>
      <c r="O5" s="8" t="s">
        <v>425</v>
      </c>
      <c r="P5" s="8" t="s">
        <v>426</v>
      </c>
      <c r="Q5" s="8" t="s">
        <v>430</v>
      </c>
    </row>
    <row r="6" spans="1:18" x14ac:dyDescent="0.75">
      <c r="A6" s="4" t="s">
        <v>80</v>
      </c>
      <c r="B6" s="23">
        <v>20</v>
      </c>
      <c r="C6" s="23">
        <v>94</v>
      </c>
      <c r="D6" s="23">
        <v>18</v>
      </c>
      <c r="E6" s="52">
        <v>2.24609375E-2</v>
      </c>
      <c r="F6" s="23">
        <f t="shared" si="0"/>
        <v>25</v>
      </c>
      <c r="G6" s="35">
        <f t="shared" si="1"/>
        <v>151</v>
      </c>
      <c r="H6" s="35">
        <f t="shared" si="2"/>
        <v>39</v>
      </c>
      <c r="L6" s="57">
        <f t="shared" si="3"/>
        <v>3.1176178660049629</v>
      </c>
      <c r="O6" s="35">
        <f>CORREL(L3:L73,F3:F73)</f>
        <v>-5.2937316032510999E-2</v>
      </c>
      <c r="P6" s="35">
        <f>CORREL(L3:L73,G3:G73)</f>
        <v>-6.9661845215232138E-2</v>
      </c>
      <c r="Q6" s="35">
        <f>CORREL(L3:L73,H3:H73)</f>
        <v>-4.5196174323456344E-2</v>
      </c>
    </row>
    <row r="7" spans="1:18" x14ac:dyDescent="0.75">
      <c r="A7" s="4" t="s">
        <v>81</v>
      </c>
      <c r="B7" s="23">
        <v>7</v>
      </c>
      <c r="C7" s="23">
        <v>76</v>
      </c>
      <c r="D7" s="23">
        <v>22</v>
      </c>
      <c r="E7" s="52">
        <v>-3.2473734479465111E-2</v>
      </c>
      <c r="F7" s="23">
        <f t="shared" si="0"/>
        <v>27</v>
      </c>
      <c r="G7" s="35">
        <f t="shared" si="1"/>
        <v>170</v>
      </c>
      <c r="H7" s="35">
        <f t="shared" si="2"/>
        <v>40</v>
      </c>
      <c r="L7" s="57">
        <f t="shared" si="3"/>
        <v>3.0163771712158813</v>
      </c>
    </row>
    <row r="8" spans="1:18" x14ac:dyDescent="0.75">
      <c r="A8" s="4" t="s">
        <v>82</v>
      </c>
      <c r="B8" s="23">
        <v>13</v>
      </c>
      <c r="C8" s="23">
        <v>87</v>
      </c>
      <c r="D8" s="23">
        <v>31</v>
      </c>
      <c r="E8" s="52">
        <v>0.10661401776900292</v>
      </c>
      <c r="F8" s="23">
        <f t="shared" si="0"/>
        <v>20</v>
      </c>
      <c r="G8" s="35">
        <f t="shared" si="1"/>
        <v>163</v>
      </c>
      <c r="H8" s="35">
        <f t="shared" si="2"/>
        <v>53</v>
      </c>
      <c r="L8" s="57">
        <f t="shared" si="3"/>
        <v>3.3379652605459063</v>
      </c>
    </row>
    <row r="9" spans="1:18" x14ac:dyDescent="0.75">
      <c r="A9" s="4" t="s">
        <v>83</v>
      </c>
      <c r="B9" s="23">
        <v>7</v>
      </c>
      <c r="C9" s="23">
        <v>102</v>
      </c>
      <c r="D9" s="23">
        <v>36</v>
      </c>
      <c r="E9" s="52">
        <v>-3.5385072851620625E-2</v>
      </c>
      <c r="F9" s="23">
        <f t="shared" si="0"/>
        <v>20</v>
      </c>
      <c r="G9" s="35">
        <f t="shared" si="1"/>
        <v>189</v>
      </c>
      <c r="H9" s="35">
        <f t="shared" si="2"/>
        <v>67</v>
      </c>
      <c r="L9" s="57">
        <f t="shared" si="3"/>
        <v>3.2198511166253105</v>
      </c>
    </row>
    <row r="10" spans="1:18" x14ac:dyDescent="0.75">
      <c r="A10" s="4" t="s">
        <v>84</v>
      </c>
      <c r="B10" s="23">
        <v>2</v>
      </c>
      <c r="C10" s="23">
        <v>69</v>
      </c>
      <c r="D10" s="23">
        <v>22</v>
      </c>
      <c r="E10" s="52">
        <v>-8.3230579531442528E-3</v>
      </c>
      <c r="F10" s="23">
        <f t="shared" si="0"/>
        <v>9</v>
      </c>
      <c r="G10" s="35">
        <f t="shared" si="1"/>
        <v>171</v>
      </c>
      <c r="H10" s="35">
        <f t="shared" si="2"/>
        <v>58</v>
      </c>
      <c r="L10" s="57">
        <f t="shared" si="3"/>
        <v>3.1930521091811417</v>
      </c>
    </row>
    <row r="11" spans="1:18" x14ac:dyDescent="0.75">
      <c r="A11" s="4" t="s">
        <v>85</v>
      </c>
      <c r="B11" s="23">
        <v>6</v>
      </c>
      <c r="C11" s="23">
        <v>100</v>
      </c>
      <c r="D11" s="23">
        <v>8</v>
      </c>
      <c r="E11" s="52">
        <v>4.3518806341311889E-2</v>
      </c>
      <c r="F11" s="23">
        <f t="shared" si="0"/>
        <v>8</v>
      </c>
      <c r="G11" s="35">
        <f t="shared" si="1"/>
        <v>169</v>
      </c>
      <c r="H11" s="35">
        <f t="shared" si="2"/>
        <v>30</v>
      </c>
      <c r="L11" s="57">
        <f t="shared" si="3"/>
        <v>3.3320099255583133</v>
      </c>
    </row>
    <row r="12" spans="1:18" x14ac:dyDescent="0.75">
      <c r="A12" s="4" t="s">
        <v>86</v>
      </c>
      <c r="B12" s="23">
        <v>3</v>
      </c>
      <c r="C12" s="23">
        <v>97</v>
      </c>
      <c r="D12" s="23">
        <v>24</v>
      </c>
      <c r="E12" s="52">
        <v>3.5746201966040392E-3</v>
      </c>
      <c r="F12" s="23">
        <f t="shared" si="0"/>
        <v>9</v>
      </c>
      <c r="G12" s="35">
        <f t="shared" si="1"/>
        <v>197</v>
      </c>
      <c r="H12" s="35">
        <f t="shared" si="2"/>
        <v>32</v>
      </c>
      <c r="L12" s="57">
        <f t="shared" si="3"/>
        <v>3.3439205955334992</v>
      </c>
    </row>
    <row r="13" spans="1:18" x14ac:dyDescent="0.75">
      <c r="A13" s="4" t="s">
        <v>87</v>
      </c>
      <c r="B13" s="23">
        <v>5</v>
      </c>
      <c r="C13" s="23">
        <v>83</v>
      </c>
      <c r="D13" s="23">
        <v>18</v>
      </c>
      <c r="E13" s="52">
        <v>-2.7604630454140744E-2</v>
      </c>
      <c r="F13" s="23">
        <f t="shared" si="0"/>
        <v>8</v>
      </c>
      <c r="G13" s="35">
        <f t="shared" si="1"/>
        <v>180</v>
      </c>
      <c r="H13" s="35">
        <f t="shared" si="2"/>
        <v>42</v>
      </c>
      <c r="L13" s="57">
        <f t="shared" si="3"/>
        <v>3.2516129032258068</v>
      </c>
    </row>
    <row r="14" spans="1:18" x14ac:dyDescent="0.75">
      <c r="A14" s="4" t="s">
        <v>88</v>
      </c>
      <c r="B14" s="23">
        <v>8</v>
      </c>
      <c r="C14" s="23">
        <v>84</v>
      </c>
      <c r="D14" s="23">
        <v>20</v>
      </c>
      <c r="E14" s="52">
        <v>0.16269841269841279</v>
      </c>
      <c r="F14" s="23">
        <f t="shared" si="0"/>
        <v>13</v>
      </c>
      <c r="G14" s="35">
        <f t="shared" si="1"/>
        <v>167</v>
      </c>
      <c r="H14" s="35">
        <f t="shared" si="2"/>
        <v>38</v>
      </c>
      <c r="L14" s="57">
        <f t="shared" si="3"/>
        <v>3.7806451612903231</v>
      </c>
    </row>
    <row r="15" spans="1:18" x14ac:dyDescent="0.75">
      <c r="A15" s="4" t="s">
        <v>89</v>
      </c>
      <c r="B15" s="23">
        <v>3</v>
      </c>
      <c r="C15" s="23">
        <v>89</v>
      </c>
      <c r="D15" s="23">
        <v>31</v>
      </c>
      <c r="E15" s="52">
        <v>0.15935941191913883</v>
      </c>
      <c r="F15" s="23">
        <f t="shared" si="0"/>
        <v>11</v>
      </c>
      <c r="G15" s="35">
        <f t="shared" si="1"/>
        <v>173</v>
      </c>
      <c r="H15" s="35">
        <f t="shared" si="2"/>
        <v>51</v>
      </c>
      <c r="L15" s="57">
        <f t="shared" si="3"/>
        <v>4.3831265508684867</v>
      </c>
    </row>
    <row r="16" spans="1:18" x14ac:dyDescent="0.75">
      <c r="A16" s="4" t="s">
        <v>90</v>
      </c>
      <c r="B16" s="23">
        <v>5</v>
      </c>
      <c r="C16" s="23">
        <v>124</v>
      </c>
      <c r="D16" s="23">
        <v>54</v>
      </c>
      <c r="E16" s="52">
        <v>8.6277173913043459E-2</v>
      </c>
      <c r="F16" s="23">
        <f t="shared" si="0"/>
        <v>8</v>
      </c>
      <c r="G16" s="35">
        <f t="shared" si="1"/>
        <v>213</v>
      </c>
      <c r="H16" s="35">
        <f t="shared" si="2"/>
        <v>85</v>
      </c>
      <c r="L16" s="57">
        <f t="shared" si="3"/>
        <v>4.7612903225806456</v>
      </c>
    </row>
    <row r="17" spans="1:12" x14ac:dyDescent="0.75">
      <c r="A17" s="4" t="s">
        <v>91</v>
      </c>
      <c r="B17" s="23">
        <v>10</v>
      </c>
      <c r="C17" s="23">
        <v>111</v>
      </c>
      <c r="D17" s="23">
        <v>15</v>
      </c>
      <c r="E17" s="52">
        <v>8.8388576193454194E-2</v>
      </c>
      <c r="F17" s="23">
        <f t="shared" si="0"/>
        <v>15</v>
      </c>
      <c r="G17" s="35">
        <f t="shared" si="1"/>
        <v>235</v>
      </c>
      <c r="H17" s="35">
        <f t="shared" si="2"/>
        <v>69</v>
      </c>
      <c r="L17" s="57">
        <f t="shared" si="3"/>
        <v>5.1821339950372209</v>
      </c>
    </row>
    <row r="18" spans="1:12" x14ac:dyDescent="0.75">
      <c r="A18" s="4" t="s">
        <v>92</v>
      </c>
      <c r="B18" s="23">
        <v>13</v>
      </c>
      <c r="C18" s="23">
        <v>131</v>
      </c>
      <c r="D18" s="23">
        <v>26</v>
      </c>
      <c r="E18" s="52">
        <v>0.13809615016280397</v>
      </c>
      <c r="F18" s="23">
        <f t="shared" si="0"/>
        <v>23</v>
      </c>
      <c r="G18" s="35">
        <f t="shared" si="1"/>
        <v>241.99999999999997</v>
      </c>
      <c r="H18" s="35">
        <f t="shared" si="2"/>
        <v>41</v>
      </c>
      <c r="L18" s="57">
        <f t="shared" si="3"/>
        <v>5.8977667493796524</v>
      </c>
    </row>
    <row r="19" spans="1:12" x14ac:dyDescent="0.75">
      <c r="A19" s="4" t="s">
        <v>93</v>
      </c>
      <c r="B19" s="23">
        <v>6</v>
      </c>
      <c r="C19" s="23">
        <v>130</v>
      </c>
      <c r="D19" s="23">
        <v>32</v>
      </c>
      <c r="E19" s="52">
        <v>2.8778189161898338E-2</v>
      </c>
      <c r="F19" s="23">
        <f t="shared" si="0"/>
        <v>19</v>
      </c>
      <c r="G19" s="35">
        <f t="shared" si="1"/>
        <v>261</v>
      </c>
      <c r="H19" s="35">
        <f t="shared" si="2"/>
        <v>58</v>
      </c>
      <c r="L19" s="57">
        <f t="shared" si="3"/>
        <v>6.0674937965260547</v>
      </c>
    </row>
    <row r="20" spans="1:12" x14ac:dyDescent="0.75">
      <c r="A20" s="4" t="s">
        <v>94</v>
      </c>
      <c r="B20" s="23">
        <v>15</v>
      </c>
      <c r="C20" s="23">
        <v>120</v>
      </c>
      <c r="D20" s="23">
        <v>44</v>
      </c>
      <c r="E20" s="52">
        <v>2.7809586127924835E-3</v>
      </c>
      <c r="F20" s="23">
        <f t="shared" si="0"/>
        <v>21</v>
      </c>
      <c r="G20" s="35">
        <f t="shared" si="1"/>
        <v>250</v>
      </c>
      <c r="H20" s="35">
        <f t="shared" si="2"/>
        <v>76</v>
      </c>
      <c r="L20" s="57">
        <f t="shared" si="3"/>
        <v>6.0843672456575684</v>
      </c>
    </row>
    <row r="21" spans="1:12" x14ac:dyDescent="0.75">
      <c r="A21" s="4" t="s">
        <v>95</v>
      </c>
      <c r="B21" s="23">
        <v>13</v>
      </c>
      <c r="C21" s="23">
        <v>152</v>
      </c>
      <c r="D21" s="23">
        <v>31</v>
      </c>
      <c r="E21" s="52">
        <v>-4.5024469820554643E-2</v>
      </c>
      <c r="F21" s="23">
        <f t="shared" si="0"/>
        <v>28</v>
      </c>
      <c r="G21" s="35">
        <f t="shared" si="1"/>
        <v>272</v>
      </c>
      <c r="H21" s="35">
        <f t="shared" si="2"/>
        <v>75</v>
      </c>
      <c r="L21" s="57">
        <f t="shared" si="3"/>
        <v>5.8104218362282882</v>
      </c>
    </row>
    <row r="22" spans="1:12" x14ac:dyDescent="0.75">
      <c r="A22" s="4" t="s">
        <v>96</v>
      </c>
      <c r="B22" s="23">
        <v>12</v>
      </c>
      <c r="C22" s="23">
        <v>169</v>
      </c>
      <c r="D22" s="23">
        <v>19</v>
      </c>
      <c r="E22" s="52">
        <v>-1.8619747181414459E-2</v>
      </c>
      <c r="F22" s="23">
        <f t="shared" si="0"/>
        <v>25</v>
      </c>
      <c r="G22" s="35">
        <f t="shared" si="1"/>
        <v>321</v>
      </c>
      <c r="H22" s="35">
        <f t="shared" si="2"/>
        <v>50</v>
      </c>
      <c r="L22" s="57">
        <f t="shared" si="3"/>
        <v>5.7022332506203472</v>
      </c>
    </row>
    <row r="23" spans="1:12" x14ac:dyDescent="0.75">
      <c r="A23" s="4" t="s">
        <v>97</v>
      </c>
      <c r="B23" s="23">
        <v>11</v>
      </c>
      <c r="C23" s="23">
        <v>218</v>
      </c>
      <c r="D23" s="23">
        <v>53</v>
      </c>
      <c r="E23" s="52">
        <v>-4.8738033072236675E-2</v>
      </c>
      <c r="F23" s="23">
        <f t="shared" si="0"/>
        <v>23</v>
      </c>
      <c r="G23" s="35">
        <f t="shared" si="1"/>
        <v>387</v>
      </c>
      <c r="H23" s="35">
        <f t="shared" si="2"/>
        <v>72</v>
      </c>
      <c r="L23" s="57">
        <f t="shared" si="3"/>
        <v>5.4243176178660049</v>
      </c>
    </row>
    <row r="24" spans="1:12" x14ac:dyDescent="0.75">
      <c r="A24" s="4" t="s">
        <v>98</v>
      </c>
      <c r="B24" s="23">
        <v>27</v>
      </c>
      <c r="C24" s="23">
        <v>160</v>
      </c>
      <c r="D24" s="23">
        <v>23</v>
      </c>
      <c r="E24" s="52">
        <v>-6.258005489478502E-2</v>
      </c>
      <c r="F24" s="23">
        <f t="shared" si="0"/>
        <v>38</v>
      </c>
      <c r="G24" s="35">
        <f t="shared" si="1"/>
        <v>378</v>
      </c>
      <c r="H24" s="35">
        <f t="shared" si="2"/>
        <v>76</v>
      </c>
      <c r="L24" s="57">
        <f t="shared" si="3"/>
        <v>5.0848635235732011</v>
      </c>
    </row>
    <row r="25" spans="1:12" x14ac:dyDescent="0.75">
      <c r="A25" s="4" t="s">
        <v>99</v>
      </c>
      <c r="B25" s="23">
        <v>7</v>
      </c>
      <c r="C25" s="23">
        <v>83</v>
      </c>
      <c r="D25" s="23">
        <v>32</v>
      </c>
      <c r="E25" s="52">
        <v>-6.1877805973062694E-2</v>
      </c>
      <c r="F25" s="23">
        <f t="shared" si="0"/>
        <v>34</v>
      </c>
      <c r="G25" s="35">
        <f t="shared" si="1"/>
        <v>243</v>
      </c>
      <c r="H25" s="35">
        <f t="shared" si="2"/>
        <v>55</v>
      </c>
      <c r="L25" s="57">
        <f t="shared" si="3"/>
        <v>4.7702233250620347</v>
      </c>
    </row>
    <row r="26" spans="1:12" x14ac:dyDescent="0.75">
      <c r="A26" s="4" t="s">
        <v>100</v>
      </c>
      <c r="B26" s="23">
        <v>13</v>
      </c>
      <c r="C26" s="23">
        <v>106</v>
      </c>
      <c r="D26" s="23">
        <v>36</v>
      </c>
      <c r="E26" s="52">
        <v>-8.1356637536412868E-2</v>
      </c>
      <c r="F26" s="23">
        <f t="shared" si="0"/>
        <v>20</v>
      </c>
      <c r="G26" s="35">
        <f t="shared" si="1"/>
        <v>189</v>
      </c>
      <c r="H26" s="35">
        <f t="shared" si="2"/>
        <v>68</v>
      </c>
      <c r="L26" s="57">
        <f t="shared" si="3"/>
        <v>4.3821339950372202</v>
      </c>
    </row>
    <row r="27" spans="1:12" x14ac:dyDescent="0.75">
      <c r="A27" s="4" t="s">
        <v>101</v>
      </c>
      <c r="B27" s="23">
        <v>13</v>
      </c>
      <c r="C27" s="23">
        <v>168</v>
      </c>
      <c r="D27" s="23">
        <v>20</v>
      </c>
      <c r="E27" s="52">
        <v>-1.1098527746319364E-2</v>
      </c>
      <c r="F27" s="23">
        <f t="shared" si="0"/>
        <v>26</v>
      </c>
      <c r="G27" s="35">
        <f t="shared" si="1"/>
        <v>274</v>
      </c>
      <c r="H27" s="35">
        <f t="shared" si="2"/>
        <v>56</v>
      </c>
      <c r="L27" s="57">
        <f t="shared" si="3"/>
        <v>4.3334987593052103</v>
      </c>
    </row>
    <row r="28" spans="1:12" x14ac:dyDescent="0.75">
      <c r="A28" s="4" t="s">
        <v>102</v>
      </c>
      <c r="B28" s="23">
        <v>12</v>
      </c>
      <c r="C28" s="23">
        <v>135</v>
      </c>
      <c r="D28" s="23">
        <v>34</v>
      </c>
      <c r="E28" s="52">
        <v>-5.5657352267521776E-2</v>
      </c>
      <c r="F28" s="23">
        <f t="shared" si="0"/>
        <v>25</v>
      </c>
      <c r="G28" s="35">
        <f t="shared" si="1"/>
        <v>303</v>
      </c>
      <c r="H28" s="35">
        <f t="shared" si="2"/>
        <v>54</v>
      </c>
      <c r="L28" s="57">
        <f t="shared" si="3"/>
        <v>4.092307692307692</v>
      </c>
    </row>
    <row r="29" spans="1:12" x14ac:dyDescent="0.75">
      <c r="A29" s="4" t="s">
        <v>103</v>
      </c>
      <c r="B29" s="23">
        <v>10</v>
      </c>
      <c r="C29" s="23">
        <v>124</v>
      </c>
      <c r="D29" s="23">
        <v>25</v>
      </c>
      <c r="E29" s="52">
        <v>3.4440941062333197E-2</v>
      </c>
      <c r="F29" s="23">
        <f t="shared" si="0"/>
        <v>22</v>
      </c>
      <c r="G29" s="35">
        <f t="shared" si="1"/>
        <v>259</v>
      </c>
      <c r="H29" s="35">
        <f t="shared" si="2"/>
        <v>59</v>
      </c>
      <c r="L29" s="57">
        <f t="shared" si="3"/>
        <v>4.2332506203473939</v>
      </c>
    </row>
    <row r="30" spans="1:12" x14ac:dyDescent="0.75">
      <c r="A30" s="4" t="s">
        <v>104</v>
      </c>
      <c r="B30" s="23">
        <v>4</v>
      </c>
      <c r="C30" s="23">
        <v>94</v>
      </c>
      <c r="D30" s="23">
        <v>48</v>
      </c>
      <c r="E30" s="52">
        <v>-4.1266119577960114E-2</v>
      </c>
      <c r="F30" s="23">
        <f t="shared" si="0"/>
        <v>14</v>
      </c>
      <c r="G30" s="35">
        <f t="shared" si="1"/>
        <v>218</v>
      </c>
      <c r="H30" s="35">
        <f t="shared" si="2"/>
        <v>73</v>
      </c>
      <c r="L30" s="57">
        <f t="shared" si="3"/>
        <v>4.0585607940446646</v>
      </c>
    </row>
    <row r="31" spans="1:12" x14ac:dyDescent="0.75">
      <c r="A31" s="4" t="s">
        <v>105</v>
      </c>
      <c r="B31" s="23">
        <v>5</v>
      </c>
      <c r="C31" s="23">
        <v>98</v>
      </c>
      <c r="D31" s="23">
        <v>30</v>
      </c>
      <c r="E31" s="52">
        <v>9.2198581560283724E-2</v>
      </c>
      <c r="F31" s="23">
        <f t="shared" si="0"/>
        <v>9</v>
      </c>
      <c r="G31" s="35">
        <f t="shared" si="1"/>
        <v>192</v>
      </c>
      <c r="H31" s="35">
        <f t="shared" si="2"/>
        <v>78</v>
      </c>
      <c r="L31" s="57">
        <f t="shared" si="3"/>
        <v>4.4327543424317613</v>
      </c>
    </row>
    <row r="32" spans="1:12" x14ac:dyDescent="0.75">
      <c r="A32" s="4" t="s">
        <v>106</v>
      </c>
      <c r="B32" s="23">
        <v>5</v>
      </c>
      <c r="C32" s="23">
        <v>131</v>
      </c>
      <c r="D32" s="23">
        <v>24</v>
      </c>
      <c r="E32" s="52">
        <v>-4.0976265114196157E-2</v>
      </c>
      <c r="F32" s="23">
        <f t="shared" si="0"/>
        <v>10</v>
      </c>
      <c r="G32" s="35">
        <f t="shared" si="1"/>
        <v>228.99999999999997</v>
      </c>
      <c r="H32" s="35">
        <f t="shared" si="2"/>
        <v>54</v>
      </c>
      <c r="L32" s="57">
        <f t="shared" si="3"/>
        <v>4.2511166253101731</v>
      </c>
    </row>
    <row r="33" spans="1:12" x14ac:dyDescent="0.75">
      <c r="A33" s="4" t="s">
        <v>107</v>
      </c>
      <c r="B33" s="23">
        <v>5</v>
      </c>
      <c r="C33" s="23">
        <v>90</v>
      </c>
      <c r="D33" s="23">
        <v>24</v>
      </c>
      <c r="E33" s="52">
        <v>-1.0273173009572756E-2</v>
      </c>
      <c r="F33" s="23">
        <f t="shared" si="0"/>
        <v>10</v>
      </c>
      <c r="G33" s="35">
        <f t="shared" si="1"/>
        <v>221</v>
      </c>
      <c r="H33" s="35">
        <f t="shared" si="2"/>
        <v>48</v>
      </c>
      <c r="L33" s="57">
        <f t="shared" si="3"/>
        <v>4.207444168734491</v>
      </c>
    </row>
    <row r="34" spans="1:12" x14ac:dyDescent="0.75">
      <c r="A34" s="4" t="s">
        <v>108</v>
      </c>
      <c r="B34" s="23">
        <v>16</v>
      </c>
      <c r="C34" s="23">
        <v>146</v>
      </c>
      <c r="D34" s="23">
        <v>19</v>
      </c>
      <c r="E34" s="52">
        <v>7.7612644491625402E-2</v>
      </c>
      <c r="F34" s="23">
        <f t="shared" si="0"/>
        <v>21</v>
      </c>
      <c r="G34" s="35">
        <f t="shared" si="1"/>
        <v>235.99999999999997</v>
      </c>
      <c r="H34" s="35">
        <f t="shared" si="2"/>
        <v>43</v>
      </c>
      <c r="L34" s="57">
        <f t="shared" si="3"/>
        <v>4.5339950372208433</v>
      </c>
    </row>
    <row r="35" spans="1:12" x14ac:dyDescent="0.75">
      <c r="A35" s="4" t="s">
        <v>109</v>
      </c>
      <c r="B35" s="23">
        <v>18</v>
      </c>
      <c r="C35" s="23">
        <v>144</v>
      </c>
      <c r="D35" s="23">
        <v>36</v>
      </c>
      <c r="E35" s="52">
        <v>-2.0359019264448382E-2</v>
      </c>
      <c r="F35" s="23">
        <f t="shared" si="0"/>
        <v>34</v>
      </c>
      <c r="G35" s="35">
        <f t="shared" si="1"/>
        <v>290</v>
      </c>
      <c r="H35" s="35">
        <f t="shared" si="2"/>
        <v>55</v>
      </c>
      <c r="L35" s="57">
        <f t="shared" si="3"/>
        <v>4.4416873449131504</v>
      </c>
    </row>
    <row r="36" spans="1:12" x14ac:dyDescent="0.75">
      <c r="A36" s="4" t="s">
        <v>110</v>
      </c>
      <c r="B36" s="23">
        <v>14</v>
      </c>
      <c r="C36" s="23">
        <v>130</v>
      </c>
      <c r="D36" s="23">
        <v>31</v>
      </c>
      <c r="E36" s="52">
        <v>6.2346368715083811E-2</v>
      </c>
      <c r="F36" s="23">
        <f t="shared" si="0"/>
        <v>32</v>
      </c>
      <c r="G36" s="35">
        <f t="shared" si="1"/>
        <v>274</v>
      </c>
      <c r="H36" s="35">
        <f t="shared" si="2"/>
        <v>67</v>
      </c>
      <c r="L36" s="57">
        <f t="shared" si="3"/>
        <v>4.7186104218362273</v>
      </c>
    </row>
    <row r="37" spans="1:12" x14ac:dyDescent="0.75">
      <c r="A37" s="4" t="s">
        <v>111</v>
      </c>
      <c r="B37" s="23">
        <v>28</v>
      </c>
      <c r="C37" s="23">
        <v>148</v>
      </c>
      <c r="D37" s="23">
        <v>35</v>
      </c>
      <c r="E37" s="52">
        <v>-4.5014724442574705E-2</v>
      </c>
      <c r="F37" s="23">
        <f t="shared" si="0"/>
        <v>42</v>
      </c>
      <c r="G37" s="35">
        <f t="shared" si="1"/>
        <v>278</v>
      </c>
      <c r="H37" s="35">
        <f t="shared" si="2"/>
        <v>66</v>
      </c>
      <c r="L37" s="57">
        <f t="shared" si="3"/>
        <v>4.5062034739454084</v>
      </c>
    </row>
    <row r="38" spans="1:12" x14ac:dyDescent="0.75">
      <c r="A38" s="4" t="s">
        <v>112</v>
      </c>
      <c r="B38" s="23">
        <v>11</v>
      </c>
      <c r="C38" s="23">
        <v>187</v>
      </c>
      <c r="D38" s="23">
        <v>31</v>
      </c>
      <c r="E38" s="52">
        <v>-0.1559471365638766</v>
      </c>
      <c r="F38" s="23">
        <f t="shared" si="0"/>
        <v>39</v>
      </c>
      <c r="G38" s="35">
        <f t="shared" si="1"/>
        <v>335</v>
      </c>
      <c r="H38" s="35">
        <f t="shared" si="2"/>
        <v>66</v>
      </c>
      <c r="L38" s="57">
        <f t="shared" si="3"/>
        <v>3.8034739454094288</v>
      </c>
    </row>
    <row r="39" spans="1:12" x14ac:dyDescent="0.75">
      <c r="A39" s="4" t="s">
        <v>113</v>
      </c>
      <c r="B39" s="23">
        <v>17</v>
      </c>
      <c r="C39" s="23">
        <v>116</v>
      </c>
      <c r="D39" s="23">
        <v>27</v>
      </c>
      <c r="E39" s="52">
        <v>4.8799582463465496E-2</v>
      </c>
      <c r="F39" s="23">
        <f t="shared" si="0"/>
        <v>28</v>
      </c>
      <c r="G39" s="35">
        <f t="shared" si="1"/>
        <v>303</v>
      </c>
      <c r="H39" s="35">
        <f t="shared" si="2"/>
        <v>58</v>
      </c>
      <c r="L39" s="57">
        <f t="shared" si="3"/>
        <v>3.9890818858560788</v>
      </c>
    </row>
    <row r="40" spans="1:12" x14ac:dyDescent="0.75">
      <c r="A40" s="4" t="s">
        <v>114</v>
      </c>
      <c r="B40" s="23">
        <v>19</v>
      </c>
      <c r="C40" s="23">
        <v>189</v>
      </c>
      <c r="D40" s="23">
        <v>26</v>
      </c>
      <c r="E40" s="52">
        <v>4.7524259766110966E-2</v>
      </c>
      <c r="F40" s="23">
        <f t="shared" si="0"/>
        <v>36</v>
      </c>
      <c r="G40" s="35">
        <f t="shared" si="1"/>
        <v>305</v>
      </c>
      <c r="H40" s="35">
        <f t="shared" si="2"/>
        <v>53</v>
      </c>
      <c r="L40" s="57">
        <f t="shared" si="3"/>
        <v>4.1786600496277906</v>
      </c>
    </row>
    <row r="41" spans="1:12" x14ac:dyDescent="0.75">
      <c r="A41" s="4" t="s">
        <v>115</v>
      </c>
      <c r="B41" s="23">
        <v>18</v>
      </c>
      <c r="C41" s="23">
        <v>173</v>
      </c>
      <c r="D41" s="23">
        <v>28</v>
      </c>
      <c r="E41" s="52">
        <v>3.2779097387173328E-2</v>
      </c>
      <c r="F41" s="23">
        <f t="shared" si="0"/>
        <v>37</v>
      </c>
      <c r="G41" s="35">
        <f t="shared" si="1"/>
        <v>362</v>
      </c>
      <c r="H41" s="35">
        <f t="shared" si="2"/>
        <v>54</v>
      </c>
      <c r="L41" s="57">
        <f t="shared" si="3"/>
        <v>4.3156327543424302</v>
      </c>
    </row>
    <row r="42" spans="1:12" x14ac:dyDescent="0.75">
      <c r="A42" s="4" t="s">
        <v>116</v>
      </c>
      <c r="B42" s="23">
        <v>6</v>
      </c>
      <c r="C42" s="23">
        <v>163</v>
      </c>
      <c r="D42" s="23">
        <v>45</v>
      </c>
      <c r="E42" s="52">
        <v>-9.0156393744250218E-2</v>
      </c>
      <c r="F42" s="23">
        <f t="shared" si="0"/>
        <v>24</v>
      </c>
      <c r="G42" s="35">
        <f t="shared" si="1"/>
        <v>336</v>
      </c>
      <c r="H42" s="35">
        <f t="shared" si="2"/>
        <v>73</v>
      </c>
      <c r="L42" s="57">
        <f t="shared" si="3"/>
        <v>3.926550868486351</v>
      </c>
    </row>
    <row r="43" spans="1:12" x14ac:dyDescent="0.75">
      <c r="A43" s="4" t="s">
        <v>117</v>
      </c>
      <c r="B43" s="23">
        <v>13</v>
      </c>
      <c r="C43" s="23">
        <v>157</v>
      </c>
      <c r="D43" s="23">
        <v>37</v>
      </c>
      <c r="E43" s="52">
        <v>-6.3447927199191123E-2</v>
      </c>
      <c r="F43" s="23">
        <f t="shared" si="0"/>
        <v>19</v>
      </c>
      <c r="G43" s="35">
        <f t="shared" si="1"/>
        <v>320</v>
      </c>
      <c r="H43" s="35">
        <f t="shared" si="2"/>
        <v>82</v>
      </c>
      <c r="L43" s="57">
        <f t="shared" si="3"/>
        <v>3.6774193548387082</v>
      </c>
    </row>
    <row r="44" spans="1:12" x14ac:dyDescent="0.75">
      <c r="A44" s="4" t="s">
        <v>118</v>
      </c>
      <c r="B44" s="23">
        <v>38</v>
      </c>
      <c r="C44" s="23">
        <v>327</v>
      </c>
      <c r="D44" s="23">
        <v>117</v>
      </c>
      <c r="E44" s="52">
        <v>7.3954116059379293E-2</v>
      </c>
      <c r="F44" s="23">
        <f t="shared" si="0"/>
        <v>51</v>
      </c>
      <c r="G44" s="35">
        <f t="shared" si="1"/>
        <v>483.99999999999994</v>
      </c>
      <c r="H44" s="35">
        <f t="shared" si="2"/>
        <v>154</v>
      </c>
      <c r="L44" s="57">
        <f t="shared" si="3"/>
        <v>3.9493796526054576</v>
      </c>
    </row>
    <row r="45" spans="1:12" x14ac:dyDescent="0.75">
      <c r="A45" s="4" t="s">
        <v>119</v>
      </c>
      <c r="B45" s="23">
        <v>82</v>
      </c>
      <c r="C45" s="23">
        <v>768</v>
      </c>
      <c r="D45" s="23">
        <v>300</v>
      </c>
      <c r="E45" s="52">
        <v>6.006534305101785E-2</v>
      </c>
      <c r="F45" s="23">
        <f t="shared" si="0"/>
        <v>120</v>
      </c>
      <c r="G45" s="35">
        <f t="shared" si="1"/>
        <v>1095</v>
      </c>
      <c r="H45" s="35">
        <f t="shared" si="2"/>
        <v>417</v>
      </c>
      <c r="L45" s="57">
        <f t="shared" si="3"/>
        <v>4.1866004962779142</v>
      </c>
    </row>
    <row r="46" spans="1:12" x14ac:dyDescent="0.75">
      <c r="A46" s="4" t="s">
        <v>120</v>
      </c>
      <c r="B46" s="23">
        <v>98</v>
      </c>
      <c r="C46" s="23">
        <v>599</v>
      </c>
      <c r="D46" s="23">
        <v>148</v>
      </c>
      <c r="E46" s="52">
        <v>4.2437174016121341E-2</v>
      </c>
      <c r="F46" s="23">
        <f t="shared" si="0"/>
        <v>180</v>
      </c>
      <c r="G46" s="35">
        <f t="shared" si="1"/>
        <v>1367</v>
      </c>
      <c r="H46" s="35">
        <f t="shared" si="2"/>
        <v>448</v>
      </c>
      <c r="L46" s="57">
        <f t="shared" si="3"/>
        <v>4.3642679900744401</v>
      </c>
    </row>
    <row r="47" spans="1:12" x14ac:dyDescent="0.75">
      <c r="A47" s="4" t="s">
        <v>121</v>
      </c>
      <c r="B47" s="23">
        <v>76</v>
      </c>
      <c r="C47" s="23">
        <v>647</v>
      </c>
      <c r="D47" s="23">
        <v>112</v>
      </c>
      <c r="E47" s="52">
        <v>-0.15078462588128272</v>
      </c>
      <c r="F47" s="23">
        <f t="shared" si="0"/>
        <v>174</v>
      </c>
      <c r="G47" s="35">
        <f t="shared" si="1"/>
        <v>1246</v>
      </c>
      <c r="H47" s="35">
        <f t="shared" si="2"/>
        <v>260</v>
      </c>
      <c r="L47" s="57">
        <f t="shared" si="3"/>
        <v>3.7062034739454082</v>
      </c>
    </row>
    <row r="48" spans="1:12" x14ac:dyDescent="0.75">
      <c r="A48" s="4" t="s">
        <v>122</v>
      </c>
      <c r="B48" s="23">
        <v>119</v>
      </c>
      <c r="C48" s="23">
        <v>449</v>
      </c>
      <c r="D48" s="23">
        <v>109</v>
      </c>
      <c r="E48" s="52">
        <v>-0.10283877878950189</v>
      </c>
      <c r="F48" s="23">
        <f t="shared" si="0"/>
        <v>195</v>
      </c>
      <c r="G48" s="35">
        <f t="shared" si="1"/>
        <v>1096</v>
      </c>
      <c r="H48" s="35">
        <f t="shared" si="2"/>
        <v>221</v>
      </c>
      <c r="L48" s="57">
        <f t="shared" si="3"/>
        <v>3.3250620347394531</v>
      </c>
    </row>
    <row r="49" spans="1:12" x14ac:dyDescent="0.75">
      <c r="A49" s="4" t="s">
        <v>123</v>
      </c>
      <c r="B49" s="23">
        <v>99</v>
      </c>
      <c r="C49" s="23">
        <v>621</v>
      </c>
      <c r="D49" s="23">
        <v>123</v>
      </c>
      <c r="E49" s="52">
        <v>7.6119402985074691E-2</v>
      </c>
      <c r="F49" s="23">
        <f t="shared" si="0"/>
        <v>218</v>
      </c>
      <c r="G49" s="35">
        <f t="shared" si="1"/>
        <v>1070</v>
      </c>
      <c r="H49" s="35">
        <f t="shared" si="2"/>
        <v>232</v>
      </c>
      <c r="L49" s="57">
        <f t="shared" si="3"/>
        <v>3.5781637717121577</v>
      </c>
    </row>
    <row r="50" spans="1:12" x14ac:dyDescent="0.75">
      <c r="A50" s="4" t="s">
        <v>124</v>
      </c>
      <c r="B50" s="23">
        <v>74</v>
      </c>
      <c r="C50" s="23">
        <v>415</v>
      </c>
      <c r="D50" s="23">
        <v>107</v>
      </c>
      <c r="E50" s="52">
        <v>-6.2968099861303695E-2</v>
      </c>
      <c r="F50" s="23">
        <f t="shared" si="0"/>
        <v>173</v>
      </c>
      <c r="G50" s="35">
        <f t="shared" si="1"/>
        <v>1036</v>
      </c>
      <c r="H50" s="35">
        <f t="shared" si="2"/>
        <v>230</v>
      </c>
      <c r="L50" s="57">
        <f t="shared" si="3"/>
        <v>3.3528535980148875</v>
      </c>
    </row>
    <row r="51" spans="1:12" x14ac:dyDescent="0.75">
      <c r="A51" s="4" t="s">
        <v>125</v>
      </c>
      <c r="B51" s="23">
        <v>97</v>
      </c>
      <c r="C51" s="23">
        <v>602</v>
      </c>
      <c r="D51" s="23">
        <v>116</v>
      </c>
      <c r="E51" s="52">
        <v>2.6642984014209059E-3</v>
      </c>
      <c r="F51" s="23">
        <f t="shared" si="0"/>
        <v>171</v>
      </c>
      <c r="G51" s="35">
        <f t="shared" si="1"/>
        <v>1016.9999999999999</v>
      </c>
      <c r="H51" s="35">
        <f t="shared" si="2"/>
        <v>223</v>
      </c>
      <c r="L51" s="57">
        <f t="shared" si="3"/>
        <v>3.3617866004962771</v>
      </c>
    </row>
    <row r="52" spans="1:12" x14ac:dyDescent="0.75">
      <c r="A52" s="4" t="s">
        <v>126</v>
      </c>
      <c r="B52" s="23">
        <v>96</v>
      </c>
      <c r="C52" s="23">
        <v>563</v>
      </c>
      <c r="D52" s="23">
        <v>141</v>
      </c>
      <c r="E52" s="52">
        <v>-2.3619722468261051E-3</v>
      </c>
      <c r="F52" s="23">
        <f t="shared" si="0"/>
        <v>193</v>
      </c>
      <c r="G52" s="35">
        <f t="shared" si="1"/>
        <v>1165</v>
      </c>
      <c r="H52" s="35">
        <f t="shared" si="2"/>
        <v>257</v>
      </c>
      <c r="L52" s="57">
        <f t="shared" si="3"/>
        <v>3.353846153846153</v>
      </c>
    </row>
    <row r="53" spans="1:12" x14ac:dyDescent="0.75">
      <c r="A53" s="4" t="s">
        <v>127</v>
      </c>
      <c r="B53" s="23">
        <v>82</v>
      </c>
      <c r="C53" s="23">
        <v>530</v>
      </c>
      <c r="D53" s="23">
        <v>142</v>
      </c>
      <c r="E53" s="52">
        <v>0.21899970405445399</v>
      </c>
      <c r="F53" s="23">
        <f t="shared" si="0"/>
        <v>178</v>
      </c>
      <c r="G53" s="35">
        <f t="shared" si="1"/>
        <v>1093</v>
      </c>
      <c r="H53" s="35">
        <f t="shared" si="2"/>
        <v>283</v>
      </c>
      <c r="L53" s="57">
        <f t="shared" si="3"/>
        <v>4.0883374689826297</v>
      </c>
    </row>
    <row r="54" spans="1:12" x14ac:dyDescent="0.75">
      <c r="A54" s="4" t="s">
        <v>128</v>
      </c>
      <c r="B54" s="23">
        <v>88</v>
      </c>
      <c r="C54" s="23">
        <v>625</v>
      </c>
      <c r="D54" s="23">
        <v>129</v>
      </c>
      <c r="E54" s="52">
        <v>-5.389657683903859E-2</v>
      </c>
      <c r="F54" s="23">
        <f t="shared" si="0"/>
        <v>170</v>
      </c>
      <c r="G54" s="35">
        <f t="shared" si="1"/>
        <v>1155</v>
      </c>
      <c r="H54" s="35">
        <f t="shared" si="2"/>
        <v>271</v>
      </c>
      <c r="L54" s="57">
        <f t="shared" si="3"/>
        <v>3.8679900744416869</v>
      </c>
    </row>
    <row r="55" spans="1:12" x14ac:dyDescent="0.75">
      <c r="A55" s="4" t="s">
        <v>129</v>
      </c>
      <c r="B55" s="23">
        <v>741</v>
      </c>
      <c r="C55" s="23">
        <v>353</v>
      </c>
      <c r="D55" s="23">
        <v>116</v>
      </c>
      <c r="E55" s="52">
        <v>2.0015396458814561E-2</v>
      </c>
      <c r="F55" s="23">
        <f t="shared" si="0"/>
        <v>829</v>
      </c>
      <c r="G55" s="35">
        <f t="shared" si="1"/>
        <v>978</v>
      </c>
      <c r="H55" s="35">
        <f t="shared" si="2"/>
        <v>245</v>
      </c>
      <c r="L55" s="57">
        <f t="shared" si="3"/>
        <v>3.9454094292803967</v>
      </c>
    </row>
    <row r="56" spans="1:12" x14ac:dyDescent="0.75">
      <c r="A56" s="4" t="s">
        <v>130</v>
      </c>
      <c r="B56" s="23">
        <v>81</v>
      </c>
      <c r="C56" s="23">
        <v>511</v>
      </c>
      <c r="D56" s="23">
        <v>124</v>
      </c>
      <c r="E56" s="52">
        <v>3.446540880503135E-2</v>
      </c>
      <c r="F56" s="23">
        <f t="shared" si="0"/>
        <v>822</v>
      </c>
      <c r="G56" s="35">
        <f t="shared" si="1"/>
        <v>864</v>
      </c>
      <c r="H56" s="35">
        <f t="shared" si="2"/>
        <v>240</v>
      </c>
      <c r="L56" s="57">
        <f t="shared" si="3"/>
        <v>4.0813895781637708</v>
      </c>
    </row>
    <row r="57" spans="1:12" x14ac:dyDescent="0.75">
      <c r="A57" s="4" t="s">
        <v>131</v>
      </c>
      <c r="B57" s="23">
        <v>85</v>
      </c>
      <c r="C57" s="23">
        <v>470</v>
      </c>
      <c r="D57" s="23">
        <v>125</v>
      </c>
      <c r="E57" s="52">
        <v>5.2529182879377467E-2</v>
      </c>
      <c r="F57" s="23">
        <f t="shared" si="0"/>
        <v>166</v>
      </c>
      <c r="G57" s="35">
        <f t="shared" si="1"/>
        <v>981</v>
      </c>
      <c r="H57" s="35">
        <f t="shared" si="2"/>
        <v>249</v>
      </c>
      <c r="L57" s="57">
        <f t="shared" si="3"/>
        <v>4.2957816377171207</v>
      </c>
    </row>
    <row r="58" spans="1:12" x14ac:dyDescent="0.75">
      <c r="A58" s="4" t="s">
        <v>132</v>
      </c>
      <c r="B58" s="23">
        <v>146</v>
      </c>
      <c r="C58" s="23">
        <v>480</v>
      </c>
      <c r="D58" s="23">
        <v>156</v>
      </c>
      <c r="E58" s="52">
        <v>7.393715341959429E-3</v>
      </c>
      <c r="F58" s="23">
        <f t="shared" si="0"/>
        <v>231</v>
      </c>
      <c r="G58" s="35">
        <f t="shared" si="1"/>
        <v>950</v>
      </c>
      <c r="H58" s="35">
        <f t="shared" si="2"/>
        <v>281</v>
      </c>
      <c r="L58" s="57">
        <f t="shared" si="3"/>
        <v>4.3275434243176178</v>
      </c>
    </row>
    <row r="59" spans="1:12" x14ac:dyDescent="0.75">
      <c r="A59" s="4" t="s">
        <v>133</v>
      </c>
      <c r="B59" s="23">
        <v>101</v>
      </c>
      <c r="C59" s="23">
        <v>555</v>
      </c>
      <c r="D59" s="23">
        <v>116</v>
      </c>
      <c r="E59" s="52">
        <v>-1.4220183486238549E-2</v>
      </c>
      <c r="F59" s="23">
        <f t="shared" si="0"/>
        <v>247</v>
      </c>
      <c r="G59" s="35">
        <f t="shared" si="1"/>
        <v>1035</v>
      </c>
      <c r="H59" s="35">
        <f t="shared" si="2"/>
        <v>272</v>
      </c>
      <c r="L59" s="57">
        <f t="shared" si="3"/>
        <v>4.2660049627791565</v>
      </c>
    </row>
    <row r="60" spans="1:12" x14ac:dyDescent="0.75">
      <c r="A60" s="4" t="s">
        <v>134</v>
      </c>
      <c r="B60" s="23">
        <v>81</v>
      </c>
      <c r="C60" s="23">
        <v>560</v>
      </c>
      <c r="D60" s="23">
        <v>96</v>
      </c>
      <c r="E60" s="52">
        <v>6.2587249883666818E-2</v>
      </c>
      <c r="F60" s="23">
        <f t="shared" si="0"/>
        <v>182</v>
      </c>
      <c r="G60" s="35">
        <f t="shared" si="1"/>
        <v>1115</v>
      </c>
      <c r="H60" s="35">
        <f t="shared" si="2"/>
        <v>212</v>
      </c>
      <c r="L60" s="57">
        <f t="shared" si="3"/>
        <v>4.5330024813895786</v>
      </c>
    </row>
    <row r="61" spans="1:12" x14ac:dyDescent="0.75">
      <c r="A61" s="4" t="s">
        <v>135</v>
      </c>
      <c r="B61" s="23">
        <v>123</v>
      </c>
      <c r="C61" s="23">
        <v>598</v>
      </c>
      <c r="D61" s="23">
        <v>105</v>
      </c>
      <c r="E61" s="52">
        <v>-6.5688635865994724E-3</v>
      </c>
      <c r="F61" s="23">
        <f t="shared" si="0"/>
        <v>204</v>
      </c>
      <c r="G61" s="35">
        <f t="shared" si="1"/>
        <v>1158</v>
      </c>
      <c r="H61" s="35">
        <f t="shared" si="2"/>
        <v>201</v>
      </c>
      <c r="L61" s="57">
        <f t="shared" si="3"/>
        <v>4.5032258064516135</v>
      </c>
    </row>
    <row r="62" spans="1:12" x14ac:dyDescent="0.75">
      <c r="A62" s="4" t="s">
        <v>136</v>
      </c>
      <c r="B62" s="23">
        <v>93</v>
      </c>
      <c r="C62" s="23">
        <v>469</v>
      </c>
      <c r="D62" s="23">
        <v>103</v>
      </c>
      <c r="E62" s="52">
        <v>-0.10601719197707736</v>
      </c>
      <c r="F62" s="23">
        <f t="shared" si="0"/>
        <v>216</v>
      </c>
      <c r="G62" s="35">
        <f t="shared" si="1"/>
        <v>1067</v>
      </c>
      <c r="H62" s="35">
        <f t="shared" si="2"/>
        <v>208</v>
      </c>
      <c r="L62" s="57">
        <f t="shared" si="3"/>
        <v>4.0258064516129037</v>
      </c>
    </row>
    <row r="63" spans="1:12" x14ac:dyDescent="0.75">
      <c r="A63" s="4" t="s">
        <v>137</v>
      </c>
      <c r="B63" s="23">
        <v>94</v>
      </c>
      <c r="C63" s="23">
        <v>472</v>
      </c>
      <c r="D63" s="23">
        <v>105</v>
      </c>
      <c r="E63" s="52">
        <v>-2.0710059171597628E-2</v>
      </c>
      <c r="F63" s="23">
        <f t="shared" si="0"/>
        <v>187</v>
      </c>
      <c r="G63" s="35">
        <f t="shared" si="1"/>
        <v>941</v>
      </c>
      <c r="H63" s="35">
        <f t="shared" si="2"/>
        <v>208</v>
      </c>
      <c r="L63" s="57">
        <f t="shared" si="3"/>
        <v>3.9424317617866009</v>
      </c>
    </row>
    <row r="64" spans="1:12" x14ac:dyDescent="0.75">
      <c r="A64" s="4" t="s">
        <v>138</v>
      </c>
      <c r="B64" s="23">
        <v>101</v>
      </c>
      <c r="C64" s="23">
        <v>443</v>
      </c>
      <c r="D64" s="23">
        <v>122</v>
      </c>
      <c r="E64" s="52">
        <v>0.12411883182275928</v>
      </c>
      <c r="F64" s="23">
        <f t="shared" si="0"/>
        <v>195</v>
      </c>
      <c r="G64" s="35">
        <f t="shared" si="1"/>
        <v>915</v>
      </c>
      <c r="H64" s="35">
        <f t="shared" si="2"/>
        <v>227</v>
      </c>
      <c r="L64" s="57">
        <f t="shared" si="3"/>
        <v>4.4317617866004966</v>
      </c>
    </row>
    <row r="65" spans="1:12" x14ac:dyDescent="0.75">
      <c r="A65" s="4" t="s">
        <v>139</v>
      </c>
      <c r="B65" s="23">
        <v>89</v>
      </c>
      <c r="C65" s="23">
        <v>486</v>
      </c>
      <c r="D65" s="23">
        <v>116</v>
      </c>
      <c r="E65" s="52">
        <v>-5.6215005599104195E-2</v>
      </c>
      <c r="F65" s="23">
        <f t="shared" si="0"/>
        <v>190</v>
      </c>
      <c r="G65" s="35">
        <f t="shared" si="1"/>
        <v>929</v>
      </c>
      <c r="H65" s="35">
        <f t="shared" si="2"/>
        <v>238</v>
      </c>
      <c r="L65" s="57">
        <f t="shared" si="3"/>
        <v>4.1826302729528537</v>
      </c>
    </row>
    <row r="66" spans="1:12" x14ac:dyDescent="0.75">
      <c r="A66" s="4" t="s">
        <v>140</v>
      </c>
      <c r="B66" s="23">
        <v>287</v>
      </c>
      <c r="C66" s="23">
        <v>447</v>
      </c>
      <c r="D66" s="23">
        <v>113</v>
      </c>
      <c r="E66" s="52">
        <v>9.4447081158044677E-2</v>
      </c>
      <c r="F66" s="23">
        <f t="shared" si="0"/>
        <v>376</v>
      </c>
      <c r="G66" s="35">
        <f t="shared" si="1"/>
        <v>933</v>
      </c>
      <c r="H66" s="35">
        <f t="shared" si="2"/>
        <v>229</v>
      </c>
      <c r="L66" s="57">
        <f t="shared" si="3"/>
        <v>4.5776674937965263</v>
      </c>
    </row>
    <row r="67" spans="1:12" x14ac:dyDescent="0.75">
      <c r="A67" s="4" t="s">
        <v>141</v>
      </c>
      <c r="B67" s="23">
        <v>82</v>
      </c>
      <c r="C67" s="23">
        <v>403</v>
      </c>
      <c r="D67" s="23">
        <v>120</v>
      </c>
      <c r="E67" s="52">
        <v>-2.2116218560277567E-2</v>
      </c>
      <c r="F67" s="23">
        <f t="shared" si="0"/>
        <v>369</v>
      </c>
      <c r="G67" s="35">
        <f t="shared" si="1"/>
        <v>850</v>
      </c>
      <c r="H67" s="35">
        <f t="shared" si="2"/>
        <v>233</v>
      </c>
      <c r="L67" s="57">
        <f t="shared" si="3"/>
        <v>4.4764267990074442</v>
      </c>
    </row>
    <row r="68" spans="1:12" x14ac:dyDescent="0.75">
      <c r="A68" s="4" t="s">
        <v>142</v>
      </c>
      <c r="B68" s="23">
        <v>85</v>
      </c>
      <c r="C68" s="23">
        <v>331</v>
      </c>
      <c r="D68" s="23">
        <v>84</v>
      </c>
      <c r="E68" s="52">
        <v>-2.4611973392461239E-2</v>
      </c>
      <c r="F68" s="23">
        <f t="shared" si="0"/>
        <v>167</v>
      </c>
      <c r="G68" s="35">
        <f t="shared" si="1"/>
        <v>734</v>
      </c>
      <c r="H68" s="35">
        <f t="shared" si="2"/>
        <v>204</v>
      </c>
      <c r="L68" s="57">
        <f t="shared" si="3"/>
        <v>4.366253101736973</v>
      </c>
    </row>
    <row r="69" spans="1:12" x14ac:dyDescent="0.75">
      <c r="A69" s="4" t="s">
        <v>143</v>
      </c>
      <c r="B69" s="23">
        <v>58</v>
      </c>
      <c r="C69" s="23">
        <v>437</v>
      </c>
      <c r="D69" s="23">
        <v>96</v>
      </c>
      <c r="E69" s="52">
        <v>-3.4780631961809472E-2</v>
      </c>
      <c r="F69" s="23">
        <f t="shared" ref="F69:F73" si="4">B68+($N$2*B69)</f>
        <v>143</v>
      </c>
      <c r="G69" s="35">
        <f t="shared" ref="G69:G73" si="5">C68+($N$3*C69)</f>
        <v>768</v>
      </c>
      <c r="H69" s="35">
        <f t="shared" ref="H69:H73" si="6">D68+($N$4*D69)</f>
        <v>180</v>
      </c>
      <c r="L69" s="57">
        <f t="shared" ref="L69:L73" si="7">(1+E69)*L68</f>
        <v>4.2143920595533499</v>
      </c>
    </row>
    <row r="70" spans="1:12" x14ac:dyDescent="0.75">
      <c r="A70" s="4" t="s">
        <v>144</v>
      </c>
      <c r="B70" s="23">
        <v>88</v>
      </c>
      <c r="C70" s="23">
        <v>568</v>
      </c>
      <c r="D70" s="23">
        <v>222</v>
      </c>
      <c r="E70" s="52">
        <v>1.4837494112105444E-2</v>
      </c>
      <c r="F70" s="23">
        <f t="shared" si="4"/>
        <v>146</v>
      </c>
      <c r="G70" s="35">
        <f t="shared" si="5"/>
        <v>1004.9999999999999</v>
      </c>
      <c r="H70" s="35">
        <f t="shared" si="6"/>
        <v>318</v>
      </c>
      <c r="L70" s="57">
        <f t="shared" si="7"/>
        <v>4.2769230769230768</v>
      </c>
    </row>
    <row r="71" spans="1:12" x14ac:dyDescent="0.75">
      <c r="A71" s="4" t="s">
        <v>145</v>
      </c>
      <c r="B71" s="23">
        <v>81</v>
      </c>
      <c r="C71" s="23">
        <v>470</v>
      </c>
      <c r="D71" s="23">
        <v>202</v>
      </c>
      <c r="E71" s="52">
        <v>7.6583894174981904E-3</v>
      </c>
      <c r="F71" s="23">
        <f t="shared" si="4"/>
        <v>169</v>
      </c>
      <c r="G71" s="35">
        <f t="shared" si="5"/>
        <v>1038</v>
      </c>
      <c r="H71" s="35">
        <f t="shared" si="6"/>
        <v>424</v>
      </c>
      <c r="L71" s="57">
        <f t="shared" si="7"/>
        <v>4.3096774193548386</v>
      </c>
    </row>
    <row r="72" spans="1:12" x14ac:dyDescent="0.75">
      <c r="A72" s="4" t="s">
        <v>146</v>
      </c>
      <c r="B72" s="23">
        <v>84</v>
      </c>
      <c r="C72" s="23">
        <v>628</v>
      </c>
      <c r="D72" s="23">
        <v>230</v>
      </c>
      <c r="E72" s="52">
        <v>4.8825426070935096E-2</v>
      </c>
      <c r="F72" s="23">
        <f t="shared" si="4"/>
        <v>165</v>
      </c>
      <c r="G72" s="35">
        <f t="shared" si="5"/>
        <v>1098</v>
      </c>
      <c r="H72" s="35">
        <f t="shared" si="6"/>
        <v>432</v>
      </c>
      <c r="L72" s="57">
        <f t="shared" si="7"/>
        <v>4.5200992555831263</v>
      </c>
    </row>
    <row r="73" spans="1:12" x14ac:dyDescent="0.75">
      <c r="A73" s="4" t="s">
        <v>147</v>
      </c>
      <c r="B73" s="23">
        <v>78</v>
      </c>
      <c r="C73" s="23">
        <v>514</v>
      </c>
      <c r="D73" s="23">
        <v>75</v>
      </c>
      <c r="E73" s="52">
        <v>-0.45652173913043481</v>
      </c>
      <c r="F73" s="23">
        <f t="shared" si="4"/>
        <v>162</v>
      </c>
      <c r="G73" s="35">
        <f t="shared" si="5"/>
        <v>1142</v>
      </c>
      <c r="H73" s="35">
        <f t="shared" si="6"/>
        <v>305</v>
      </c>
      <c r="L73" s="57">
        <f t="shared" si="7"/>
        <v>2.4565756823821339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64E32-A22E-4F68-9F20-D6056C6DB5D0}">
  <sheetPr>
    <tabColor rgb="FFFF0000"/>
  </sheetPr>
  <dimension ref="A1:AF74"/>
  <sheetViews>
    <sheetView workbookViewId="0">
      <selection activeCell="I4" sqref="I4"/>
    </sheetView>
  </sheetViews>
  <sheetFormatPr defaultRowHeight="14.75" x14ac:dyDescent="0.75"/>
  <cols>
    <col min="1" max="1" width="7.6796875" style="35" bestFit="1" customWidth="1"/>
    <col min="2" max="5" width="19.2265625" style="35" customWidth="1"/>
    <col min="6" max="6" width="17.453125" style="12" bestFit="1" customWidth="1"/>
    <col min="7" max="7" width="16.08984375" style="35" bestFit="1" customWidth="1"/>
    <col min="8" max="8" width="14.86328125" style="35" bestFit="1" customWidth="1"/>
    <col min="9" max="9" width="15.2265625" style="35" bestFit="1" customWidth="1"/>
    <col min="10" max="10" width="12.86328125" style="35" bestFit="1" customWidth="1"/>
    <col min="11" max="12" width="12" style="35" bestFit="1" customWidth="1"/>
    <col min="13" max="13" width="10.76953125" bestFit="1" customWidth="1"/>
    <col min="14" max="14" width="15.453125" customWidth="1"/>
    <col min="15" max="15" width="17.6796875" style="35" bestFit="1" customWidth="1"/>
    <col min="16" max="16" width="14.2265625" style="35" bestFit="1" customWidth="1"/>
    <col min="17" max="17" width="12" style="35" customWidth="1"/>
    <col min="18" max="18" width="15.453125" style="35" bestFit="1" customWidth="1"/>
    <col min="19" max="19" width="12" style="35" customWidth="1"/>
    <col min="20" max="20" width="15.76953125" customWidth="1"/>
    <col min="22" max="22" width="8.76953125" style="35"/>
    <col min="23" max="23" width="11.6796875" style="57" customWidth="1"/>
    <col min="24" max="24" width="18.86328125" bestFit="1" customWidth="1"/>
    <col min="25" max="29" width="12.2265625" style="35" bestFit="1" customWidth="1"/>
    <col min="30" max="30" width="20.453125" style="23" bestFit="1" customWidth="1"/>
    <col min="31" max="31" width="19.08984375" style="23" bestFit="1" customWidth="1"/>
    <col min="32" max="32" width="19.54296875" style="23" bestFit="1" customWidth="1"/>
  </cols>
  <sheetData>
    <row r="1" spans="1:32" s="35" customFormat="1" x14ac:dyDescent="0.75">
      <c r="F1" s="12"/>
      <c r="M1" s="35">
        <f>70*0.2</f>
        <v>14</v>
      </c>
      <c r="W1" s="57"/>
      <c r="AD1" s="23"/>
      <c r="AE1" s="23"/>
      <c r="AF1" s="23"/>
    </row>
    <row r="2" spans="1:32" x14ac:dyDescent="0.75">
      <c r="A2" s="35" t="s">
        <v>401</v>
      </c>
      <c r="B2" s="22" t="s">
        <v>342</v>
      </c>
      <c r="C2" s="22" t="s">
        <v>343</v>
      </c>
      <c r="D2" s="22" t="s">
        <v>344</v>
      </c>
      <c r="E2" s="22" t="s">
        <v>412</v>
      </c>
      <c r="F2" s="36" t="s">
        <v>345</v>
      </c>
      <c r="G2" s="56" t="s">
        <v>403</v>
      </c>
      <c r="H2" s="56" t="s">
        <v>404</v>
      </c>
      <c r="I2" s="56" t="s">
        <v>405</v>
      </c>
      <c r="J2" s="22" t="s">
        <v>406</v>
      </c>
      <c r="K2" s="22" t="s">
        <v>408</v>
      </c>
      <c r="L2" s="22" t="s">
        <v>407</v>
      </c>
      <c r="M2" s="56" t="s">
        <v>411</v>
      </c>
      <c r="N2" s="22" t="s">
        <v>414</v>
      </c>
      <c r="O2" s="22" t="s">
        <v>413</v>
      </c>
      <c r="P2" s="22" t="s">
        <v>415</v>
      </c>
      <c r="Q2" s="56" t="s">
        <v>417</v>
      </c>
      <c r="R2" s="56" t="s">
        <v>418</v>
      </c>
      <c r="S2" s="56" t="s">
        <v>416</v>
      </c>
      <c r="T2" s="22" t="s">
        <v>403</v>
      </c>
      <c r="U2">
        <v>1</v>
      </c>
      <c r="W2" s="57" t="s">
        <v>411</v>
      </c>
      <c r="X2" s="22" t="s">
        <v>344</v>
      </c>
      <c r="Y2" s="37" t="s">
        <v>311</v>
      </c>
      <c r="Z2" s="21" t="s">
        <v>312</v>
      </c>
      <c r="AA2" s="21" t="s">
        <v>313</v>
      </c>
      <c r="AB2" s="21" t="s">
        <v>314</v>
      </c>
      <c r="AC2" s="21" t="s">
        <v>315</v>
      </c>
      <c r="AD2" s="21" t="s">
        <v>316</v>
      </c>
      <c r="AE2" s="21" t="s">
        <v>317</v>
      </c>
      <c r="AF2" s="21" t="s">
        <v>318</v>
      </c>
    </row>
    <row r="3" spans="1:32" x14ac:dyDescent="0.75">
      <c r="A3" s="4" t="s">
        <v>77</v>
      </c>
      <c r="C3" s="35">
        <v>29</v>
      </c>
      <c r="D3" s="35">
        <v>1</v>
      </c>
      <c r="E3" s="35">
        <f>D3-B3</f>
        <v>1</v>
      </c>
      <c r="F3" s="52">
        <v>8.9141004862236493E-3</v>
      </c>
      <c r="G3" s="23">
        <f>B3</f>
        <v>0</v>
      </c>
      <c r="H3" s="35">
        <f>C3</f>
        <v>29</v>
      </c>
      <c r="I3" s="35">
        <f>D3</f>
        <v>1</v>
      </c>
      <c r="J3" s="12">
        <f>CORREL(G3:G73,F3:F73)</f>
        <v>-6.5456736341487548E-2</v>
      </c>
      <c r="K3" s="12">
        <f>CORREL(H3:H73,F3:F73)</f>
        <v>-7.6471571169020619E-2</v>
      </c>
      <c r="L3" s="12">
        <f>CORREL(I3:I73,F3:F73)</f>
        <v>-7.4385562721815304E-2</v>
      </c>
      <c r="M3">
        <f>(1+F3)*M1</f>
        <v>14.124797406807131</v>
      </c>
      <c r="N3">
        <f>CORREL(M3:M73,D3:D73)</f>
        <v>0.26313264428210836</v>
      </c>
      <c r="O3" s="35">
        <f>CORREL(M3:M73,B3:B73)</f>
        <v>0.42001280943323333</v>
      </c>
      <c r="P3" s="35">
        <f>CORREL(M3:M73,E3:E73)</f>
        <v>0.29557869923462032</v>
      </c>
      <c r="Q3" s="35">
        <f>CORREL(I3:I73,M3:M73)</f>
        <v>0.31798198577575304</v>
      </c>
      <c r="R3" s="35">
        <f>CORREL(M3:M73,H3:H73)</f>
        <v>0.35926472532112486</v>
      </c>
      <c r="S3" s="35">
        <f>CORREL(M3:M73,G3:G73)</f>
        <v>0.49846241210409697</v>
      </c>
      <c r="T3" s="35" t="s">
        <v>404</v>
      </c>
      <c r="U3">
        <v>1</v>
      </c>
      <c r="W3" s="57">
        <v>14.124797406807131</v>
      </c>
      <c r="X3" s="35">
        <v>1</v>
      </c>
      <c r="Y3" s="58">
        <f>W4</f>
        <v>13.852512155591571</v>
      </c>
      <c r="Z3" s="58">
        <f>W5</f>
        <v>12.320907617504052</v>
      </c>
      <c r="AA3" s="58">
        <f>W6</f>
        <v>11.787682333873581</v>
      </c>
      <c r="AB3" s="58">
        <f>W7</f>
        <v>11.458670988654781</v>
      </c>
      <c r="AC3" s="58">
        <f>W8</f>
        <v>10.494327390599675</v>
      </c>
      <c r="AD3" s="58">
        <f>W9</f>
        <v>11.265802269043759</v>
      </c>
      <c r="AE3" s="58">
        <f>W10</f>
        <v>12.025931928687193</v>
      </c>
      <c r="AF3" s="58">
        <f>W11</f>
        <v>12.139384116693677</v>
      </c>
    </row>
    <row r="4" spans="1:32" x14ac:dyDescent="0.75">
      <c r="A4" s="4" t="s">
        <v>78</v>
      </c>
      <c r="B4" s="35">
        <v>1</v>
      </c>
      <c r="C4" s="35">
        <v>80</v>
      </c>
      <c r="E4" s="35">
        <f t="shared" ref="E4:E67" si="0">D4-B4</f>
        <v>-1</v>
      </c>
      <c r="F4" s="52">
        <v>-1.927710843373498E-2</v>
      </c>
      <c r="G4" s="23">
        <f>B4+($U$2*B3)</f>
        <v>1</v>
      </c>
      <c r="H4" s="35">
        <f>C4+($U$3*C3)</f>
        <v>109</v>
      </c>
      <c r="I4" s="35">
        <f>D4+($U$4*D3)</f>
        <v>1</v>
      </c>
      <c r="M4">
        <f>M3*(1+F4)</f>
        <v>13.852512155591571</v>
      </c>
      <c r="T4" s="35" t="s">
        <v>405</v>
      </c>
      <c r="U4">
        <v>1</v>
      </c>
      <c r="W4" s="57">
        <v>13.852512155591571</v>
      </c>
      <c r="X4" s="35"/>
      <c r="Y4" s="58">
        <f t="shared" ref="Y4:Y67" si="1">W5</f>
        <v>12.320907617504052</v>
      </c>
      <c r="Z4" s="58">
        <f t="shared" ref="Z4:Z67" si="2">W6</f>
        <v>11.787682333873581</v>
      </c>
      <c r="AA4" s="58">
        <f t="shared" ref="AA4:AA67" si="3">W7</f>
        <v>11.458670988654781</v>
      </c>
      <c r="AB4" s="58">
        <f t="shared" ref="AB4:AB67" si="4">W8</f>
        <v>10.494327390599675</v>
      </c>
      <c r="AC4" s="58">
        <f t="shared" ref="AC4:AC67" si="5">W9</f>
        <v>11.265802269043759</v>
      </c>
      <c r="AD4" s="58">
        <f t="shared" ref="AD4:AD67" si="6">W10</f>
        <v>12.025931928687193</v>
      </c>
      <c r="AE4" s="58">
        <f t="shared" ref="AE4:AE67" si="7">W11</f>
        <v>12.139384116693677</v>
      </c>
      <c r="AF4" s="58">
        <f t="shared" ref="AF4:AF67" si="8">W12</f>
        <v>12.025931928687193</v>
      </c>
    </row>
    <row r="5" spans="1:32" x14ac:dyDescent="0.75">
      <c r="A5" s="4" t="s">
        <v>79</v>
      </c>
      <c r="B5" s="35">
        <v>6</v>
      </c>
      <c r="C5" s="35">
        <v>90</v>
      </c>
      <c r="E5" s="35">
        <f t="shared" si="0"/>
        <v>-6</v>
      </c>
      <c r="F5" s="52">
        <v>-0.11056511056511054</v>
      </c>
      <c r="G5" s="23">
        <f t="shared" ref="G5:G68" si="9">B5+($U$2*B4)</f>
        <v>7</v>
      </c>
      <c r="H5" s="35">
        <f t="shared" ref="H5:H68" si="10">C5+($U$3*C4)</f>
        <v>170</v>
      </c>
      <c r="I5" s="35">
        <f t="shared" ref="I5:I68" si="11">D5+($U$4*D4)</f>
        <v>0</v>
      </c>
      <c r="M5" s="35">
        <f t="shared" ref="M5:M68" si="12">M4*(1+F5)</f>
        <v>12.320907617504052</v>
      </c>
      <c r="W5" s="57">
        <v>12.320907617504052</v>
      </c>
      <c r="X5" s="35"/>
      <c r="Y5" s="58">
        <f t="shared" si="1"/>
        <v>11.787682333873581</v>
      </c>
      <c r="Z5" s="58">
        <f t="shared" si="2"/>
        <v>11.458670988654781</v>
      </c>
      <c r="AA5" s="58">
        <f t="shared" si="3"/>
        <v>10.494327390599675</v>
      </c>
      <c r="AB5" s="58">
        <f t="shared" si="4"/>
        <v>11.265802269043759</v>
      </c>
      <c r="AC5" s="58">
        <f t="shared" si="5"/>
        <v>12.025931928687193</v>
      </c>
      <c r="AD5" s="58">
        <f t="shared" si="6"/>
        <v>12.139384116693677</v>
      </c>
      <c r="AE5" s="58">
        <f t="shared" si="7"/>
        <v>12.025931928687193</v>
      </c>
      <c r="AF5" s="58">
        <f t="shared" si="8"/>
        <v>11.379254457050239</v>
      </c>
    </row>
    <row r="6" spans="1:32" x14ac:dyDescent="0.75">
      <c r="A6" s="4" t="s">
        <v>80</v>
      </c>
      <c r="B6" s="35">
        <v>1</v>
      </c>
      <c r="C6" s="35">
        <v>107</v>
      </c>
      <c r="D6" s="35">
        <v>2</v>
      </c>
      <c r="E6" s="35">
        <f t="shared" si="0"/>
        <v>1</v>
      </c>
      <c r="F6" s="52">
        <v>-4.3278084714548755E-2</v>
      </c>
      <c r="G6" s="23">
        <f t="shared" si="9"/>
        <v>7</v>
      </c>
      <c r="H6" s="35">
        <f t="shared" si="10"/>
        <v>197</v>
      </c>
      <c r="I6" s="35">
        <f t="shared" si="11"/>
        <v>2</v>
      </c>
      <c r="M6" s="35">
        <f t="shared" si="12"/>
        <v>11.787682333873581</v>
      </c>
      <c r="W6" s="57">
        <v>11.787682333873581</v>
      </c>
      <c r="X6" s="35">
        <v>2</v>
      </c>
      <c r="Y6" s="58">
        <f t="shared" si="1"/>
        <v>11.458670988654781</v>
      </c>
      <c r="Z6" s="58">
        <f t="shared" si="2"/>
        <v>10.494327390599675</v>
      </c>
      <c r="AA6" s="58">
        <f t="shared" si="3"/>
        <v>11.265802269043759</v>
      </c>
      <c r="AB6" s="58">
        <f t="shared" si="4"/>
        <v>12.025931928687193</v>
      </c>
      <c r="AC6" s="58">
        <f t="shared" si="5"/>
        <v>12.139384116693677</v>
      </c>
      <c r="AD6" s="58">
        <f t="shared" si="6"/>
        <v>12.025931928687193</v>
      </c>
      <c r="AE6" s="58">
        <f t="shared" si="7"/>
        <v>11.379254457050239</v>
      </c>
      <c r="AF6" s="58">
        <f t="shared" si="8"/>
        <v>11.969205834683949</v>
      </c>
    </row>
    <row r="7" spans="1:32" x14ac:dyDescent="0.75">
      <c r="A7" s="4" t="s">
        <v>81</v>
      </c>
      <c r="B7" s="35">
        <v>2</v>
      </c>
      <c r="C7" s="35">
        <v>137</v>
      </c>
      <c r="D7" s="35">
        <v>10</v>
      </c>
      <c r="E7" s="35">
        <f t="shared" si="0"/>
        <v>8</v>
      </c>
      <c r="F7" s="52">
        <v>-2.791145332050049E-2</v>
      </c>
      <c r="G7" s="23">
        <f t="shared" si="9"/>
        <v>3</v>
      </c>
      <c r="H7" s="35">
        <f t="shared" si="10"/>
        <v>244</v>
      </c>
      <c r="I7" s="35">
        <f t="shared" si="11"/>
        <v>12</v>
      </c>
      <c r="M7" s="35">
        <f t="shared" si="12"/>
        <v>11.458670988654781</v>
      </c>
      <c r="W7" s="57">
        <v>11.458670988654781</v>
      </c>
      <c r="X7" s="35">
        <v>10</v>
      </c>
      <c r="Y7" s="58">
        <f t="shared" si="1"/>
        <v>10.494327390599675</v>
      </c>
      <c r="Z7" s="58">
        <f t="shared" si="2"/>
        <v>11.265802269043759</v>
      </c>
      <c r="AA7" s="58">
        <f t="shared" si="3"/>
        <v>12.025931928687193</v>
      </c>
      <c r="AB7" s="58">
        <f t="shared" si="4"/>
        <v>12.139384116693677</v>
      </c>
      <c r="AC7" s="58">
        <f t="shared" si="5"/>
        <v>12.025931928687193</v>
      </c>
      <c r="AD7" s="58">
        <f t="shared" si="6"/>
        <v>11.379254457050239</v>
      </c>
      <c r="AE7" s="58">
        <f t="shared" si="7"/>
        <v>11.969205834683949</v>
      </c>
      <c r="AF7" s="58">
        <f t="shared" si="8"/>
        <v>12.286871961102102</v>
      </c>
    </row>
    <row r="8" spans="1:32" x14ac:dyDescent="0.75">
      <c r="A8" s="4" t="s">
        <v>82</v>
      </c>
      <c r="B8" s="35">
        <v>1</v>
      </c>
      <c r="C8" s="35">
        <v>76</v>
      </c>
      <c r="D8" s="35">
        <v>12</v>
      </c>
      <c r="E8" s="35">
        <f t="shared" si="0"/>
        <v>11</v>
      </c>
      <c r="F8" s="52">
        <v>-8.4158415841584122E-2</v>
      </c>
      <c r="G8" s="23">
        <f t="shared" si="9"/>
        <v>3</v>
      </c>
      <c r="H8" s="35">
        <f t="shared" si="10"/>
        <v>213</v>
      </c>
      <c r="I8" s="35">
        <f t="shared" si="11"/>
        <v>22</v>
      </c>
      <c r="M8" s="35">
        <f t="shared" si="12"/>
        <v>10.494327390599675</v>
      </c>
      <c r="W8" s="57">
        <v>10.494327390599675</v>
      </c>
      <c r="X8" s="35">
        <v>12</v>
      </c>
      <c r="Y8" s="58">
        <f t="shared" si="1"/>
        <v>11.265802269043759</v>
      </c>
      <c r="Z8" s="58">
        <f t="shared" si="2"/>
        <v>12.025931928687193</v>
      </c>
      <c r="AA8" s="58">
        <f t="shared" si="3"/>
        <v>12.139384116693677</v>
      </c>
      <c r="AB8" s="58">
        <f t="shared" si="4"/>
        <v>12.025931928687193</v>
      </c>
      <c r="AC8" s="58">
        <f t="shared" si="5"/>
        <v>11.379254457050239</v>
      </c>
      <c r="AD8" s="58">
        <f t="shared" si="6"/>
        <v>11.969205834683949</v>
      </c>
      <c r="AE8" s="58">
        <f t="shared" si="7"/>
        <v>12.286871961102102</v>
      </c>
      <c r="AF8" s="58">
        <f t="shared" si="8"/>
        <v>12.513776337115068</v>
      </c>
    </row>
    <row r="9" spans="1:32" x14ac:dyDescent="0.75">
      <c r="A9" s="4" t="s">
        <v>83</v>
      </c>
      <c r="B9" s="35">
        <v>1</v>
      </c>
      <c r="C9" s="35">
        <v>67</v>
      </c>
      <c r="D9" s="35">
        <v>15</v>
      </c>
      <c r="E9" s="35">
        <f t="shared" si="0"/>
        <v>14</v>
      </c>
      <c r="F9" s="52">
        <v>7.3513513513513429E-2</v>
      </c>
      <c r="G9" s="23">
        <f t="shared" si="9"/>
        <v>2</v>
      </c>
      <c r="H9" s="35">
        <f t="shared" si="10"/>
        <v>143</v>
      </c>
      <c r="I9" s="35">
        <f t="shared" si="11"/>
        <v>27</v>
      </c>
      <c r="M9" s="35">
        <f t="shared" si="12"/>
        <v>11.265802269043759</v>
      </c>
      <c r="W9" s="57">
        <v>11.265802269043759</v>
      </c>
      <c r="X9" s="35">
        <v>15</v>
      </c>
      <c r="Y9" s="58">
        <f t="shared" si="1"/>
        <v>12.025931928687193</v>
      </c>
      <c r="Z9" s="58">
        <f t="shared" si="2"/>
        <v>12.139384116693677</v>
      </c>
      <c r="AA9" s="58">
        <f t="shared" si="3"/>
        <v>12.025931928687193</v>
      </c>
      <c r="AB9" s="58">
        <f t="shared" si="4"/>
        <v>11.379254457050239</v>
      </c>
      <c r="AC9" s="58">
        <f t="shared" si="5"/>
        <v>11.969205834683949</v>
      </c>
      <c r="AD9" s="58">
        <f t="shared" si="6"/>
        <v>12.286871961102102</v>
      </c>
      <c r="AE9" s="58">
        <f t="shared" si="7"/>
        <v>12.513776337115068</v>
      </c>
      <c r="AF9" s="58">
        <f t="shared" si="8"/>
        <v>12.83144246353322</v>
      </c>
    </row>
    <row r="10" spans="1:32" x14ac:dyDescent="0.75">
      <c r="A10" s="4" t="s">
        <v>84</v>
      </c>
      <c r="B10" s="35">
        <v>1</v>
      </c>
      <c r="C10" s="35">
        <v>87</v>
      </c>
      <c r="D10" s="35">
        <v>16</v>
      </c>
      <c r="E10" s="35">
        <f t="shared" si="0"/>
        <v>15</v>
      </c>
      <c r="F10" s="52">
        <v>6.7472306143000926E-2</v>
      </c>
      <c r="G10" s="23">
        <f t="shared" si="9"/>
        <v>2</v>
      </c>
      <c r="H10" s="35">
        <f t="shared" si="10"/>
        <v>154</v>
      </c>
      <c r="I10" s="35">
        <f t="shared" si="11"/>
        <v>31</v>
      </c>
      <c r="M10" s="35">
        <f t="shared" si="12"/>
        <v>12.025931928687193</v>
      </c>
      <c r="W10" s="57">
        <v>12.025931928687193</v>
      </c>
      <c r="X10" s="35">
        <v>16</v>
      </c>
      <c r="Y10" s="58">
        <f t="shared" si="1"/>
        <v>12.139384116693677</v>
      </c>
      <c r="Z10" s="58">
        <f t="shared" si="2"/>
        <v>12.025931928687193</v>
      </c>
      <c r="AA10" s="58">
        <f t="shared" si="3"/>
        <v>11.379254457050239</v>
      </c>
      <c r="AB10" s="58">
        <f t="shared" si="4"/>
        <v>11.969205834683949</v>
      </c>
      <c r="AC10" s="58">
        <f t="shared" si="5"/>
        <v>12.286871961102102</v>
      </c>
      <c r="AD10" s="58">
        <f t="shared" si="6"/>
        <v>12.513776337115068</v>
      </c>
      <c r="AE10" s="58">
        <f t="shared" si="7"/>
        <v>12.83144246353322</v>
      </c>
      <c r="AF10" s="58">
        <f t="shared" si="8"/>
        <v>15.576985413290108</v>
      </c>
    </row>
    <row r="11" spans="1:32" x14ac:dyDescent="0.75">
      <c r="A11" s="4" t="s">
        <v>85</v>
      </c>
      <c r="B11" s="35">
        <v>2</v>
      </c>
      <c r="C11" s="35">
        <v>62</v>
      </c>
      <c r="D11" s="35">
        <v>8</v>
      </c>
      <c r="E11" s="35">
        <f t="shared" si="0"/>
        <v>6</v>
      </c>
      <c r="F11" s="52">
        <v>9.4339622641510523E-3</v>
      </c>
      <c r="G11" s="23">
        <f t="shared" si="9"/>
        <v>3</v>
      </c>
      <c r="H11" s="35">
        <f t="shared" si="10"/>
        <v>149</v>
      </c>
      <c r="I11" s="35">
        <f t="shared" si="11"/>
        <v>24</v>
      </c>
      <c r="M11" s="35">
        <f t="shared" si="12"/>
        <v>12.139384116693677</v>
      </c>
      <c r="W11" s="57">
        <v>12.139384116693677</v>
      </c>
      <c r="X11" s="35">
        <v>8</v>
      </c>
      <c r="Y11" s="58">
        <f t="shared" si="1"/>
        <v>12.025931928687193</v>
      </c>
      <c r="Z11" s="58">
        <f t="shared" si="2"/>
        <v>11.379254457050239</v>
      </c>
      <c r="AA11" s="58">
        <f t="shared" si="3"/>
        <v>11.969205834683949</v>
      </c>
      <c r="AB11" s="58">
        <f t="shared" si="4"/>
        <v>12.286871961102102</v>
      </c>
      <c r="AC11" s="58">
        <f t="shared" si="5"/>
        <v>12.513776337115068</v>
      </c>
      <c r="AD11" s="58">
        <f t="shared" si="6"/>
        <v>12.83144246353322</v>
      </c>
      <c r="AE11" s="58">
        <f t="shared" si="7"/>
        <v>15.576985413290108</v>
      </c>
      <c r="AF11" s="58">
        <f t="shared" si="8"/>
        <v>13.829821717990271</v>
      </c>
    </row>
    <row r="12" spans="1:32" x14ac:dyDescent="0.75">
      <c r="A12" s="4" t="s">
        <v>86</v>
      </c>
      <c r="C12" s="35">
        <v>51</v>
      </c>
      <c r="D12" s="35">
        <v>2</v>
      </c>
      <c r="E12" s="35">
        <f t="shared" si="0"/>
        <v>2</v>
      </c>
      <c r="F12" s="52">
        <v>-9.3457943925233655E-3</v>
      </c>
      <c r="G12" s="23">
        <f t="shared" si="9"/>
        <v>2</v>
      </c>
      <c r="H12" s="35">
        <f t="shared" si="10"/>
        <v>113</v>
      </c>
      <c r="I12" s="35">
        <f t="shared" si="11"/>
        <v>10</v>
      </c>
      <c r="M12" s="35">
        <f t="shared" si="12"/>
        <v>12.025931928687193</v>
      </c>
      <c r="W12" s="57">
        <v>12.025931928687193</v>
      </c>
      <c r="X12" s="35">
        <v>2</v>
      </c>
      <c r="Y12" s="58">
        <f t="shared" si="1"/>
        <v>11.379254457050239</v>
      </c>
      <c r="Z12" s="58">
        <f t="shared" si="2"/>
        <v>11.969205834683949</v>
      </c>
      <c r="AA12" s="58">
        <f t="shared" si="3"/>
        <v>12.286871961102102</v>
      </c>
      <c r="AB12" s="58">
        <f t="shared" si="4"/>
        <v>12.513776337115068</v>
      </c>
      <c r="AC12" s="58">
        <f t="shared" si="5"/>
        <v>12.83144246353322</v>
      </c>
      <c r="AD12" s="58">
        <f t="shared" si="6"/>
        <v>15.576985413290108</v>
      </c>
      <c r="AE12" s="58">
        <f t="shared" si="7"/>
        <v>13.829821717990271</v>
      </c>
      <c r="AF12" s="58">
        <f t="shared" si="8"/>
        <v>14.726094003241487</v>
      </c>
    </row>
    <row r="13" spans="1:32" x14ac:dyDescent="0.75">
      <c r="A13" s="4" t="s">
        <v>87</v>
      </c>
      <c r="B13" s="35">
        <v>1</v>
      </c>
      <c r="C13" s="35">
        <v>50</v>
      </c>
      <c r="E13" s="35">
        <f t="shared" si="0"/>
        <v>-1</v>
      </c>
      <c r="F13" s="52">
        <v>-5.3773584905660421E-2</v>
      </c>
      <c r="G13" s="23">
        <f t="shared" si="9"/>
        <v>1</v>
      </c>
      <c r="H13" s="35">
        <f t="shared" si="10"/>
        <v>101</v>
      </c>
      <c r="I13" s="35">
        <f t="shared" si="11"/>
        <v>2</v>
      </c>
      <c r="M13" s="35">
        <f t="shared" si="12"/>
        <v>11.379254457050239</v>
      </c>
      <c r="W13" s="57">
        <v>11.379254457050239</v>
      </c>
      <c r="X13" s="35"/>
      <c r="Y13" s="58">
        <f t="shared" si="1"/>
        <v>11.969205834683949</v>
      </c>
      <c r="Z13" s="58">
        <f t="shared" si="2"/>
        <v>12.286871961102102</v>
      </c>
      <c r="AA13" s="58">
        <f t="shared" si="3"/>
        <v>12.513776337115068</v>
      </c>
      <c r="AB13" s="58">
        <f t="shared" si="4"/>
        <v>12.83144246353322</v>
      </c>
      <c r="AC13" s="58">
        <f t="shared" si="5"/>
        <v>15.576985413290108</v>
      </c>
      <c r="AD13" s="58">
        <f t="shared" si="6"/>
        <v>13.829821717990271</v>
      </c>
      <c r="AE13" s="58">
        <f t="shared" si="7"/>
        <v>14.726094003241487</v>
      </c>
      <c r="AF13" s="58">
        <f t="shared" si="8"/>
        <v>15.350081037277144</v>
      </c>
    </row>
    <row r="14" spans="1:32" x14ac:dyDescent="0.75">
      <c r="A14" s="4" t="s">
        <v>88</v>
      </c>
      <c r="B14" s="35">
        <v>2</v>
      </c>
      <c r="C14" s="35">
        <v>57</v>
      </c>
      <c r="D14" s="35">
        <v>5</v>
      </c>
      <c r="E14" s="35">
        <f t="shared" si="0"/>
        <v>3</v>
      </c>
      <c r="F14" s="52">
        <v>5.1844466600199368E-2</v>
      </c>
      <c r="G14" s="23">
        <f t="shared" si="9"/>
        <v>3</v>
      </c>
      <c r="H14" s="35">
        <f t="shared" si="10"/>
        <v>107</v>
      </c>
      <c r="I14" s="35">
        <f t="shared" si="11"/>
        <v>5</v>
      </c>
      <c r="M14" s="35">
        <f t="shared" si="12"/>
        <v>11.969205834683949</v>
      </c>
      <c r="W14" s="57">
        <v>11.969205834683949</v>
      </c>
      <c r="X14" s="35">
        <v>5</v>
      </c>
      <c r="Y14" s="58">
        <f t="shared" si="1"/>
        <v>12.286871961102102</v>
      </c>
      <c r="Z14" s="58">
        <f t="shared" si="2"/>
        <v>12.513776337115068</v>
      </c>
      <c r="AA14" s="58">
        <f t="shared" si="3"/>
        <v>12.83144246353322</v>
      </c>
      <c r="AB14" s="58">
        <f t="shared" si="4"/>
        <v>15.576985413290108</v>
      </c>
      <c r="AC14" s="58">
        <f t="shared" si="5"/>
        <v>13.829821717990271</v>
      </c>
      <c r="AD14" s="58">
        <f t="shared" si="6"/>
        <v>14.726094003241487</v>
      </c>
      <c r="AE14" s="58">
        <f t="shared" si="7"/>
        <v>15.350081037277144</v>
      </c>
      <c r="AF14" s="58">
        <f t="shared" si="8"/>
        <v>17.222042139384115</v>
      </c>
    </row>
    <row r="15" spans="1:32" x14ac:dyDescent="0.75">
      <c r="A15" s="4" t="s">
        <v>89</v>
      </c>
      <c r="C15" s="35">
        <v>60</v>
      </c>
      <c r="D15" s="35">
        <v>7</v>
      </c>
      <c r="E15" s="35">
        <f t="shared" si="0"/>
        <v>7</v>
      </c>
      <c r="F15" s="52">
        <v>2.6540284360189625E-2</v>
      </c>
      <c r="G15" s="23">
        <f t="shared" si="9"/>
        <v>2</v>
      </c>
      <c r="H15" s="35">
        <f t="shared" si="10"/>
        <v>117</v>
      </c>
      <c r="I15" s="35">
        <f t="shared" si="11"/>
        <v>12</v>
      </c>
      <c r="M15" s="35">
        <f t="shared" si="12"/>
        <v>12.286871961102102</v>
      </c>
      <c r="W15" s="57">
        <v>12.286871961102102</v>
      </c>
      <c r="X15" s="35">
        <v>7</v>
      </c>
      <c r="Y15" s="58">
        <f t="shared" si="1"/>
        <v>12.513776337115068</v>
      </c>
      <c r="Z15" s="58">
        <f t="shared" si="2"/>
        <v>12.83144246353322</v>
      </c>
      <c r="AA15" s="58">
        <f t="shared" si="3"/>
        <v>15.576985413290108</v>
      </c>
      <c r="AB15" s="58">
        <f t="shared" si="4"/>
        <v>13.829821717990271</v>
      </c>
      <c r="AC15" s="58">
        <f t="shared" si="5"/>
        <v>14.726094003241487</v>
      </c>
      <c r="AD15" s="58">
        <f t="shared" si="6"/>
        <v>15.350081037277144</v>
      </c>
      <c r="AE15" s="58">
        <f t="shared" si="7"/>
        <v>17.222042139384115</v>
      </c>
      <c r="AF15" s="58">
        <f t="shared" si="8"/>
        <v>18.594813614262556</v>
      </c>
    </row>
    <row r="16" spans="1:32" x14ac:dyDescent="0.75">
      <c r="A16" s="4" t="s">
        <v>90</v>
      </c>
      <c r="B16" s="35">
        <v>3</v>
      </c>
      <c r="C16" s="35">
        <v>68</v>
      </c>
      <c r="D16" s="35">
        <v>2</v>
      </c>
      <c r="E16" s="35">
        <f t="shared" si="0"/>
        <v>-1</v>
      </c>
      <c r="F16" s="52">
        <v>1.8467220683287211E-2</v>
      </c>
      <c r="G16" s="23">
        <f t="shared" si="9"/>
        <v>3</v>
      </c>
      <c r="H16" s="35">
        <f t="shared" si="10"/>
        <v>128</v>
      </c>
      <c r="I16" s="35">
        <f t="shared" si="11"/>
        <v>9</v>
      </c>
      <c r="M16" s="35">
        <f t="shared" si="12"/>
        <v>12.513776337115068</v>
      </c>
      <c r="W16" s="57">
        <v>12.513776337115068</v>
      </c>
      <c r="X16" s="35">
        <v>2</v>
      </c>
      <c r="Y16" s="58">
        <f t="shared" si="1"/>
        <v>12.83144246353322</v>
      </c>
      <c r="Z16" s="58">
        <f t="shared" si="2"/>
        <v>15.576985413290108</v>
      </c>
      <c r="AA16" s="58">
        <f t="shared" si="3"/>
        <v>13.829821717990271</v>
      </c>
      <c r="AB16" s="58">
        <f t="shared" si="4"/>
        <v>14.726094003241487</v>
      </c>
      <c r="AC16" s="58">
        <f t="shared" si="5"/>
        <v>15.350081037277144</v>
      </c>
      <c r="AD16" s="58">
        <f t="shared" si="6"/>
        <v>17.222042139384115</v>
      </c>
      <c r="AE16" s="58">
        <f t="shared" si="7"/>
        <v>18.594813614262556</v>
      </c>
      <c r="AF16" s="58">
        <f t="shared" si="8"/>
        <v>19.627228525121549</v>
      </c>
    </row>
    <row r="17" spans="1:32" x14ac:dyDescent="0.75">
      <c r="A17" s="4" t="s">
        <v>91</v>
      </c>
      <c r="C17" s="35">
        <v>58</v>
      </c>
      <c r="E17" s="35">
        <f t="shared" si="0"/>
        <v>0</v>
      </c>
      <c r="F17" s="52">
        <v>2.5385312783318129E-2</v>
      </c>
      <c r="G17" s="23">
        <f t="shared" si="9"/>
        <v>3</v>
      </c>
      <c r="H17" s="35">
        <f t="shared" si="10"/>
        <v>126</v>
      </c>
      <c r="I17" s="35">
        <f t="shared" si="11"/>
        <v>2</v>
      </c>
      <c r="M17" s="35">
        <f t="shared" si="12"/>
        <v>12.83144246353322</v>
      </c>
      <c r="W17" s="57">
        <v>12.83144246353322</v>
      </c>
      <c r="X17" s="35"/>
      <c r="Y17" s="58">
        <f t="shared" si="1"/>
        <v>15.576985413290108</v>
      </c>
      <c r="Z17" s="58">
        <f t="shared" si="2"/>
        <v>13.829821717990271</v>
      </c>
      <c r="AA17" s="58">
        <f t="shared" si="3"/>
        <v>14.726094003241487</v>
      </c>
      <c r="AB17" s="58">
        <f t="shared" si="4"/>
        <v>15.350081037277144</v>
      </c>
      <c r="AC17" s="58">
        <f t="shared" si="5"/>
        <v>17.222042139384115</v>
      </c>
      <c r="AD17" s="58">
        <f t="shared" si="6"/>
        <v>18.594813614262556</v>
      </c>
      <c r="AE17" s="58">
        <f t="shared" si="7"/>
        <v>19.627228525121549</v>
      </c>
      <c r="AF17" s="58">
        <f t="shared" si="8"/>
        <v>18.14100486223662</v>
      </c>
    </row>
    <row r="18" spans="1:32" x14ac:dyDescent="0.75">
      <c r="A18" s="4" t="s">
        <v>92</v>
      </c>
      <c r="B18" s="35">
        <v>2</v>
      </c>
      <c r="C18" s="35">
        <v>46</v>
      </c>
      <c r="D18" s="35">
        <v>6</v>
      </c>
      <c r="E18" s="35">
        <f t="shared" si="0"/>
        <v>4</v>
      </c>
      <c r="F18" s="52">
        <v>0.21396993810786924</v>
      </c>
      <c r="G18" s="23">
        <f t="shared" si="9"/>
        <v>2</v>
      </c>
      <c r="H18" s="35">
        <f t="shared" si="10"/>
        <v>104</v>
      </c>
      <c r="I18" s="35">
        <f t="shared" si="11"/>
        <v>6</v>
      </c>
      <c r="M18" s="35">
        <f t="shared" si="12"/>
        <v>15.576985413290108</v>
      </c>
      <c r="W18" s="57">
        <v>15.576985413290108</v>
      </c>
      <c r="X18" s="35">
        <v>6</v>
      </c>
      <c r="Y18" s="58">
        <f t="shared" si="1"/>
        <v>13.829821717990271</v>
      </c>
      <c r="Z18" s="58">
        <f t="shared" si="2"/>
        <v>14.726094003241487</v>
      </c>
      <c r="AA18" s="58">
        <f t="shared" si="3"/>
        <v>15.350081037277144</v>
      </c>
      <c r="AB18" s="58">
        <f t="shared" si="4"/>
        <v>17.222042139384115</v>
      </c>
      <c r="AC18" s="58">
        <f t="shared" si="5"/>
        <v>18.594813614262556</v>
      </c>
      <c r="AD18" s="58">
        <f t="shared" si="6"/>
        <v>19.627228525121549</v>
      </c>
      <c r="AE18" s="58">
        <f t="shared" si="7"/>
        <v>18.14100486223662</v>
      </c>
      <c r="AF18" s="58">
        <f t="shared" si="8"/>
        <v>15.066450567260933</v>
      </c>
    </row>
    <row r="19" spans="1:32" x14ac:dyDescent="0.75">
      <c r="A19" s="4" t="s">
        <v>93</v>
      </c>
      <c r="B19" s="35">
        <v>1</v>
      </c>
      <c r="C19" s="35">
        <v>54</v>
      </c>
      <c r="E19" s="35">
        <f t="shared" si="0"/>
        <v>-1</v>
      </c>
      <c r="F19" s="52">
        <v>-0.112163146394756</v>
      </c>
      <c r="G19" s="23">
        <f t="shared" si="9"/>
        <v>3</v>
      </c>
      <c r="H19" s="35">
        <f t="shared" si="10"/>
        <v>100</v>
      </c>
      <c r="I19" s="35">
        <f t="shared" si="11"/>
        <v>6</v>
      </c>
      <c r="M19" s="35">
        <f t="shared" si="12"/>
        <v>13.829821717990271</v>
      </c>
      <c r="W19" s="57">
        <v>13.829821717990271</v>
      </c>
      <c r="X19" s="35"/>
      <c r="Y19" s="58">
        <f t="shared" si="1"/>
        <v>14.726094003241487</v>
      </c>
      <c r="Z19" s="58">
        <f t="shared" si="2"/>
        <v>15.350081037277144</v>
      </c>
      <c r="AA19" s="58">
        <f t="shared" si="3"/>
        <v>17.222042139384115</v>
      </c>
      <c r="AB19" s="58">
        <f t="shared" si="4"/>
        <v>18.594813614262556</v>
      </c>
      <c r="AC19" s="58">
        <f t="shared" si="5"/>
        <v>19.627228525121549</v>
      </c>
      <c r="AD19" s="58">
        <f t="shared" si="6"/>
        <v>18.14100486223662</v>
      </c>
      <c r="AE19" s="58">
        <f t="shared" si="7"/>
        <v>15.066450567260933</v>
      </c>
      <c r="AF19" s="58">
        <f t="shared" si="8"/>
        <v>16.200972447325764</v>
      </c>
    </row>
    <row r="20" spans="1:32" x14ac:dyDescent="0.75">
      <c r="A20" s="4" t="s">
        <v>94</v>
      </c>
      <c r="C20" s="35">
        <v>49</v>
      </c>
      <c r="D20" s="35">
        <v>4</v>
      </c>
      <c r="E20" s="35">
        <f t="shared" si="0"/>
        <v>4</v>
      </c>
      <c r="F20" s="52">
        <v>6.480721903199349E-2</v>
      </c>
      <c r="G20" s="23">
        <f t="shared" si="9"/>
        <v>1</v>
      </c>
      <c r="H20" s="35">
        <f t="shared" si="10"/>
        <v>103</v>
      </c>
      <c r="I20" s="35">
        <f t="shared" si="11"/>
        <v>4</v>
      </c>
      <c r="M20" s="35">
        <f t="shared" si="12"/>
        <v>14.726094003241487</v>
      </c>
      <c r="W20" s="57">
        <v>14.726094003241487</v>
      </c>
      <c r="X20" s="35">
        <v>4</v>
      </c>
      <c r="Y20" s="58">
        <f t="shared" si="1"/>
        <v>15.350081037277144</v>
      </c>
      <c r="Z20" s="58">
        <f t="shared" si="2"/>
        <v>17.222042139384115</v>
      </c>
      <c r="AA20" s="58">
        <f t="shared" si="3"/>
        <v>18.594813614262556</v>
      </c>
      <c r="AB20" s="58">
        <f t="shared" si="4"/>
        <v>19.627228525121549</v>
      </c>
      <c r="AC20" s="58">
        <f t="shared" si="5"/>
        <v>18.14100486223662</v>
      </c>
      <c r="AD20" s="58">
        <f t="shared" si="6"/>
        <v>15.066450567260933</v>
      </c>
      <c r="AE20" s="58">
        <f t="shared" si="7"/>
        <v>16.200972447325764</v>
      </c>
      <c r="AF20" s="58">
        <f t="shared" si="8"/>
        <v>17.176661264181519</v>
      </c>
    </row>
    <row r="21" spans="1:32" x14ac:dyDescent="0.75">
      <c r="A21" s="4" t="s">
        <v>95</v>
      </c>
      <c r="B21" s="35">
        <v>1</v>
      </c>
      <c r="C21" s="35">
        <v>52</v>
      </c>
      <c r="D21" s="35">
        <v>2</v>
      </c>
      <c r="E21" s="35">
        <f t="shared" si="0"/>
        <v>1</v>
      </c>
      <c r="F21" s="52">
        <v>4.2372881355932313E-2</v>
      </c>
      <c r="G21" s="23">
        <f t="shared" si="9"/>
        <v>1</v>
      </c>
      <c r="H21" s="35">
        <f t="shared" si="10"/>
        <v>101</v>
      </c>
      <c r="I21" s="35">
        <f t="shared" si="11"/>
        <v>6</v>
      </c>
      <c r="M21" s="35">
        <f t="shared" si="12"/>
        <v>15.350081037277144</v>
      </c>
      <c r="W21" s="57">
        <v>15.350081037277144</v>
      </c>
      <c r="X21" s="35">
        <v>2</v>
      </c>
      <c r="Y21" s="58">
        <f t="shared" si="1"/>
        <v>17.222042139384115</v>
      </c>
      <c r="Z21" s="58">
        <f t="shared" si="2"/>
        <v>18.594813614262556</v>
      </c>
      <c r="AA21" s="58">
        <f t="shared" si="3"/>
        <v>19.627228525121549</v>
      </c>
      <c r="AB21" s="58">
        <f t="shared" si="4"/>
        <v>18.14100486223662</v>
      </c>
      <c r="AC21" s="58">
        <f t="shared" si="5"/>
        <v>15.066450567260933</v>
      </c>
      <c r="AD21" s="58">
        <f t="shared" si="6"/>
        <v>16.200972447325764</v>
      </c>
      <c r="AE21" s="58">
        <f t="shared" si="7"/>
        <v>17.176661264181519</v>
      </c>
      <c r="AF21" s="58">
        <f t="shared" si="8"/>
        <v>16.427876823338732</v>
      </c>
    </row>
    <row r="22" spans="1:32" x14ac:dyDescent="0.75">
      <c r="A22" s="4" t="s">
        <v>96</v>
      </c>
      <c r="B22" s="35">
        <v>1</v>
      </c>
      <c r="C22" s="35">
        <v>100</v>
      </c>
      <c r="E22" s="35">
        <f t="shared" si="0"/>
        <v>-1</v>
      </c>
      <c r="F22" s="52">
        <v>0.12195121951219524</v>
      </c>
      <c r="G22" s="23">
        <f t="shared" si="9"/>
        <v>2</v>
      </c>
      <c r="H22" s="35">
        <f t="shared" si="10"/>
        <v>152</v>
      </c>
      <c r="I22" s="35">
        <f t="shared" si="11"/>
        <v>2</v>
      </c>
      <c r="M22" s="35">
        <f t="shared" si="12"/>
        <v>17.222042139384115</v>
      </c>
      <c r="W22" s="57">
        <v>17.222042139384115</v>
      </c>
      <c r="X22" s="35"/>
      <c r="Y22" s="58">
        <f t="shared" si="1"/>
        <v>18.594813614262556</v>
      </c>
      <c r="Z22" s="58">
        <f t="shared" si="2"/>
        <v>19.627228525121549</v>
      </c>
      <c r="AA22" s="58">
        <f t="shared" si="3"/>
        <v>18.14100486223662</v>
      </c>
      <c r="AB22" s="58">
        <f t="shared" si="4"/>
        <v>15.066450567260933</v>
      </c>
      <c r="AC22" s="58">
        <f t="shared" si="5"/>
        <v>16.200972447325764</v>
      </c>
      <c r="AD22" s="58">
        <f t="shared" si="6"/>
        <v>17.176661264181519</v>
      </c>
      <c r="AE22" s="58">
        <f t="shared" si="7"/>
        <v>16.427876823338732</v>
      </c>
      <c r="AF22" s="58">
        <f t="shared" si="8"/>
        <v>15.951377633711504</v>
      </c>
    </row>
    <row r="23" spans="1:32" x14ac:dyDescent="0.75">
      <c r="A23" s="4" t="s">
        <v>97</v>
      </c>
      <c r="B23" s="35">
        <v>1</v>
      </c>
      <c r="C23" s="35">
        <v>70</v>
      </c>
      <c r="D23" s="35">
        <v>2</v>
      </c>
      <c r="E23" s="35">
        <f t="shared" si="0"/>
        <v>1</v>
      </c>
      <c r="F23" s="52">
        <v>7.9710144927536142E-2</v>
      </c>
      <c r="G23" s="23">
        <f t="shared" si="9"/>
        <v>2</v>
      </c>
      <c r="H23" s="35">
        <f t="shared" si="10"/>
        <v>170</v>
      </c>
      <c r="I23" s="35">
        <f t="shared" si="11"/>
        <v>2</v>
      </c>
      <c r="M23" s="35">
        <f t="shared" si="12"/>
        <v>18.594813614262556</v>
      </c>
      <c r="W23" s="57">
        <v>18.594813614262556</v>
      </c>
      <c r="X23" s="35">
        <v>2</v>
      </c>
      <c r="Y23" s="58">
        <f t="shared" si="1"/>
        <v>19.627228525121549</v>
      </c>
      <c r="Z23" s="58">
        <f t="shared" si="2"/>
        <v>18.14100486223662</v>
      </c>
      <c r="AA23" s="58">
        <f t="shared" si="3"/>
        <v>15.066450567260933</v>
      </c>
      <c r="AB23" s="58">
        <f t="shared" si="4"/>
        <v>16.200972447325764</v>
      </c>
      <c r="AC23" s="58">
        <f t="shared" si="5"/>
        <v>17.176661264181519</v>
      </c>
      <c r="AD23" s="58">
        <f t="shared" si="6"/>
        <v>16.427876823338732</v>
      </c>
      <c r="AE23" s="58">
        <f t="shared" si="7"/>
        <v>15.951377633711504</v>
      </c>
      <c r="AF23" s="58">
        <f t="shared" si="8"/>
        <v>16.972447325769849</v>
      </c>
    </row>
    <row r="24" spans="1:32" x14ac:dyDescent="0.75">
      <c r="A24" s="4" t="s">
        <v>98</v>
      </c>
      <c r="B24" s="35">
        <v>2</v>
      </c>
      <c r="C24" s="35">
        <v>70</v>
      </c>
      <c r="D24" s="35">
        <v>9</v>
      </c>
      <c r="E24" s="35">
        <f t="shared" si="0"/>
        <v>7</v>
      </c>
      <c r="F24" s="52">
        <v>5.5521659548505069E-2</v>
      </c>
      <c r="G24" s="23">
        <f t="shared" si="9"/>
        <v>3</v>
      </c>
      <c r="H24" s="35">
        <f t="shared" si="10"/>
        <v>140</v>
      </c>
      <c r="I24" s="35">
        <f t="shared" si="11"/>
        <v>11</v>
      </c>
      <c r="M24" s="35">
        <f t="shared" si="12"/>
        <v>19.627228525121549</v>
      </c>
      <c r="W24" s="57">
        <v>19.627228525121549</v>
      </c>
      <c r="X24" s="35">
        <v>9</v>
      </c>
      <c r="Y24" s="58">
        <f t="shared" si="1"/>
        <v>18.14100486223662</v>
      </c>
      <c r="Z24" s="58">
        <f t="shared" si="2"/>
        <v>15.066450567260933</v>
      </c>
      <c r="AA24" s="58">
        <f t="shared" si="3"/>
        <v>16.200972447325764</v>
      </c>
      <c r="AB24" s="58">
        <f t="shared" si="4"/>
        <v>17.176661264181519</v>
      </c>
      <c r="AC24" s="58">
        <f t="shared" si="5"/>
        <v>16.427876823338732</v>
      </c>
      <c r="AD24" s="58">
        <f t="shared" si="6"/>
        <v>15.951377633711504</v>
      </c>
      <c r="AE24" s="58">
        <f t="shared" si="7"/>
        <v>16.972447325769849</v>
      </c>
      <c r="AF24" s="58">
        <f t="shared" si="8"/>
        <v>20.568881685575359</v>
      </c>
    </row>
    <row r="25" spans="1:32" x14ac:dyDescent="0.75">
      <c r="A25" s="4" t="s">
        <v>99</v>
      </c>
      <c r="C25" s="35">
        <v>58</v>
      </c>
      <c r="D25" s="35">
        <v>5</v>
      </c>
      <c r="E25" s="35">
        <f t="shared" si="0"/>
        <v>5</v>
      </c>
      <c r="F25" s="52">
        <v>-7.5722543352601202E-2</v>
      </c>
      <c r="G25" s="23">
        <f t="shared" si="9"/>
        <v>2</v>
      </c>
      <c r="H25" s="35">
        <f t="shared" si="10"/>
        <v>128</v>
      </c>
      <c r="I25" s="35">
        <f t="shared" si="11"/>
        <v>14</v>
      </c>
      <c r="M25" s="35">
        <f t="shared" si="12"/>
        <v>18.14100486223662</v>
      </c>
      <c r="W25" s="57">
        <v>18.14100486223662</v>
      </c>
      <c r="X25" s="35">
        <v>5</v>
      </c>
      <c r="Y25" s="58">
        <f t="shared" si="1"/>
        <v>15.066450567260933</v>
      </c>
      <c r="Z25" s="58">
        <f t="shared" si="2"/>
        <v>16.200972447325764</v>
      </c>
      <c r="AA25" s="58">
        <f t="shared" si="3"/>
        <v>17.176661264181519</v>
      </c>
      <c r="AB25" s="58">
        <f t="shared" si="4"/>
        <v>16.427876823338732</v>
      </c>
      <c r="AC25" s="58">
        <f t="shared" si="5"/>
        <v>15.951377633711504</v>
      </c>
      <c r="AD25" s="58">
        <f t="shared" si="6"/>
        <v>16.972447325769849</v>
      </c>
      <c r="AE25" s="58">
        <f t="shared" si="7"/>
        <v>20.568881685575359</v>
      </c>
      <c r="AF25" s="58">
        <f t="shared" si="8"/>
        <v>19.162074554294971</v>
      </c>
    </row>
    <row r="26" spans="1:32" x14ac:dyDescent="0.75">
      <c r="A26" s="4" t="s">
        <v>100</v>
      </c>
      <c r="B26" s="35">
        <v>3</v>
      </c>
      <c r="C26" s="35">
        <v>65</v>
      </c>
      <c r="D26" s="35">
        <v>3</v>
      </c>
      <c r="E26" s="35">
        <f t="shared" si="0"/>
        <v>0</v>
      </c>
      <c r="F26" s="52">
        <v>-0.1694809255784866</v>
      </c>
      <c r="G26" s="23">
        <f t="shared" si="9"/>
        <v>3</v>
      </c>
      <c r="H26" s="35">
        <f t="shared" si="10"/>
        <v>123</v>
      </c>
      <c r="I26" s="35">
        <f t="shared" si="11"/>
        <v>8</v>
      </c>
      <c r="M26" s="35">
        <f t="shared" si="12"/>
        <v>15.066450567260933</v>
      </c>
      <c r="W26" s="57">
        <v>15.066450567260933</v>
      </c>
      <c r="X26" s="35">
        <v>3</v>
      </c>
      <c r="Y26" s="58">
        <f t="shared" si="1"/>
        <v>16.200972447325764</v>
      </c>
      <c r="Z26" s="58">
        <f t="shared" si="2"/>
        <v>17.176661264181519</v>
      </c>
      <c r="AA26" s="58">
        <f t="shared" si="3"/>
        <v>16.427876823338732</v>
      </c>
      <c r="AB26" s="58">
        <f t="shared" si="4"/>
        <v>15.951377633711504</v>
      </c>
      <c r="AC26" s="58">
        <f t="shared" si="5"/>
        <v>16.972447325769849</v>
      </c>
      <c r="AD26" s="58">
        <f t="shared" si="6"/>
        <v>20.568881685575359</v>
      </c>
      <c r="AE26" s="58">
        <f t="shared" si="7"/>
        <v>19.162074554294971</v>
      </c>
      <c r="AF26" s="58">
        <f t="shared" si="8"/>
        <v>19.944894651539705</v>
      </c>
    </row>
    <row r="27" spans="1:32" x14ac:dyDescent="0.75">
      <c r="A27" s="4" t="s">
        <v>101</v>
      </c>
      <c r="B27" s="35">
        <v>4</v>
      </c>
      <c r="C27" s="35">
        <v>132</v>
      </c>
      <c r="D27" s="35">
        <v>2</v>
      </c>
      <c r="E27" s="35">
        <f t="shared" si="0"/>
        <v>-2</v>
      </c>
      <c r="F27" s="52">
        <v>7.5301204819277157E-2</v>
      </c>
      <c r="G27" s="23">
        <f t="shared" si="9"/>
        <v>7</v>
      </c>
      <c r="H27" s="35">
        <f t="shared" si="10"/>
        <v>197</v>
      </c>
      <c r="I27" s="35">
        <f t="shared" si="11"/>
        <v>5</v>
      </c>
      <c r="M27" s="35">
        <f t="shared" si="12"/>
        <v>16.200972447325764</v>
      </c>
      <c r="W27" s="57">
        <v>16.200972447325764</v>
      </c>
      <c r="X27" s="35">
        <v>2</v>
      </c>
      <c r="Y27" s="58">
        <f t="shared" si="1"/>
        <v>17.176661264181519</v>
      </c>
      <c r="Z27" s="58">
        <f t="shared" si="2"/>
        <v>16.427876823338732</v>
      </c>
      <c r="AA27" s="58">
        <f t="shared" si="3"/>
        <v>15.951377633711504</v>
      </c>
      <c r="AB27" s="58">
        <f t="shared" si="4"/>
        <v>16.972447325769849</v>
      </c>
      <c r="AC27" s="58">
        <f t="shared" si="5"/>
        <v>20.568881685575359</v>
      </c>
      <c r="AD27" s="58">
        <f t="shared" si="6"/>
        <v>19.162074554294971</v>
      </c>
      <c r="AE27" s="58">
        <f t="shared" si="7"/>
        <v>19.944894651539705</v>
      </c>
      <c r="AF27" s="58">
        <f t="shared" si="8"/>
        <v>22.134521880064828</v>
      </c>
    </row>
    <row r="28" spans="1:32" x14ac:dyDescent="0.75">
      <c r="A28" s="4" t="s">
        <v>102</v>
      </c>
      <c r="B28" s="35">
        <v>9</v>
      </c>
      <c r="C28" s="35">
        <v>108</v>
      </c>
      <c r="D28" s="35">
        <v>32</v>
      </c>
      <c r="E28" s="35">
        <f t="shared" si="0"/>
        <v>23</v>
      </c>
      <c r="F28" s="52">
        <v>6.022408963585435E-2</v>
      </c>
      <c r="G28" s="23">
        <f t="shared" si="9"/>
        <v>13</v>
      </c>
      <c r="H28" s="35">
        <f t="shared" si="10"/>
        <v>240</v>
      </c>
      <c r="I28" s="35">
        <f t="shared" si="11"/>
        <v>34</v>
      </c>
      <c r="M28" s="35">
        <f t="shared" si="12"/>
        <v>17.176661264181519</v>
      </c>
      <c r="W28" s="57">
        <v>17.176661264181519</v>
      </c>
      <c r="X28" s="35">
        <v>32</v>
      </c>
      <c r="Y28" s="58">
        <f t="shared" si="1"/>
        <v>16.427876823338732</v>
      </c>
      <c r="Z28" s="58">
        <f t="shared" si="2"/>
        <v>15.951377633711504</v>
      </c>
      <c r="AA28" s="58">
        <f t="shared" si="3"/>
        <v>16.972447325769849</v>
      </c>
      <c r="AB28" s="58">
        <f t="shared" si="4"/>
        <v>20.568881685575359</v>
      </c>
      <c r="AC28" s="58">
        <f t="shared" si="5"/>
        <v>19.162074554294971</v>
      </c>
      <c r="AD28" s="58">
        <f t="shared" si="6"/>
        <v>19.944894651539705</v>
      </c>
      <c r="AE28" s="58">
        <f t="shared" si="7"/>
        <v>22.134521880064828</v>
      </c>
      <c r="AF28" s="58">
        <f t="shared" si="8"/>
        <v>22.645056726094001</v>
      </c>
    </row>
    <row r="29" spans="1:32" x14ac:dyDescent="0.75">
      <c r="A29" s="4" t="s">
        <v>103</v>
      </c>
      <c r="B29" s="35">
        <v>3</v>
      </c>
      <c r="C29" s="35">
        <v>59</v>
      </c>
      <c r="D29" s="35">
        <v>7</v>
      </c>
      <c r="E29" s="35">
        <f t="shared" si="0"/>
        <v>4</v>
      </c>
      <c r="F29" s="52">
        <v>-4.3593130779392301E-2</v>
      </c>
      <c r="G29" s="23">
        <f t="shared" si="9"/>
        <v>12</v>
      </c>
      <c r="H29" s="35">
        <f t="shared" si="10"/>
        <v>167</v>
      </c>
      <c r="I29" s="35">
        <f t="shared" si="11"/>
        <v>39</v>
      </c>
      <c r="M29" s="35">
        <f t="shared" si="12"/>
        <v>16.427876823338732</v>
      </c>
      <c r="W29" s="57">
        <v>16.427876823338732</v>
      </c>
      <c r="X29" s="35">
        <v>7</v>
      </c>
      <c r="Y29" s="58">
        <f t="shared" si="1"/>
        <v>15.951377633711504</v>
      </c>
      <c r="Z29" s="58">
        <f t="shared" si="2"/>
        <v>16.972447325769849</v>
      </c>
      <c r="AA29" s="58">
        <f t="shared" si="3"/>
        <v>20.568881685575359</v>
      </c>
      <c r="AB29" s="58">
        <f t="shared" si="4"/>
        <v>19.162074554294971</v>
      </c>
      <c r="AC29" s="58">
        <f t="shared" si="5"/>
        <v>19.944894651539705</v>
      </c>
      <c r="AD29" s="58">
        <f t="shared" si="6"/>
        <v>22.134521880064828</v>
      </c>
      <c r="AE29" s="58">
        <f t="shared" si="7"/>
        <v>22.645056726094001</v>
      </c>
      <c r="AF29" s="58">
        <f t="shared" si="8"/>
        <v>21.351701782820097</v>
      </c>
    </row>
    <row r="30" spans="1:32" x14ac:dyDescent="0.75">
      <c r="A30" s="4" t="s">
        <v>104</v>
      </c>
      <c r="B30" s="35">
        <v>1</v>
      </c>
      <c r="C30" s="35">
        <v>71</v>
      </c>
      <c r="D30" s="35">
        <v>9</v>
      </c>
      <c r="E30" s="35">
        <f t="shared" si="0"/>
        <v>8</v>
      </c>
      <c r="F30" s="52">
        <v>-2.9005524861878466E-2</v>
      </c>
      <c r="G30" s="23">
        <f t="shared" si="9"/>
        <v>4</v>
      </c>
      <c r="H30" s="35">
        <f t="shared" si="10"/>
        <v>130</v>
      </c>
      <c r="I30" s="35">
        <f t="shared" si="11"/>
        <v>16</v>
      </c>
      <c r="M30" s="35">
        <f t="shared" si="12"/>
        <v>15.951377633711504</v>
      </c>
      <c r="W30" s="57">
        <v>15.951377633711504</v>
      </c>
      <c r="X30" s="35">
        <v>9</v>
      </c>
      <c r="Y30" s="58">
        <f t="shared" si="1"/>
        <v>16.972447325769849</v>
      </c>
      <c r="Z30" s="58">
        <f t="shared" si="2"/>
        <v>20.568881685575359</v>
      </c>
      <c r="AA30" s="58">
        <f t="shared" si="3"/>
        <v>19.162074554294971</v>
      </c>
      <c r="AB30" s="58">
        <f t="shared" si="4"/>
        <v>19.944894651539705</v>
      </c>
      <c r="AC30" s="58">
        <f t="shared" si="5"/>
        <v>22.134521880064828</v>
      </c>
      <c r="AD30" s="58">
        <f t="shared" si="6"/>
        <v>22.645056726094001</v>
      </c>
      <c r="AE30" s="58">
        <f t="shared" si="7"/>
        <v>21.351701782820097</v>
      </c>
      <c r="AF30" s="58">
        <f t="shared" si="8"/>
        <v>17.494327390599675</v>
      </c>
    </row>
    <row r="31" spans="1:32" x14ac:dyDescent="0.75">
      <c r="A31" s="4" t="s">
        <v>105</v>
      </c>
      <c r="C31" s="35">
        <v>85</v>
      </c>
      <c r="D31" s="35">
        <v>12</v>
      </c>
      <c r="E31" s="35">
        <f t="shared" si="0"/>
        <v>12</v>
      </c>
      <c r="F31" s="52">
        <v>6.4011379800853474E-2</v>
      </c>
      <c r="G31" s="23">
        <f t="shared" si="9"/>
        <v>1</v>
      </c>
      <c r="H31" s="35">
        <f t="shared" si="10"/>
        <v>156</v>
      </c>
      <c r="I31" s="35">
        <f t="shared" si="11"/>
        <v>21</v>
      </c>
      <c r="M31" s="35">
        <f t="shared" si="12"/>
        <v>16.972447325769849</v>
      </c>
      <c r="W31" s="57">
        <v>16.972447325769849</v>
      </c>
      <c r="X31" s="35">
        <v>12</v>
      </c>
      <c r="Y31" s="58">
        <f t="shared" si="1"/>
        <v>20.568881685575359</v>
      </c>
      <c r="Z31" s="58">
        <f t="shared" si="2"/>
        <v>19.162074554294971</v>
      </c>
      <c r="AA31" s="58">
        <f t="shared" si="3"/>
        <v>19.944894651539705</v>
      </c>
      <c r="AB31" s="58">
        <f t="shared" si="4"/>
        <v>22.134521880064828</v>
      </c>
      <c r="AC31" s="58">
        <f t="shared" si="5"/>
        <v>22.645056726094001</v>
      </c>
      <c r="AD31" s="58">
        <f t="shared" si="6"/>
        <v>21.351701782820097</v>
      </c>
      <c r="AE31" s="58">
        <f t="shared" si="7"/>
        <v>17.494327390599675</v>
      </c>
      <c r="AF31" s="58">
        <f t="shared" si="8"/>
        <v>17.970826580226902</v>
      </c>
    </row>
    <row r="32" spans="1:32" x14ac:dyDescent="0.75">
      <c r="A32" s="4" t="s">
        <v>106</v>
      </c>
      <c r="B32" s="35">
        <v>2</v>
      </c>
      <c r="C32" s="35">
        <v>67</v>
      </c>
      <c r="D32" s="35">
        <v>16</v>
      </c>
      <c r="E32" s="35">
        <f t="shared" si="0"/>
        <v>14</v>
      </c>
      <c r="F32" s="52">
        <v>0.21189839572192515</v>
      </c>
      <c r="G32" s="23">
        <f t="shared" si="9"/>
        <v>2</v>
      </c>
      <c r="H32" s="35">
        <f t="shared" si="10"/>
        <v>152</v>
      </c>
      <c r="I32" s="35">
        <f t="shared" si="11"/>
        <v>28</v>
      </c>
      <c r="M32" s="35">
        <f t="shared" si="12"/>
        <v>20.568881685575359</v>
      </c>
      <c r="W32" s="57">
        <v>20.568881685575359</v>
      </c>
      <c r="X32" s="35">
        <v>16</v>
      </c>
      <c r="Y32" s="58">
        <f t="shared" si="1"/>
        <v>19.162074554294971</v>
      </c>
      <c r="Z32" s="58">
        <f t="shared" si="2"/>
        <v>19.944894651539705</v>
      </c>
      <c r="AA32" s="58">
        <f t="shared" si="3"/>
        <v>22.134521880064828</v>
      </c>
      <c r="AB32" s="58">
        <f t="shared" si="4"/>
        <v>22.645056726094001</v>
      </c>
      <c r="AC32" s="58">
        <f t="shared" si="5"/>
        <v>21.351701782820097</v>
      </c>
      <c r="AD32" s="58">
        <f t="shared" si="6"/>
        <v>17.494327390599675</v>
      </c>
      <c r="AE32" s="58">
        <f t="shared" si="7"/>
        <v>17.970826580226902</v>
      </c>
      <c r="AF32" s="58">
        <f t="shared" si="8"/>
        <v>19.014586709886547</v>
      </c>
    </row>
    <row r="33" spans="1:32" x14ac:dyDescent="0.75">
      <c r="A33" s="4" t="s">
        <v>107</v>
      </c>
      <c r="B33" s="35">
        <v>1</v>
      </c>
      <c r="C33" s="35">
        <v>66</v>
      </c>
      <c r="D33" s="35">
        <v>6</v>
      </c>
      <c r="E33" s="35">
        <f t="shared" si="0"/>
        <v>5</v>
      </c>
      <c r="F33" s="52">
        <v>-6.8394925537782703E-2</v>
      </c>
      <c r="G33" s="23">
        <f t="shared" si="9"/>
        <v>3</v>
      </c>
      <c r="H33" s="35">
        <f t="shared" si="10"/>
        <v>133</v>
      </c>
      <c r="I33" s="35">
        <f t="shared" si="11"/>
        <v>22</v>
      </c>
      <c r="M33" s="35">
        <f t="shared" si="12"/>
        <v>19.162074554294971</v>
      </c>
      <c r="W33" s="57">
        <v>19.162074554294971</v>
      </c>
      <c r="X33" s="35">
        <v>6</v>
      </c>
      <c r="Y33" s="58">
        <f t="shared" si="1"/>
        <v>19.944894651539705</v>
      </c>
      <c r="Z33" s="58">
        <f t="shared" si="2"/>
        <v>22.134521880064828</v>
      </c>
      <c r="AA33" s="58">
        <f t="shared" si="3"/>
        <v>22.645056726094001</v>
      </c>
      <c r="AB33" s="58">
        <f t="shared" si="4"/>
        <v>21.351701782820097</v>
      </c>
      <c r="AC33" s="58">
        <f t="shared" si="5"/>
        <v>17.494327390599675</v>
      </c>
      <c r="AD33" s="58">
        <f t="shared" si="6"/>
        <v>17.970826580226902</v>
      </c>
      <c r="AE33" s="58">
        <f t="shared" si="7"/>
        <v>19.014586709886547</v>
      </c>
      <c r="AF33" s="58">
        <f t="shared" si="8"/>
        <v>18.345218800648297</v>
      </c>
    </row>
    <row r="34" spans="1:32" x14ac:dyDescent="0.75">
      <c r="A34" s="4" t="s">
        <v>108</v>
      </c>
      <c r="B34" s="35">
        <v>24</v>
      </c>
      <c r="C34" s="35">
        <v>589</v>
      </c>
      <c r="D34" s="35">
        <v>143</v>
      </c>
      <c r="E34" s="35">
        <f t="shared" si="0"/>
        <v>119</v>
      </c>
      <c r="F34" s="52">
        <v>4.0852575488454779E-2</v>
      </c>
      <c r="G34" s="23">
        <f t="shared" si="9"/>
        <v>25</v>
      </c>
      <c r="H34" s="35">
        <f t="shared" si="10"/>
        <v>655</v>
      </c>
      <c r="I34" s="35">
        <f t="shared" si="11"/>
        <v>149</v>
      </c>
      <c r="M34" s="35">
        <f t="shared" si="12"/>
        <v>19.944894651539705</v>
      </c>
      <c r="W34" s="57">
        <v>19.944894651539705</v>
      </c>
      <c r="X34" s="35">
        <v>143</v>
      </c>
      <c r="Y34" s="58">
        <f t="shared" si="1"/>
        <v>22.134521880064828</v>
      </c>
      <c r="Z34" s="58">
        <f t="shared" si="2"/>
        <v>22.645056726094001</v>
      </c>
      <c r="AA34" s="58">
        <f t="shared" si="3"/>
        <v>21.351701782820097</v>
      </c>
      <c r="AB34" s="58">
        <f t="shared" si="4"/>
        <v>17.494327390599675</v>
      </c>
      <c r="AC34" s="58">
        <f t="shared" si="5"/>
        <v>17.970826580226902</v>
      </c>
      <c r="AD34" s="58">
        <f t="shared" si="6"/>
        <v>19.014586709886547</v>
      </c>
      <c r="AE34" s="58">
        <f t="shared" si="7"/>
        <v>18.345218800648297</v>
      </c>
      <c r="AF34" s="58">
        <f t="shared" si="8"/>
        <v>16.961102106969204</v>
      </c>
    </row>
    <row r="35" spans="1:32" x14ac:dyDescent="0.75">
      <c r="A35" s="4" t="s">
        <v>109</v>
      </c>
      <c r="B35" s="35">
        <v>29</v>
      </c>
      <c r="C35" s="35">
        <v>632</v>
      </c>
      <c r="D35" s="35">
        <v>114</v>
      </c>
      <c r="E35" s="35">
        <f t="shared" si="0"/>
        <v>85</v>
      </c>
      <c r="F35" s="52">
        <v>0.10978384527872588</v>
      </c>
      <c r="G35" s="23">
        <f t="shared" si="9"/>
        <v>53</v>
      </c>
      <c r="H35" s="35">
        <f t="shared" si="10"/>
        <v>1221</v>
      </c>
      <c r="I35" s="35">
        <f t="shared" si="11"/>
        <v>257</v>
      </c>
      <c r="M35" s="35">
        <f t="shared" si="12"/>
        <v>22.134521880064828</v>
      </c>
      <c r="W35" s="57">
        <v>22.134521880064828</v>
      </c>
      <c r="X35" s="35">
        <v>114</v>
      </c>
      <c r="Y35" s="58">
        <f t="shared" si="1"/>
        <v>22.645056726094001</v>
      </c>
      <c r="Z35" s="58">
        <f t="shared" si="2"/>
        <v>21.351701782820097</v>
      </c>
      <c r="AA35" s="58">
        <f t="shared" si="3"/>
        <v>17.494327390599675</v>
      </c>
      <c r="AB35" s="58">
        <f t="shared" si="4"/>
        <v>17.970826580226902</v>
      </c>
      <c r="AC35" s="58">
        <f t="shared" si="5"/>
        <v>19.014586709886547</v>
      </c>
      <c r="AD35" s="58">
        <f t="shared" si="6"/>
        <v>18.345218800648297</v>
      </c>
      <c r="AE35" s="58">
        <f t="shared" si="7"/>
        <v>16.961102106969204</v>
      </c>
      <c r="AF35" s="58">
        <f t="shared" si="8"/>
        <v>16.325769854132901</v>
      </c>
    </row>
    <row r="36" spans="1:32" x14ac:dyDescent="0.75">
      <c r="A36" s="4" t="s">
        <v>110</v>
      </c>
      <c r="B36" s="35">
        <v>19</v>
      </c>
      <c r="C36" s="35">
        <v>649</v>
      </c>
      <c r="D36" s="35">
        <v>144</v>
      </c>
      <c r="E36" s="35">
        <f t="shared" si="0"/>
        <v>125</v>
      </c>
      <c r="F36" s="52">
        <v>2.3065094823167653E-2</v>
      </c>
      <c r="G36" s="23">
        <f t="shared" si="9"/>
        <v>48</v>
      </c>
      <c r="H36" s="35">
        <f t="shared" si="10"/>
        <v>1281</v>
      </c>
      <c r="I36" s="35">
        <f t="shared" si="11"/>
        <v>258</v>
      </c>
      <c r="M36" s="35">
        <f t="shared" si="12"/>
        <v>22.645056726094001</v>
      </c>
      <c r="W36" s="57">
        <v>22.645056726094001</v>
      </c>
      <c r="X36" s="35">
        <v>144</v>
      </c>
      <c r="Y36" s="58">
        <f t="shared" si="1"/>
        <v>21.351701782820097</v>
      </c>
      <c r="Z36" s="58">
        <f t="shared" si="2"/>
        <v>17.494327390599675</v>
      </c>
      <c r="AA36" s="58">
        <f t="shared" si="3"/>
        <v>17.970826580226902</v>
      </c>
      <c r="AB36" s="58">
        <f t="shared" si="4"/>
        <v>19.014586709886547</v>
      </c>
      <c r="AC36" s="58">
        <f t="shared" si="5"/>
        <v>18.345218800648297</v>
      </c>
      <c r="AD36" s="58">
        <f t="shared" si="6"/>
        <v>16.961102106969204</v>
      </c>
      <c r="AE36" s="58">
        <f t="shared" si="7"/>
        <v>16.325769854132901</v>
      </c>
      <c r="AF36" s="58">
        <f t="shared" si="8"/>
        <v>20.307941653160452</v>
      </c>
    </row>
    <row r="37" spans="1:32" x14ac:dyDescent="0.75">
      <c r="A37" s="4" t="s">
        <v>111</v>
      </c>
      <c r="B37" s="35">
        <v>44</v>
      </c>
      <c r="C37" s="35">
        <v>581</v>
      </c>
      <c r="D37" s="35">
        <v>144</v>
      </c>
      <c r="E37" s="35">
        <f t="shared" si="0"/>
        <v>100</v>
      </c>
      <c r="F37" s="52">
        <v>-5.7114228456913829E-2</v>
      </c>
      <c r="G37" s="23">
        <f t="shared" si="9"/>
        <v>63</v>
      </c>
      <c r="H37" s="35">
        <f t="shared" si="10"/>
        <v>1230</v>
      </c>
      <c r="I37" s="35">
        <f t="shared" si="11"/>
        <v>288</v>
      </c>
      <c r="M37" s="35">
        <f t="shared" si="12"/>
        <v>21.351701782820097</v>
      </c>
      <c r="W37" s="57">
        <v>21.351701782820097</v>
      </c>
      <c r="X37" s="35">
        <v>144</v>
      </c>
      <c r="Y37" s="58">
        <f t="shared" si="1"/>
        <v>17.494327390599675</v>
      </c>
      <c r="Z37" s="58">
        <f t="shared" si="2"/>
        <v>17.970826580226902</v>
      </c>
      <c r="AA37" s="58">
        <f t="shared" si="3"/>
        <v>19.014586709886547</v>
      </c>
      <c r="AB37" s="58">
        <f t="shared" si="4"/>
        <v>18.345218800648297</v>
      </c>
      <c r="AC37" s="58">
        <f t="shared" si="5"/>
        <v>16.961102106969204</v>
      </c>
      <c r="AD37" s="58">
        <f t="shared" si="6"/>
        <v>16.325769854132901</v>
      </c>
      <c r="AE37" s="58">
        <f t="shared" si="7"/>
        <v>20.307941653160452</v>
      </c>
      <c r="AF37" s="58">
        <f t="shared" si="8"/>
        <v>27.784440842787681</v>
      </c>
    </row>
    <row r="38" spans="1:32" x14ac:dyDescent="0.75">
      <c r="A38" s="4" t="s">
        <v>112</v>
      </c>
      <c r="B38" s="35">
        <v>24</v>
      </c>
      <c r="C38" s="35">
        <v>524</v>
      </c>
      <c r="D38" s="35">
        <v>74</v>
      </c>
      <c r="E38" s="35">
        <f t="shared" si="0"/>
        <v>50</v>
      </c>
      <c r="F38" s="52">
        <v>-0.18065887353878851</v>
      </c>
      <c r="G38" s="23">
        <f t="shared" si="9"/>
        <v>68</v>
      </c>
      <c r="H38" s="35">
        <f t="shared" si="10"/>
        <v>1105</v>
      </c>
      <c r="I38" s="35">
        <f t="shared" si="11"/>
        <v>218</v>
      </c>
      <c r="M38" s="35">
        <f t="shared" si="12"/>
        <v>17.494327390599675</v>
      </c>
      <c r="W38" s="57">
        <v>17.494327390599675</v>
      </c>
      <c r="X38" s="35">
        <v>74</v>
      </c>
      <c r="Y38" s="58">
        <f t="shared" si="1"/>
        <v>17.970826580226902</v>
      </c>
      <c r="Z38" s="58">
        <f t="shared" si="2"/>
        <v>19.014586709886547</v>
      </c>
      <c r="AA38" s="58">
        <f t="shared" si="3"/>
        <v>18.345218800648297</v>
      </c>
      <c r="AB38" s="58">
        <f t="shared" si="4"/>
        <v>16.961102106969204</v>
      </c>
      <c r="AC38" s="58">
        <f t="shared" si="5"/>
        <v>16.325769854132901</v>
      </c>
      <c r="AD38" s="58">
        <f t="shared" si="6"/>
        <v>20.307941653160452</v>
      </c>
      <c r="AE38" s="58">
        <f t="shared" si="7"/>
        <v>27.784440842787681</v>
      </c>
      <c r="AF38" s="58">
        <f t="shared" si="8"/>
        <v>32.651539708265801</v>
      </c>
    </row>
    <row r="39" spans="1:32" x14ac:dyDescent="0.75">
      <c r="A39" s="4" t="s">
        <v>113</v>
      </c>
      <c r="B39" s="35">
        <v>28</v>
      </c>
      <c r="C39" s="35">
        <v>529</v>
      </c>
      <c r="D39" s="35">
        <v>101</v>
      </c>
      <c r="E39" s="35">
        <f t="shared" si="0"/>
        <v>73</v>
      </c>
      <c r="F39" s="52">
        <v>2.7237354085603016E-2</v>
      </c>
      <c r="G39" s="23">
        <f t="shared" si="9"/>
        <v>52</v>
      </c>
      <c r="H39" s="35">
        <f t="shared" si="10"/>
        <v>1053</v>
      </c>
      <c r="I39" s="35">
        <f t="shared" si="11"/>
        <v>175</v>
      </c>
      <c r="M39" s="35">
        <f t="shared" si="12"/>
        <v>17.970826580226902</v>
      </c>
      <c r="W39" s="57">
        <v>17.970826580226902</v>
      </c>
      <c r="X39" s="35">
        <v>101</v>
      </c>
      <c r="Y39" s="58">
        <f t="shared" si="1"/>
        <v>19.014586709886547</v>
      </c>
      <c r="Z39" s="58">
        <f t="shared" si="2"/>
        <v>18.345218800648297</v>
      </c>
      <c r="AA39" s="58">
        <f t="shared" si="3"/>
        <v>16.961102106969204</v>
      </c>
      <c r="AB39" s="58">
        <f t="shared" si="4"/>
        <v>16.325769854132901</v>
      </c>
      <c r="AC39" s="58">
        <f t="shared" si="5"/>
        <v>20.307941653160452</v>
      </c>
      <c r="AD39" s="58">
        <f t="shared" si="6"/>
        <v>27.784440842787681</v>
      </c>
      <c r="AE39" s="58">
        <f t="shared" si="7"/>
        <v>32.651539708265801</v>
      </c>
      <c r="AF39" s="58">
        <f t="shared" si="8"/>
        <v>24.959481361426256</v>
      </c>
    </row>
    <row r="40" spans="1:32" x14ac:dyDescent="0.75">
      <c r="A40" s="4" t="s">
        <v>114</v>
      </c>
      <c r="B40" s="35">
        <v>14</v>
      </c>
      <c r="C40" s="35">
        <v>432</v>
      </c>
      <c r="D40" s="35">
        <v>108</v>
      </c>
      <c r="E40" s="35">
        <f t="shared" si="0"/>
        <v>94</v>
      </c>
      <c r="F40" s="52">
        <v>5.8080808080808177E-2</v>
      </c>
      <c r="G40" s="23">
        <f t="shared" si="9"/>
        <v>42</v>
      </c>
      <c r="H40" s="35">
        <f t="shared" si="10"/>
        <v>961</v>
      </c>
      <c r="I40" s="35">
        <f t="shared" si="11"/>
        <v>209</v>
      </c>
      <c r="M40" s="35">
        <f t="shared" si="12"/>
        <v>19.014586709886547</v>
      </c>
      <c r="W40" s="57">
        <v>19.014586709886547</v>
      </c>
      <c r="X40" s="35">
        <v>108</v>
      </c>
      <c r="Y40" s="58">
        <f t="shared" si="1"/>
        <v>18.345218800648297</v>
      </c>
      <c r="Z40" s="58">
        <f t="shared" si="2"/>
        <v>16.961102106969204</v>
      </c>
      <c r="AA40" s="58">
        <f t="shared" si="3"/>
        <v>16.325769854132901</v>
      </c>
      <c r="AB40" s="58">
        <f t="shared" si="4"/>
        <v>20.307941653160452</v>
      </c>
      <c r="AC40" s="58">
        <f t="shared" si="5"/>
        <v>27.784440842787681</v>
      </c>
      <c r="AD40" s="58">
        <f t="shared" si="6"/>
        <v>32.651539708265801</v>
      </c>
      <c r="AE40" s="58">
        <f t="shared" si="7"/>
        <v>24.959481361426256</v>
      </c>
      <c r="AF40" s="58">
        <f t="shared" si="8"/>
        <v>22.849270664505671</v>
      </c>
    </row>
    <row r="41" spans="1:32" x14ac:dyDescent="0.75">
      <c r="A41" s="4" t="s">
        <v>115</v>
      </c>
      <c r="B41" s="35">
        <v>13</v>
      </c>
      <c r="C41" s="35">
        <v>462</v>
      </c>
      <c r="D41" s="35">
        <v>57</v>
      </c>
      <c r="E41" s="35">
        <f t="shared" si="0"/>
        <v>44</v>
      </c>
      <c r="F41" s="52">
        <v>-3.5202863961813824E-2</v>
      </c>
      <c r="G41" s="23">
        <f t="shared" si="9"/>
        <v>27</v>
      </c>
      <c r="H41" s="35">
        <f t="shared" si="10"/>
        <v>894</v>
      </c>
      <c r="I41" s="35">
        <f t="shared" si="11"/>
        <v>165</v>
      </c>
      <c r="M41" s="35">
        <f t="shared" si="12"/>
        <v>18.345218800648297</v>
      </c>
      <c r="W41" s="57">
        <v>18.345218800648297</v>
      </c>
      <c r="X41" s="35">
        <v>57</v>
      </c>
      <c r="Y41" s="58">
        <f t="shared" si="1"/>
        <v>16.961102106969204</v>
      </c>
      <c r="Z41" s="58">
        <f t="shared" si="2"/>
        <v>16.325769854132901</v>
      </c>
      <c r="AA41" s="58">
        <f t="shared" si="3"/>
        <v>20.307941653160452</v>
      </c>
      <c r="AB41" s="58">
        <f t="shared" si="4"/>
        <v>27.784440842787681</v>
      </c>
      <c r="AC41" s="58">
        <f t="shared" si="5"/>
        <v>32.651539708265801</v>
      </c>
      <c r="AD41" s="58">
        <f t="shared" si="6"/>
        <v>24.959481361426256</v>
      </c>
      <c r="AE41" s="58">
        <f t="shared" si="7"/>
        <v>22.849270664505671</v>
      </c>
      <c r="AF41" s="58">
        <f t="shared" si="8"/>
        <v>26.513776337115072</v>
      </c>
    </row>
    <row r="42" spans="1:32" x14ac:dyDescent="0.75">
      <c r="A42" s="4" t="s">
        <v>116</v>
      </c>
      <c r="B42" s="35">
        <v>44</v>
      </c>
      <c r="C42" s="35">
        <v>523</v>
      </c>
      <c r="D42" s="35">
        <v>277</v>
      </c>
      <c r="E42" s="35">
        <f t="shared" si="0"/>
        <v>233</v>
      </c>
      <c r="F42" s="52">
        <v>-7.544836116264686E-2</v>
      </c>
      <c r="G42" s="23">
        <f t="shared" si="9"/>
        <v>57</v>
      </c>
      <c r="H42" s="35">
        <f t="shared" si="10"/>
        <v>985</v>
      </c>
      <c r="I42" s="35">
        <f t="shared" si="11"/>
        <v>334</v>
      </c>
      <c r="M42" s="35">
        <f t="shared" si="12"/>
        <v>16.961102106969204</v>
      </c>
      <c r="W42" s="57">
        <v>16.961102106969204</v>
      </c>
      <c r="X42" s="35">
        <v>277</v>
      </c>
      <c r="Y42" s="58">
        <f t="shared" si="1"/>
        <v>16.325769854132901</v>
      </c>
      <c r="Z42" s="58">
        <f t="shared" si="2"/>
        <v>20.307941653160452</v>
      </c>
      <c r="AA42" s="58">
        <f t="shared" si="3"/>
        <v>27.784440842787681</v>
      </c>
      <c r="AB42" s="58">
        <f t="shared" si="4"/>
        <v>32.651539708265801</v>
      </c>
      <c r="AC42" s="58">
        <f t="shared" si="5"/>
        <v>24.959481361426256</v>
      </c>
      <c r="AD42" s="58">
        <f t="shared" si="6"/>
        <v>22.849270664505671</v>
      </c>
      <c r="AE42" s="58">
        <f t="shared" si="7"/>
        <v>26.513776337115072</v>
      </c>
      <c r="AF42" s="58">
        <f t="shared" si="8"/>
        <v>28.465153970826577</v>
      </c>
    </row>
    <row r="43" spans="1:32" x14ac:dyDescent="0.75">
      <c r="A43" s="4" t="s">
        <v>117</v>
      </c>
      <c r="B43" s="35">
        <v>15</v>
      </c>
      <c r="C43" s="35">
        <v>598</v>
      </c>
      <c r="D43" s="35">
        <v>108</v>
      </c>
      <c r="E43" s="35">
        <f t="shared" si="0"/>
        <v>93</v>
      </c>
      <c r="F43" s="52">
        <v>-3.7458193979933101E-2</v>
      </c>
      <c r="G43" s="23">
        <f t="shared" si="9"/>
        <v>59</v>
      </c>
      <c r="H43" s="35">
        <f t="shared" si="10"/>
        <v>1121</v>
      </c>
      <c r="I43" s="35">
        <f t="shared" si="11"/>
        <v>385</v>
      </c>
      <c r="M43" s="35">
        <f t="shared" si="12"/>
        <v>16.325769854132901</v>
      </c>
      <c r="W43" s="57">
        <v>16.325769854132901</v>
      </c>
      <c r="X43" s="35">
        <v>108</v>
      </c>
      <c r="Y43" s="58">
        <f t="shared" si="1"/>
        <v>20.307941653160452</v>
      </c>
      <c r="Z43" s="58">
        <f t="shared" si="2"/>
        <v>27.784440842787681</v>
      </c>
      <c r="AA43" s="58">
        <f t="shared" si="3"/>
        <v>32.651539708265801</v>
      </c>
      <c r="AB43" s="58">
        <f t="shared" si="4"/>
        <v>24.959481361426256</v>
      </c>
      <c r="AC43" s="58">
        <f t="shared" si="5"/>
        <v>22.849270664505671</v>
      </c>
      <c r="AD43" s="58">
        <f t="shared" si="6"/>
        <v>26.513776337115072</v>
      </c>
      <c r="AE43" s="58">
        <f t="shared" si="7"/>
        <v>28.465153970826577</v>
      </c>
      <c r="AF43" s="58">
        <f t="shared" si="8"/>
        <v>29.86061588330632</v>
      </c>
    </row>
    <row r="44" spans="1:32" x14ac:dyDescent="0.75">
      <c r="A44" s="4" t="s">
        <v>118</v>
      </c>
      <c r="B44" s="35">
        <v>27</v>
      </c>
      <c r="C44" s="35">
        <v>412</v>
      </c>
      <c r="D44" s="35">
        <v>72</v>
      </c>
      <c r="E44" s="35">
        <f t="shared" si="0"/>
        <v>45</v>
      </c>
      <c r="F44" s="52">
        <v>0.24391938846421124</v>
      </c>
      <c r="G44" s="23">
        <f t="shared" si="9"/>
        <v>42</v>
      </c>
      <c r="H44" s="35">
        <f t="shared" si="10"/>
        <v>1010</v>
      </c>
      <c r="I44" s="35">
        <f t="shared" si="11"/>
        <v>180</v>
      </c>
      <c r="M44" s="35">
        <f t="shared" si="12"/>
        <v>20.307941653160452</v>
      </c>
      <c r="W44" s="57">
        <v>20.307941653160452</v>
      </c>
      <c r="X44" s="35">
        <v>72</v>
      </c>
      <c r="Y44" s="58">
        <f t="shared" si="1"/>
        <v>27.784440842787681</v>
      </c>
      <c r="Z44" s="58">
        <f t="shared" si="2"/>
        <v>32.651539708265801</v>
      </c>
      <c r="AA44" s="58">
        <f t="shared" si="3"/>
        <v>24.959481361426256</v>
      </c>
      <c r="AB44" s="58">
        <f t="shared" si="4"/>
        <v>22.849270664505671</v>
      </c>
      <c r="AC44" s="58">
        <f t="shared" si="5"/>
        <v>26.513776337115072</v>
      </c>
      <c r="AD44" s="58">
        <f t="shared" si="6"/>
        <v>28.465153970826577</v>
      </c>
      <c r="AE44" s="58">
        <f t="shared" si="7"/>
        <v>29.86061588330632</v>
      </c>
      <c r="AF44" s="58">
        <f t="shared" si="8"/>
        <v>29.724473257698541</v>
      </c>
    </row>
    <row r="45" spans="1:32" x14ac:dyDescent="0.75">
      <c r="A45" s="4" t="s">
        <v>119</v>
      </c>
      <c r="B45" s="35">
        <v>10</v>
      </c>
      <c r="C45" s="35">
        <v>613</v>
      </c>
      <c r="D45" s="35">
        <v>172</v>
      </c>
      <c r="E45" s="35">
        <f t="shared" si="0"/>
        <v>162</v>
      </c>
      <c r="F45" s="52">
        <v>0.36815642458100561</v>
      </c>
      <c r="G45" s="23">
        <f t="shared" si="9"/>
        <v>37</v>
      </c>
      <c r="H45" s="35">
        <f t="shared" si="10"/>
        <v>1025</v>
      </c>
      <c r="I45" s="35">
        <f t="shared" si="11"/>
        <v>244</v>
      </c>
      <c r="M45" s="35">
        <f t="shared" si="12"/>
        <v>27.784440842787681</v>
      </c>
      <c r="W45" s="57">
        <v>27.784440842787681</v>
      </c>
      <c r="X45" s="35">
        <v>172</v>
      </c>
      <c r="Y45" s="58">
        <f t="shared" si="1"/>
        <v>32.651539708265801</v>
      </c>
      <c r="Z45" s="58">
        <f t="shared" si="2"/>
        <v>24.959481361426256</v>
      </c>
      <c r="AA45" s="58">
        <f t="shared" si="3"/>
        <v>22.849270664505671</v>
      </c>
      <c r="AB45" s="58">
        <f t="shared" si="4"/>
        <v>26.513776337115072</v>
      </c>
      <c r="AC45" s="58">
        <f t="shared" si="5"/>
        <v>28.465153970826577</v>
      </c>
      <c r="AD45" s="58">
        <f t="shared" si="6"/>
        <v>29.86061588330632</v>
      </c>
      <c r="AE45" s="58">
        <f t="shared" si="7"/>
        <v>29.724473257698541</v>
      </c>
      <c r="AF45" s="58">
        <f t="shared" si="8"/>
        <v>28.102106969205835</v>
      </c>
    </row>
    <row r="46" spans="1:32" x14ac:dyDescent="0.75">
      <c r="A46" s="4" t="s">
        <v>120</v>
      </c>
      <c r="B46" s="35">
        <v>15</v>
      </c>
      <c r="C46" s="35">
        <v>627</v>
      </c>
      <c r="D46" s="35">
        <v>110</v>
      </c>
      <c r="E46" s="35">
        <f t="shared" si="0"/>
        <v>95</v>
      </c>
      <c r="F46" s="52">
        <v>0.17517354022049814</v>
      </c>
      <c r="G46" s="23">
        <f t="shared" si="9"/>
        <v>25</v>
      </c>
      <c r="H46" s="35">
        <f t="shared" si="10"/>
        <v>1240</v>
      </c>
      <c r="I46" s="35">
        <f t="shared" si="11"/>
        <v>282</v>
      </c>
      <c r="M46" s="35">
        <f t="shared" si="12"/>
        <v>32.651539708265801</v>
      </c>
      <c r="W46" s="57">
        <v>32.651539708265801</v>
      </c>
      <c r="X46" s="35">
        <v>110</v>
      </c>
      <c r="Y46" s="58">
        <f t="shared" si="1"/>
        <v>24.959481361426256</v>
      </c>
      <c r="Z46" s="58">
        <f t="shared" si="2"/>
        <v>22.849270664505671</v>
      </c>
      <c r="AA46" s="58">
        <f t="shared" si="3"/>
        <v>26.513776337115072</v>
      </c>
      <c r="AB46" s="58">
        <f t="shared" si="4"/>
        <v>28.465153970826577</v>
      </c>
      <c r="AC46" s="58">
        <f t="shared" si="5"/>
        <v>29.86061588330632</v>
      </c>
      <c r="AD46" s="58">
        <f t="shared" si="6"/>
        <v>29.724473257698541</v>
      </c>
      <c r="AE46" s="58">
        <f t="shared" si="7"/>
        <v>28.102106969205835</v>
      </c>
      <c r="AF46" s="58">
        <f t="shared" si="8"/>
        <v>28.351701782820097</v>
      </c>
    </row>
    <row r="47" spans="1:32" x14ac:dyDescent="0.75">
      <c r="A47" s="4" t="s">
        <v>121</v>
      </c>
      <c r="B47" s="35">
        <v>8</v>
      </c>
      <c r="C47" s="35">
        <v>458</v>
      </c>
      <c r="D47" s="35">
        <v>68</v>
      </c>
      <c r="E47" s="35">
        <f t="shared" si="0"/>
        <v>60</v>
      </c>
      <c r="F47" s="52">
        <v>-0.23558026407227239</v>
      </c>
      <c r="G47" s="23">
        <f t="shared" si="9"/>
        <v>23</v>
      </c>
      <c r="H47" s="35">
        <f t="shared" si="10"/>
        <v>1085</v>
      </c>
      <c r="I47" s="35">
        <f t="shared" si="11"/>
        <v>178</v>
      </c>
      <c r="M47" s="35">
        <f t="shared" si="12"/>
        <v>24.959481361426256</v>
      </c>
      <c r="W47" s="57">
        <v>24.959481361426256</v>
      </c>
      <c r="X47" s="35">
        <v>68</v>
      </c>
      <c r="Y47" s="58">
        <f t="shared" si="1"/>
        <v>22.849270664505671</v>
      </c>
      <c r="Z47" s="58">
        <f t="shared" si="2"/>
        <v>26.513776337115072</v>
      </c>
      <c r="AA47" s="58">
        <f t="shared" si="3"/>
        <v>28.465153970826577</v>
      </c>
      <c r="AB47" s="58">
        <f t="shared" si="4"/>
        <v>29.86061588330632</v>
      </c>
      <c r="AC47" s="58">
        <f t="shared" si="5"/>
        <v>29.724473257698541</v>
      </c>
      <c r="AD47" s="58">
        <f t="shared" si="6"/>
        <v>28.102106969205835</v>
      </c>
      <c r="AE47" s="58">
        <f t="shared" si="7"/>
        <v>28.351701782820097</v>
      </c>
      <c r="AF47" s="58">
        <f t="shared" si="8"/>
        <v>26.865478119935169</v>
      </c>
    </row>
    <row r="48" spans="1:32" x14ac:dyDescent="0.75">
      <c r="A48" s="4" t="s">
        <v>122</v>
      </c>
      <c r="B48" s="35">
        <v>23</v>
      </c>
      <c r="C48" s="35">
        <v>466</v>
      </c>
      <c r="D48" s="35">
        <v>67</v>
      </c>
      <c r="E48" s="35">
        <f t="shared" si="0"/>
        <v>44</v>
      </c>
      <c r="F48" s="52">
        <v>-8.454545454545459E-2</v>
      </c>
      <c r="G48" s="23">
        <f t="shared" si="9"/>
        <v>31</v>
      </c>
      <c r="H48" s="35">
        <f t="shared" si="10"/>
        <v>924</v>
      </c>
      <c r="I48" s="35">
        <f t="shared" si="11"/>
        <v>135</v>
      </c>
      <c r="M48" s="35">
        <f t="shared" si="12"/>
        <v>22.849270664505671</v>
      </c>
      <c r="W48" s="57">
        <v>22.849270664505671</v>
      </c>
      <c r="X48" s="35">
        <v>67</v>
      </c>
      <c r="Y48" s="58">
        <f t="shared" si="1"/>
        <v>26.513776337115072</v>
      </c>
      <c r="Z48" s="58">
        <f t="shared" si="2"/>
        <v>28.465153970826577</v>
      </c>
      <c r="AA48" s="58">
        <f t="shared" si="3"/>
        <v>29.86061588330632</v>
      </c>
      <c r="AB48" s="58">
        <f t="shared" si="4"/>
        <v>29.724473257698541</v>
      </c>
      <c r="AC48" s="58">
        <f t="shared" si="5"/>
        <v>28.102106969205835</v>
      </c>
      <c r="AD48" s="58">
        <f t="shared" si="6"/>
        <v>28.351701782820097</v>
      </c>
      <c r="AE48" s="58">
        <f t="shared" si="7"/>
        <v>26.865478119935169</v>
      </c>
      <c r="AF48" s="58">
        <f t="shared" si="8"/>
        <v>24.108589951377635</v>
      </c>
    </row>
    <row r="49" spans="1:32" x14ac:dyDescent="0.75">
      <c r="A49" s="4" t="s">
        <v>123</v>
      </c>
      <c r="B49" s="35">
        <v>29</v>
      </c>
      <c r="C49" s="35">
        <v>483</v>
      </c>
      <c r="D49" s="35">
        <v>108</v>
      </c>
      <c r="E49" s="35">
        <f t="shared" si="0"/>
        <v>79</v>
      </c>
      <c r="F49" s="52">
        <v>0.16037735849056611</v>
      </c>
      <c r="G49" s="23">
        <f t="shared" si="9"/>
        <v>52</v>
      </c>
      <c r="H49" s="35">
        <f t="shared" si="10"/>
        <v>949</v>
      </c>
      <c r="I49" s="35">
        <f t="shared" si="11"/>
        <v>175</v>
      </c>
      <c r="M49" s="35">
        <f t="shared" si="12"/>
        <v>26.513776337115072</v>
      </c>
      <c r="W49" s="57">
        <v>26.513776337115072</v>
      </c>
      <c r="X49" s="35">
        <v>108</v>
      </c>
      <c r="Y49" s="58">
        <f t="shared" si="1"/>
        <v>28.465153970826577</v>
      </c>
      <c r="Z49" s="58">
        <f t="shared" si="2"/>
        <v>29.86061588330632</v>
      </c>
      <c r="AA49" s="58">
        <f t="shared" si="3"/>
        <v>29.724473257698541</v>
      </c>
      <c r="AB49" s="58">
        <f t="shared" si="4"/>
        <v>28.102106969205835</v>
      </c>
      <c r="AC49" s="58">
        <f t="shared" si="5"/>
        <v>28.351701782820097</v>
      </c>
      <c r="AD49" s="58">
        <f t="shared" si="6"/>
        <v>26.865478119935169</v>
      </c>
      <c r="AE49" s="58">
        <f t="shared" si="7"/>
        <v>24.108589951377635</v>
      </c>
      <c r="AF49" s="58">
        <f t="shared" si="8"/>
        <v>22.951377633711509</v>
      </c>
    </row>
    <row r="50" spans="1:32" x14ac:dyDescent="0.75">
      <c r="A50" s="4" t="s">
        <v>124</v>
      </c>
      <c r="B50" s="35">
        <v>18</v>
      </c>
      <c r="C50" s="35">
        <v>483</v>
      </c>
      <c r="D50" s="35">
        <v>85</v>
      </c>
      <c r="E50" s="35">
        <f t="shared" si="0"/>
        <v>67</v>
      </c>
      <c r="F50" s="52">
        <v>7.3598630723149316E-2</v>
      </c>
      <c r="G50" s="23">
        <f t="shared" si="9"/>
        <v>47</v>
      </c>
      <c r="H50" s="35">
        <f t="shared" si="10"/>
        <v>966</v>
      </c>
      <c r="I50" s="35">
        <f t="shared" si="11"/>
        <v>193</v>
      </c>
      <c r="M50" s="35">
        <f t="shared" si="12"/>
        <v>28.465153970826577</v>
      </c>
      <c r="W50" s="57">
        <v>28.465153970826577</v>
      </c>
      <c r="X50" s="35">
        <v>85</v>
      </c>
      <c r="Y50" s="58">
        <f t="shared" si="1"/>
        <v>29.86061588330632</v>
      </c>
      <c r="Z50" s="58">
        <f t="shared" si="2"/>
        <v>29.724473257698541</v>
      </c>
      <c r="AA50" s="58">
        <f t="shared" si="3"/>
        <v>28.102106969205835</v>
      </c>
      <c r="AB50" s="58">
        <f t="shared" si="4"/>
        <v>28.351701782820097</v>
      </c>
      <c r="AC50" s="58">
        <f t="shared" si="5"/>
        <v>26.865478119935169</v>
      </c>
      <c r="AD50" s="58">
        <f t="shared" si="6"/>
        <v>24.108589951377635</v>
      </c>
      <c r="AE50" s="58">
        <f t="shared" si="7"/>
        <v>22.951377633711509</v>
      </c>
      <c r="AF50" s="58">
        <f t="shared" si="8"/>
        <v>22.157212317666129</v>
      </c>
    </row>
    <row r="51" spans="1:32" x14ac:dyDescent="0.75">
      <c r="A51" s="4" t="s">
        <v>125</v>
      </c>
      <c r="B51" s="35">
        <v>12</v>
      </c>
      <c r="C51" s="35">
        <v>385</v>
      </c>
      <c r="D51" s="35">
        <v>92</v>
      </c>
      <c r="E51" s="35">
        <f t="shared" si="0"/>
        <v>80</v>
      </c>
      <c r="F51" s="52">
        <v>4.9023515344758906E-2</v>
      </c>
      <c r="G51" s="23">
        <f t="shared" si="9"/>
        <v>30</v>
      </c>
      <c r="H51" s="35">
        <f t="shared" si="10"/>
        <v>868</v>
      </c>
      <c r="I51" s="35">
        <f t="shared" si="11"/>
        <v>177</v>
      </c>
      <c r="M51" s="35">
        <f t="shared" si="12"/>
        <v>29.86061588330632</v>
      </c>
      <c r="W51" s="57">
        <v>29.86061588330632</v>
      </c>
      <c r="X51" s="35">
        <v>92</v>
      </c>
      <c r="Y51" s="58">
        <f t="shared" si="1"/>
        <v>29.724473257698541</v>
      </c>
      <c r="Z51" s="58">
        <f t="shared" si="2"/>
        <v>28.102106969205835</v>
      </c>
      <c r="AA51" s="58">
        <f t="shared" si="3"/>
        <v>28.351701782820097</v>
      </c>
      <c r="AB51" s="58">
        <f t="shared" si="4"/>
        <v>26.865478119935169</v>
      </c>
      <c r="AC51" s="58">
        <f t="shared" si="5"/>
        <v>24.108589951377635</v>
      </c>
      <c r="AD51" s="58">
        <f t="shared" si="6"/>
        <v>22.951377633711509</v>
      </c>
      <c r="AE51" s="58">
        <f t="shared" si="7"/>
        <v>22.157212317666129</v>
      </c>
      <c r="AF51" s="58">
        <f t="shared" si="8"/>
        <v>21.737439222042141</v>
      </c>
    </row>
    <row r="52" spans="1:32" x14ac:dyDescent="0.75">
      <c r="A52" s="4" t="s">
        <v>126</v>
      </c>
      <c r="B52" s="35">
        <v>12</v>
      </c>
      <c r="C52" s="35">
        <v>481</v>
      </c>
      <c r="D52" s="35">
        <v>91</v>
      </c>
      <c r="E52" s="35">
        <f t="shared" si="0"/>
        <v>79</v>
      </c>
      <c r="F52" s="52">
        <v>-4.5592705167173397E-3</v>
      </c>
      <c r="G52" s="23">
        <f t="shared" si="9"/>
        <v>24</v>
      </c>
      <c r="H52" s="35">
        <f t="shared" si="10"/>
        <v>866</v>
      </c>
      <c r="I52" s="35">
        <f t="shared" si="11"/>
        <v>183</v>
      </c>
      <c r="M52" s="35">
        <f t="shared" si="12"/>
        <v>29.724473257698541</v>
      </c>
      <c r="W52" s="57">
        <v>29.724473257698541</v>
      </c>
      <c r="X52" s="35">
        <v>91</v>
      </c>
      <c r="Y52" s="58">
        <f t="shared" si="1"/>
        <v>28.102106969205835</v>
      </c>
      <c r="Z52" s="58">
        <f t="shared" si="2"/>
        <v>28.351701782820097</v>
      </c>
      <c r="AA52" s="58">
        <f t="shared" si="3"/>
        <v>26.865478119935169</v>
      </c>
      <c r="AB52" s="58">
        <f t="shared" si="4"/>
        <v>24.108589951377635</v>
      </c>
      <c r="AC52" s="58">
        <f t="shared" si="5"/>
        <v>22.951377633711509</v>
      </c>
      <c r="AD52" s="58">
        <f t="shared" si="6"/>
        <v>22.157212317666129</v>
      </c>
      <c r="AE52" s="58">
        <f t="shared" si="7"/>
        <v>21.737439222042141</v>
      </c>
      <c r="AF52" s="58">
        <f t="shared" si="8"/>
        <v>22.599675850891408</v>
      </c>
    </row>
    <row r="53" spans="1:32" x14ac:dyDescent="0.75">
      <c r="A53" s="4" t="s">
        <v>127</v>
      </c>
      <c r="B53" s="35">
        <v>25</v>
      </c>
      <c r="C53" s="35">
        <v>440</v>
      </c>
      <c r="D53" s="35">
        <v>81</v>
      </c>
      <c r="E53" s="35">
        <f t="shared" si="0"/>
        <v>56</v>
      </c>
      <c r="F53" s="52">
        <v>-5.4580152671755755E-2</v>
      </c>
      <c r="G53" s="23">
        <f t="shared" si="9"/>
        <v>37</v>
      </c>
      <c r="H53" s="35">
        <f t="shared" si="10"/>
        <v>921</v>
      </c>
      <c r="I53" s="35">
        <f t="shared" si="11"/>
        <v>172</v>
      </c>
      <c r="M53" s="35">
        <f t="shared" si="12"/>
        <v>28.102106969205835</v>
      </c>
      <c r="W53" s="57">
        <v>28.102106969205835</v>
      </c>
      <c r="X53" s="35">
        <v>81</v>
      </c>
      <c r="Y53" s="58">
        <f t="shared" si="1"/>
        <v>28.351701782820097</v>
      </c>
      <c r="Z53" s="58">
        <f t="shared" si="2"/>
        <v>26.865478119935169</v>
      </c>
      <c r="AA53" s="58">
        <f t="shared" si="3"/>
        <v>24.108589951377635</v>
      </c>
      <c r="AB53" s="58">
        <f t="shared" si="4"/>
        <v>22.951377633711509</v>
      </c>
      <c r="AC53" s="58">
        <f t="shared" si="5"/>
        <v>22.157212317666129</v>
      </c>
      <c r="AD53" s="58">
        <f t="shared" si="6"/>
        <v>21.737439222042141</v>
      </c>
      <c r="AE53" s="58">
        <f t="shared" si="7"/>
        <v>22.599675850891408</v>
      </c>
      <c r="AF53" s="58">
        <f t="shared" si="8"/>
        <v>21.102106969205831</v>
      </c>
    </row>
    <row r="54" spans="1:32" x14ac:dyDescent="0.75">
      <c r="A54" s="4" t="s">
        <v>128</v>
      </c>
      <c r="B54" s="35">
        <v>28</v>
      </c>
      <c r="C54" s="35">
        <v>411</v>
      </c>
      <c r="D54" s="35">
        <v>94</v>
      </c>
      <c r="E54" s="35">
        <f t="shared" si="0"/>
        <v>66</v>
      </c>
      <c r="F54" s="52">
        <v>8.8817117480823882E-3</v>
      </c>
      <c r="G54" s="23">
        <f t="shared" si="9"/>
        <v>53</v>
      </c>
      <c r="H54" s="35">
        <f t="shared" si="10"/>
        <v>851</v>
      </c>
      <c r="I54" s="35">
        <f t="shared" si="11"/>
        <v>175</v>
      </c>
      <c r="M54" s="35">
        <f t="shared" si="12"/>
        <v>28.351701782820097</v>
      </c>
      <c r="W54" s="57">
        <v>28.351701782820097</v>
      </c>
      <c r="X54" s="35">
        <v>94</v>
      </c>
      <c r="Y54" s="58">
        <f t="shared" si="1"/>
        <v>26.865478119935169</v>
      </c>
      <c r="Z54" s="58">
        <f t="shared" si="2"/>
        <v>24.108589951377635</v>
      </c>
      <c r="AA54" s="58">
        <f t="shared" si="3"/>
        <v>22.951377633711509</v>
      </c>
      <c r="AB54" s="58">
        <f t="shared" si="4"/>
        <v>22.157212317666129</v>
      </c>
      <c r="AC54" s="58">
        <f t="shared" si="5"/>
        <v>21.737439222042141</v>
      </c>
      <c r="AD54" s="58">
        <f t="shared" si="6"/>
        <v>22.599675850891408</v>
      </c>
      <c r="AE54" s="58">
        <f t="shared" si="7"/>
        <v>21.102106969205831</v>
      </c>
      <c r="AF54" s="58">
        <f t="shared" si="8"/>
        <v>21.249594813614262</v>
      </c>
    </row>
    <row r="55" spans="1:32" x14ac:dyDescent="0.75">
      <c r="A55" s="4" t="s">
        <v>129</v>
      </c>
      <c r="B55" s="35">
        <v>15</v>
      </c>
      <c r="C55" s="35">
        <v>508</v>
      </c>
      <c r="D55" s="35">
        <v>110</v>
      </c>
      <c r="E55" s="35">
        <f t="shared" si="0"/>
        <v>95</v>
      </c>
      <c r="F55" s="52">
        <v>-5.2420968387354994E-2</v>
      </c>
      <c r="G55" s="23">
        <f t="shared" si="9"/>
        <v>43</v>
      </c>
      <c r="H55" s="35">
        <f t="shared" si="10"/>
        <v>919</v>
      </c>
      <c r="I55" s="35">
        <f t="shared" si="11"/>
        <v>204</v>
      </c>
      <c r="M55" s="35">
        <f t="shared" si="12"/>
        <v>26.865478119935169</v>
      </c>
      <c r="W55" s="57">
        <v>26.865478119935169</v>
      </c>
      <c r="X55" s="35">
        <v>110</v>
      </c>
      <c r="Y55" s="58">
        <f t="shared" si="1"/>
        <v>24.108589951377635</v>
      </c>
      <c r="Z55" s="58">
        <f t="shared" si="2"/>
        <v>22.951377633711509</v>
      </c>
      <c r="AA55" s="58">
        <f t="shared" si="3"/>
        <v>22.157212317666129</v>
      </c>
      <c r="AB55" s="58">
        <f t="shared" si="4"/>
        <v>21.737439222042141</v>
      </c>
      <c r="AC55" s="58">
        <f t="shared" si="5"/>
        <v>22.599675850891408</v>
      </c>
      <c r="AD55" s="58">
        <f t="shared" si="6"/>
        <v>21.102106969205831</v>
      </c>
      <c r="AE55" s="58">
        <f t="shared" si="7"/>
        <v>21.249594813614262</v>
      </c>
      <c r="AF55" s="58">
        <f t="shared" si="8"/>
        <v>21.533225283630468</v>
      </c>
    </row>
    <row r="56" spans="1:32" x14ac:dyDescent="0.75">
      <c r="A56" s="4" t="s">
        <v>130</v>
      </c>
      <c r="B56" s="35">
        <v>13</v>
      </c>
      <c r="C56" s="35">
        <v>523</v>
      </c>
      <c r="D56" s="35">
        <v>82</v>
      </c>
      <c r="E56" s="35">
        <f t="shared" si="0"/>
        <v>69</v>
      </c>
      <c r="F56" s="52">
        <v>-0.1026182432432432</v>
      </c>
      <c r="G56" s="23">
        <f t="shared" si="9"/>
        <v>28</v>
      </c>
      <c r="H56" s="35">
        <f t="shared" si="10"/>
        <v>1031</v>
      </c>
      <c r="I56" s="35">
        <f t="shared" si="11"/>
        <v>192</v>
      </c>
      <c r="M56" s="35">
        <f t="shared" si="12"/>
        <v>24.108589951377635</v>
      </c>
      <c r="W56" s="57">
        <v>24.108589951377635</v>
      </c>
      <c r="X56" s="35">
        <v>82</v>
      </c>
      <c r="Y56" s="58">
        <f t="shared" si="1"/>
        <v>22.951377633711509</v>
      </c>
      <c r="Z56" s="58">
        <f t="shared" si="2"/>
        <v>22.157212317666129</v>
      </c>
      <c r="AA56" s="58">
        <f t="shared" si="3"/>
        <v>21.737439222042141</v>
      </c>
      <c r="AB56" s="58">
        <f t="shared" si="4"/>
        <v>22.599675850891408</v>
      </c>
      <c r="AC56" s="58">
        <f t="shared" si="5"/>
        <v>21.102106969205831</v>
      </c>
      <c r="AD56" s="58">
        <f t="shared" si="6"/>
        <v>21.249594813614262</v>
      </c>
      <c r="AE56" s="58">
        <f t="shared" si="7"/>
        <v>21.533225283630468</v>
      </c>
      <c r="AF56" s="58">
        <f t="shared" si="8"/>
        <v>19.434359805510532</v>
      </c>
    </row>
    <row r="57" spans="1:32" x14ac:dyDescent="0.75">
      <c r="A57" s="4" t="s">
        <v>131</v>
      </c>
      <c r="B57" s="35">
        <v>17</v>
      </c>
      <c r="C57" s="35">
        <v>429</v>
      </c>
      <c r="D57" s="35">
        <v>104</v>
      </c>
      <c r="E57" s="35">
        <f t="shared" si="0"/>
        <v>87</v>
      </c>
      <c r="F57" s="52">
        <v>-4.8000000000000043E-2</v>
      </c>
      <c r="G57" s="23">
        <f t="shared" si="9"/>
        <v>30</v>
      </c>
      <c r="H57" s="35">
        <f t="shared" si="10"/>
        <v>952</v>
      </c>
      <c r="I57" s="35">
        <f t="shared" si="11"/>
        <v>186</v>
      </c>
      <c r="M57" s="35">
        <f t="shared" si="12"/>
        <v>22.951377633711509</v>
      </c>
      <c r="W57" s="57">
        <v>22.951377633711509</v>
      </c>
      <c r="X57" s="35">
        <v>104</v>
      </c>
      <c r="Y57" s="58">
        <f t="shared" si="1"/>
        <v>22.157212317666129</v>
      </c>
      <c r="Z57" s="58">
        <f t="shared" si="2"/>
        <v>21.737439222042141</v>
      </c>
      <c r="AA57" s="58">
        <f t="shared" si="3"/>
        <v>22.599675850891408</v>
      </c>
      <c r="AB57" s="58">
        <f t="shared" si="4"/>
        <v>21.102106969205831</v>
      </c>
      <c r="AC57" s="58">
        <f t="shared" si="5"/>
        <v>21.249594813614262</v>
      </c>
      <c r="AD57" s="58">
        <f t="shared" si="6"/>
        <v>21.533225283630468</v>
      </c>
      <c r="AE57" s="58">
        <f t="shared" si="7"/>
        <v>19.434359805510532</v>
      </c>
      <c r="AF57" s="58">
        <f t="shared" si="8"/>
        <v>20.160453808752024</v>
      </c>
    </row>
    <row r="58" spans="1:32" x14ac:dyDescent="0.75">
      <c r="A58" s="4" t="s">
        <v>132</v>
      </c>
      <c r="B58" s="35">
        <v>33</v>
      </c>
      <c r="C58" s="35">
        <v>2523</v>
      </c>
      <c r="D58" s="35">
        <v>773</v>
      </c>
      <c r="E58" s="35">
        <f t="shared" si="0"/>
        <v>740</v>
      </c>
      <c r="F58" s="52">
        <v>-3.4602076124567449E-2</v>
      </c>
      <c r="G58" s="23">
        <f t="shared" si="9"/>
        <v>50</v>
      </c>
      <c r="H58" s="35">
        <f t="shared" si="10"/>
        <v>2952</v>
      </c>
      <c r="I58" s="35">
        <f t="shared" si="11"/>
        <v>877</v>
      </c>
      <c r="M58" s="35">
        <f t="shared" si="12"/>
        <v>22.157212317666129</v>
      </c>
      <c r="W58" s="57">
        <v>22.157212317666129</v>
      </c>
      <c r="X58" s="35">
        <v>773</v>
      </c>
      <c r="Y58" s="58">
        <f t="shared" si="1"/>
        <v>21.737439222042141</v>
      </c>
      <c r="Z58" s="58">
        <f t="shared" si="2"/>
        <v>22.599675850891408</v>
      </c>
      <c r="AA58" s="58">
        <f t="shared" si="3"/>
        <v>21.102106969205831</v>
      </c>
      <c r="AB58" s="58">
        <f t="shared" si="4"/>
        <v>21.249594813614262</v>
      </c>
      <c r="AC58" s="58">
        <f t="shared" si="5"/>
        <v>21.533225283630468</v>
      </c>
      <c r="AD58" s="58">
        <f t="shared" si="6"/>
        <v>19.434359805510532</v>
      </c>
      <c r="AE58" s="58">
        <f t="shared" si="7"/>
        <v>20.160453808752024</v>
      </c>
      <c r="AF58" s="58">
        <f t="shared" si="8"/>
        <v>21.23824959481361</v>
      </c>
    </row>
    <row r="59" spans="1:32" x14ac:dyDescent="0.75">
      <c r="A59" s="4" t="s">
        <v>133</v>
      </c>
      <c r="B59" s="35">
        <v>89</v>
      </c>
      <c r="C59" s="35">
        <v>4693</v>
      </c>
      <c r="D59" s="35">
        <v>1843</v>
      </c>
      <c r="E59" s="35">
        <f t="shared" si="0"/>
        <v>1754</v>
      </c>
      <c r="F59" s="52">
        <v>-1.8945212493599595E-2</v>
      </c>
      <c r="G59" s="23">
        <f t="shared" si="9"/>
        <v>122</v>
      </c>
      <c r="H59" s="35">
        <f t="shared" si="10"/>
        <v>7216</v>
      </c>
      <c r="I59" s="35">
        <f t="shared" si="11"/>
        <v>2616</v>
      </c>
      <c r="M59" s="35">
        <f t="shared" si="12"/>
        <v>21.737439222042141</v>
      </c>
      <c r="W59" s="57">
        <v>21.737439222042141</v>
      </c>
      <c r="X59" s="35">
        <v>1843</v>
      </c>
      <c r="Y59" s="58">
        <f t="shared" si="1"/>
        <v>22.599675850891408</v>
      </c>
      <c r="Z59" s="58">
        <f t="shared" si="2"/>
        <v>21.102106969205831</v>
      </c>
      <c r="AA59" s="58">
        <f t="shared" si="3"/>
        <v>21.249594813614262</v>
      </c>
      <c r="AB59" s="58">
        <f t="shared" si="4"/>
        <v>21.533225283630468</v>
      </c>
      <c r="AC59" s="58">
        <f t="shared" si="5"/>
        <v>19.434359805510532</v>
      </c>
      <c r="AD59" s="58">
        <f t="shared" si="6"/>
        <v>20.160453808752024</v>
      </c>
      <c r="AE59" s="58">
        <f t="shared" si="7"/>
        <v>21.23824959481361</v>
      </c>
      <c r="AF59" s="58">
        <f t="shared" si="8"/>
        <v>21.952998379254453</v>
      </c>
    </row>
    <row r="60" spans="1:32" x14ac:dyDescent="0.75">
      <c r="A60" s="4" t="s">
        <v>134</v>
      </c>
      <c r="B60" s="35">
        <v>56</v>
      </c>
      <c r="C60" s="35">
        <v>3687</v>
      </c>
      <c r="D60" s="35">
        <v>1159</v>
      </c>
      <c r="E60" s="35">
        <f t="shared" si="0"/>
        <v>1103</v>
      </c>
      <c r="F60" s="52">
        <v>3.9665970772442494E-2</v>
      </c>
      <c r="G60" s="23">
        <f t="shared" si="9"/>
        <v>145</v>
      </c>
      <c r="H60" s="35">
        <f t="shared" si="10"/>
        <v>8380</v>
      </c>
      <c r="I60" s="35">
        <f t="shared" si="11"/>
        <v>3002</v>
      </c>
      <c r="M60" s="35">
        <f t="shared" si="12"/>
        <v>22.599675850891408</v>
      </c>
      <c r="W60" s="57">
        <v>22.599675850891408</v>
      </c>
      <c r="X60" s="35">
        <v>1159</v>
      </c>
      <c r="Y60" s="58">
        <f t="shared" si="1"/>
        <v>21.102106969205831</v>
      </c>
      <c r="Z60" s="58">
        <f t="shared" si="2"/>
        <v>21.249594813614262</v>
      </c>
      <c r="AA60" s="58">
        <f t="shared" si="3"/>
        <v>21.533225283630468</v>
      </c>
      <c r="AB60" s="58">
        <f t="shared" si="4"/>
        <v>19.434359805510532</v>
      </c>
      <c r="AC60" s="58">
        <f t="shared" si="5"/>
        <v>20.160453808752024</v>
      </c>
      <c r="AD60" s="58">
        <f t="shared" si="6"/>
        <v>21.23824959481361</v>
      </c>
      <c r="AE60" s="58">
        <f t="shared" si="7"/>
        <v>21.952998379254453</v>
      </c>
      <c r="AF60" s="58">
        <f t="shared" si="8"/>
        <v>22.486223662884921</v>
      </c>
    </row>
    <row r="61" spans="1:32" x14ac:dyDescent="0.75">
      <c r="A61" s="4" t="s">
        <v>135</v>
      </c>
      <c r="B61" s="35">
        <v>48</v>
      </c>
      <c r="C61" s="35">
        <v>3372</v>
      </c>
      <c r="D61" s="35">
        <v>1020</v>
      </c>
      <c r="E61" s="35">
        <f t="shared" si="0"/>
        <v>972</v>
      </c>
      <c r="F61" s="52">
        <v>-6.6265060240963902E-2</v>
      </c>
      <c r="G61" s="23">
        <f t="shared" si="9"/>
        <v>104</v>
      </c>
      <c r="H61" s="35">
        <f t="shared" si="10"/>
        <v>7059</v>
      </c>
      <c r="I61" s="35">
        <f t="shared" si="11"/>
        <v>2179</v>
      </c>
      <c r="M61" s="35">
        <f t="shared" si="12"/>
        <v>21.102106969205831</v>
      </c>
      <c r="W61" s="57">
        <v>21.102106969205831</v>
      </c>
      <c r="X61" s="35">
        <v>1020</v>
      </c>
      <c r="Y61" s="58">
        <f t="shared" si="1"/>
        <v>21.249594813614262</v>
      </c>
      <c r="Z61" s="58">
        <f t="shared" si="2"/>
        <v>21.533225283630468</v>
      </c>
      <c r="AA61" s="58">
        <f t="shared" si="3"/>
        <v>19.434359805510532</v>
      </c>
      <c r="AB61" s="58">
        <f t="shared" si="4"/>
        <v>20.160453808752024</v>
      </c>
      <c r="AC61" s="58">
        <f t="shared" si="5"/>
        <v>21.23824959481361</v>
      </c>
      <c r="AD61" s="58">
        <f t="shared" si="6"/>
        <v>21.952998379254453</v>
      </c>
      <c r="AE61" s="58">
        <f t="shared" si="7"/>
        <v>22.486223662884921</v>
      </c>
      <c r="AF61" s="58">
        <f t="shared" si="8"/>
        <v>22.792544570502425</v>
      </c>
    </row>
    <row r="62" spans="1:32" x14ac:dyDescent="0.75">
      <c r="A62" s="4" t="s">
        <v>136</v>
      </c>
      <c r="B62" s="35">
        <v>51</v>
      </c>
      <c r="C62" s="35">
        <v>3474</v>
      </c>
      <c r="D62" s="35">
        <v>1099</v>
      </c>
      <c r="E62" s="35">
        <f t="shared" si="0"/>
        <v>1048</v>
      </c>
      <c r="F62" s="52">
        <v>6.9892473118280396E-3</v>
      </c>
      <c r="G62" s="23">
        <f t="shared" si="9"/>
        <v>99</v>
      </c>
      <c r="H62" s="35">
        <f t="shared" si="10"/>
        <v>6846</v>
      </c>
      <c r="I62" s="35">
        <f t="shared" si="11"/>
        <v>2119</v>
      </c>
      <c r="M62" s="35">
        <f t="shared" si="12"/>
        <v>21.249594813614262</v>
      </c>
      <c r="W62" s="57">
        <v>21.249594813614262</v>
      </c>
      <c r="X62" s="35">
        <v>1099</v>
      </c>
      <c r="Y62" s="58">
        <f t="shared" si="1"/>
        <v>21.533225283630468</v>
      </c>
      <c r="Z62" s="58">
        <f t="shared" si="2"/>
        <v>19.434359805510532</v>
      </c>
      <c r="AA62" s="58">
        <f t="shared" si="3"/>
        <v>20.160453808752024</v>
      </c>
      <c r="AB62" s="58">
        <f t="shared" si="4"/>
        <v>21.23824959481361</v>
      </c>
      <c r="AC62" s="58">
        <f t="shared" si="5"/>
        <v>21.952998379254453</v>
      </c>
      <c r="AD62" s="58">
        <f t="shared" si="6"/>
        <v>22.486223662884921</v>
      </c>
      <c r="AE62" s="58">
        <f t="shared" si="7"/>
        <v>22.792544570502425</v>
      </c>
      <c r="AF62" s="58">
        <f t="shared" si="8"/>
        <v>23.030794165316038</v>
      </c>
    </row>
    <row r="63" spans="1:32" x14ac:dyDescent="0.75">
      <c r="A63" s="4" t="s">
        <v>137</v>
      </c>
      <c r="B63" s="35">
        <v>45</v>
      </c>
      <c r="C63" s="35">
        <v>3135</v>
      </c>
      <c r="D63" s="35">
        <v>933</v>
      </c>
      <c r="E63" s="35">
        <f t="shared" si="0"/>
        <v>888</v>
      </c>
      <c r="F63" s="52">
        <v>1.3347570742124892E-2</v>
      </c>
      <c r="G63" s="23">
        <f t="shared" si="9"/>
        <v>96</v>
      </c>
      <c r="H63" s="35">
        <f t="shared" si="10"/>
        <v>6609</v>
      </c>
      <c r="I63" s="35">
        <f t="shared" si="11"/>
        <v>2032</v>
      </c>
      <c r="M63" s="35">
        <f t="shared" si="12"/>
        <v>21.533225283630468</v>
      </c>
      <c r="W63" s="57">
        <v>21.533225283630468</v>
      </c>
      <c r="X63" s="35">
        <v>933</v>
      </c>
      <c r="Y63" s="58">
        <f t="shared" si="1"/>
        <v>19.434359805510532</v>
      </c>
      <c r="Z63" s="58">
        <f t="shared" si="2"/>
        <v>20.160453808752024</v>
      </c>
      <c r="AA63" s="58">
        <f t="shared" si="3"/>
        <v>21.23824959481361</v>
      </c>
      <c r="AB63" s="58">
        <f t="shared" si="4"/>
        <v>21.952998379254453</v>
      </c>
      <c r="AC63" s="58">
        <f t="shared" si="5"/>
        <v>22.486223662884921</v>
      </c>
      <c r="AD63" s="58">
        <f t="shared" si="6"/>
        <v>22.792544570502425</v>
      </c>
      <c r="AE63" s="58">
        <f t="shared" si="7"/>
        <v>23.030794165316038</v>
      </c>
      <c r="AF63" s="58">
        <f t="shared" si="8"/>
        <v>23.620745542949749</v>
      </c>
    </row>
    <row r="64" spans="1:32" x14ac:dyDescent="0.75">
      <c r="A64" s="4" t="s">
        <v>138</v>
      </c>
      <c r="B64" s="35">
        <v>45</v>
      </c>
      <c r="C64" s="35">
        <v>3023</v>
      </c>
      <c r="D64" s="35">
        <v>1011</v>
      </c>
      <c r="E64" s="35">
        <f t="shared" si="0"/>
        <v>966</v>
      </c>
      <c r="F64" s="52">
        <v>-9.7471022128556406E-2</v>
      </c>
      <c r="G64" s="23">
        <f t="shared" si="9"/>
        <v>90</v>
      </c>
      <c r="H64" s="35">
        <f t="shared" si="10"/>
        <v>6158</v>
      </c>
      <c r="I64" s="35">
        <f t="shared" si="11"/>
        <v>1944</v>
      </c>
      <c r="M64" s="35">
        <f t="shared" si="12"/>
        <v>19.434359805510532</v>
      </c>
      <c r="W64" s="57">
        <v>19.434359805510532</v>
      </c>
      <c r="X64" s="35">
        <v>1011</v>
      </c>
      <c r="Y64" s="58">
        <f t="shared" si="1"/>
        <v>20.160453808752024</v>
      </c>
      <c r="Z64" s="58">
        <f t="shared" si="2"/>
        <v>21.23824959481361</v>
      </c>
      <c r="AA64" s="58">
        <f t="shared" si="3"/>
        <v>21.952998379254453</v>
      </c>
      <c r="AB64" s="58">
        <f t="shared" si="4"/>
        <v>22.486223662884921</v>
      </c>
      <c r="AC64" s="58">
        <f t="shared" si="5"/>
        <v>22.792544570502425</v>
      </c>
      <c r="AD64" s="58">
        <f t="shared" si="6"/>
        <v>23.030794165316038</v>
      </c>
      <c r="AE64" s="58">
        <f t="shared" si="7"/>
        <v>23.620745542949749</v>
      </c>
      <c r="AF64" s="58">
        <f t="shared" si="8"/>
        <v>27.376012965964335</v>
      </c>
    </row>
    <row r="65" spans="1:32" x14ac:dyDescent="0.75">
      <c r="A65" s="4" t="s">
        <v>139</v>
      </c>
      <c r="B65" s="35">
        <v>45</v>
      </c>
      <c r="C65" s="35">
        <v>2872</v>
      </c>
      <c r="D65" s="35">
        <v>984</v>
      </c>
      <c r="E65" s="35">
        <f t="shared" si="0"/>
        <v>939</v>
      </c>
      <c r="F65" s="52">
        <v>3.7361354349095155E-2</v>
      </c>
      <c r="G65" s="23">
        <f t="shared" si="9"/>
        <v>90</v>
      </c>
      <c r="H65" s="35">
        <f t="shared" si="10"/>
        <v>5895</v>
      </c>
      <c r="I65" s="35">
        <f t="shared" si="11"/>
        <v>1995</v>
      </c>
      <c r="M65" s="35">
        <f t="shared" si="12"/>
        <v>20.160453808752024</v>
      </c>
      <c r="W65" s="57">
        <v>20.160453808752024</v>
      </c>
      <c r="X65" s="35">
        <v>984</v>
      </c>
      <c r="Y65" s="58">
        <f t="shared" si="1"/>
        <v>21.23824959481361</v>
      </c>
      <c r="Z65" s="58">
        <f t="shared" si="2"/>
        <v>21.952998379254453</v>
      </c>
      <c r="AA65" s="58">
        <f t="shared" si="3"/>
        <v>22.486223662884921</v>
      </c>
      <c r="AB65" s="58">
        <f t="shared" si="4"/>
        <v>22.792544570502425</v>
      </c>
      <c r="AC65" s="58">
        <f t="shared" si="5"/>
        <v>23.030794165316038</v>
      </c>
      <c r="AD65" s="58">
        <f t="shared" si="6"/>
        <v>23.620745542949749</v>
      </c>
      <c r="AE65" s="58">
        <f t="shared" si="7"/>
        <v>27.376012965964335</v>
      </c>
      <c r="AF65" s="58">
        <f t="shared" si="8"/>
        <v>16.609400324149103</v>
      </c>
    </row>
    <row r="66" spans="1:32" x14ac:dyDescent="0.75">
      <c r="A66" s="4" t="s">
        <v>140</v>
      </c>
      <c r="B66" s="35">
        <v>50</v>
      </c>
      <c r="C66" s="35">
        <v>2777</v>
      </c>
      <c r="D66" s="35">
        <v>936</v>
      </c>
      <c r="E66" s="35">
        <f t="shared" si="0"/>
        <v>886</v>
      </c>
      <c r="F66" s="52">
        <v>5.3460889138998269E-2</v>
      </c>
      <c r="G66" s="23">
        <f t="shared" si="9"/>
        <v>95</v>
      </c>
      <c r="H66" s="35">
        <f t="shared" si="10"/>
        <v>5649</v>
      </c>
      <c r="I66" s="35">
        <f t="shared" si="11"/>
        <v>1920</v>
      </c>
      <c r="M66" s="35">
        <f t="shared" si="12"/>
        <v>21.23824959481361</v>
      </c>
      <c r="W66" s="57">
        <v>21.23824959481361</v>
      </c>
      <c r="X66" s="35">
        <v>936</v>
      </c>
      <c r="Y66" s="58">
        <f t="shared" si="1"/>
        <v>21.952998379254453</v>
      </c>
      <c r="Z66" s="58">
        <f t="shared" si="2"/>
        <v>22.486223662884921</v>
      </c>
      <c r="AA66" s="58">
        <f t="shared" si="3"/>
        <v>22.792544570502425</v>
      </c>
      <c r="AB66" s="58">
        <f t="shared" si="4"/>
        <v>23.030794165316038</v>
      </c>
      <c r="AC66" s="58">
        <f t="shared" si="5"/>
        <v>23.620745542949749</v>
      </c>
      <c r="AD66" s="58">
        <f t="shared" si="6"/>
        <v>27.376012965964335</v>
      </c>
      <c r="AE66" s="58">
        <f t="shared" si="7"/>
        <v>16.609400324149103</v>
      </c>
      <c r="AF66" s="58">
        <f t="shared" si="8"/>
        <v>0</v>
      </c>
    </row>
    <row r="67" spans="1:32" x14ac:dyDescent="0.75">
      <c r="A67" s="4" t="s">
        <v>141</v>
      </c>
      <c r="B67" s="35">
        <v>33</v>
      </c>
      <c r="C67" s="35">
        <v>2787</v>
      </c>
      <c r="D67" s="35">
        <v>930</v>
      </c>
      <c r="E67" s="35">
        <f t="shared" si="0"/>
        <v>897</v>
      </c>
      <c r="F67" s="52">
        <v>3.3653846153846256E-2</v>
      </c>
      <c r="G67" s="23">
        <f t="shared" si="9"/>
        <v>83</v>
      </c>
      <c r="H67" s="35">
        <f t="shared" si="10"/>
        <v>5564</v>
      </c>
      <c r="I67" s="35">
        <f t="shared" si="11"/>
        <v>1866</v>
      </c>
      <c r="M67" s="35">
        <f t="shared" si="12"/>
        <v>21.952998379254453</v>
      </c>
      <c r="W67" s="57">
        <v>21.952998379254453</v>
      </c>
      <c r="X67" s="35">
        <v>930</v>
      </c>
      <c r="Y67" s="58">
        <f t="shared" si="1"/>
        <v>22.486223662884921</v>
      </c>
      <c r="Z67" s="58">
        <f t="shared" si="2"/>
        <v>22.792544570502425</v>
      </c>
      <c r="AA67" s="58">
        <f t="shared" si="3"/>
        <v>23.030794165316038</v>
      </c>
      <c r="AB67" s="58">
        <f t="shared" si="4"/>
        <v>23.620745542949749</v>
      </c>
      <c r="AC67" s="58">
        <f t="shared" si="5"/>
        <v>27.376012965964335</v>
      </c>
      <c r="AD67" s="58">
        <f t="shared" si="6"/>
        <v>16.609400324149103</v>
      </c>
      <c r="AE67" s="58">
        <f t="shared" si="7"/>
        <v>0</v>
      </c>
      <c r="AF67" s="58">
        <f t="shared" si="8"/>
        <v>0</v>
      </c>
    </row>
    <row r="68" spans="1:32" x14ac:dyDescent="0.75">
      <c r="A68" s="4" t="s">
        <v>142</v>
      </c>
      <c r="B68" s="35">
        <v>30</v>
      </c>
      <c r="C68" s="35">
        <v>2888</v>
      </c>
      <c r="D68" s="35">
        <v>990</v>
      </c>
      <c r="E68" s="35">
        <f t="shared" ref="E68:E73" si="13">D68-B68</f>
        <v>960</v>
      </c>
      <c r="F68" s="52">
        <v>2.4289405684754461E-2</v>
      </c>
      <c r="G68" s="23">
        <f t="shared" si="9"/>
        <v>63</v>
      </c>
      <c r="H68" s="35">
        <f t="shared" si="10"/>
        <v>5675</v>
      </c>
      <c r="I68" s="35">
        <f t="shared" si="11"/>
        <v>1920</v>
      </c>
      <c r="M68" s="35">
        <f t="shared" si="12"/>
        <v>22.486223662884921</v>
      </c>
      <c r="W68" s="57">
        <v>22.486223662884921</v>
      </c>
      <c r="X68" s="35">
        <v>990</v>
      </c>
      <c r="Y68" s="58">
        <f t="shared" ref="Y68:Y73" si="14">W69</f>
        <v>22.792544570502425</v>
      </c>
      <c r="Z68" s="58">
        <f t="shared" ref="Z68:Z73" si="15">W70</f>
        <v>23.030794165316038</v>
      </c>
      <c r="AA68" s="58">
        <f t="shared" ref="AA68:AA73" si="16">W71</f>
        <v>23.620745542949749</v>
      </c>
      <c r="AB68" s="58">
        <f t="shared" ref="AB68:AB73" si="17">W72</f>
        <v>27.376012965964335</v>
      </c>
      <c r="AC68" s="58">
        <f t="shared" ref="AC68:AC73" si="18">W73</f>
        <v>16.609400324149103</v>
      </c>
      <c r="AD68" s="58">
        <f t="shared" ref="AD68:AD73" si="19">W74</f>
        <v>0</v>
      </c>
      <c r="AE68" s="58">
        <f t="shared" ref="AE68:AE73" si="20">W75</f>
        <v>0</v>
      </c>
      <c r="AF68" s="58">
        <f t="shared" ref="AF68:AF73" si="21">W76</f>
        <v>0</v>
      </c>
    </row>
    <row r="69" spans="1:32" x14ac:dyDescent="0.75">
      <c r="A69" s="4" t="s">
        <v>143</v>
      </c>
      <c r="B69" s="35">
        <v>30</v>
      </c>
      <c r="C69" s="35">
        <v>2921</v>
      </c>
      <c r="D69" s="35">
        <v>943</v>
      </c>
      <c r="E69" s="35">
        <f t="shared" si="13"/>
        <v>913</v>
      </c>
      <c r="F69" s="52">
        <v>1.3622603430877955E-2</v>
      </c>
      <c r="G69" s="23">
        <f t="shared" ref="G69:G73" si="22">B69+($U$2*B68)</f>
        <v>60</v>
      </c>
      <c r="H69" s="35">
        <f t="shared" ref="H69:H73" si="23">C69+($U$3*C68)</f>
        <v>5809</v>
      </c>
      <c r="I69" s="35">
        <f t="shared" ref="I69:I73" si="24">D69+($U$4*D68)</f>
        <v>1933</v>
      </c>
      <c r="M69" s="35">
        <f t="shared" ref="M69:M73" si="25">M68*(1+F69)</f>
        <v>22.792544570502425</v>
      </c>
      <c r="W69" s="57">
        <v>22.792544570502425</v>
      </c>
      <c r="X69" s="35">
        <v>943</v>
      </c>
      <c r="Y69" s="58">
        <f t="shared" si="14"/>
        <v>23.030794165316038</v>
      </c>
      <c r="Z69" s="58">
        <f t="shared" si="15"/>
        <v>23.620745542949749</v>
      </c>
      <c r="AA69" s="58">
        <f t="shared" si="16"/>
        <v>27.376012965964335</v>
      </c>
      <c r="AB69" s="58">
        <f t="shared" si="17"/>
        <v>16.609400324149103</v>
      </c>
      <c r="AC69" s="58">
        <f t="shared" si="18"/>
        <v>0</v>
      </c>
      <c r="AD69" s="58">
        <f t="shared" si="19"/>
        <v>0</v>
      </c>
      <c r="AE69" s="58">
        <f t="shared" si="20"/>
        <v>0</v>
      </c>
      <c r="AF69" s="58">
        <f t="shared" si="21"/>
        <v>0</v>
      </c>
    </row>
    <row r="70" spans="1:32" x14ac:dyDescent="0.75">
      <c r="A70" s="4" t="s">
        <v>144</v>
      </c>
      <c r="B70" s="35">
        <v>42</v>
      </c>
      <c r="C70" s="35">
        <v>2827</v>
      </c>
      <c r="D70" s="35">
        <v>880</v>
      </c>
      <c r="E70" s="35">
        <f t="shared" si="13"/>
        <v>838</v>
      </c>
      <c r="F70" s="52">
        <v>1.0452961672473782E-2</v>
      </c>
      <c r="G70" s="23">
        <f t="shared" si="22"/>
        <v>72</v>
      </c>
      <c r="H70" s="35">
        <f t="shared" si="23"/>
        <v>5748</v>
      </c>
      <c r="I70" s="35">
        <f t="shared" si="24"/>
        <v>1823</v>
      </c>
      <c r="M70" s="35">
        <f t="shared" si="25"/>
        <v>23.030794165316038</v>
      </c>
      <c r="W70" s="57">
        <v>23.030794165316038</v>
      </c>
      <c r="X70" s="35">
        <v>880</v>
      </c>
      <c r="Y70" s="58">
        <f t="shared" si="14"/>
        <v>23.620745542949749</v>
      </c>
      <c r="Z70" s="58">
        <f t="shared" si="15"/>
        <v>27.376012965964335</v>
      </c>
      <c r="AA70" s="58">
        <f t="shared" si="16"/>
        <v>16.609400324149103</v>
      </c>
      <c r="AB70" s="58">
        <f t="shared" si="17"/>
        <v>0</v>
      </c>
      <c r="AC70" s="58">
        <f t="shared" si="18"/>
        <v>0</v>
      </c>
      <c r="AD70" s="58">
        <f t="shared" si="19"/>
        <v>0</v>
      </c>
      <c r="AE70" s="58">
        <f t="shared" si="20"/>
        <v>0</v>
      </c>
      <c r="AF70" s="58">
        <f t="shared" si="21"/>
        <v>0</v>
      </c>
    </row>
    <row r="71" spans="1:32" x14ac:dyDescent="0.75">
      <c r="A71" s="4" t="s">
        <v>145</v>
      </c>
      <c r="B71" s="35">
        <v>49</v>
      </c>
      <c r="C71" s="35">
        <v>2872</v>
      </c>
      <c r="D71" s="35">
        <v>917</v>
      </c>
      <c r="E71" s="35">
        <f t="shared" si="13"/>
        <v>868</v>
      </c>
      <c r="F71" s="52">
        <v>2.561576354679795E-2</v>
      </c>
      <c r="G71" s="23">
        <f t="shared" si="22"/>
        <v>91</v>
      </c>
      <c r="H71" s="35">
        <f t="shared" si="23"/>
        <v>5699</v>
      </c>
      <c r="I71" s="35">
        <f t="shared" si="24"/>
        <v>1797</v>
      </c>
      <c r="M71" s="35">
        <f t="shared" si="25"/>
        <v>23.620745542949749</v>
      </c>
      <c r="W71" s="57">
        <v>23.620745542949749</v>
      </c>
      <c r="X71" s="35">
        <v>917</v>
      </c>
      <c r="Y71" s="58">
        <f t="shared" si="14"/>
        <v>27.376012965964335</v>
      </c>
      <c r="Z71" s="58">
        <f t="shared" si="15"/>
        <v>16.609400324149103</v>
      </c>
      <c r="AA71" s="58">
        <f t="shared" si="16"/>
        <v>0</v>
      </c>
      <c r="AB71" s="58">
        <f t="shared" si="17"/>
        <v>0</v>
      </c>
      <c r="AC71" s="58">
        <f t="shared" si="18"/>
        <v>0</v>
      </c>
      <c r="AD71" s="58">
        <f t="shared" si="19"/>
        <v>0</v>
      </c>
      <c r="AE71" s="58">
        <f t="shared" si="20"/>
        <v>0</v>
      </c>
      <c r="AF71" s="58">
        <f t="shared" si="21"/>
        <v>0</v>
      </c>
    </row>
    <row r="72" spans="1:32" x14ac:dyDescent="0.75">
      <c r="A72" s="4" t="s">
        <v>146</v>
      </c>
      <c r="B72" s="35">
        <v>38</v>
      </c>
      <c r="C72" s="35">
        <v>2265</v>
      </c>
      <c r="D72" s="35">
        <v>669</v>
      </c>
      <c r="E72" s="35">
        <f t="shared" si="13"/>
        <v>631</v>
      </c>
      <c r="F72" s="52">
        <v>0.1589817483189242</v>
      </c>
      <c r="G72" s="23">
        <f t="shared" si="22"/>
        <v>87</v>
      </c>
      <c r="H72" s="35">
        <f t="shared" si="23"/>
        <v>5137</v>
      </c>
      <c r="I72" s="35">
        <f t="shared" si="24"/>
        <v>1586</v>
      </c>
      <c r="M72" s="35">
        <f t="shared" si="25"/>
        <v>27.376012965964335</v>
      </c>
      <c r="W72" s="57">
        <v>27.376012965964335</v>
      </c>
      <c r="X72" s="35">
        <v>669</v>
      </c>
      <c r="Y72" s="58">
        <f t="shared" si="14"/>
        <v>16.609400324149103</v>
      </c>
      <c r="Z72" s="58">
        <f t="shared" si="15"/>
        <v>0</v>
      </c>
      <c r="AA72" s="58">
        <f t="shared" si="16"/>
        <v>0</v>
      </c>
      <c r="AB72" s="58">
        <f t="shared" si="17"/>
        <v>0</v>
      </c>
      <c r="AC72" s="58">
        <f t="shared" si="18"/>
        <v>0</v>
      </c>
      <c r="AD72" s="58">
        <f t="shared" si="19"/>
        <v>0</v>
      </c>
      <c r="AE72" s="58">
        <f t="shared" si="20"/>
        <v>0</v>
      </c>
      <c r="AF72" s="58">
        <f t="shared" si="21"/>
        <v>0</v>
      </c>
    </row>
    <row r="73" spans="1:32" x14ac:dyDescent="0.75">
      <c r="A73" s="4" t="s">
        <v>147</v>
      </c>
      <c r="B73" s="35">
        <v>36</v>
      </c>
      <c r="C73" s="35">
        <v>2555</v>
      </c>
      <c r="D73" s="35">
        <v>918</v>
      </c>
      <c r="E73" s="35">
        <f t="shared" si="13"/>
        <v>882</v>
      </c>
      <c r="F73" s="52">
        <v>-0.39328636552009943</v>
      </c>
      <c r="G73" s="23">
        <f t="shared" si="22"/>
        <v>74</v>
      </c>
      <c r="H73" s="35">
        <f t="shared" si="23"/>
        <v>4820</v>
      </c>
      <c r="I73" s="35">
        <f t="shared" si="24"/>
        <v>1587</v>
      </c>
      <c r="M73" s="35">
        <f t="shared" si="25"/>
        <v>16.609400324149103</v>
      </c>
      <c r="W73" s="57">
        <v>16.609400324149103</v>
      </c>
      <c r="X73" s="35">
        <v>918</v>
      </c>
      <c r="Y73" s="58">
        <f t="shared" si="14"/>
        <v>0</v>
      </c>
      <c r="Z73" s="58">
        <f t="shared" si="15"/>
        <v>0</v>
      </c>
      <c r="AA73" s="58">
        <f t="shared" si="16"/>
        <v>0</v>
      </c>
      <c r="AB73" s="58">
        <f t="shared" si="17"/>
        <v>0</v>
      </c>
      <c r="AC73" s="58">
        <f t="shared" si="18"/>
        <v>0</v>
      </c>
      <c r="AD73" s="58">
        <f t="shared" si="19"/>
        <v>0</v>
      </c>
      <c r="AE73" s="58">
        <f t="shared" si="20"/>
        <v>0</v>
      </c>
      <c r="AF73" s="58">
        <f t="shared" si="21"/>
        <v>0</v>
      </c>
    </row>
    <row r="74" spans="1:32" x14ac:dyDescent="0.75">
      <c r="Y74" s="38"/>
      <c r="AD74" s="35"/>
      <c r="AE74" s="35"/>
      <c r="AF74" s="35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FFD77-D9E9-4A8C-B68A-E8457DBFB0D7}">
  <sheetPr>
    <tabColor theme="7" tint="0.39997558519241921"/>
  </sheetPr>
  <dimension ref="A1:AH73"/>
  <sheetViews>
    <sheetView workbookViewId="0">
      <selection activeCell="I9" sqref="I9"/>
    </sheetView>
  </sheetViews>
  <sheetFormatPr defaultRowHeight="14.75" x14ac:dyDescent="0.75"/>
  <cols>
    <col min="1" max="1" width="7.2265625" style="35" bestFit="1" customWidth="1"/>
    <col min="2" max="2" width="24.54296875" style="35" bestFit="1" customWidth="1"/>
    <col min="3" max="3" width="23.2265625" style="35" bestFit="1" customWidth="1"/>
    <col min="4" max="4" width="23.6796875" style="35" bestFit="1" customWidth="1"/>
    <col min="5" max="5" width="19.2265625" style="35" customWidth="1"/>
    <col min="6" max="6" width="26" style="12" bestFit="1" customWidth="1"/>
    <col min="7" max="7" width="16.08984375" style="35" bestFit="1" customWidth="1"/>
    <col min="8" max="8" width="14.86328125" style="35" bestFit="1" customWidth="1"/>
    <col min="9" max="9" width="15.2265625" style="35" bestFit="1" customWidth="1"/>
    <col min="10" max="10" width="12.86328125" style="35" bestFit="1" customWidth="1"/>
    <col min="11" max="12" width="12" style="35" bestFit="1" customWidth="1"/>
    <col min="13" max="13" width="10.76953125" style="35" bestFit="1" customWidth="1"/>
    <col min="14" max="14" width="15.453125" style="35" customWidth="1"/>
    <col min="15" max="15" width="17.6796875" style="35" bestFit="1" customWidth="1"/>
    <col min="16" max="16" width="14.2265625" style="35" bestFit="1" customWidth="1"/>
    <col min="17" max="17" width="12" style="35" customWidth="1"/>
    <col min="18" max="18" width="15.453125" style="35" bestFit="1" customWidth="1"/>
    <col min="19" max="19" width="12" style="35" customWidth="1"/>
    <col min="20" max="20" width="15.76953125" style="35" customWidth="1"/>
    <col min="23" max="23" width="11.6796875" bestFit="1" customWidth="1"/>
    <col min="24" max="24" width="23.6796875" style="35" bestFit="1" customWidth="1"/>
    <col min="25" max="32" width="8.453125" style="35" bestFit="1" customWidth="1"/>
  </cols>
  <sheetData>
    <row r="1" spans="1:34" s="35" customFormat="1" x14ac:dyDescent="0.75">
      <c r="F1" s="12"/>
      <c r="M1" s="35">
        <f>70*0.32</f>
        <v>22.400000000000002</v>
      </c>
      <c r="W1" s="35">
        <v>22.400000000000002</v>
      </c>
    </row>
    <row r="2" spans="1:34" x14ac:dyDescent="0.75">
      <c r="A2" s="35" t="s">
        <v>401</v>
      </c>
      <c r="B2" s="22" t="s">
        <v>350</v>
      </c>
      <c r="C2" s="22" t="s">
        <v>351</v>
      </c>
      <c r="D2" s="22" t="s">
        <v>352</v>
      </c>
      <c r="E2" s="22" t="s">
        <v>412</v>
      </c>
      <c r="F2" s="36" t="s">
        <v>353</v>
      </c>
      <c r="G2" s="22" t="s">
        <v>403</v>
      </c>
      <c r="H2" s="22" t="s">
        <v>404</v>
      </c>
      <c r="I2" s="22" t="s">
        <v>405</v>
      </c>
      <c r="J2" s="22" t="s">
        <v>406</v>
      </c>
      <c r="K2" s="22" t="s">
        <v>408</v>
      </c>
      <c r="L2" s="22" t="s">
        <v>407</v>
      </c>
      <c r="M2" s="56" t="s">
        <v>420</v>
      </c>
      <c r="N2" s="22" t="s">
        <v>414</v>
      </c>
      <c r="O2" s="22" t="s">
        <v>413</v>
      </c>
      <c r="P2" s="22" t="s">
        <v>415</v>
      </c>
      <c r="Q2" s="56" t="s">
        <v>417</v>
      </c>
      <c r="R2" s="56" t="s">
        <v>418</v>
      </c>
      <c r="S2" s="56" t="s">
        <v>416</v>
      </c>
      <c r="T2" s="22" t="s">
        <v>403</v>
      </c>
      <c r="U2">
        <v>0</v>
      </c>
      <c r="W2" s="8" t="s">
        <v>420</v>
      </c>
      <c r="X2" s="22" t="s">
        <v>352</v>
      </c>
      <c r="Y2" s="21" t="s">
        <v>311</v>
      </c>
      <c r="Z2" s="21" t="s">
        <v>312</v>
      </c>
      <c r="AA2" s="21" t="s">
        <v>313</v>
      </c>
      <c r="AB2" s="21" t="s">
        <v>314</v>
      </c>
      <c r="AC2" s="21" t="s">
        <v>315</v>
      </c>
      <c r="AD2" s="21" t="s">
        <v>316</v>
      </c>
      <c r="AE2" s="21" t="s">
        <v>317</v>
      </c>
      <c r="AF2" s="21" t="s">
        <v>318</v>
      </c>
      <c r="AG2" s="8"/>
      <c r="AH2" s="8"/>
    </row>
    <row r="3" spans="1:34" x14ac:dyDescent="0.75">
      <c r="A3" s="4" t="s">
        <v>77</v>
      </c>
      <c r="B3" s="35">
        <v>1</v>
      </c>
      <c r="C3" s="35">
        <v>9</v>
      </c>
      <c r="E3" s="35">
        <f>D4-B4</f>
        <v>0</v>
      </c>
      <c r="F3" s="12">
        <v>-0.13894847766361818</v>
      </c>
      <c r="G3" s="23">
        <f>B3</f>
        <v>1</v>
      </c>
      <c r="H3" s="35">
        <f>C3</f>
        <v>9</v>
      </c>
      <c r="I3" s="35">
        <f>D3</f>
        <v>0</v>
      </c>
      <c r="J3" s="12">
        <f>CORREL(G3:G73,F3:F73)</f>
        <v>-0.10402563469678597</v>
      </c>
      <c r="K3" s="12">
        <f>CORREL(H3:H73,F3:F73)</f>
        <v>-9.9688012617731692E-2</v>
      </c>
      <c r="L3" s="12">
        <f>CORREL(I3:I73,F3:F73)</f>
        <v>-0.13990134157235576</v>
      </c>
      <c r="M3" s="35">
        <f>(1+F3)*M1</f>
        <v>19.287554100334955</v>
      </c>
      <c r="N3" s="35">
        <f>CORREL(M3:M73,D3:D73)</f>
        <v>0.20426035327189954</v>
      </c>
      <c r="O3" s="35">
        <f>CORREL(M3:M73,B3:B73)</f>
        <v>0.27434287293457443</v>
      </c>
      <c r="P3" s="35">
        <f>CORREL(M3:M73,E3:E73)</f>
        <v>0.24162565257661028</v>
      </c>
      <c r="Q3" s="35">
        <f>CORREL(I3:I73,M3:M73)</f>
        <v>0.21787873548624251</v>
      </c>
      <c r="R3" s="35">
        <f>CORREL(M3:M73,H3:H73)</f>
        <v>8.9165611140851947E-2</v>
      </c>
      <c r="S3" s="35">
        <f>CORREL(M3:M73,G3:G73)</f>
        <v>0.24938298546537724</v>
      </c>
      <c r="T3" s="35" t="s">
        <v>404</v>
      </c>
      <c r="U3">
        <v>0</v>
      </c>
      <c r="W3" s="57">
        <v>19.287554100334955</v>
      </c>
      <c r="Y3" s="58">
        <f>W4</f>
        <v>26.48276692634828</v>
      </c>
      <c r="Z3" s="58">
        <f>W5</f>
        <v>32.782687892815481</v>
      </c>
      <c r="AA3" s="58">
        <f>W6</f>
        <v>33.198298897294045</v>
      </c>
      <c r="AB3" s="58">
        <f>W7</f>
        <v>33.326438598472016</v>
      </c>
      <c r="AC3" s="58">
        <f>W8</f>
        <v>36.715396484889538</v>
      </c>
      <c r="AD3" s="58">
        <f>W9</f>
        <v>35.585743856083695</v>
      </c>
      <c r="AE3" s="58">
        <f>W10</f>
        <v>34.839667306461926</v>
      </c>
      <c r="AF3" s="58">
        <f>W11</f>
        <v>34.40719581498626</v>
      </c>
    </row>
    <row r="4" spans="1:34" x14ac:dyDescent="0.75">
      <c r="A4" s="4" t="s">
        <v>78</v>
      </c>
      <c r="B4" s="35">
        <v>3</v>
      </c>
      <c r="C4" s="35">
        <v>12</v>
      </c>
      <c r="D4" s="35">
        <v>3</v>
      </c>
      <c r="E4" s="35">
        <f t="shared" ref="E4:E67" si="0">D5-B5</f>
        <v>7</v>
      </c>
      <c r="F4" s="12">
        <v>0.3730495213951659</v>
      </c>
      <c r="G4" s="23">
        <f>B4+($U$2*B3)</f>
        <v>3</v>
      </c>
      <c r="H4" s="35">
        <f>C4+($U$3*C3)</f>
        <v>12</v>
      </c>
      <c r="I4" s="35">
        <f>D4+($U$4*D3)</f>
        <v>3</v>
      </c>
      <c r="M4" s="35">
        <f>M3*(1+F4)</f>
        <v>26.48276692634828</v>
      </c>
      <c r="T4" s="35" t="s">
        <v>405</v>
      </c>
      <c r="U4">
        <v>0</v>
      </c>
      <c r="W4" s="57">
        <v>26.48276692634828</v>
      </c>
      <c r="X4" s="35">
        <v>3</v>
      </c>
      <c r="Y4" s="58">
        <f>W5</f>
        <v>32.782687892815481</v>
      </c>
      <c r="Z4" s="58">
        <f>W6</f>
        <v>33.198298897294045</v>
      </c>
      <c r="AA4" s="58">
        <f>W7</f>
        <v>33.326438598472016</v>
      </c>
      <c r="AB4" s="58">
        <f>W8</f>
        <v>36.715396484889538</v>
      </c>
      <c r="AC4" s="58">
        <f>W9</f>
        <v>35.585743856083695</v>
      </c>
      <c r="AD4" s="58">
        <f>W10</f>
        <v>34.839667306461926</v>
      </c>
      <c r="AE4" s="58">
        <f>W11</f>
        <v>34.40719581498626</v>
      </c>
      <c r="AF4" s="58">
        <f>W12</f>
        <v>34.970336080689471</v>
      </c>
    </row>
    <row r="5" spans="1:34" x14ac:dyDescent="0.75">
      <c r="A5" s="4" t="s">
        <v>79</v>
      </c>
      <c r="B5" s="35">
        <v>1</v>
      </c>
      <c r="C5" s="35">
        <v>23</v>
      </c>
      <c r="D5" s="35">
        <v>8</v>
      </c>
      <c r="E5" s="35">
        <f t="shared" si="0"/>
        <v>-1</v>
      </c>
      <c r="F5" s="12">
        <v>0.23788756605335193</v>
      </c>
      <c r="G5" s="23">
        <f t="shared" ref="G5:G68" si="1">B5+($U$2*B4)</f>
        <v>1</v>
      </c>
      <c r="H5" s="35">
        <f t="shared" ref="H5:H68" si="2">C5+($U$3*C4)</f>
        <v>23</v>
      </c>
      <c r="I5" s="35">
        <f t="shared" ref="I5:I68" si="3">D5+($U$4*D4)</f>
        <v>8</v>
      </c>
      <c r="M5" s="35">
        <f t="shared" ref="M5:M68" si="4">M4*(1+F5)</f>
        <v>32.782687892815481</v>
      </c>
      <c r="W5" s="57">
        <v>32.782687892815481</v>
      </c>
      <c r="X5" s="35">
        <v>8</v>
      </c>
      <c r="Y5" s="58">
        <f t="shared" ref="Y5:Y68" si="5">W6</f>
        <v>33.198298897294045</v>
      </c>
      <c r="Z5" s="58">
        <f t="shared" ref="Z5:Z68" si="6">W7</f>
        <v>33.326438598472016</v>
      </c>
      <c r="AA5" s="58">
        <f t="shared" ref="AA5:AA68" si="7">W8</f>
        <v>36.715396484889538</v>
      </c>
      <c r="AB5" s="58">
        <f t="shared" ref="AB5:AB68" si="8">W9</f>
        <v>35.585743856083695</v>
      </c>
      <c r="AC5" s="58">
        <f t="shared" ref="AC5:AC68" si="9">W10</f>
        <v>34.839667306461926</v>
      </c>
      <c r="AD5" s="58">
        <f t="shared" ref="AD5:AD68" si="10">W11</f>
        <v>34.40719581498626</v>
      </c>
      <c r="AE5" s="58">
        <f t="shared" ref="AE5:AE68" si="11">W12</f>
        <v>34.970336080689471</v>
      </c>
      <c r="AF5" s="58">
        <f t="shared" ref="AF5:AF68" si="12">W13</f>
        <v>35.095103684468029</v>
      </c>
    </row>
    <row r="6" spans="1:34" x14ac:dyDescent="0.75">
      <c r="A6" s="4" t="s">
        <v>80</v>
      </c>
      <c r="B6" s="35">
        <v>2</v>
      </c>
      <c r="C6" s="35">
        <v>14</v>
      </c>
      <c r="D6" s="35">
        <v>1</v>
      </c>
      <c r="E6" s="35">
        <f t="shared" si="0"/>
        <v>-3</v>
      </c>
      <c r="F6" s="12">
        <v>1.2677758633990788E-2</v>
      </c>
      <c r="G6" s="23">
        <f t="shared" si="1"/>
        <v>2</v>
      </c>
      <c r="H6" s="35">
        <f t="shared" si="2"/>
        <v>14</v>
      </c>
      <c r="I6" s="35">
        <f t="shared" si="3"/>
        <v>1</v>
      </c>
      <c r="M6" s="35">
        <f t="shared" si="4"/>
        <v>33.198298897294045</v>
      </c>
      <c r="W6" s="57">
        <v>33.198298897294045</v>
      </c>
      <c r="X6" s="35">
        <v>1</v>
      </c>
      <c r="Y6" s="58">
        <f t="shared" si="5"/>
        <v>33.326438598472016</v>
      </c>
      <c r="Z6" s="58">
        <f t="shared" si="6"/>
        <v>36.715396484889538</v>
      </c>
      <c r="AA6" s="58">
        <f t="shared" si="7"/>
        <v>35.585743856083695</v>
      </c>
      <c r="AB6" s="58">
        <f t="shared" si="8"/>
        <v>34.839667306461926</v>
      </c>
      <c r="AC6" s="58">
        <f t="shared" si="9"/>
        <v>34.40719581498626</v>
      </c>
      <c r="AD6" s="58">
        <f t="shared" si="10"/>
        <v>34.970336080689471</v>
      </c>
      <c r="AE6" s="58">
        <f t="shared" si="11"/>
        <v>35.095103684468029</v>
      </c>
      <c r="AF6" s="58">
        <f t="shared" si="12"/>
        <v>38.479846449136275</v>
      </c>
    </row>
    <row r="7" spans="1:34" x14ac:dyDescent="0.75">
      <c r="A7" s="4" t="s">
        <v>81</v>
      </c>
      <c r="B7" s="35">
        <v>6</v>
      </c>
      <c r="C7" s="35">
        <v>17</v>
      </c>
      <c r="D7" s="35">
        <v>3</v>
      </c>
      <c r="E7" s="35">
        <f t="shared" si="0"/>
        <v>-3</v>
      </c>
      <c r="F7" s="12">
        <v>3.8598273235144198E-3</v>
      </c>
      <c r="G7" s="23">
        <f t="shared" si="1"/>
        <v>6</v>
      </c>
      <c r="H7" s="35">
        <f t="shared" si="2"/>
        <v>17</v>
      </c>
      <c r="I7" s="35">
        <f t="shared" si="3"/>
        <v>3</v>
      </c>
      <c r="M7" s="35">
        <f t="shared" si="4"/>
        <v>33.326438598472016</v>
      </c>
      <c r="W7" s="57">
        <v>33.326438598472016</v>
      </c>
      <c r="X7" s="35">
        <v>3</v>
      </c>
      <c r="Y7" s="58">
        <f t="shared" si="5"/>
        <v>36.715396484889538</v>
      </c>
      <c r="Z7" s="58">
        <f t="shared" si="6"/>
        <v>35.585743856083695</v>
      </c>
      <c r="AA7" s="58">
        <f t="shared" si="7"/>
        <v>34.839667306461926</v>
      </c>
      <c r="AB7" s="58">
        <f t="shared" si="8"/>
        <v>34.40719581498626</v>
      </c>
      <c r="AC7" s="58">
        <f t="shared" si="9"/>
        <v>34.970336080689471</v>
      </c>
      <c r="AD7" s="58">
        <f t="shared" si="10"/>
        <v>35.095103684468029</v>
      </c>
      <c r="AE7" s="58">
        <f t="shared" si="11"/>
        <v>38.479846449136275</v>
      </c>
      <c r="AF7" s="58">
        <f t="shared" si="12"/>
        <v>44.170260810658235</v>
      </c>
    </row>
    <row r="8" spans="1:34" x14ac:dyDescent="0.75">
      <c r="A8" s="4" t="s">
        <v>82</v>
      </c>
      <c r="B8" s="35">
        <v>3</v>
      </c>
      <c r="C8" s="35">
        <v>30</v>
      </c>
      <c r="E8" s="35">
        <f t="shared" si="0"/>
        <v>6</v>
      </c>
      <c r="F8" s="12">
        <v>0.10168977031265802</v>
      </c>
      <c r="G8" s="23">
        <f t="shared" si="1"/>
        <v>3</v>
      </c>
      <c r="H8" s="35">
        <f t="shared" si="2"/>
        <v>30</v>
      </c>
      <c r="I8" s="35">
        <f t="shared" si="3"/>
        <v>0</v>
      </c>
      <c r="M8" s="35">
        <f t="shared" si="4"/>
        <v>36.715396484889538</v>
      </c>
      <c r="W8" s="57">
        <v>36.715396484889538</v>
      </c>
      <c r="Y8" s="58">
        <f t="shared" si="5"/>
        <v>35.585743856083695</v>
      </c>
      <c r="Z8" s="58">
        <f t="shared" si="6"/>
        <v>34.839667306461926</v>
      </c>
      <c r="AA8" s="58">
        <f t="shared" si="7"/>
        <v>34.40719581498626</v>
      </c>
      <c r="AB8" s="58">
        <f t="shared" si="8"/>
        <v>34.970336080689471</v>
      </c>
      <c r="AC8" s="58">
        <f t="shared" si="9"/>
        <v>35.095103684468029</v>
      </c>
      <c r="AD8" s="58">
        <f t="shared" si="10"/>
        <v>38.479846449136275</v>
      </c>
      <c r="AE8" s="58">
        <f t="shared" si="11"/>
        <v>44.170260810658235</v>
      </c>
      <c r="AF8" s="58">
        <f t="shared" si="12"/>
        <v>50.629513379248053</v>
      </c>
    </row>
    <row r="9" spans="1:34" x14ac:dyDescent="0.75">
      <c r="A9" s="4" t="s">
        <v>83</v>
      </c>
      <c r="B9" s="35">
        <v>2</v>
      </c>
      <c r="C9" s="35">
        <v>47</v>
      </c>
      <c r="D9" s="35">
        <v>8</v>
      </c>
      <c r="E9" s="35">
        <f t="shared" si="0"/>
        <v>1</v>
      </c>
      <c r="F9" s="12">
        <v>-3.0767817781043316E-2</v>
      </c>
      <c r="G9" s="23">
        <f t="shared" si="1"/>
        <v>2</v>
      </c>
      <c r="H9" s="35">
        <f t="shared" si="2"/>
        <v>47</v>
      </c>
      <c r="I9" s="35">
        <f t="shared" si="3"/>
        <v>8</v>
      </c>
      <c r="M9" s="35">
        <f t="shared" si="4"/>
        <v>35.585743856083695</v>
      </c>
      <c r="W9" s="57">
        <v>35.585743856083695</v>
      </c>
      <c r="X9" s="35">
        <v>8</v>
      </c>
      <c r="Y9" s="58">
        <f t="shared" si="5"/>
        <v>34.839667306461926</v>
      </c>
      <c r="Z9" s="58">
        <f t="shared" si="6"/>
        <v>34.40719581498626</v>
      </c>
      <c r="AA9" s="58">
        <f t="shared" si="7"/>
        <v>34.970336080689471</v>
      </c>
      <c r="AB9" s="58">
        <f t="shared" si="8"/>
        <v>35.095103684468029</v>
      </c>
      <c r="AC9" s="58">
        <f t="shared" si="9"/>
        <v>38.479846449136275</v>
      </c>
      <c r="AD9" s="58">
        <f t="shared" si="10"/>
        <v>44.170260810658235</v>
      </c>
      <c r="AE9" s="58">
        <f t="shared" si="11"/>
        <v>50.629513379248053</v>
      </c>
      <c r="AF9" s="58">
        <f t="shared" si="12"/>
        <v>51.421956268111856</v>
      </c>
    </row>
    <row r="10" spans="1:34" x14ac:dyDescent="0.75">
      <c r="A10" s="4" t="s">
        <v>84</v>
      </c>
      <c r="C10" s="35">
        <v>36</v>
      </c>
      <c r="D10" s="35">
        <v>1</v>
      </c>
      <c r="E10" s="35">
        <f t="shared" si="0"/>
        <v>5</v>
      </c>
      <c r="F10" s="12">
        <v>-2.0965602198427025E-2</v>
      </c>
      <c r="G10" s="23">
        <f t="shared" si="1"/>
        <v>0</v>
      </c>
      <c r="H10" s="35">
        <f t="shared" si="2"/>
        <v>36</v>
      </c>
      <c r="I10" s="35">
        <f t="shared" si="3"/>
        <v>1</v>
      </c>
      <c r="M10" s="35">
        <f t="shared" si="4"/>
        <v>34.839667306461926</v>
      </c>
      <c r="W10" s="57">
        <v>34.839667306461926</v>
      </c>
      <c r="X10" s="35">
        <v>1</v>
      </c>
      <c r="Y10" s="58">
        <f t="shared" si="5"/>
        <v>34.40719581498626</v>
      </c>
      <c r="Z10" s="58">
        <f t="shared" si="6"/>
        <v>34.970336080689471</v>
      </c>
      <c r="AA10" s="58">
        <f t="shared" si="7"/>
        <v>35.095103684468029</v>
      </c>
      <c r="AB10" s="58">
        <f t="shared" si="8"/>
        <v>38.479846449136275</v>
      </c>
      <c r="AC10" s="58">
        <f t="shared" si="9"/>
        <v>44.170260810658235</v>
      </c>
      <c r="AD10" s="58">
        <f t="shared" si="10"/>
        <v>50.629513379248053</v>
      </c>
      <c r="AE10" s="58">
        <f t="shared" si="11"/>
        <v>51.421956268111856</v>
      </c>
      <c r="AF10" s="58">
        <f t="shared" si="12"/>
        <v>57.345888374543684</v>
      </c>
    </row>
    <row r="11" spans="1:34" x14ac:dyDescent="0.75">
      <c r="A11" s="4" t="s">
        <v>85</v>
      </c>
      <c r="C11" s="35">
        <v>12</v>
      </c>
      <c r="D11" s="35">
        <v>5</v>
      </c>
      <c r="E11" s="35">
        <f t="shared" si="0"/>
        <v>2</v>
      </c>
      <c r="F11" s="12">
        <v>-1.2413192343988189E-2</v>
      </c>
      <c r="G11" s="23">
        <f t="shared" si="1"/>
        <v>0</v>
      </c>
      <c r="H11" s="35">
        <f t="shared" si="2"/>
        <v>12</v>
      </c>
      <c r="I11" s="35">
        <f t="shared" si="3"/>
        <v>5</v>
      </c>
      <c r="M11" s="35">
        <f t="shared" si="4"/>
        <v>34.40719581498626</v>
      </c>
      <c r="W11" s="57">
        <v>34.40719581498626</v>
      </c>
      <c r="X11" s="35">
        <v>5</v>
      </c>
      <c r="Y11" s="58">
        <f t="shared" si="5"/>
        <v>34.970336080689471</v>
      </c>
      <c r="Z11" s="58">
        <f t="shared" si="6"/>
        <v>35.095103684468029</v>
      </c>
      <c r="AA11" s="58">
        <f t="shared" si="7"/>
        <v>38.479846449136275</v>
      </c>
      <c r="AB11" s="58">
        <f t="shared" si="8"/>
        <v>44.170260810658235</v>
      </c>
      <c r="AC11" s="58">
        <f t="shared" si="9"/>
        <v>50.629513379248053</v>
      </c>
      <c r="AD11" s="58">
        <f t="shared" si="10"/>
        <v>51.421956268111856</v>
      </c>
      <c r="AE11" s="58">
        <f t="shared" si="11"/>
        <v>57.345888374543684</v>
      </c>
      <c r="AF11" s="58">
        <f t="shared" si="12"/>
        <v>49.848029806932381</v>
      </c>
    </row>
    <row r="12" spans="1:34" x14ac:dyDescent="0.75">
      <c r="A12" s="4" t="s">
        <v>86</v>
      </c>
      <c r="C12" s="35">
        <v>16</v>
      </c>
      <c r="D12" s="35">
        <v>2</v>
      </c>
      <c r="E12" s="35">
        <f t="shared" si="0"/>
        <v>-2</v>
      </c>
      <c r="F12" s="12">
        <v>1.6366932915176102E-2</v>
      </c>
      <c r="G12" s="23">
        <f t="shared" si="1"/>
        <v>0</v>
      </c>
      <c r="H12" s="35">
        <f t="shared" si="2"/>
        <v>16</v>
      </c>
      <c r="I12" s="35">
        <f t="shared" si="3"/>
        <v>2</v>
      </c>
      <c r="M12" s="35">
        <f t="shared" si="4"/>
        <v>34.970336080689471</v>
      </c>
      <c r="W12" s="57">
        <v>34.970336080689471</v>
      </c>
      <c r="X12" s="35">
        <v>2</v>
      </c>
      <c r="Y12" s="58">
        <f t="shared" si="5"/>
        <v>35.095103684468029</v>
      </c>
      <c r="Z12" s="58">
        <f t="shared" si="6"/>
        <v>38.479846449136275</v>
      </c>
      <c r="AA12" s="58">
        <f t="shared" si="7"/>
        <v>44.170260810658235</v>
      </c>
      <c r="AB12" s="58">
        <f t="shared" si="8"/>
        <v>50.629513379248053</v>
      </c>
      <c r="AC12" s="58">
        <f t="shared" si="9"/>
        <v>51.421956268111856</v>
      </c>
      <c r="AD12" s="58">
        <f t="shared" si="10"/>
        <v>57.345888374543684</v>
      </c>
      <c r="AE12" s="58">
        <f t="shared" si="11"/>
        <v>49.848029806932381</v>
      </c>
      <c r="AF12" s="58">
        <f t="shared" si="12"/>
        <v>43.784155658424609</v>
      </c>
    </row>
    <row r="13" spans="1:34" x14ac:dyDescent="0.75">
      <c r="A13" s="4" t="s">
        <v>87</v>
      </c>
      <c r="B13" s="35">
        <v>5</v>
      </c>
      <c r="C13" s="35">
        <v>27</v>
      </c>
      <c r="D13" s="35">
        <v>3</v>
      </c>
      <c r="E13" s="35">
        <f t="shared" si="0"/>
        <v>0</v>
      </c>
      <c r="F13" s="12">
        <v>3.5678125452003329E-3</v>
      </c>
      <c r="G13" s="23">
        <f t="shared" si="1"/>
        <v>5</v>
      </c>
      <c r="H13" s="35">
        <f t="shared" si="2"/>
        <v>27</v>
      </c>
      <c r="I13" s="35">
        <f t="shared" si="3"/>
        <v>3</v>
      </c>
      <c r="M13" s="35">
        <f t="shared" si="4"/>
        <v>35.095103684468029</v>
      </c>
      <c r="W13" s="57">
        <v>35.095103684468029</v>
      </c>
      <c r="X13" s="35">
        <v>3</v>
      </c>
      <c r="Y13" s="58">
        <f t="shared" si="5"/>
        <v>38.479846449136275</v>
      </c>
      <c r="Z13" s="58">
        <f t="shared" si="6"/>
        <v>44.170260810658235</v>
      </c>
      <c r="AA13" s="58">
        <f t="shared" si="7"/>
        <v>50.629513379248053</v>
      </c>
      <c r="AB13" s="58">
        <f t="shared" si="8"/>
        <v>51.421956268111856</v>
      </c>
      <c r="AC13" s="58">
        <f t="shared" si="9"/>
        <v>57.345888374543684</v>
      </c>
      <c r="AD13" s="58">
        <f t="shared" si="10"/>
        <v>49.848029806932381</v>
      </c>
      <c r="AE13" s="58">
        <f t="shared" si="11"/>
        <v>43.784155658424609</v>
      </c>
      <c r="AF13" s="58">
        <f t="shared" si="12"/>
        <v>42.512031914493257</v>
      </c>
    </row>
    <row r="14" spans="1:34" x14ac:dyDescent="0.75">
      <c r="A14" s="4" t="s">
        <v>88</v>
      </c>
      <c r="B14" s="35">
        <v>3</v>
      </c>
      <c r="C14" s="35">
        <v>23</v>
      </c>
      <c r="D14" s="35">
        <v>3</v>
      </c>
      <c r="E14" s="35">
        <f t="shared" si="0"/>
        <v>-4</v>
      </c>
      <c r="F14" s="12">
        <v>9.6444871486908404E-2</v>
      </c>
      <c r="G14" s="23">
        <f t="shared" si="1"/>
        <v>3</v>
      </c>
      <c r="H14" s="35">
        <f t="shared" si="2"/>
        <v>23</v>
      </c>
      <c r="I14" s="35">
        <f t="shared" si="3"/>
        <v>3</v>
      </c>
      <c r="M14" s="35">
        <f t="shared" si="4"/>
        <v>38.479846449136275</v>
      </c>
      <c r="W14" s="57">
        <v>38.479846449136275</v>
      </c>
      <c r="X14" s="35">
        <v>3</v>
      </c>
      <c r="Y14" s="58">
        <f t="shared" si="5"/>
        <v>44.170260810658235</v>
      </c>
      <c r="Z14" s="58">
        <f t="shared" si="6"/>
        <v>50.629513379248053</v>
      </c>
      <c r="AA14" s="58">
        <f t="shared" si="7"/>
        <v>51.421956268111856</v>
      </c>
      <c r="AB14" s="58">
        <f t="shared" si="8"/>
        <v>57.345888374543684</v>
      </c>
      <c r="AC14" s="58">
        <f t="shared" si="9"/>
        <v>49.848029806932381</v>
      </c>
      <c r="AD14" s="58">
        <f t="shared" si="10"/>
        <v>43.784155658424609</v>
      </c>
      <c r="AE14" s="58">
        <f t="shared" si="11"/>
        <v>42.512031914493257</v>
      </c>
      <c r="AF14" s="58">
        <f t="shared" si="12"/>
        <v>43.999969891987519</v>
      </c>
    </row>
    <row r="15" spans="1:34" x14ac:dyDescent="0.75">
      <c r="A15" s="4" t="s">
        <v>89</v>
      </c>
      <c r="B15" s="35">
        <v>5</v>
      </c>
      <c r="C15" s="35">
        <v>24</v>
      </c>
      <c r="D15" s="35">
        <v>1</v>
      </c>
      <c r="E15" s="35">
        <f t="shared" si="0"/>
        <v>1</v>
      </c>
      <c r="F15" s="12">
        <v>0.14788038120276048</v>
      </c>
      <c r="G15" s="23">
        <f t="shared" si="1"/>
        <v>5</v>
      </c>
      <c r="H15" s="35">
        <f t="shared" si="2"/>
        <v>24</v>
      </c>
      <c r="I15" s="35">
        <f t="shared" si="3"/>
        <v>1</v>
      </c>
      <c r="M15" s="35">
        <f t="shared" si="4"/>
        <v>44.170260810658235</v>
      </c>
      <c r="W15" s="57">
        <v>44.170260810658235</v>
      </c>
      <c r="X15" s="35">
        <v>1</v>
      </c>
      <c r="Y15" s="58">
        <f t="shared" si="5"/>
        <v>50.629513379248053</v>
      </c>
      <c r="Z15" s="58">
        <f t="shared" si="6"/>
        <v>51.421956268111856</v>
      </c>
      <c r="AA15" s="58">
        <f t="shared" si="7"/>
        <v>57.345888374543684</v>
      </c>
      <c r="AB15" s="58">
        <f t="shared" si="8"/>
        <v>49.848029806932381</v>
      </c>
      <c r="AC15" s="58">
        <f t="shared" si="9"/>
        <v>43.784155658424609</v>
      </c>
      <c r="AD15" s="58">
        <f t="shared" si="10"/>
        <v>42.512031914493257</v>
      </c>
      <c r="AE15" s="58">
        <f t="shared" si="11"/>
        <v>43.999969891987519</v>
      </c>
      <c r="AF15" s="58">
        <f t="shared" si="12"/>
        <v>43.747062587030989</v>
      </c>
    </row>
    <row r="16" spans="1:34" x14ac:dyDescent="0.75">
      <c r="A16" s="4" t="s">
        <v>90</v>
      </c>
      <c r="B16" s="35">
        <v>2</v>
      </c>
      <c r="C16" s="35">
        <v>13</v>
      </c>
      <c r="D16" s="35">
        <v>3</v>
      </c>
      <c r="E16" s="35">
        <f t="shared" si="0"/>
        <v>14</v>
      </c>
      <c r="F16" s="12">
        <v>0.14623532779845405</v>
      </c>
      <c r="G16" s="23">
        <f t="shared" si="1"/>
        <v>2</v>
      </c>
      <c r="H16" s="35">
        <f t="shared" si="2"/>
        <v>13</v>
      </c>
      <c r="I16" s="35">
        <f t="shared" si="3"/>
        <v>3</v>
      </c>
      <c r="M16" s="35">
        <f t="shared" si="4"/>
        <v>50.629513379248053</v>
      </c>
      <c r="W16" s="57">
        <v>50.629513379248053</v>
      </c>
      <c r="X16" s="35">
        <v>3</v>
      </c>
      <c r="Y16" s="58">
        <f t="shared" si="5"/>
        <v>51.421956268111856</v>
      </c>
      <c r="Z16" s="58">
        <f t="shared" si="6"/>
        <v>57.345888374543684</v>
      </c>
      <c r="AA16" s="58">
        <f t="shared" si="7"/>
        <v>49.848029806932381</v>
      </c>
      <c r="AB16" s="58">
        <f t="shared" si="8"/>
        <v>43.784155658424609</v>
      </c>
      <c r="AC16" s="58">
        <f t="shared" si="9"/>
        <v>42.512031914493257</v>
      </c>
      <c r="AD16" s="58">
        <f t="shared" si="10"/>
        <v>43.999969891987519</v>
      </c>
      <c r="AE16" s="58">
        <f t="shared" si="11"/>
        <v>43.747062587030989</v>
      </c>
      <c r="AF16" s="58">
        <f t="shared" si="12"/>
        <v>40.608482932520431</v>
      </c>
    </row>
    <row r="17" spans="1:32" x14ac:dyDescent="0.75">
      <c r="A17" s="4" t="s">
        <v>91</v>
      </c>
      <c r="C17" s="35">
        <v>21</v>
      </c>
      <c r="D17" s="35">
        <v>14</v>
      </c>
      <c r="E17" s="35">
        <f t="shared" si="0"/>
        <v>-3</v>
      </c>
      <c r="F17" s="12">
        <v>1.565179745908063E-2</v>
      </c>
      <c r="G17" s="23">
        <f t="shared" si="1"/>
        <v>0</v>
      </c>
      <c r="H17" s="35">
        <f t="shared" si="2"/>
        <v>21</v>
      </c>
      <c r="I17" s="35">
        <f t="shared" si="3"/>
        <v>14</v>
      </c>
      <c r="M17" s="35">
        <f t="shared" si="4"/>
        <v>51.421956268111856</v>
      </c>
      <c r="W17" s="57">
        <v>51.421956268111856</v>
      </c>
      <c r="X17" s="35">
        <v>14</v>
      </c>
      <c r="Y17" s="58">
        <f t="shared" si="5"/>
        <v>57.345888374543684</v>
      </c>
      <c r="Z17" s="58">
        <f t="shared" si="6"/>
        <v>49.848029806932381</v>
      </c>
      <c r="AA17" s="58">
        <f t="shared" si="7"/>
        <v>43.784155658424609</v>
      </c>
      <c r="AB17" s="58">
        <f t="shared" si="8"/>
        <v>42.512031914493257</v>
      </c>
      <c r="AC17" s="58">
        <f t="shared" si="9"/>
        <v>43.999969891987519</v>
      </c>
      <c r="AD17" s="58">
        <f t="shared" si="10"/>
        <v>43.747062587030989</v>
      </c>
      <c r="AE17" s="58">
        <f t="shared" si="11"/>
        <v>40.608482932520431</v>
      </c>
      <c r="AF17" s="58">
        <f t="shared" si="12"/>
        <v>38.00943886191714</v>
      </c>
    </row>
    <row r="18" spans="1:32" x14ac:dyDescent="0.75">
      <c r="A18" s="4" t="s">
        <v>92</v>
      </c>
      <c r="B18" s="35">
        <v>4</v>
      </c>
      <c r="C18" s="35">
        <v>20</v>
      </c>
      <c r="D18" s="35">
        <v>1</v>
      </c>
      <c r="E18" s="35">
        <f t="shared" si="0"/>
        <v>-4</v>
      </c>
      <c r="F18" s="12">
        <v>0.11520238700263952</v>
      </c>
      <c r="G18" s="23">
        <f t="shared" si="1"/>
        <v>4</v>
      </c>
      <c r="H18" s="35">
        <f t="shared" si="2"/>
        <v>20</v>
      </c>
      <c r="I18" s="35">
        <f t="shared" si="3"/>
        <v>1</v>
      </c>
      <c r="M18" s="35">
        <f t="shared" si="4"/>
        <v>57.345888374543684</v>
      </c>
      <c r="W18" s="57">
        <v>57.345888374543684</v>
      </c>
      <c r="X18" s="35">
        <v>1</v>
      </c>
      <c r="Y18" s="58">
        <f t="shared" si="5"/>
        <v>49.848029806932381</v>
      </c>
      <c r="Z18" s="58">
        <f t="shared" si="6"/>
        <v>43.784155658424609</v>
      </c>
      <c r="AA18" s="58">
        <f t="shared" si="7"/>
        <v>42.512031914493257</v>
      </c>
      <c r="AB18" s="58">
        <f t="shared" si="8"/>
        <v>43.999969891987519</v>
      </c>
      <c r="AC18" s="58">
        <f t="shared" si="9"/>
        <v>43.747062587030989</v>
      </c>
      <c r="AD18" s="58">
        <f t="shared" si="10"/>
        <v>40.608482932520431</v>
      </c>
      <c r="AE18" s="58">
        <f t="shared" si="11"/>
        <v>38.00943886191714</v>
      </c>
      <c r="AF18" s="58">
        <f t="shared" si="12"/>
        <v>41.369733920439586</v>
      </c>
    </row>
    <row r="19" spans="1:32" x14ac:dyDescent="0.75">
      <c r="A19" s="4" t="s">
        <v>93</v>
      </c>
      <c r="B19" s="35">
        <v>6</v>
      </c>
      <c r="C19" s="35">
        <v>19</v>
      </c>
      <c r="D19" s="35">
        <v>2</v>
      </c>
      <c r="E19" s="35">
        <f t="shared" si="0"/>
        <v>21</v>
      </c>
      <c r="F19" s="12">
        <v>-0.13074797130424554</v>
      </c>
      <c r="G19" s="23">
        <f t="shared" si="1"/>
        <v>6</v>
      </c>
      <c r="H19" s="35">
        <f t="shared" si="2"/>
        <v>19</v>
      </c>
      <c r="I19" s="35">
        <f t="shared" si="3"/>
        <v>2</v>
      </c>
      <c r="M19" s="35">
        <f t="shared" si="4"/>
        <v>49.848029806932381</v>
      </c>
      <c r="W19" s="57">
        <v>49.848029806932381</v>
      </c>
      <c r="X19" s="35">
        <v>2</v>
      </c>
      <c r="Y19" s="58">
        <f t="shared" si="5"/>
        <v>43.784155658424609</v>
      </c>
      <c r="Z19" s="58">
        <f t="shared" si="6"/>
        <v>42.512031914493257</v>
      </c>
      <c r="AA19" s="58">
        <f t="shared" si="7"/>
        <v>43.999969891987519</v>
      </c>
      <c r="AB19" s="58">
        <f t="shared" si="8"/>
        <v>43.747062587030989</v>
      </c>
      <c r="AC19" s="58">
        <f t="shared" si="9"/>
        <v>40.608482932520431</v>
      </c>
      <c r="AD19" s="58">
        <f t="shared" si="10"/>
        <v>38.00943886191714</v>
      </c>
      <c r="AE19" s="58">
        <f t="shared" si="11"/>
        <v>41.369733920439586</v>
      </c>
      <c r="AF19" s="58">
        <f t="shared" si="12"/>
        <v>41.994414963682217</v>
      </c>
    </row>
    <row r="20" spans="1:32" x14ac:dyDescent="0.75">
      <c r="A20" s="4" t="s">
        <v>94</v>
      </c>
      <c r="B20" s="35">
        <v>10</v>
      </c>
      <c r="C20" s="35">
        <v>573</v>
      </c>
      <c r="D20" s="35">
        <v>31</v>
      </c>
      <c r="E20" s="35">
        <f t="shared" si="0"/>
        <v>-42</v>
      </c>
      <c r="F20" s="12">
        <v>-0.12164721799424992</v>
      </c>
      <c r="G20" s="23">
        <f t="shared" si="1"/>
        <v>10</v>
      </c>
      <c r="H20" s="35">
        <f t="shared" si="2"/>
        <v>573</v>
      </c>
      <c r="I20" s="35">
        <f t="shared" si="3"/>
        <v>31</v>
      </c>
      <c r="M20" s="35">
        <f t="shared" si="4"/>
        <v>43.784155658424609</v>
      </c>
      <c r="W20" s="57">
        <v>43.784155658424609</v>
      </c>
      <c r="X20" s="35">
        <v>31</v>
      </c>
      <c r="Y20" s="58">
        <f t="shared" si="5"/>
        <v>42.512031914493257</v>
      </c>
      <c r="Z20" s="58">
        <f t="shared" si="6"/>
        <v>43.999969891987519</v>
      </c>
      <c r="AA20" s="58">
        <f t="shared" si="7"/>
        <v>43.747062587030989</v>
      </c>
      <c r="AB20" s="58">
        <f t="shared" si="8"/>
        <v>40.608482932520431</v>
      </c>
      <c r="AC20" s="58">
        <f t="shared" si="9"/>
        <v>38.00943886191714</v>
      </c>
      <c r="AD20" s="58">
        <f t="shared" si="10"/>
        <v>41.369733920439586</v>
      </c>
      <c r="AE20" s="58">
        <f t="shared" si="11"/>
        <v>41.994414963682217</v>
      </c>
      <c r="AF20" s="58">
        <f t="shared" si="12"/>
        <v>39.079236761883266</v>
      </c>
    </row>
    <row r="21" spans="1:32" x14ac:dyDescent="0.75">
      <c r="A21" s="4" t="s">
        <v>95</v>
      </c>
      <c r="B21" s="35">
        <v>180</v>
      </c>
      <c r="C21" s="35">
        <v>2406</v>
      </c>
      <c r="D21" s="35">
        <v>138</v>
      </c>
      <c r="E21" s="35">
        <f t="shared" si="0"/>
        <v>-262</v>
      </c>
      <c r="F21" s="12">
        <v>-2.9054431330265529E-2</v>
      </c>
      <c r="G21" s="23">
        <f t="shared" si="1"/>
        <v>180</v>
      </c>
      <c r="H21" s="35">
        <f t="shared" si="2"/>
        <v>2406</v>
      </c>
      <c r="I21" s="35">
        <f t="shared" si="3"/>
        <v>138</v>
      </c>
      <c r="M21" s="35">
        <f t="shared" si="4"/>
        <v>42.512031914493257</v>
      </c>
      <c r="W21" s="57">
        <v>42.512031914493257</v>
      </c>
      <c r="X21" s="35">
        <v>138</v>
      </c>
      <c r="Y21" s="58">
        <f t="shared" si="5"/>
        <v>43.999969891987519</v>
      </c>
      <c r="Z21" s="58">
        <f t="shared" si="6"/>
        <v>43.747062587030989</v>
      </c>
      <c r="AA21" s="58">
        <f t="shared" si="7"/>
        <v>40.608482932520431</v>
      </c>
      <c r="AB21" s="58">
        <f t="shared" si="8"/>
        <v>38.00943886191714</v>
      </c>
      <c r="AC21" s="58">
        <f t="shared" si="9"/>
        <v>41.369733920439586</v>
      </c>
      <c r="AD21" s="58">
        <f t="shared" si="10"/>
        <v>41.994414963682217</v>
      </c>
      <c r="AE21" s="58">
        <f t="shared" si="11"/>
        <v>39.079236761883266</v>
      </c>
      <c r="AF21" s="58">
        <f t="shared" si="12"/>
        <v>37.938624816529305</v>
      </c>
    </row>
    <row r="22" spans="1:32" x14ac:dyDescent="0.75">
      <c r="A22" s="4" t="s">
        <v>96</v>
      </c>
      <c r="B22" s="35">
        <v>414</v>
      </c>
      <c r="C22" s="35">
        <v>3138</v>
      </c>
      <c r="D22" s="35">
        <v>152</v>
      </c>
      <c r="E22" s="35">
        <f t="shared" si="0"/>
        <v>-309</v>
      </c>
      <c r="F22" s="12">
        <v>3.5000396605060713E-2</v>
      </c>
      <c r="G22" s="23">
        <f t="shared" si="1"/>
        <v>414</v>
      </c>
      <c r="H22" s="35">
        <f t="shared" si="2"/>
        <v>3138</v>
      </c>
      <c r="I22" s="35">
        <f t="shared" si="3"/>
        <v>152</v>
      </c>
      <c r="M22" s="35">
        <f t="shared" si="4"/>
        <v>43.999969891987519</v>
      </c>
      <c r="W22" s="57">
        <v>43.999969891987519</v>
      </c>
      <c r="X22" s="35">
        <v>152</v>
      </c>
      <c r="Y22" s="58">
        <f t="shared" si="5"/>
        <v>43.747062587030989</v>
      </c>
      <c r="Z22" s="58">
        <f t="shared" si="6"/>
        <v>40.608482932520431</v>
      </c>
      <c r="AA22" s="58">
        <f t="shared" si="7"/>
        <v>38.00943886191714</v>
      </c>
      <c r="AB22" s="58">
        <f t="shared" si="8"/>
        <v>41.369733920439586</v>
      </c>
      <c r="AC22" s="58">
        <f t="shared" si="9"/>
        <v>41.994414963682217</v>
      </c>
      <c r="AD22" s="58">
        <f t="shared" si="10"/>
        <v>39.079236761883266</v>
      </c>
      <c r="AE22" s="58">
        <f t="shared" si="11"/>
        <v>37.938624816529305</v>
      </c>
      <c r="AF22" s="58">
        <f t="shared" si="12"/>
        <v>39.490632644612553</v>
      </c>
    </row>
    <row r="23" spans="1:32" x14ac:dyDescent="0.75">
      <c r="A23" s="4" t="s">
        <v>97</v>
      </c>
      <c r="B23" s="35">
        <v>406</v>
      </c>
      <c r="C23" s="35">
        <v>2167</v>
      </c>
      <c r="D23" s="35">
        <v>97</v>
      </c>
      <c r="E23" s="35">
        <f t="shared" si="0"/>
        <v>-339</v>
      </c>
      <c r="F23" s="12">
        <v>-5.7478972275976092E-3</v>
      </c>
      <c r="G23" s="23">
        <f t="shared" si="1"/>
        <v>406</v>
      </c>
      <c r="H23" s="35">
        <f t="shared" si="2"/>
        <v>2167</v>
      </c>
      <c r="I23" s="35">
        <f t="shared" si="3"/>
        <v>97</v>
      </c>
      <c r="M23" s="35">
        <f t="shared" si="4"/>
        <v>43.747062587030989</v>
      </c>
      <c r="W23" s="57">
        <v>43.747062587030989</v>
      </c>
      <c r="X23" s="35">
        <v>97</v>
      </c>
      <c r="Y23" s="58">
        <f t="shared" si="5"/>
        <v>40.608482932520431</v>
      </c>
      <c r="Z23" s="58">
        <f t="shared" si="6"/>
        <v>38.00943886191714</v>
      </c>
      <c r="AA23" s="58">
        <f t="shared" si="7"/>
        <v>41.369733920439586</v>
      </c>
      <c r="AB23" s="58">
        <f t="shared" si="8"/>
        <v>41.994414963682217</v>
      </c>
      <c r="AC23" s="58">
        <f t="shared" si="9"/>
        <v>39.079236761883266</v>
      </c>
      <c r="AD23" s="58">
        <f t="shared" si="10"/>
        <v>37.938624816529305</v>
      </c>
      <c r="AE23" s="58">
        <f t="shared" si="11"/>
        <v>39.490632644612553</v>
      </c>
      <c r="AF23" s="58">
        <f t="shared" si="12"/>
        <v>39.813510970607062</v>
      </c>
    </row>
    <row r="24" spans="1:32" x14ac:dyDescent="0.75">
      <c r="A24" s="4" t="s">
        <v>98</v>
      </c>
      <c r="B24" s="35">
        <v>410</v>
      </c>
      <c r="C24" s="35">
        <v>1562</v>
      </c>
      <c r="D24" s="35">
        <v>71</v>
      </c>
      <c r="E24" s="35">
        <f t="shared" si="0"/>
        <v>-272</v>
      </c>
      <c r="F24" s="12">
        <v>-7.1743780471354546E-2</v>
      </c>
      <c r="G24" s="23">
        <f t="shared" si="1"/>
        <v>410</v>
      </c>
      <c r="H24" s="35">
        <f t="shared" si="2"/>
        <v>1562</v>
      </c>
      <c r="I24" s="35">
        <f t="shared" si="3"/>
        <v>71</v>
      </c>
      <c r="M24" s="35">
        <f t="shared" si="4"/>
        <v>40.608482932520431</v>
      </c>
      <c r="W24" s="57">
        <v>40.608482932520431</v>
      </c>
      <c r="X24" s="35">
        <v>71</v>
      </c>
      <c r="Y24" s="58">
        <f t="shared" si="5"/>
        <v>38.00943886191714</v>
      </c>
      <c r="Z24" s="58">
        <f t="shared" si="6"/>
        <v>41.369733920439586</v>
      </c>
      <c r="AA24" s="58">
        <f t="shared" si="7"/>
        <v>41.994414963682217</v>
      </c>
      <c r="AB24" s="58">
        <f t="shared" si="8"/>
        <v>39.079236761883266</v>
      </c>
      <c r="AC24" s="58">
        <f t="shared" si="9"/>
        <v>37.938624816529305</v>
      </c>
      <c r="AD24" s="58">
        <f t="shared" si="10"/>
        <v>39.490632644612553</v>
      </c>
      <c r="AE24" s="58">
        <f t="shared" si="11"/>
        <v>39.813510970607062</v>
      </c>
      <c r="AF24" s="58">
        <f t="shared" si="12"/>
        <v>42.727003123706304</v>
      </c>
    </row>
    <row r="25" spans="1:32" x14ac:dyDescent="0.75">
      <c r="A25" s="4" t="s">
        <v>99</v>
      </c>
      <c r="B25" s="35">
        <v>392</v>
      </c>
      <c r="C25" s="35">
        <v>1978</v>
      </c>
      <c r="D25" s="35">
        <v>120</v>
      </c>
      <c r="E25" s="35">
        <f t="shared" si="0"/>
        <v>-341</v>
      </c>
      <c r="F25" s="12">
        <v>-6.4002491177081122E-2</v>
      </c>
      <c r="G25" s="23">
        <f t="shared" si="1"/>
        <v>392</v>
      </c>
      <c r="H25" s="35">
        <f t="shared" si="2"/>
        <v>1978</v>
      </c>
      <c r="I25" s="35">
        <f t="shared" si="3"/>
        <v>120</v>
      </c>
      <c r="M25" s="35">
        <f t="shared" si="4"/>
        <v>38.00943886191714</v>
      </c>
      <c r="W25" s="57">
        <v>38.00943886191714</v>
      </c>
      <c r="X25" s="35">
        <v>120</v>
      </c>
      <c r="Y25" s="58">
        <f t="shared" si="5"/>
        <v>41.369733920439586</v>
      </c>
      <c r="Z25" s="58">
        <f t="shared" si="6"/>
        <v>41.994414963682217</v>
      </c>
      <c r="AA25" s="58">
        <f t="shared" si="7"/>
        <v>39.079236761883266</v>
      </c>
      <c r="AB25" s="58">
        <f t="shared" si="8"/>
        <v>37.938624816529305</v>
      </c>
      <c r="AC25" s="58">
        <f t="shared" si="9"/>
        <v>39.490632644612553</v>
      </c>
      <c r="AD25" s="58">
        <f t="shared" si="10"/>
        <v>39.813510970607062</v>
      </c>
      <c r="AE25" s="58">
        <f t="shared" si="11"/>
        <v>42.727003123706304</v>
      </c>
      <c r="AF25" s="58">
        <f t="shared" si="12"/>
        <v>40.756012193745072</v>
      </c>
    </row>
    <row r="26" spans="1:32" x14ac:dyDescent="0.75">
      <c r="A26" s="4" t="s">
        <v>100</v>
      </c>
      <c r="B26" s="35">
        <v>439</v>
      </c>
      <c r="C26" s="35">
        <v>1830</v>
      </c>
      <c r="D26" s="35">
        <v>98</v>
      </c>
      <c r="E26" s="35">
        <f t="shared" si="0"/>
        <v>-300</v>
      </c>
      <c r="F26" s="12">
        <v>8.8406857852596055E-2</v>
      </c>
      <c r="G26" s="23">
        <f t="shared" si="1"/>
        <v>439</v>
      </c>
      <c r="H26" s="35">
        <f t="shared" si="2"/>
        <v>1830</v>
      </c>
      <c r="I26" s="35">
        <f t="shared" si="3"/>
        <v>98</v>
      </c>
      <c r="M26" s="35">
        <f t="shared" si="4"/>
        <v>41.369733920439586</v>
      </c>
      <c r="W26" s="57">
        <v>41.369733920439586</v>
      </c>
      <c r="X26" s="35">
        <v>98</v>
      </c>
      <c r="Y26" s="58">
        <f t="shared" si="5"/>
        <v>41.994414963682217</v>
      </c>
      <c r="Z26" s="58">
        <f t="shared" si="6"/>
        <v>39.079236761883266</v>
      </c>
      <c r="AA26" s="58">
        <f t="shared" si="7"/>
        <v>37.938624816529305</v>
      </c>
      <c r="AB26" s="58">
        <f t="shared" si="8"/>
        <v>39.490632644612553</v>
      </c>
      <c r="AC26" s="58">
        <f t="shared" si="9"/>
        <v>39.813510970607062</v>
      </c>
      <c r="AD26" s="58">
        <f t="shared" si="10"/>
        <v>42.727003123706304</v>
      </c>
      <c r="AE26" s="58">
        <f t="shared" si="11"/>
        <v>40.756012193745072</v>
      </c>
      <c r="AF26" s="58">
        <f t="shared" si="12"/>
        <v>40.889210041022174</v>
      </c>
    </row>
    <row r="27" spans="1:32" x14ac:dyDescent="0.75">
      <c r="A27" s="4" t="s">
        <v>101</v>
      </c>
      <c r="B27" s="35">
        <v>388</v>
      </c>
      <c r="C27" s="35">
        <v>2119</v>
      </c>
      <c r="D27" s="35">
        <v>88</v>
      </c>
      <c r="E27" s="35">
        <f t="shared" si="0"/>
        <v>-312</v>
      </c>
      <c r="F27" s="12">
        <v>1.5099953131049617E-2</v>
      </c>
      <c r="G27" s="23">
        <f t="shared" si="1"/>
        <v>388</v>
      </c>
      <c r="H27" s="35">
        <f t="shared" si="2"/>
        <v>2119</v>
      </c>
      <c r="I27" s="35">
        <f t="shared" si="3"/>
        <v>88</v>
      </c>
      <c r="M27" s="35">
        <f t="shared" si="4"/>
        <v>41.994414963682217</v>
      </c>
      <c r="W27" s="57">
        <v>41.994414963682217</v>
      </c>
      <c r="X27" s="35">
        <v>88</v>
      </c>
      <c r="Y27" s="58">
        <f t="shared" si="5"/>
        <v>39.079236761883266</v>
      </c>
      <c r="Z27" s="58">
        <f t="shared" si="6"/>
        <v>37.938624816529305</v>
      </c>
      <c r="AA27" s="58">
        <f t="shared" si="7"/>
        <v>39.490632644612553</v>
      </c>
      <c r="AB27" s="58">
        <f t="shared" si="8"/>
        <v>39.813510970607062</v>
      </c>
      <c r="AC27" s="58">
        <f t="shared" si="9"/>
        <v>42.727003123706304</v>
      </c>
      <c r="AD27" s="58">
        <f t="shared" si="10"/>
        <v>40.756012193745072</v>
      </c>
      <c r="AE27" s="58">
        <f t="shared" si="11"/>
        <v>40.889210041022174</v>
      </c>
      <c r="AF27" s="58">
        <f t="shared" si="12"/>
        <v>40.695314440555499</v>
      </c>
    </row>
    <row r="28" spans="1:32" x14ac:dyDescent="0.75">
      <c r="A28" s="4" t="s">
        <v>102</v>
      </c>
      <c r="B28" s="35">
        <v>413</v>
      </c>
      <c r="C28" s="35">
        <v>2188</v>
      </c>
      <c r="D28" s="35">
        <v>101</v>
      </c>
      <c r="E28" s="35">
        <f t="shared" si="0"/>
        <v>-264</v>
      </c>
      <c r="F28" s="12">
        <v>-6.9418235837314768E-2</v>
      </c>
      <c r="G28" s="23">
        <f t="shared" si="1"/>
        <v>413</v>
      </c>
      <c r="H28" s="35">
        <f t="shared" si="2"/>
        <v>2188</v>
      </c>
      <c r="I28" s="35">
        <f t="shared" si="3"/>
        <v>101</v>
      </c>
      <c r="M28" s="35">
        <f t="shared" si="4"/>
        <v>39.079236761883266</v>
      </c>
      <c r="W28" s="57">
        <v>39.079236761883266</v>
      </c>
      <c r="X28" s="35">
        <v>101</v>
      </c>
      <c r="Y28" s="58">
        <f t="shared" si="5"/>
        <v>37.938624816529305</v>
      </c>
      <c r="Z28" s="58">
        <f t="shared" si="6"/>
        <v>39.490632644612553</v>
      </c>
      <c r="AA28" s="58">
        <f t="shared" si="7"/>
        <v>39.813510970607062</v>
      </c>
      <c r="AB28" s="58">
        <f t="shared" si="8"/>
        <v>42.727003123706304</v>
      </c>
      <c r="AC28" s="58">
        <f t="shared" si="9"/>
        <v>40.756012193745072</v>
      </c>
      <c r="AD28" s="58">
        <f t="shared" si="10"/>
        <v>40.889210041022174</v>
      </c>
      <c r="AE28" s="58">
        <f t="shared" si="11"/>
        <v>40.695314440555499</v>
      </c>
      <c r="AF28" s="58">
        <f t="shared" si="12"/>
        <v>41.005547401302181</v>
      </c>
    </row>
    <row r="29" spans="1:32" x14ac:dyDescent="0.75">
      <c r="A29" s="4" t="s">
        <v>103</v>
      </c>
      <c r="B29" s="35">
        <v>428</v>
      </c>
      <c r="C29" s="35">
        <v>1970</v>
      </c>
      <c r="D29" s="35">
        <v>164</v>
      </c>
      <c r="E29" s="35">
        <f t="shared" si="0"/>
        <v>-213</v>
      </c>
      <c r="F29" s="12">
        <v>-2.9187160238156928E-2</v>
      </c>
      <c r="G29" s="23">
        <f t="shared" si="1"/>
        <v>428</v>
      </c>
      <c r="H29" s="35">
        <f t="shared" si="2"/>
        <v>1970</v>
      </c>
      <c r="I29" s="35">
        <f t="shared" si="3"/>
        <v>164</v>
      </c>
      <c r="M29" s="35">
        <f t="shared" si="4"/>
        <v>37.938624816529305</v>
      </c>
      <c r="W29" s="57">
        <v>37.938624816529305</v>
      </c>
      <c r="X29" s="35">
        <v>164</v>
      </c>
      <c r="Y29" s="58">
        <f t="shared" si="5"/>
        <v>39.490632644612553</v>
      </c>
      <c r="Z29" s="58">
        <f t="shared" si="6"/>
        <v>39.813510970607062</v>
      </c>
      <c r="AA29" s="58">
        <f t="shared" si="7"/>
        <v>42.727003123706304</v>
      </c>
      <c r="AB29" s="58">
        <f t="shared" si="8"/>
        <v>40.756012193745072</v>
      </c>
      <c r="AC29" s="58">
        <f t="shared" si="9"/>
        <v>40.889210041022174</v>
      </c>
      <c r="AD29" s="58">
        <f t="shared" si="10"/>
        <v>40.695314440555499</v>
      </c>
      <c r="AE29" s="58">
        <f t="shared" si="11"/>
        <v>41.005547401302181</v>
      </c>
      <c r="AF29" s="58">
        <f t="shared" si="12"/>
        <v>41.462466598923648</v>
      </c>
    </row>
    <row r="30" spans="1:32" x14ac:dyDescent="0.75">
      <c r="A30" s="4" t="s">
        <v>104</v>
      </c>
      <c r="B30" s="35">
        <v>316</v>
      </c>
      <c r="C30" s="35">
        <v>1962</v>
      </c>
      <c r="D30" s="35">
        <v>103</v>
      </c>
      <c r="E30" s="35">
        <f t="shared" si="0"/>
        <v>-273</v>
      </c>
      <c r="F30" s="12">
        <v>4.0908383885518651E-2</v>
      </c>
      <c r="G30" s="23">
        <f t="shared" si="1"/>
        <v>316</v>
      </c>
      <c r="H30" s="35">
        <f t="shared" si="2"/>
        <v>1962</v>
      </c>
      <c r="I30" s="35">
        <f t="shared" si="3"/>
        <v>103</v>
      </c>
      <c r="M30" s="35">
        <f t="shared" si="4"/>
        <v>39.490632644612553</v>
      </c>
      <c r="W30" s="57">
        <v>39.490632644612553</v>
      </c>
      <c r="X30" s="35">
        <v>103</v>
      </c>
      <c r="Y30" s="58">
        <f t="shared" si="5"/>
        <v>39.813510970607062</v>
      </c>
      <c r="Z30" s="58">
        <f t="shared" si="6"/>
        <v>42.727003123706304</v>
      </c>
      <c r="AA30" s="58">
        <f t="shared" si="7"/>
        <v>40.756012193745072</v>
      </c>
      <c r="AB30" s="58">
        <f t="shared" si="8"/>
        <v>40.889210041022174</v>
      </c>
      <c r="AC30" s="58">
        <f t="shared" si="9"/>
        <v>40.695314440555499</v>
      </c>
      <c r="AD30" s="58">
        <f t="shared" si="10"/>
        <v>41.005547401302181</v>
      </c>
      <c r="AE30" s="58">
        <f t="shared" si="11"/>
        <v>41.462466598923648</v>
      </c>
      <c r="AF30" s="58">
        <f t="shared" si="12"/>
        <v>41.39165255353582</v>
      </c>
    </row>
    <row r="31" spans="1:32" x14ac:dyDescent="0.75">
      <c r="A31" s="4" t="s">
        <v>105</v>
      </c>
      <c r="B31" s="35">
        <v>362</v>
      </c>
      <c r="C31" s="35">
        <v>1856</v>
      </c>
      <c r="D31" s="35">
        <v>89</v>
      </c>
      <c r="E31" s="35">
        <f t="shared" si="0"/>
        <v>-161</v>
      </c>
      <c r="F31" s="12">
        <v>8.1760737767910818E-3</v>
      </c>
      <c r="G31" s="23">
        <f t="shared" si="1"/>
        <v>362</v>
      </c>
      <c r="H31" s="35">
        <f t="shared" si="2"/>
        <v>1856</v>
      </c>
      <c r="I31" s="35">
        <f t="shared" si="3"/>
        <v>89</v>
      </c>
      <c r="M31" s="35">
        <f t="shared" si="4"/>
        <v>39.813510970607062</v>
      </c>
      <c r="W31" s="57">
        <v>39.813510970607062</v>
      </c>
      <c r="X31" s="35">
        <v>89</v>
      </c>
      <c r="Y31" s="58">
        <f t="shared" si="5"/>
        <v>42.727003123706304</v>
      </c>
      <c r="Z31" s="58">
        <f t="shared" si="6"/>
        <v>40.756012193745072</v>
      </c>
      <c r="AA31" s="58">
        <f t="shared" si="7"/>
        <v>40.889210041022174</v>
      </c>
      <c r="AB31" s="58">
        <f t="shared" si="8"/>
        <v>40.695314440555499</v>
      </c>
      <c r="AC31" s="58">
        <f t="shared" si="9"/>
        <v>41.005547401302181</v>
      </c>
      <c r="AD31" s="58">
        <f t="shared" si="10"/>
        <v>41.462466598923648</v>
      </c>
      <c r="AE31" s="58">
        <f t="shared" si="11"/>
        <v>41.39165255353582</v>
      </c>
      <c r="AF31" s="58">
        <f t="shared" si="12"/>
        <v>39.335516164239216</v>
      </c>
    </row>
    <row r="32" spans="1:32" x14ac:dyDescent="0.75">
      <c r="A32" s="4" t="s">
        <v>106</v>
      </c>
      <c r="B32" s="35">
        <v>259</v>
      </c>
      <c r="C32" s="35">
        <v>1873</v>
      </c>
      <c r="D32" s="35">
        <v>98</v>
      </c>
      <c r="E32" s="35">
        <f t="shared" si="0"/>
        <v>-252</v>
      </c>
      <c r="F32" s="12">
        <v>7.3178478412772252E-2</v>
      </c>
      <c r="G32" s="23">
        <f t="shared" si="1"/>
        <v>259</v>
      </c>
      <c r="H32" s="35">
        <f t="shared" si="2"/>
        <v>1873</v>
      </c>
      <c r="I32" s="35">
        <f t="shared" si="3"/>
        <v>98</v>
      </c>
      <c r="M32" s="35">
        <f t="shared" si="4"/>
        <v>42.727003123706304</v>
      </c>
      <c r="W32" s="57">
        <v>42.727003123706304</v>
      </c>
      <c r="X32" s="35">
        <v>98</v>
      </c>
      <c r="Y32" s="58">
        <f t="shared" si="5"/>
        <v>40.756012193745072</v>
      </c>
      <c r="Z32" s="58">
        <f t="shared" si="6"/>
        <v>40.889210041022174</v>
      </c>
      <c r="AA32" s="58">
        <f t="shared" si="7"/>
        <v>40.695314440555499</v>
      </c>
      <c r="AB32" s="58">
        <f t="shared" si="8"/>
        <v>41.005547401302181</v>
      </c>
      <c r="AC32" s="58">
        <f t="shared" si="9"/>
        <v>41.462466598923648</v>
      </c>
      <c r="AD32" s="58">
        <f t="shared" si="10"/>
        <v>41.39165255353582</v>
      </c>
      <c r="AE32" s="58">
        <f t="shared" si="11"/>
        <v>39.335516164239216</v>
      </c>
      <c r="AF32" s="58">
        <f t="shared" si="12"/>
        <v>38.96795754770239</v>
      </c>
    </row>
    <row r="33" spans="1:32" x14ac:dyDescent="0.75">
      <c r="A33" s="4" t="s">
        <v>107</v>
      </c>
      <c r="B33" s="35">
        <v>325</v>
      </c>
      <c r="C33" s="35">
        <v>2216</v>
      </c>
      <c r="D33" s="35">
        <v>73</v>
      </c>
      <c r="E33" s="35">
        <f t="shared" si="0"/>
        <v>-118</v>
      </c>
      <c r="F33" s="12">
        <v>-4.6129866030029776E-2</v>
      </c>
      <c r="G33" s="23">
        <f t="shared" si="1"/>
        <v>325</v>
      </c>
      <c r="H33" s="35">
        <f t="shared" si="2"/>
        <v>2216</v>
      </c>
      <c r="I33" s="35">
        <f t="shared" si="3"/>
        <v>73</v>
      </c>
      <c r="M33" s="35">
        <f t="shared" si="4"/>
        <v>40.756012193745072</v>
      </c>
      <c r="W33" s="57">
        <v>40.756012193745072</v>
      </c>
      <c r="X33" s="35">
        <v>73</v>
      </c>
      <c r="Y33" s="58">
        <f t="shared" si="5"/>
        <v>40.889210041022174</v>
      </c>
      <c r="Z33" s="58">
        <f t="shared" si="6"/>
        <v>40.695314440555499</v>
      </c>
      <c r="AA33" s="58">
        <f t="shared" si="7"/>
        <v>41.005547401302181</v>
      </c>
      <c r="AB33" s="58">
        <f t="shared" si="8"/>
        <v>41.462466598923648</v>
      </c>
      <c r="AC33" s="58">
        <f t="shared" si="9"/>
        <v>41.39165255353582</v>
      </c>
      <c r="AD33" s="58">
        <f t="shared" si="10"/>
        <v>39.335516164239216</v>
      </c>
      <c r="AE33" s="58">
        <f t="shared" si="11"/>
        <v>38.96795754770239</v>
      </c>
      <c r="AF33" s="58">
        <f t="shared" si="12"/>
        <v>40.315110458770853</v>
      </c>
    </row>
    <row r="34" spans="1:32" x14ac:dyDescent="0.75">
      <c r="A34" s="4" t="s">
        <v>108</v>
      </c>
      <c r="B34" s="35">
        <v>247</v>
      </c>
      <c r="C34" s="35">
        <v>1913</v>
      </c>
      <c r="D34" s="35">
        <v>129</v>
      </c>
      <c r="E34" s="35">
        <f t="shared" si="0"/>
        <v>-441</v>
      </c>
      <c r="F34" s="12">
        <v>3.2681766470161744E-3</v>
      </c>
      <c r="G34" s="23">
        <f t="shared" si="1"/>
        <v>247</v>
      </c>
      <c r="H34" s="35">
        <f t="shared" si="2"/>
        <v>1913</v>
      </c>
      <c r="I34" s="35">
        <f t="shared" si="3"/>
        <v>129</v>
      </c>
      <c r="M34" s="35">
        <f t="shared" si="4"/>
        <v>40.889210041022174</v>
      </c>
      <c r="W34" s="57">
        <v>40.889210041022174</v>
      </c>
      <c r="X34" s="35">
        <v>129</v>
      </c>
      <c r="Y34" s="58">
        <f t="shared" si="5"/>
        <v>40.695314440555499</v>
      </c>
      <c r="Z34" s="58">
        <f t="shared" si="6"/>
        <v>41.005547401302181</v>
      </c>
      <c r="AA34" s="58">
        <f t="shared" si="7"/>
        <v>41.462466598923648</v>
      </c>
      <c r="AB34" s="58">
        <f t="shared" si="8"/>
        <v>41.39165255353582</v>
      </c>
      <c r="AC34" s="58">
        <f t="shared" si="9"/>
        <v>39.335516164239216</v>
      </c>
      <c r="AD34" s="58">
        <f t="shared" si="10"/>
        <v>38.96795754770239</v>
      </c>
      <c r="AE34" s="58">
        <f t="shared" si="11"/>
        <v>40.315110458770853</v>
      </c>
      <c r="AF34" s="58">
        <f t="shared" si="12"/>
        <v>39.611185126641843</v>
      </c>
    </row>
    <row r="35" spans="1:32" x14ac:dyDescent="0.75">
      <c r="A35" s="4" t="s">
        <v>109</v>
      </c>
      <c r="B35" s="35">
        <v>641</v>
      </c>
      <c r="C35" s="35">
        <v>3327</v>
      </c>
      <c r="D35" s="35">
        <v>200</v>
      </c>
      <c r="E35" s="35">
        <f t="shared" si="0"/>
        <v>-224</v>
      </c>
      <c r="F35" s="12">
        <v>-4.7419747232130272E-3</v>
      </c>
      <c r="G35" s="23">
        <f t="shared" si="1"/>
        <v>641</v>
      </c>
      <c r="H35" s="35">
        <f t="shared" si="2"/>
        <v>3327</v>
      </c>
      <c r="I35" s="35">
        <f t="shared" si="3"/>
        <v>200</v>
      </c>
      <c r="M35" s="35">
        <f t="shared" si="4"/>
        <v>40.695314440555499</v>
      </c>
      <c r="W35" s="57">
        <v>40.695314440555499</v>
      </c>
      <c r="X35" s="35">
        <v>200</v>
      </c>
      <c r="Y35" s="58">
        <f t="shared" si="5"/>
        <v>41.005547401302181</v>
      </c>
      <c r="Z35" s="58">
        <f t="shared" si="6"/>
        <v>41.462466598923648</v>
      </c>
      <c r="AA35" s="58">
        <f t="shared" si="7"/>
        <v>41.39165255353582</v>
      </c>
      <c r="AB35" s="58">
        <f t="shared" si="8"/>
        <v>39.335516164239216</v>
      </c>
      <c r="AC35" s="58">
        <f t="shared" si="9"/>
        <v>38.96795754770239</v>
      </c>
      <c r="AD35" s="58">
        <f t="shared" si="10"/>
        <v>40.315110458770853</v>
      </c>
      <c r="AE35" s="58">
        <f t="shared" si="11"/>
        <v>39.611185126641843</v>
      </c>
      <c r="AF35" s="58">
        <f t="shared" si="12"/>
        <v>38.14263670919425</v>
      </c>
    </row>
    <row r="36" spans="1:32" x14ac:dyDescent="0.75">
      <c r="A36" s="4" t="s">
        <v>110</v>
      </c>
      <c r="B36" s="35">
        <v>336</v>
      </c>
      <c r="C36" s="35">
        <v>2031</v>
      </c>
      <c r="D36" s="35">
        <v>112</v>
      </c>
      <c r="E36" s="35">
        <f t="shared" si="0"/>
        <v>-226</v>
      </c>
      <c r="F36" s="12">
        <v>7.6233090961821412E-3</v>
      </c>
      <c r="G36" s="23">
        <f t="shared" si="1"/>
        <v>336</v>
      </c>
      <c r="H36" s="35">
        <f t="shared" si="2"/>
        <v>2031</v>
      </c>
      <c r="I36" s="35">
        <f t="shared" si="3"/>
        <v>112</v>
      </c>
      <c r="M36" s="35">
        <f t="shared" si="4"/>
        <v>41.005547401302181</v>
      </c>
      <c r="W36" s="57">
        <v>41.005547401302181</v>
      </c>
      <c r="X36" s="35">
        <v>112</v>
      </c>
      <c r="Y36" s="58">
        <f t="shared" si="5"/>
        <v>41.462466598923648</v>
      </c>
      <c r="Z36" s="58">
        <f t="shared" si="6"/>
        <v>41.39165255353582</v>
      </c>
      <c r="AA36" s="58">
        <f t="shared" si="7"/>
        <v>39.335516164239216</v>
      </c>
      <c r="AB36" s="58">
        <f t="shared" si="8"/>
        <v>38.96795754770239</v>
      </c>
      <c r="AC36" s="58">
        <f t="shared" si="9"/>
        <v>40.315110458770853</v>
      </c>
      <c r="AD36" s="58">
        <f t="shared" si="10"/>
        <v>39.611185126641843</v>
      </c>
      <c r="AE36" s="58">
        <f t="shared" si="11"/>
        <v>38.14263670919425</v>
      </c>
      <c r="AF36" s="58">
        <f t="shared" si="12"/>
        <v>38.318828798313966</v>
      </c>
    </row>
    <row r="37" spans="1:32" x14ac:dyDescent="0.75">
      <c r="A37" s="4" t="s">
        <v>111</v>
      </c>
      <c r="B37" s="35">
        <v>331</v>
      </c>
      <c r="C37" s="35">
        <v>2238</v>
      </c>
      <c r="D37" s="35">
        <v>105</v>
      </c>
      <c r="E37" s="35">
        <f t="shared" si="0"/>
        <v>-224</v>
      </c>
      <c r="F37" s="12">
        <v>1.1142863016796456E-2</v>
      </c>
      <c r="G37" s="23">
        <f t="shared" si="1"/>
        <v>331</v>
      </c>
      <c r="H37" s="35">
        <f t="shared" si="2"/>
        <v>2238</v>
      </c>
      <c r="I37" s="35">
        <f t="shared" si="3"/>
        <v>105</v>
      </c>
      <c r="M37" s="35">
        <f t="shared" si="4"/>
        <v>41.462466598923648</v>
      </c>
      <c r="W37" s="57">
        <v>41.462466598923648</v>
      </c>
      <c r="X37" s="35">
        <v>105</v>
      </c>
      <c r="Y37" s="58">
        <f t="shared" si="5"/>
        <v>41.39165255353582</v>
      </c>
      <c r="Z37" s="58">
        <f t="shared" si="6"/>
        <v>39.335516164239216</v>
      </c>
      <c r="AA37" s="58">
        <f t="shared" si="7"/>
        <v>38.96795754770239</v>
      </c>
      <c r="AB37" s="58">
        <f t="shared" si="8"/>
        <v>40.315110458770853</v>
      </c>
      <c r="AC37" s="58">
        <f t="shared" si="9"/>
        <v>39.611185126641843</v>
      </c>
      <c r="AD37" s="58">
        <f t="shared" si="10"/>
        <v>38.14263670919425</v>
      </c>
      <c r="AE37" s="58">
        <f t="shared" si="11"/>
        <v>38.318828798313966</v>
      </c>
      <c r="AF37" s="58">
        <f t="shared" si="12"/>
        <v>37.11414700237102</v>
      </c>
    </row>
    <row r="38" spans="1:32" x14ac:dyDescent="0.75">
      <c r="A38" s="4" t="s">
        <v>112</v>
      </c>
      <c r="B38" s="35">
        <v>336</v>
      </c>
      <c r="C38" s="35">
        <v>2797</v>
      </c>
      <c r="D38" s="35">
        <v>112</v>
      </c>
      <c r="E38" s="35">
        <f t="shared" si="0"/>
        <v>-118</v>
      </c>
      <c r="F38" s="12">
        <v>-1.707907203708614E-3</v>
      </c>
      <c r="G38" s="23">
        <f t="shared" si="1"/>
        <v>336</v>
      </c>
      <c r="H38" s="35">
        <f t="shared" si="2"/>
        <v>2797</v>
      </c>
      <c r="I38" s="35">
        <f t="shared" si="3"/>
        <v>112</v>
      </c>
      <c r="M38" s="35">
        <f t="shared" si="4"/>
        <v>41.39165255353582</v>
      </c>
      <c r="W38" s="57">
        <v>41.39165255353582</v>
      </c>
      <c r="X38" s="35">
        <v>112</v>
      </c>
      <c r="Y38" s="58">
        <f t="shared" si="5"/>
        <v>39.335516164239216</v>
      </c>
      <c r="Z38" s="58">
        <f t="shared" si="6"/>
        <v>38.96795754770239</v>
      </c>
      <c r="AA38" s="58">
        <f t="shared" si="7"/>
        <v>40.315110458770853</v>
      </c>
      <c r="AB38" s="58">
        <f t="shared" si="8"/>
        <v>39.611185126641843</v>
      </c>
      <c r="AC38" s="58">
        <f t="shared" si="9"/>
        <v>38.14263670919425</v>
      </c>
      <c r="AD38" s="58">
        <f t="shared" si="10"/>
        <v>38.318828798313966</v>
      </c>
      <c r="AE38" s="58">
        <f t="shared" si="11"/>
        <v>37.11414700237102</v>
      </c>
      <c r="AF38" s="58">
        <f t="shared" si="12"/>
        <v>36.233186556772438</v>
      </c>
    </row>
    <row r="39" spans="1:32" x14ac:dyDescent="0.75">
      <c r="A39" s="4" t="s">
        <v>113</v>
      </c>
      <c r="B39" s="35">
        <v>248</v>
      </c>
      <c r="C39" s="35">
        <v>1711</v>
      </c>
      <c r="D39" s="35">
        <v>130</v>
      </c>
      <c r="E39" s="35">
        <f t="shared" si="0"/>
        <v>-189</v>
      </c>
      <c r="F39" s="12">
        <v>-4.9675146133322461E-2</v>
      </c>
      <c r="G39" s="23">
        <f t="shared" si="1"/>
        <v>248</v>
      </c>
      <c r="H39" s="35">
        <f t="shared" si="2"/>
        <v>1711</v>
      </c>
      <c r="I39" s="35">
        <f t="shared" si="3"/>
        <v>130</v>
      </c>
      <c r="M39" s="35">
        <f t="shared" si="4"/>
        <v>39.335516164239216</v>
      </c>
      <c r="W39" s="57">
        <v>39.335516164239216</v>
      </c>
      <c r="X39" s="35">
        <v>130</v>
      </c>
      <c r="Y39" s="58">
        <f t="shared" si="5"/>
        <v>38.96795754770239</v>
      </c>
      <c r="Z39" s="58">
        <f t="shared" si="6"/>
        <v>40.315110458770853</v>
      </c>
      <c r="AA39" s="58">
        <f t="shared" si="7"/>
        <v>39.611185126641843</v>
      </c>
      <c r="AB39" s="58">
        <f t="shared" si="8"/>
        <v>38.14263670919425</v>
      </c>
      <c r="AC39" s="58">
        <f t="shared" si="9"/>
        <v>38.318828798313966</v>
      </c>
      <c r="AD39" s="58">
        <f t="shared" si="10"/>
        <v>37.11414700237102</v>
      </c>
      <c r="AE39" s="58">
        <f t="shared" si="11"/>
        <v>36.233186556772438</v>
      </c>
      <c r="AF39" s="58">
        <f t="shared" si="12"/>
        <v>35.650656731022558</v>
      </c>
    </row>
    <row r="40" spans="1:32" x14ac:dyDescent="0.75">
      <c r="A40" s="4" t="s">
        <v>114</v>
      </c>
      <c r="B40" s="35">
        <v>354</v>
      </c>
      <c r="C40" s="35">
        <v>2019</v>
      </c>
      <c r="D40" s="35">
        <v>165</v>
      </c>
      <c r="E40" s="35">
        <f t="shared" si="0"/>
        <v>-203</v>
      </c>
      <c r="F40" s="12">
        <v>-9.3441920274325296E-3</v>
      </c>
      <c r="G40" s="23">
        <f t="shared" si="1"/>
        <v>354</v>
      </c>
      <c r="H40" s="35">
        <f t="shared" si="2"/>
        <v>2019</v>
      </c>
      <c r="I40" s="35">
        <f t="shared" si="3"/>
        <v>165</v>
      </c>
      <c r="M40" s="35">
        <f t="shared" si="4"/>
        <v>38.96795754770239</v>
      </c>
      <c r="W40" s="57">
        <v>38.96795754770239</v>
      </c>
      <c r="X40" s="35">
        <v>165</v>
      </c>
      <c r="Y40" s="58">
        <f t="shared" si="5"/>
        <v>40.315110458770853</v>
      </c>
      <c r="Z40" s="58">
        <f t="shared" si="6"/>
        <v>39.611185126641843</v>
      </c>
      <c r="AA40" s="58">
        <f t="shared" si="7"/>
        <v>38.14263670919425</v>
      </c>
      <c r="AB40" s="58">
        <f t="shared" si="8"/>
        <v>38.318828798313966</v>
      </c>
      <c r="AC40" s="58">
        <f t="shared" si="9"/>
        <v>37.11414700237102</v>
      </c>
      <c r="AD40" s="58">
        <f t="shared" si="10"/>
        <v>36.233186556772438</v>
      </c>
      <c r="AE40" s="58">
        <f t="shared" si="11"/>
        <v>35.650656731022558</v>
      </c>
      <c r="AF40" s="58">
        <f t="shared" si="12"/>
        <v>34.335538745248591</v>
      </c>
    </row>
    <row r="41" spans="1:32" x14ac:dyDescent="0.75">
      <c r="A41" s="4" t="s">
        <v>115</v>
      </c>
      <c r="B41" s="35">
        <v>327</v>
      </c>
      <c r="C41" s="35">
        <v>2000</v>
      </c>
      <c r="D41" s="35">
        <v>124</v>
      </c>
      <c r="E41" s="35">
        <f t="shared" si="0"/>
        <v>-160</v>
      </c>
      <c r="F41" s="12">
        <v>3.4570785739010068E-2</v>
      </c>
      <c r="G41" s="23">
        <f t="shared" si="1"/>
        <v>327</v>
      </c>
      <c r="H41" s="35">
        <f t="shared" si="2"/>
        <v>2000</v>
      </c>
      <c r="I41" s="35">
        <f t="shared" si="3"/>
        <v>124</v>
      </c>
      <c r="M41" s="35">
        <f t="shared" si="4"/>
        <v>40.315110458770853</v>
      </c>
      <c r="W41" s="57">
        <v>40.315110458770853</v>
      </c>
      <c r="X41" s="35">
        <v>124</v>
      </c>
      <c r="Y41" s="58">
        <f t="shared" si="5"/>
        <v>39.611185126641843</v>
      </c>
      <c r="Z41" s="58">
        <f t="shared" si="6"/>
        <v>38.14263670919425</v>
      </c>
      <c r="AA41" s="58">
        <f t="shared" si="7"/>
        <v>38.318828798313966</v>
      </c>
      <c r="AB41" s="58">
        <f t="shared" si="8"/>
        <v>37.11414700237102</v>
      </c>
      <c r="AC41" s="58">
        <f t="shared" si="9"/>
        <v>36.233186556772438</v>
      </c>
      <c r="AD41" s="58">
        <f t="shared" si="10"/>
        <v>35.650656731022558</v>
      </c>
      <c r="AE41" s="58">
        <f t="shared" si="11"/>
        <v>34.335538745248591</v>
      </c>
      <c r="AF41" s="58">
        <f t="shared" si="12"/>
        <v>34.566527417108894</v>
      </c>
    </row>
    <row r="42" spans="1:32" x14ac:dyDescent="0.75">
      <c r="A42" s="4" t="s">
        <v>116</v>
      </c>
      <c r="B42" s="35">
        <v>302</v>
      </c>
      <c r="C42" s="35">
        <v>2131</v>
      </c>
      <c r="D42" s="35">
        <v>142</v>
      </c>
      <c r="E42" s="35">
        <f t="shared" si="0"/>
        <v>-166</v>
      </c>
      <c r="F42" s="12">
        <v>-1.7460582995274088E-2</v>
      </c>
      <c r="G42" s="23">
        <f t="shared" si="1"/>
        <v>302</v>
      </c>
      <c r="H42" s="35">
        <f t="shared" si="2"/>
        <v>2131</v>
      </c>
      <c r="I42" s="35">
        <f t="shared" si="3"/>
        <v>142</v>
      </c>
      <c r="M42" s="35">
        <f t="shared" si="4"/>
        <v>39.611185126641843</v>
      </c>
      <c r="W42" s="57">
        <v>39.611185126641843</v>
      </c>
      <c r="X42" s="35">
        <v>142</v>
      </c>
      <c r="Y42" s="58">
        <f t="shared" si="5"/>
        <v>38.14263670919425</v>
      </c>
      <c r="Z42" s="58">
        <f t="shared" si="6"/>
        <v>38.318828798313966</v>
      </c>
      <c r="AA42" s="58">
        <f t="shared" si="7"/>
        <v>37.11414700237102</v>
      </c>
      <c r="AB42" s="58">
        <f t="shared" si="8"/>
        <v>36.233186556772438</v>
      </c>
      <c r="AC42" s="58">
        <f t="shared" si="9"/>
        <v>35.650656731022558</v>
      </c>
      <c r="AD42" s="58">
        <f t="shared" si="10"/>
        <v>34.335538745248591</v>
      </c>
      <c r="AE42" s="58">
        <f t="shared" si="11"/>
        <v>34.566527417108894</v>
      </c>
      <c r="AF42" s="58">
        <f t="shared" si="12"/>
        <v>30.775446915810484</v>
      </c>
    </row>
    <row r="43" spans="1:32" x14ac:dyDescent="0.75">
      <c r="A43" s="4" t="s">
        <v>117</v>
      </c>
      <c r="B43" s="35">
        <v>306</v>
      </c>
      <c r="C43" s="35">
        <v>1954</v>
      </c>
      <c r="D43" s="35">
        <v>140</v>
      </c>
      <c r="E43" s="35">
        <f t="shared" si="0"/>
        <v>-5</v>
      </c>
      <c r="F43" s="12">
        <v>-3.7074084321195189E-2</v>
      </c>
      <c r="G43" s="23">
        <f t="shared" si="1"/>
        <v>306</v>
      </c>
      <c r="H43" s="35">
        <f t="shared" si="2"/>
        <v>1954</v>
      </c>
      <c r="I43" s="35">
        <f t="shared" si="3"/>
        <v>140</v>
      </c>
      <c r="M43" s="35">
        <f t="shared" si="4"/>
        <v>38.14263670919425</v>
      </c>
      <c r="W43" s="57">
        <v>38.14263670919425</v>
      </c>
      <c r="X43" s="35">
        <v>140</v>
      </c>
      <c r="Y43" s="58">
        <f t="shared" si="5"/>
        <v>38.318828798313966</v>
      </c>
      <c r="Z43" s="58">
        <f t="shared" si="6"/>
        <v>37.11414700237102</v>
      </c>
      <c r="AA43" s="58">
        <f t="shared" si="7"/>
        <v>36.233186556772438</v>
      </c>
      <c r="AB43" s="58">
        <f t="shared" si="8"/>
        <v>35.650656731022558</v>
      </c>
      <c r="AC43" s="58">
        <f t="shared" si="9"/>
        <v>34.335538745248591</v>
      </c>
      <c r="AD43" s="58">
        <f t="shared" si="10"/>
        <v>34.566527417108894</v>
      </c>
      <c r="AE43" s="58">
        <f t="shared" si="11"/>
        <v>30.775446915810484</v>
      </c>
      <c r="AF43" s="58">
        <f t="shared" si="12"/>
        <v>32.671408678634613</v>
      </c>
    </row>
    <row r="44" spans="1:32" x14ac:dyDescent="0.75">
      <c r="A44" s="4" t="s">
        <v>118</v>
      </c>
      <c r="B44" s="35">
        <v>141</v>
      </c>
      <c r="C44" s="35">
        <v>2141</v>
      </c>
      <c r="D44" s="35">
        <v>136</v>
      </c>
      <c r="E44" s="35">
        <f t="shared" si="0"/>
        <v>-29</v>
      </c>
      <c r="F44" s="12">
        <v>4.6192949497181335E-3</v>
      </c>
      <c r="G44" s="23">
        <f t="shared" si="1"/>
        <v>141</v>
      </c>
      <c r="H44" s="35">
        <f t="shared" si="2"/>
        <v>2141</v>
      </c>
      <c r="I44" s="35">
        <f t="shared" si="3"/>
        <v>136</v>
      </c>
      <c r="M44" s="35">
        <f t="shared" si="4"/>
        <v>38.318828798313966</v>
      </c>
      <c r="W44" s="57">
        <v>38.318828798313966</v>
      </c>
      <c r="X44" s="35">
        <v>136</v>
      </c>
      <c r="Y44" s="58">
        <f t="shared" si="5"/>
        <v>37.11414700237102</v>
      </c>
      <c r="Z44" s="58">
        <f t="shared" si="6"/>
        <v>36.233186556772438</v>
      </c>
      <c r="AA44" s="58">
        <f t="shared" si="7"/>
        <v>35.650656731022558</v>
      </c>
      <c r="AB44" s="58">
        <f t="shared" si="8"/>
        <v>34.335538745248591</v>
      </c>
      <c r="AC44" s="58">
        <f t="shared" si="9"/>
        <v>34.566527417108894</v>
      </c>
      <c r="AD44" s="58">
        <f t="shared" si="10"/>
        <v>30.775446915810484</v>
      </c>
      <c r="AE44" s="58">
        <f t="shared" si="11"/>
        <v>32.671408678634613</v>
      </c>
      <c r="AF44" s="58">
        <f t="shared" si="12"/>
        <v>35.149900267208622</v>
      </c>
    </row>
    <row r="45" spans="1:32" x14ac:dyDescent="0.75">
      <c r="A45" s="4" t="s">
        <v>119</v>
      </c>
      <c r="B45" s="35">
        <v>108</v>
      </c>
      <c r="C45" s="35">
        <v>1955</v>
      </c>
      <c r="D45" s="35">
        <v>79</v>
      </c>
      <c r="E45" s="35">
        <f t="shared" si="0"/>
        <v>15</v>
      </c>
      <c r="F45" s="12">
        <v>-3.1438377260527117E-2</v>
      </c>
      <c r="G45" s="23">
        <f t="shared" si="1"/>
        <v>108</v>
      </c>
      <c r="H45" s="35">
        <f t="shared" si="2"/>
        <v>1955</v>
      </c>
      <c r="I45" s="35">
        <f t="shared" si="3"/>
        <v>79</v>
      </c>
      <c r="M45" s="35">
        <f t="shared" si="4"/>
        <v>37.11414700237102</v>
      </c>
      <c r="W45" s="57">
        <v>37.11414700237102</v>
      </c>
      <c r="X45" s="35">
        <v>79</v>
      </c>
      <c r="Y45" s="58">
        <f t="shared" si="5"/>
        <v>36.233186556772438</v>
      </c>
      <c r="Z45" s="58">
        <f t="shared" si="6"/>
        <v>35.650656731022558</v>
      </c>
      <c r="AA45" s="58">
        <f t="shared" si="7"/>
        <v>34.335538745248591</v>
      </c>
      <c r="AB45" s="58">
        <f t="shared" si="8"/>
        <v>34.566527417108894</v>
      </c>
      <c r="AC45" s="58">
        <f t="shared" si="9"/>
        <v>30.775446915810484</v>
      </c>
      <c r="AD45" s="58">
        <f t="shared" si="10"/>
        <v>32.671408678634613</v>
      </c>
      <c r="AE45" s="58">
        <f t="shared" si="11"/>
        <v>35.149900267208622</v>
      </c>
      <c r="AF45" s="58">
        <f t="shared" si="12"/>
        <v>35.436528546159359</v>
      </c>
    </row>
    <row r="46" spans="1:32" x14ac:dyDescent="0.75">
      <c r="A46" s="4" t="s">
        <v>120</v>
      </c>
      <c r="B46" s="35">
        <v>99</v>
      </c>
      <c r="C46" s="35">
        <v>2068</v>
      </c>
      <c r="D46" s="35">
        <v>114</v>
      </c>
      <c r="E46" s="35">
        <f t="shared" si="0"/>
        <v>-54</v>
      </c>
      <c r="F46" s="12">
        <v>-2.3736513344690513E-2</v>
      </c>
      <c r="G46" s="23">
        <f t="shared" si="1"/>
        <v>99</v>
      </c>
      <c r="H46" s="35">
        <f t="shared" si="2"/>
        <v>2068</v>
      </c>
      <c r="I46" s="35">
        <f t="shared" si="3"/>
        <v>114</v>
      </c>
      <c r="M46" s="35">
        <f t="shared" si="4"/>
        <v>36.233186556772438</v>
      </c>
      <c r="W46" s="57">
        <v>36.233186556772438</v>
      </c>
      <c r="X46" s="35">
        <v>114</v>
      </c>
      <c r="Y46" s="58">
        <f t="shared" si="5"/>
        <v>35.650656731022558</v>
      </c>
      <c r="Z46" s="58">
        <f t="shared" si="6"/>
        <v>34.335538745248591</v>
      </c>
      <c r="AA46" s="58">
        <f t="shared" si="7"/>
        <v>34.566527417108894</v>
      </c>
      <c r="AB46" s="58">
        <f t="shared" si="8"/>
        <v>30.775446915810484</v>
      </c>
      <c r="AC46" s="58">
        <f t="shared" si="9"/>
        <v>32.671408678634613</v>
      </c>
      <c r="AD46" s="58">
        <f t="shared" si="10"/>
        <v>35.149900267208622</v>
      </c>
      <c r="AE46" s="58">
        <f t="shared" si="11"/>
        <v>35.436528546159359</v>
      </c>
      <c r="AF46" s="58">
        <f t="shared" si="12"/>
        <v>29.920620225057405</v>
      </c>
    </row>
    <row r="47" spans="1:32" x14ac:dyDescent="0.75">
      <c r="A47" s="4" t="s">
        <v>121</v>
      </c>
      <c r="B47" s="35">
        <v>126</v>
      </c>
      <c r="C47" s="35">
        <v>2352</v>
      </c>
      <c r="D47" s="35">
        <v>72</v>
      </c>
      <c r="E47" s="35">
        <f t="shared" si="0"/>
        <v>-109</v>
      </c>
      <c r="F47" s="12">
        <v>-1.607724523033971E-2</v>
      </c>
      <c r="G47" s="23">
        <f t="shared" si="1"/>
        <v>126</v>
      </c>
      <c r="H47" s="35">
        <f t="shared" si="2"/>
        <v>2352</v>
      </c>
      <c r="I47" s="35">
        <f t="shared" si="3"/>
        <v>72</v>
      </c>
      <c r="M47" s="35">
        <f t="shared" si="4"/>
        <v>35.650656731022558</v>
      </c>
      <c r="W47" s="57">
        <v>35.650656731022558</v>
      </c>
      <c r="X47" s="35">
        <v>72</v>
      </c>
      <c r="Y47" s="58">
        <f t="shared" si="5"/>
        <v>34.335538745248591</v>
      </c>
      <c r="Z47" s="58">
        <f t="shared" si="6"/>
        <v>34.566527417108894</v>
      </c>
      <c r="AA47" s="58">
        <f t="shared" si="7"/>
        <v>30.775446915810484</v>
      </c>
      <c r="AB47" s="58">
        <f t="shared" si="8"/>
        <v>32.671408678634613</v>
      </c>
      <c r="AC47" s="58">
        <f t="shared" si="9"/>
        <v>35.149900267208622</v>
      </c>
      <c r="AD47" s="58">
        <f t="shared" si="10"/>
        <v>35.436528546159359</v>
      </c>
      <c r="AE47" s="58">
        <f t="shared" si="11"/>
        <v>29.920620225057405</v>
      </c>
      <c r="AF47" s="58">
        <f t="shared" si="12"/>
        <v>26.125324602009719</v>
      </c>
    </row>
    <row r="48" spans="1:32" x14ac:dyDescent="0.75">
      <c r="A48" s="4" t="s">
        <v>122</v>
      </c>
      <c r="B48" s="35">
        <v>193</v>
      </c>
      <c r="C48" s="35">
        <v>1886</v>
      </c>
      <c r="D48" s="35">
        <v>84</v>
      </c>
      <c r="E48" s="35">
        <f t="shared" si="0"/>
        <v>-136</v>
      </c>
      <c r="F48" s="12">
        <v>-3.6889025514909357E-2</v>
      </c>
      <c r="G48" s="23">
        <f t="shared" si="1"/>
        <v>193</v>
      </c>
      <c r="H48" s="35">
        <f t="shared" si="2"/>
        <v>1886</v>
      </c>
      <c r="I48" s="35">
        <f t="shared" si="3"/>
        <v>84</v>
      </c>
      <c r="M48" s="35">
        <f t="shared" si="4"/>
        <v>34.335538745248591</v>
      </c>
      <c r="W48" s="57">
        <v>34.335538745248591</v>
      </c>
      <c r="X48" s="35">
        <v>84</v>
      </c>
      <c r="Y48" s="58">
        <f t="shared" si="5"/>
        <v>34.566527417108894</v>
      </c>
      <c r="Z48" s="58">
        <f t="shared" si="6"/>
        <v>30.775446915810484</v>
      </c>
      <c r="AA48" s="58">
        <f t="shared" si="7"/>
        <v>32.671408678634613</v>
      </c>
      <c r="AB48" s="58">
        <f t="shared" si="8"/>
        <v>35.149900267208622</v>
      </c>
      <c r="AC48" s="58">
        <f t="shared" si="9"/>
        <v>35.436528546159359</v>
      </c>
      <c r="AD48" s="58">
        <f t="shared" si="10"/>
        <v>29.920620225057405</v>
      </c>
      <c r="AE48" s="58">
        <f t="shared" si="11"/>
        <v>26.125324602009719</v>
      </c>
      <c r="AF48" s="58">
        <f t="shared" si="12"/>
        <v>31.151435775845854</v>
      </c>
    </row>
    <row r="49" spans="1:32" x14ac:dyDescent="0.75">
      <c r="A49" s="4" t="s">
        <v>123</v>
      </c>
      <c r="B49" s="35">
        <v>199</v>
      </c>
      <c r="C49" s="35">
        <v>2318</v>
      </c>
      <c r="D49" s="35">
        <v>63</v>
      </c>
      <c r="E49" s="35">
        <f t="shared" si="0"/>
        <v>-33</v>
      </c>
      <c r="F49" s="12">
        <v>6.7273932578753026E-3</v>
      </c>
      <c r="G49" s="23">
        <f t="shared" si="1"/>
        <v>199</v>
      </c>
      <c r="H49" s="35">
        <f t="shared" si="2"/>
        <v>2318</v>
      </c>
      <c r="I49" s="35">
        <f t="shared" si="3"/>
        <v>63</v>
      </c>
      <c r="M49" s="35">
        <f t="shared" si="4"/>
        <v>34.566527417108894</v>
      </c>
      <c r="W49" s="57">
        <v>34.566527417108894</v>
      </c>
      <c r="X49" s="35">
        <v>63</v>
      </c>
      <c r="Y49" s="58">
        <f t="shared" si="5"/>
        <v>30.775446915810484</v>
      </c>
      <c r="Z49" s="58">
        <f t="shared" si="6"/>
        <v>32.671408678634613</v>
      </c>
      <c r="AA49" s="58">
        <f t="shared" si="7"/>
        <v>35.149900267208622</v>
      </c>
      <c r="AB49" s="58">
        <f t="shared" si="8"/>
        <v>35.436528546159359</v>
      </c>
      <c r="AC49" s="58">
        <f t="shared" si="9"/>
        <v>29.920620225057405</v>
      </c>
      <c r="AD49" s="58">
        <f t="shared" si="10"/>
        <v>26.125324602009719</v>
      </c>
      <c r="AE49" s="58">
        <f t="shared" si="11"/>
        <v>31.151435775845854</v>
      </c>
      <c r="AF49" s="58">
        <f t="shared" si="12"/>
        <v>38.233683338978594</v>
      </c>
    </row>
    <row r="50" spans="1:32" x14ac:dyDescent="0.75">
      <c r="A50" s="4" t="s">
        <v>124</v>
      </c>
      <c r="B50" s="35">
        <v>108</v>
      </c>
      <c r="C50" s="35">
        <v>1734</v>
      </c>
      <c r="D50" s="35">
        <v>75</v>
      </c>
      <c r="E50" s="35">
        <f t="shared" si="0"/>
        <v>-84</v>
      </c>
      <c r="F50" s="12">
        <v>-0.109674901836451</v>
      </c>
      <c r="G50" s="23">
        <f t="shared" si="1"/>
        <v>108</v>
      </c>
      <c r="H50" s="35">
        <f t="shared" si="2"/>
        <v>1734</v>
      </c>
      <c r="I50" s="35">
        <f t="shared" si="3"/>
        <v>75</v>
      </c>
      <c r="M50" s="35">
        <f t="shared" si="4"/>
        <v>30.775446915810484</v>
      </c>
      <c r="W50" s="57">
        <v>30.775446915810484</v>
      </c>
      <c r="X50" s="35">
        <v>75</v>
      </c>
      <c r="Y50" s="58">
        <f t="shared" si="5"/>
        <v>32.671408678634613</v>
      </c>
      <c r="Z50" s="58">
        <f t="shared" si="6"/>
        <v>35.149900267208622</v>
      </c>
      <c r="AA50" s="58">
        <f t="shared" si="7"/>
        <v>35.436528546159359</v>
      </c>
      <c r="AB50" s="58">
        <f t="shared" si="8"/>
        <v>29.920620225057405</v>
      </c>
      <c r="AC50" s="58">
        <f t="shared" si="9"/>
        <v>26.125324602009719</v>
      </c>
      <c r="AD50" s="58">
        <f t="shared" si="10"/>
        <v>31.151435775845854</v>
      </c>
      <c r="AE50" s="58">
        <f t="shared" si="11"/>
        <v>38.233683338978594</v>
      </c>
      <c r="AF50" s="58">
        <f t="shared" si="12"/>
        <v>42.06775808211961</v>
      </c>
    </row>
    <row r="51" spans="1:32" x14ac:dyDescent="0.75">
      <c r="A51" s="4" t="s">
        <v>125</v>
      </c>
      <c r="B51" s="35">
        <v>172</v>
      </c>
      <c r="C51" s="35">
        <v>2052</v>
      </c>
      <c r="D51" s="35">
        <v>88</v>
      </c>
      <c r="E51" s="35">
        <f t="shared" si="0"/>
        <v>-157</v>
      </c>
      <c r="F51" s="12">
        <v>6.1606311291294569E-2</v>
      </c>
      <c r="G51" s="23">
        <f t="shared" si="1"/>
        <v>172</v>
      </c>
      <c r="H51" s="35">
        <f t="shared" si="2"/>
        <v>2052</v>
      </c>
      <c r="I51" s="35">
        <f t="shared" si="3"/>
        <v>88</v>
      </c>
      <c r="M51" s="35">
        <f t="shared" si="4"/>
        <v>32.671408678634613</v>
      </c>
      <c r="W51" s="57">
        <v>32.671408678634613</v>
      </c>
      <c r="X51" s="35">
        <v>88</v>
      </c>
      <c r="Y51" s="58">
        <f t="shared" si="5"/>
        <v>35.149900267208622</v>
      </c>
      <c r="Z51" s="58">
        <f t="shared" si="6"/>
        <v>35.436528546159359</v>
      </c>
      <c r="AA51" s="58">
        <f t="shared" si="7"/>
        <v>29.920620225057405</v>
      </c>
      <c r="AB51" s="58">
        <f t="shared" si="8"/>
        <v>26.125324602009719</v>
      </c>
      <c r="AC51" s="58">
        <f t="shared" si="9"/>
        <v>31.151435775845854</v>
      </c>
      <c r="AD51" s="58">
        <f t="shared" si="10"/>
        <v>38.233683338978594</v>
      </c>
      <c r="AE51" s="58">
        <f t="shared" si="11"/>
        <v>42.06775808211961</v>
      </c>
      <c r="AF51" s="58">
        <f t="shared" si="12"/>
        <v>41.623484249745971</v>
      </c>
    </row>
    <row r="52" spans="1:32" x14ac:dyDescent="0.75">
      <c r="A52" s="4" t="s">
        <v>126</v>
      </c>
      <c r="B52" s="35">
        <v>244</v>
      </c>
      <c r="C52" s="35">
        <v>2028</v>
      </c>
      <c r="D52" s="35">
        <v>87</v>
      </c>
      <c r="E52" s="35">
        <f t="shared" si="0"/>
        <v>-19</v>
      </c>
      <c r="F52" s="12">
        <v>7.5861179202683537E-2</v>
      </c>
      <c r="G52" s="23">
        <f t="shared" si="1"/>
        <v>244</v>
      </c>
      <c r="H52" s="35">
        <f t="shared" si="2"/>
        <v>2028</v>
      </c>
      <c r="I52" s="35">
        <f t="shared" si="3"/>
        <v>87</v>
      </c>
      <c r="M52" s="35">
        <f t="shared" si="4"/>
        <v>35.149900267208622</v>
      </c>
      <c r="W52" s="57">
        <v>35.149900267208622</v>
      </c>
      <c r="X52" s="35">
        <v>87</v>
      </c>
      <c r="Y52" s="58">
        <f t="shared" si="5"/>
        <v>35.436528546159359</v>
      </c>
      <c r="Z52" s="58">
        <f t="shared" si="6"/>
        <v>29.920620225057405</v>
      </c>
      <c r="AA52" s="58">
        <f t="shared" si="7"/>
        <v>26.125324602009719</v>
      </c>
      <c r="AB52" s="58">
        <f t="shared" si="8"/>
        <v>31.151435775845854</v>
      </c>
      <c r="AC52" s="58">
        <f t="shared" si="9"/>
        <v>38.233683338978594</v>
      </c>
      <c r="AD52" s="58">
        <f t="shared" si="10"/>
        <v>42.06775808211961</v>
      </c>
      <c r="AE52" s="58">
        <f t="shared" si="11"/>
        <v>41.623484249745971</v>
      </c>
      <c r="AF52" s="58">
        <f t="shared" si="12"/>
        <v>45.372413533551622</v>
      </c>
    </row>
    <row r="53" spans="1:32" x14ac:dyDescent="0.75">
      <c r="A53" s="4" t="s">
        <v>127</v>
      </c>
      <c r="B53" s="35">
        <v>87</v>
      </c>
      <c r="C53" s="35">
        <v>1792</v>
      </c>
      <c r="D53" s="35">
        <v>68</v>
      </c>
      <c r="E53" s="35">
        <f t="shared" si="0"/>
        <v>-3</v>
      </c>
      <c r="F53" s="12">
        <v>8.154454970620062E-3</v>
      </c>
      <c r="G53" s="23">
        <f t="shared" si="1"/>
        <v>87</v>
      </c>
      <c r="H53" s="35">
        <f t="shared" si="2"/>
        <v>1792</v>
      </c>
      <c r="I53" s="35">
        <f t="shared" si="3"/>
        <v>68</v>
      </c>
      <c r="M53" s="35">
        <f t="shared" si="4"/>
        <v>35.436528546159359</v>
      </c>
      <c r="W53" s="57">
        <v>35.436528546159359</v>
      </c>
      <c r="X53" s="35">
        <v>68</v>
      </c>
      <c r="Y53" s="58">
        <f t="shared" si="5"/>
        <v>29.920620225057405</v>
      </c>
      <c r="Z53" s="58">
        <f t="shared" si="6"/>
        <v>26.125324602009719</v>
      </c>
      <c r="AA53" s="58">
        <f t="shared" si="7"/>
        <v>31.151435775845854</v>
      </c>
      <c r="AB53" s="58">
        <f t="shared" si="8"/>
        <v>38.233683338978594</v>
      </c>
      <c r="AC53" s="58">
        <f t="shared" si="9"/>
        <v>42.06775808211961</v>
      </c>
      <c r="AD53" s="58">
        <f t="shared" si="10"/>
        <v>41.623484249745971</v>
      </c>
      <c r="AE53" s="58">
        <f t="shared" si="11"/>
        <v>45.372413533551622</v>
      </c>
      <c r="AF53" s="58">
        <f t="shared" si="12"/>
        <v>44.037062963381132</v>
      </c>
    </row>
    <row r="54" spans="1:32" x14ac:dyDescent="0.75">
      <c r="A54" s="4" t="s">
        <v>128</v>
      </c>
      <c r="B54" s="35">
        <v>58</v>
      </c>
      <c r="C54" s="35">
        <v>1371</v>
      </c>
      <c r="D54" s="35">
        <v>55</v>
      </c>
      <c r="E54" s="35">
        <f t="shared" si="0"/>
        <v>-100</v>
      </c>
      <c r="F54" s="12">
        <v>-0.15565600095158794</v>
      </c>
      <c r="G54" s="23">
        <f t="shared" si="1"/>
        <v>58</v>
      </c>
      <c r="H54" s="35">
        <f t="shared" si="2"/>
        <v>1371</v>
      </c>
      <c r="I54" s="35">
        <f t="shared" si="3"/>
        <v>55</v>
      </c>
      <c r="M54" s="35">
        <f t="shared" si="4"/>
        <v>29.920620225057405</v>
      </c>
      <c r="W54" s="57">
        <v>29.920620225057405</v>
      </c>
      <c r="X54" s="35">
        <v>55</v>
      </c>
      <c r="Y54" s="58">
        <f t="shared" si="5"/>
        <v>26.125324602009719</v>
      </c>
      <c r="Z54" s="58">
        <f t="shared" si="6"/>
        <v>31.151435775845854</v>
      </c>
      <c r="AA54" s="58">
        <f t="shared" si="7"/>
        <v>38.233683338978594</v>
      </c>
      <c r="AB54" s="58">
        <f t="shared" si="8"/>
        <v>42.06775808211961</v>
      </c>
      <c r="AC54" s="58">
        <f t="shared" si="9"/>
        <v>41.623484249745971</v>
      </c>
      <c r="AD54" s="58">
        <f t="shared" si="10"/>
        <v>45.372413533551622</v>
      </c>
      <c r="AE54" s="58">
        <f t="shared" si="11"/>
        <v>44.037062963381132</v>
      </c>
      <c r="AF54" s="58">
        <f t="shared" si="12"/>
        <v>42.43868879605585</v>
      </c>
    </row>
    <row r="55" spans="1:32" x14ac:dyDescent="0.75">
      <c r="A55" s="4" t="s">
        <v>129</v>
      </c>
      <c r="B55" s="35">
        <v>153</v>
      </c>
      <c r="C55" s="35">
        <v>1233</v>
      </c>
      <c r="D55" s="35">
        <v>53</v>
      </c>
      <c r="E55" s="35">
        <f t="shared" si="0"/>
        <v>-112</v>
      </c>
      <c r="F55" s="12">
        <v>-0.12684548630677339</v>
      </c>
      <c r="G55" s="23">
        <f t="shared" si="1"/>
        <v>153</v>
      </c>
      <c r="H55" s="35">
        <f t="shared" si="2"/>
        <v>1233</v>
      </c>
      <c r="I55" s="35">
        <f t="shared" si="3"/>
        <v>53</v>
      </c>
      <c r="M55" s="35">
        <f t="shared" si="4"/>
        <v>26.125324602009719</v>
      </c>
      <c r="W55" s="57">
        <v>26.125324602009719</v>
      </c>
      <c r="X55" s="35">
        <v>53</v>
      </c>
      <c r="Y55" s="58">
        <f t="shared" si="5"/>
        <v>31.151435775845854</v>
      </c>
      <c r="Z55" s="58">
        <f t="shared" si="6"/>
        <v>38.233683338978594</v>
      </c>
      <c r="AA55" s="58">
        <f t="shared" si="7"/>
        <v>42.06775808211961</v>
      </c>
      <c r="AB55" s="58">
        <f t="shared" si="8"/>
        <v>41.623484249745971</v>
      </c>
      <c r="AC55" s="58">
        <f t="shared" si="9"/>
        <v>45.372413533551622</v>
      </c>
      <c r="AD55" s="58">
        <f t="shared" si="10"/>
        <v>44.037062963381132</v>
      </c>
      <c r="AE55" s="58">
        <f t="shared" si="11"/>
        <v>42.43868879605585</v>
      </c>
      <c r="AF55" s="58">
        <f t="shared" si="12"/>
        <v>41.321681532497834</v>
      </c>
    </row>
    <row r="56" spans="1:32" x14ac:dyDescent="0.75">
      <c r="A56" s="4" t="s">
        <v>130</v>
      </c>
      <c r="B56" s="35">
        <v>183</v>
      </c>
      <c r="C56" s="35">
        <v>1991</v>
      </c>
      <c r="D56" s="35">
        <v>71</v>
      </c>
      <c r="E56" s="35">
        <f t="shared" si="0"/>
        <v>-63</v>
      </c>
      <c r="F56" s="12">
        <v>0.19238464020651813</v>
      </c>
      <c r="G56" s="23">
        <f t="shared" si="1"/>
        <v>183</v>
      </c>
      <c r="H56" s="35">
        <f t="shared" si="2"/>
        <v>1991</v>
      </c>
      <c r="I56" s="35">
        <f t="shared" si="3"/>
        <v>71</v>
      </c>
      <c r="M56" s="35">
        <f t="shared" si="4"/>
        <v>31.151435775845854</v>
      </c>
      <c r="W56" s="57">
        <v>31.151435775845854</v>
      </c>
      <c r="X56" s="35">
        <v>71</v>
      </c>
      <c r="Y56" s="58">
        <f t="shared" si="5"/>
        <v>38.233683338978594</v>
      </c>
      <c r="Z56" s="58">
        <f t="shared" si="6"/>
        <v>42.06775808211961</v>
      </c>
      <c r="AA56" s="58">
        <f t="shared" si="7"/>
        <v>41.623484249745971</v>
      </c>
      <c r="AB56" s="58">
        <f t="shared" si="8"/>
        <v>45.372413533551622</v>
      </c>
      <c r="AC56" s="58">
        <f t="shared" si="9"/>
        <v>44.037062963381132</v>
      </c>
      <c r="AD56" s="58">
        <f t="shared" si="10"/>
        <v>42.43868879605585</v>
      </c>
      <c r="AE56" s="58">
        <f t="shared" si="11"/>
        <v>41.321681532497834</v>
      </c>
      <c r="AF56" s="58">
        <f t="shared" si="12"/>
        <v>45.653140642053366</v>
      </c>
    </row>
    <row r="57" spans="1:32" x14ac:dyDescent="0.75">
      <c r="A57" s="4" t="s">
        <v>131</v>
      </c>
      <c r="B57" s="35">
        <v>128</v>
      </c>
      <c r="C57" s="35">
        <v>1949</v>
      </c>
      <c r="D57" s="35">
        <v>65</v>
      </c>
      <c r="E57" s="35">
        <f t="shared" si="0"/>
        <v>389</v>
      </c>
      <c r="F57" s="12">
        <v>0.2273489932885906</v>
      </c>
      <c r="G57" s="23">
        <f t="shared" si="1"/>
        <v>128</v>
      </c>
      <c r="H57" s="35">
        <f t="shared" si="2"/>
        <v>1949</v>
      </c>
      <c r="I57" s="35">
        <f t="shared" si="3"/>
        <v>65</v>
      </c>
      <c r="M57" s="35">
        <f t="shared" si="4"/>
        <v>38.233683338978594</v>
      </c>
      <c r="W57" s="57">
        <v>38.233683338978594</v>
      </c>
      <c r="X57" s="35">
        <v>65</v>
      </c>
      <c r="Y57" s="58">
        <f t="shared" si="5"/>
        <v>42.06775808211961</v>
      </c>
      <c r="Z57" s="58">
        <f t="shared" si="6"/>
        <v>41.623484249745971</v>
      </c>
      <c r="AA57" s="58">
        <f t="shared" si="7"/>
        <v>45.372413533551622</v>
      </c>
      <c r="AB57" s="58">
        <f t="shared" si="8"/>
        <v>44.037062963381132</v>
      </c>
      <c r="AC57" s="58">
        <f t="shared" si="9"/>
        <v>42.43868879605585</v>
      </c>
      <c r="AD57" s="58">
        <f t="shared" si="10"/>
        <v>41.321681532497834</v>
      </c>
      <c r="AE57" s="58">
        <f t="shared" si="11"/>
        <v>45.653140642053366</v>
      </c>
      <c r="AF57" s="58">
        <f t="shared" si="12"/>
        <v>42.550811034586573</v>
      </c>
    </row>
    <row r="58" spans="1:32" x14ac:dyDescent="0.75">
      <c r="A58" s="4" t="s">
        <v>132</v>
      </c>
      <c r="B58" s="35">
        <v>337</v>
      </c>
      <c r="C58" s="35">
        <v>1794</v>
      </c>
      <c r="D58" s="35">
        <v>726</v>
      </c>
      <c r="E58" s="35">
        <f t="shared" si="0"/>
        <v>584</v>
      </c>
      <c r="F58" s="12">
        <v>0.10028002557713922</v>
      </c>
      <c r="G58" s="23">
        <f t="shared" si="1"/>
        <v>337</v>
      </c>
      <c r="H58" s="35">
        <f t="shared" si="2"/>
        <v>1794</v>
      </c>
      <c r="I58" s="35">
        <f t="shared" si="3"/>
        <v>726</v>
      </c>
      <c r="M58" s="35">
        <f t="shared" si="4"/>
        <v>42.06775808211961</v>
      </c>
      <c r="W58" s="57">
        <v>42.06775808211961</v>
      </c>
      <c r="X58" s="35">
        <v>726</v>
      </c>
      <c r="Y58" s="58">
        <f t="shared" si="5"/>
        <v>41.623484249745971</v>
      </c>
      <c r="Z58" s="58">
        <f t="shared" si="6"/>
        <v>45.372413533551622</v>
      </c>
      <c r="AA58" s="58">
        <f t="shared" si="7"/>
        <v>44.037062963381132</v>
      </c>
      <c r="AB58" s="58">
        <f t="shared" si="8"/>
        <v>42.43868879605585</v>
      </c>
      <c r="AC58" s="58">
        <f t="shared" si="9"/>
        <v>41.321681532497834</v>
      </c>
      <c r="AD58" s="58">
        <f t="shared" si="10"/>
        <v>45.653140642053366</v>
      </c>
      <c r="AE58" s="58">
        <f t="shared" si="11"/>
        <v>42.550811034586573</v>
      </c>
      <c r="AF58" s="58">
        <f t="shared" si="12"/>
        <v>42.990026720861081</v>
      </c>
    </row>
    <row r="59" spans="1:32" x14ac:dyDescent="0.75">
      <c r="A59" s="4" t="s">
        <v>133</v>
      </c>
      <c r="B59" s="35">
        <v>217</v>
      </c>
      <c r="C59" s="35">
        <v>1521</v>
      </c>
      <c r="D59" s="35">
        <v>801</v>
      </c>
      <c r="E59" s="35">
        <f t="shared" si="0"/>
        <v>545</v>
      </c>
      <c r="F59" s="12">
        <v>-1.0560910602993911E-2</v>
      </c>
      <c r="G59" s="23">
        <f t="shared" si="1"/>
        <v>217</v>
      </c>
      <c r="H59" s="35">
        <f t="shared" si="2"/>
        <v>1521</v>
      </c>
      <c r="I59" s="35">
        <f t="shared" si="3"/>
        <v>801</v>
      </c>
      <c r="M59" s="35">
        <f t="shared" si="4"/>
        <v>41.623484249745971</v>
      </c>
      <c r="W59" s="57">
        <v>41.623484249745971</v>
      </c>
      <c r="X59" s="35">
        <v>801</v>
      </c>
      <c r="Y59" s="58">
        <f t="shared" si="5"/>
        <v>45.372413533551622</v>
      </c>
      <c r="Z59" s="58">
        <f t="shared" si="6"/>
        <v>44.037062963381132</v>
      </c>
      <c r="AA59" s="58">
        <f t="shared" si="7"/>
        <v>42.43868879605585</v>
      </c>
      <c r="AB59" s="58">
        <f t="shared" si="8"/>
        <v>41.321681532497834</v>
      </c>
      <c r="AC59" s="58">
        <f t="shared" si="9"/>
        <v>45.653140642053366</v>
      </c>
      <c r="AD59" s="58">
        <f t="shared" si="10"/>
        <v>42.550811034586573</v>
      </c>
      <c r="AE59" s="58">
        <f t="shared" si="11"/>
        <v>42.990026720861081</v>
      </c>
      <c r="AF59" s="58">
        <f t="shared" si="12"/>
        <v>41.448135184976096</v>
      </c>
    </row>
    <row r="60" spans="1:32" x14ac:dyDescent="0.75">
      <c r="A60" s="4" t="s">
        <v>134</v>
      </c>
      <c r="B60" s="35">
        <v>488</v>
      </c>
      <c r="C60" s="35">
        <v>1623</v>
      </c>
      <c r="D60" s="35">
        <v>1033</v>
      </c>
      <c r="E60" s="35">
        <f t="shared" si="0"/>
        <v>679</v>
      </c>
      <c r="F60" s="12">
        <v>9.0067646939684831E-2</v>
      </c>
      <c r="G60" s="23">
        <f t="shared" si="1"/>
        <v>488</v>
      </c>
      <c r="H60" s="35">
        <f t="shared" si="2"/>
        <v>1623</v>
      </c>
      <c r="I60" s="35">
        <f t="shared" si="3"/>
        <v>1033</v>
      </c>
      <c r="M60" s="35">
        <f t="shared" si="4"/>
        <v>45.372413533551622</v>
      </c>
      <c r="W60" s="57">
        <v>45.372413533551622</v>
      </c>
      <c r="X60" s="35">
        <v>1033</v>
      </c>
      <c r="Y60" s="58">
        <f t="shared" si="5"/>
        <v>44.037062963381132</v>
      </c>
      <c r="Z60" s="58">
        <f t="shared" si="6"/>
        <v>42.43868879605585</v>
      </c>
      <c r="AA60" s="58">
        <f t="shared" si="7"/>
        <v>41.321681532497834</v>
      </c>
      <c r="AB60" s="58">
        <f t="shared" si="8"/>
        <v>45.653140642053366</v>
      </c>
      <c r="AC60" s="58">
        <f t="shared" si="9"/>
        <v>42.550811034586573</v>
      </c>
      <c r="AD60" s="58">
        <f t="shared" si="10"/>
        <v>42.990026720861081</v>
      </c>
      <c r="AE60" s="58">
        <f t="shared" si="11"/>
        <v>41.448135184976096</v>
      </c>
      <c r="AF60" s="58">
        <f t="shared" si="12"/>
        <v>41.686711075985087</v>
      </c>
    </row>
    <row r="61" spans="1:32" x14ac:dyDescent="0.75">
      <c r="A61" s="4" t="s">
        <v>135</v>
      </c>
      <c r="B61" s="35">
        <v>224</v>
      </c>
      <c r="C61" s="35">
        <v>1878</v>
      </c>
      <c r="D61" s="35">
        <v>903</v>
      </c>
      <c r="E61" s="35">
        <f t="shared" si="0"/>
        <v>612</v>
      </c>
      <c r="F61" s="12">
        <v>-2.9430891287787309E-2</v>
      </c>
      <c r="G61" s="23">
        <f t="shared" si="1"/>
        <v>224</v>
      </c>
      <c r="H61" s="35">
        <f t="shared" si="2"/>
        <v>1878</v>
      </c>
      <c r="I61" s="35">
        <f t="shared" si="3"/>
        <v>903</v>
      </c>
      <c r="M61" s="35">
        <f t="shared" si="4"/>
        <v>44.037062963381132</v>
      </c>
      <c r="W61" s="57">
        <v>44.037062963381132</v>
      </c>
      <c r="X61" s="35">
        <v>903</v>
      </c>
      <c r="Y61" s="58">
        <f t="shared" si="5"/>
        <v>42.43868879605585</v>
      </c>
      <c r="Z61" s="58">
        <f t="shared" si="6"/>
        <v>41.321681532497834</v>
      </c>
      <c r="AA61" s="58">
        <f t="shared" si="7"/>
        <v>45.653140642053366</v>
      </c>
      <c r="AB61" s="58">
        <f t="shared" si="8"/>
        <v>42.550811034586573</v>
      </c>
      <c r="AC61" s="58">
        <f t="shared" si="9"/>
        <v>42.990026720861081</v>
      </c>
      <c r="AD61" s="58">
        <f t="shared" si="10"/>
        <v>41.448135184976096</v>
      </c>
      <c r="AE61" s="58">
        <f t="shared" si="11"/>
        <v>41.686711075985087</v>
      </c>
      <c r="AF61" s="58">
        <f t="shared" si="12"/>
        <v>41.241594219261593</v>
      </c>
    </row>
    <row r="62" spans="1:32" x14ac:dyDescent="0.75">
      <c r="A62" s="4" t="s">
        <v>136</v>
      </c>
      <c r="B62" s="35">
        <v>400</v>
      </c>
      <c r="C62" s="35">
        <v>1648</v>
      </c>
      <c r="D62" s="35">
        <v>1012</v>
      </c>
      <c r="E62" s="35">
        <f t="shared" si="0"/>
        <v>719</v>
      </c>
      <c r="F62" s="12">
        <v>-3.6296111951298893E-2</v>
      </c>
      <c r="G62" s="23">
        <f t="shared" si="1"/>
        <v>400</v>
      </c>
      <c r="H62" s="35">
        <f t="shared" si="2"/>
        <v>1648</v>
      </c>
      <c r="I62" s="35">
        <f t="shared" si="3"/>
        <v>1012</v>
      </c>
      <c r="M62" s="35">
        <f t="shared" si="4"/>
        <v>42.43868879605585</v>
      </c>
      <c r="W62" s="57">
        <v>42.43868879605585</v>
      </c>
      <c r="X62" s="35">
        <v>1012</v>
      </c>
      <c r="Y62" s="58">
        <f t="shared" si="5"/>
        <v>41.321681532497834</v>
      </c>
      <c r="Z62" s="58">
        <f t="shared" si="6"/>
        <v>45.653140642053366</v>
      </c>
      <c r="AA62" s="58">
        <f t="shared" si="7"/>
        <v>42.550811034586573</v>
      </c>
      <c r="AB62" s="58">
        <f t="shared" si="8"/>
        <v>42.990026720861081</v>
      </c>
      <c r="AC62" s="58">
        <f t="shared" si="9"/>
        <v>41.448135184976096</v>
      </c>
      <c r="AD62" s="58">
        <f t="shared" si="10"/>
        <v>41.686711075985087</v>
      </c>
      <c r="AE62" s="58">
        <f t="shared" si="11"/>
        <v>41.241594219261593</v>
      </c>
      <c r="AF62" s="58">
        <f t="shared" si="12"/>
        <v>41.003018328252601</v>
      </c>
    </row>
    <row r="63" spans="1:32" x14ac:dyDescent="0.75">
      <c r="A63" s="4" t="s">
        <v>137</v>
      </c>
      <c r="B63" s="35">
        <v>347</v>
      </c>
      <c r="C63" s="35">
        <v>1440</v>
      </c>
      <c r="D63" s="35">
        <v>1066</v>
      </c>
      <c r="E63" s="35">
        <f t="shared" si="0"/>
        <v>797</v>
      </c>
      <c r="F63" s="12">
        <v>-2.6320494229355784E-2</v>
      </c>
      <c r="G63" s="23">
        <f t="shared" si="1"/>
        <v>347</v>
      </c>
      <c r="H63" s="35">
        <f t="shared" si="2"/>
        <v>1440</v>
      </c>
      <c r="I63" s="35">
        <f t="shared" si="3"/>
        <v>1066</v>
      </c>
      <c r="M63" s="35">
        <f t="shared" si="4"/>
        <v>41.321681532497834</v>
      </c>
      <c r="W63" s="57">
        <v>41.321681532497834</v>
      </c>
      <c r="X63" s="35">
        <v>1066</v>
      </c>
      <c r="Y63" s="58">
        <f t="shared" si="5"/>
        <v>45.653140642053366</v>
      </c>
      <c r="Z63" s="58">
        <f t="shared" si="6"/>
        <v>42.550811034586573</v>
      </c>
      <c r="AA63" s="58">
        <f t="shared" si="7"/>
        <v>42.990026720861081</v>
      </c>
      <c r="AB63" s="58">
        <f t="shared" si="8"/>
        <v>41.448135184976096</v>
      </c>
      <c r="AC63" s="58">
        <f t="shared" si="9"/>
        <v>41.686711075985087</v>
      </c>
      <c r="AD63" s="58">
        <f t="shared" si="10"/>
        <v>41.241594219261593</v>
      </c>
      <c r="AE63" s="58">
        <f t="shared" si="11"/>
        <v>41.003018328252601</v>
      </c>
      <c r="AF63" s="58">
        <f t="shared" si="12"/>
        <v>43.275811975461963</v>
      </c>
    </row>
    <row r="64" spans="1:32" x14ac:dyDescent="0.75">
      <c r="A64" s="4" t="s">
        <v>138</v>
      </c>
      <c r="B64" s="35">
        <v>327</v>
      </c>
      <c r="C64" s="35">
        <v>1340</v>
      </c>
      <c r="D64" s="35">
        <v>1124</v>
      </c>
      <c r="E64" s="35">
        <f t="shared" si="0"/>
        <v>2507</v>
      </c>
      <c r="F64" s="12">
        <v>0.1048229149665416</v>
      </c>
      <c r="G64" s="23">
        <f t="shared" si="1"/>
        <v>327</v>
      </c>
      <c r="H64" s="35">
        <f t="shared" si="2"/>
        <v>1340</v>
      </c>
      <c r="I64" s="35">
        <f t="shared" si="3"/>
        <v>1124</v>
      </c>
      <c r="M64" s="35">
        <f t="shared" si="4"/>
        <v>45.653140642053366</v>
      </c>
      <c r="W64" s="57">
        <v>45.653140642053366</v>
      </c>
      <c r="X64" s="35">
        <v>1124</v>
      </c>
      <c r="Y64" s="58">
        <f t="shared" si="5"/>
        <v>42.550811034586573</v>
      </c>
      <c r="Z64" s="58">
        <f t="shared" si="6"/>
        <v>42.990026720861081</v>
      </c>
      <c r="AA64" s="58">
        <f t="shared" si="7"/>
        <v>41.448135184976096</v>
      </c>
      <c r="AB64" s="58">
        <f t="shared" si="8"/>
        <v>41.686711075985087</v>
      </c>
      <c r="AC64" s="58">
        <f t="shared" si="9"/>
        <v>41.241594219261593</v>
      </c>
      <c r="AD64" s="58">
        <f t="shared" si="10"/>
        <v>41.003018328252601</v>
      </c>
      <c r="AE64" s="58">
        <f t="shared" si="11"/>
        <v>43.275811975461963</v>
      </c>
      <c r="AF64" s="58">
        <f t="shared" si="12"/>
        <v>43.876045312558801</v>
      </c>
    </row>
    <row r="65" spans="1:32" x14ac:dyDescent="0.75">
      <c r="A65" s="4" t="s">
        <v>139</v>
      </c>
      <c r="B65" s="35">
        <v>241</v>
      </c>
      <c r="C65" s="35">
        <v>1280</v>
      </c>
      <c r="D65" s="35">
        <v>2748</v>
      </c>
      <c r="E65" s="35">
        <f t="shared" si="0"/>
        <v>2632</v>
      </c>
      <c r="F65" s="12">
        <v>-6.7954352402407991E-2</v>
      </c>
      <c r="G65" s="23">
        <f t="shared" si="1"/>
        <v>241</v>
      </c>
      <c r="H65" s="35">
        <f t="shared" si="2"/>
        <v>1280</v>
      </c>
      <c r="I65" s="35">
        <f t="shared" si="3"/>
        <v>2748</v>
      </c>
      <c r="M65" s="35">
        <f t="shared" si="4"/>
        <v>42.550811034586573</v>
      </c>
      <c r="W65" s="57">
        <v>42.550811034586573</v>
      </c>
      <c r="X65" s="35">
        <v>2748</v>
      </c>
      <c r="Y65" s="58">
        <f t="shared" si="5"/>
        <v>42.990026720861081</v>
      </c>
      <c r="Z65" s="58">
        <f t="shared" si="6"/>
        <v>41.448135184976096</v>
      </c>
      <c r="AA65" s="58">
        <f t="shared" si="7"/>
        <v>41.686711075985087</v>
      </c>
      <c r="AB65" s="58">
        <f t="shared" si="8"/>
        <v>41.241594219261593</v>
      </c>
      <c r="AC65" s="58">
        <f t="shared" si="9"/>
        <v>41.003018328252601</v>
      </c>
      <c r="AD65" s="58">
        <f t="shared" si="10"/>
        <v>43.275811975461963</v>
      </c>
      <c r="AE65" s="58">
        <f t="shared" si="11"/>
        <v>43.876045312558801</v>
      </c>
      <c r="AF65" s="58">
        <f t="shared" si="12"/>
        <v>21.830958563847801</v>
      </c>
    </row>
    <row r="66" spans="1:32" x14ac:dyDescent="0.75">
      <c r="A66" s="4" t="s">
        <v>140</v>
      </c>
      <c r="B66" s="35">
        <v>276</v>
      </c>
      <c r="C66" s="35">
        <v>1335</v>
      </c>
      <c r="D66" s="35">
        <v>2908</v>
      </c>
      <c r="E66" s="35">
        <f t="shared" si="0"/>
        <v>1739</v>
      </c>
      <c r="F66" s="12">
        <v>1.0322146055394832E-2</v>
      </c>
      <c r="G66" s="23">
        <f t="shared" si="1"/>
        <v>276</v>
      </c>
      <c r="H66" s="35">
        <f t="shared" si="2"/>
        <v>1335</v>
      </c>
      <c r="I66" s="35">
        <f t="shared" si="3"/>
        <v>2908</v>
      </c>
      <c r="M66" s="35">
        <f t="shared" si="4"/>
        <v>42.990026720861081</v>
      </c>
      <c r="W66" s="57">
        <v>42.990026720861081</v>
      </c>
      <c r="X66" s="35">
        <v>2908</v>
      </c>
      <c r="Y66" s="58">
        <f t="shared" si="5"/>
        <v>41.448135184976096</v>
      </c>
      <c r="Z66" s="58">
        <f t="shared" si="6"/>
        <v>41.686711075985087</v>
      </c>
      <c r="AA66" s="58">
        <f t="shared" si="7"/>
        <v>41.241594219261593</v>
      </c>
      <c r="AB66" s="58">
        <f t="shared" si="8"/>
        <v>41.003018328252601</v>
      </c>
      <c r="AC66" s="58">
        <f t="shared" si="9"/>
        <v>43.275811975461963</v>
      </c>
      <c r="AD66" s="58">
        <f t="shared" si="10"/>
        <v>43.876045312558801</v>
      </c>
      <c r="AE66" s="58">
        <f t="shared" si="11"/>
        <v>21.830958563847801</v>
      </c>
      <c r="AF66" s="58">
        <f t="shared" si="12"/>
        <v>0</v>
      </c>
    </row>
    <row r="67" spans="1:32" x14ac:dyDescent="0.75">
      <c r="A67" s="4" t="s">
        <v>141</v>
      </c>
      <c r="B67" s="35">
        <v>282</v>
      </c>
      <c r="C67" s="35">
        <v>1143</v>
      </c>
      <c r="D67" s="35">
        <v>2021</v>
      </c>
      <c r="E67" s="35">
        <f t="shared" si="0"/>
        <v>1361</v>
      </c>
      <c r="F67" s="12">
        <v>-3.586626139817628E-2</v>
      </c>
      <c r="G67" s="23">
        <f t="shared" si="1"/>
        <v>282</v>
      </c>
      <c r="H67" s="35">
        <f t="shared" si="2"/>
        <v>1143</v>
      </c>
      <c r="I67" s="35">
        <f t="shared" si="3"/>
        <v>2021</v>
      </c>
      <c r="M67" s="35">
        <f t="shared" si="4"/>
        <v>41.448135184976096</v>
      </c>
      <c r="W67" s="57">
        <v>41.448135184976096</v>
      </c>
      <c r="X67" s="35">
        <v>2021</v>
      </c>
      <c r="Y67" s="58">
        <f t="shared" si="5"/>
        <v>41.686711075985087</v>
      </c>
      <c r="Z67" s="58">
        <f t="shared" si="6"/>
        <v>41.241594219261593</v>
      </c>
      <c r="AA67" s="58">
        <f t="shared" si="7"/>
        <v>41.003018328252601</v>
      </c>
      <c r="AB67" s="58">
        <f t="shared" si="8"/>
        <v>43.275811975461963</v>
      </c>
      <c r="AC67" s="58">
        <f t="shared" si="9"/>
        <v>43.876045312558801</v>
      </c>
      <c r="AD67" s="58">
        <f t="shared" si="10"/>
        <v>21.830958563847801</v>
      </c>
      <c r="AE67" s="58">
        <f t="shared" si="11"/>
        <v>0</v>
      </c>
      <c r="AF67" s="58">
        <f t="shared" si="12"/>
        <v>0</v>
      </c>
    </row>
    <row r="68" spans="1:32" x14ac:dyDescent="0.75">
      <c r="A68" s="4" t="s">
        <v>142</v>
      </c>
      <c r="B68" s="35">
        <v>236</v>
      </c>
      <c r="C68" s="35">
        <v>2369</v>
      </c>
      <c r="D68" s="35">
        <v>1597</v>
      </c>
      <c r="E68" s="35">
        <f t="shared" ref="E68:E73" si="13">D69-B69</f>
        <v>1196</v>
      </c>
      <c r="F68" s="12">
        <v>5.7560102509863764E-3</v>
      </c>
      <c r="G68" s="23">
        <f t="shared" si="1"/>
        <v>236</v>
      </c>
      <c r="H68" s="35">
        <f t="shared" si="2"/>
        <v>2369</v>
      </c>
      <c r="I68" s="35">
        <f t="shared" si="3"/>
        <v>1597</v>
      </c>
      <c r="M68" s="35">
        <f t="shared" si="4"/>
        <v>41.686711075985087</v>
      </c>
      <c r="W68" s="57">
        <v>41.686711075985087</v>
      </c>
      <c r="X68" s="35">
        <v>1597</v>
      </c>
      <c r="Y68" s="58">
        <f t="shared" si="5"/>
        <v>41.241594219261593</v>
      </c>
      <c r="Z68" s="58">
        <f t="shared" si="6"/>
        <v>41.003018328252601</v>
      </c>
      <c r="AA68" s="58">
        <f t="shared" si="7"/>
        <v>43.275811975461963</v>
      </c>
      <c r="AB68" s="58">
        <f t="shared" si="8"/>
        <v>43.876045312558801</v>
      </c>
      <c r="AC68" s="58">
        <f t="shared" si="9"/>
        <v>21.830958563847801</v>
      </c>
      <c r="AD68" s="58">
        <f t="shared" si="10"/>
        <v>0</v>
      </c>
      <c r="AE68" s="58">
        <f t="shared" si="11"/>
        <v>0</v>
      </c>
      <c r="AF68" s="58">
        <f t="shared" si="12"/>
        <v>0</v>
      </c>
    </row>
    <row r="69" spans="1:32" x14ac:dyDescent="0.75">
      <c r="A69" s="4" t="s">
        <v>143</v>
      </c>
      <c r="B69" s="35">
        <v>229</v>
      </c>
      <c r="C69" s="35">
        <v>921</v>
      </c>
      <c r="D69" s="35">
        <v>1425</v>
      </c>
      <c r="E69" s="35">
        <f t="shared" si="13"/>
        <v>1016</v>
      </c>
      <c r="F69" s="12">
        <v>-1.0677667900260923E-2</v>
      </c>
      <c r="G69" s="23">
        <f t="shared" ref="G69:G73" si="14">B69+($U$2*B68)</f>
        <v>229</v>
      </c>
      <c r="H69" s="35">
        <f t="shared" ref="H69:H73" si="15">C69+($U$3*C68)</f>
        <v>921</v>
      </c>
      <c r="I69" s="35">
        <f t="shared" ref="I69:I73" si="16">D69+($U$4*D68)</f>
        <v>1425</v>
      </c>
      <c r="M69" s="35">
        <f t="shared" ref="M69:M73" si="17">M68*(1+F69)</f>
        <v>41.241594219261593</v>
      </c>
      <c r="W69" s="57">
        <v>41.241594219261593</v>
      </c>
      <c r="X69" s="35">
        <v>1425</v>
      </c>
      <c r="Y69" s="58">
        <f t="shared" ref="Y69:Y73" si="18">W70</f>
        <v>41.003018328252601</v>
      </c>
      <c r="Z69" s="58">
        <f t="shared" ref="Z69:Z73" si="19">W71</f>
        <v>43.275811975461963</v>
      </c>
      <c r="AA69" s="58">
        <f t="shared" ref="AA69:AA73" si="20">W72</f>
        <v>43.876045312558801</v>
      </c>
      <c r="AB69" s="58">
        <f t="shared" ref="AB69:AB73" si="21">W73</f>
        <v>21.830958563847801</v>
      </c>
      <c r="AC69" s="58">
        <f t="shared" ref="AC69:AC73" si="22">W74</f>
        <v>0</v>
      </c>
      <c r="AD69" s="58">
        <f t="shared" ref="AD69:AD73" si="23">W75</f>
        <v>0</v>
      </c>
      <c r="AE69" s="58">
        <f t="shared" ref="AE69:AE73" si="24">W76</f>
        <v>0</v>
      </c>
      <c r="AF69" s="58">
        <f t="shared" ref="AF69:AF73" si="25">W77</f>
        <v>0</v>
      </c>
    </row>
    <row r="70" spans="1:32" x14ac:dyDescent="0.75">
      <c r="A70" s="4" t="s">
        <v>144</v>
      </c>
      <c r="B70" s="35">
        <v>239</v>
      </c>
      <c r="C70" s="35">
        <v>991</v>
      </c>
      <c r="D70" s="35">
        <v>1255</v>
      </c>
      <c r="E70" s="35">
        <f t="shared" si="13"/>
        <v>1035</v>
      </c>
      <c r="F70" s="12">
        <v>-5.7848367776619503E-3</v>
      </c>
      <c r="G70" s="23">
        <f t="shared" si="14"/>
        <v>239</v>
      </c>
      <c r="H70" s="35">
        <f t="shared" si="15"/>
        <v>991</v>
      </c>
      <c r="I70" s="35">
        <f t="shared" si="16"/>
        <v>1255</v>
      </c>
      <c r="M70" s="35">
        <f t="shared" si="17"/>
        <v>41.003018328252601</v>
      </c>
      <c r="W70" s="57">
        <v>41.003018328252601</v>
      </c>
      <c r="X70" s="35">
        <v>1255</v>
      </c>
      <c r="Y70" s="58">
        <f t="shared" si="18"/>
        <v>43.275811975461963</v>
      </c>
      <c r="Z70" s="58">
        <f t="shared" si="19"/>
        <v>43.876045312558801</v>
      </c>
      <c r="AA70" s="58">
        <f t="shared" si="20"/>
        <v>21.830958563847801</v>
      </c>
      <c r="AB70" s="58">
        <f t="shared" si="21"/>
        <v>0</v>
      </c>
      <c r="AC70" s="58">
        <f t="shared" si="22"/>
        <v>0</v>
      </c>
      <c r="AD70" s="58">
        <f t="shared" si="23"/>
        <v>0</v>
      </c>
      <c r="AE70" s="58">
        <f t="shared" si="24"/>
        <v>0</v>
      </c>
      <c r="AF70" s="58">
        <f t="shared" si="25"/>
        <v>0</v>
      </c>
    </row>
    <row r="71" spans="1:32" x14ac:dyDescent="0.75">
      <c r="A71" s="4" t="s">
        <v>145</v>
      </c>
      <c r="B71" s="35">
        <v>237</v>
      </c>
      <c r="C71" s="35">
        <v>1005</v>
      </c>
      <c r="D71" s="35">
        <v>1272</v>
      </c>
      <c r="E71" s="35">
        <f t="shared" si="13"/>
        <v>1020</v>
      </c>
      <c r="F71" s="12">
        <v>5.5429910769357216E-2</v>
      </c>
      <c r="G71" s="23">
        <f t="shared" si="14"/>
        <v>237</v>
      </c>
      <c r="H71" s="35">
        <f t="shared" si="15"/>
        <v>1005</v>
      </c>
      <c r="I71" s="35">
        <f t="shared" si="16"/>
        <v>1272</v>
      </c>
      <c r="M71" s="35">
        <f t="shared" si="17"/>
        <v>43.275811975461963</v>
      </c>
      <c r="W71" s="57">
        <v>43.275811975461963</v>
      </c>
      <c r="X71" s="35">
        <v>1272</v>
      </c>
      <c r="Y71" s="58">
        <f t="shared" si="18"/>
        <v>43.876045312558801</v>
      </c>
      <c r="Z71" s="58">
        <f t="shared" si="19"/>
        <v>21.830958563847801</v>
      </c>
      <c r="AA71" s="58">
        <f t="shared" si="20"/>
        <v>0</v>
      </c>
      <c r="AB71" s="58">
        <f t="shared" si="21"/>
        <v>0</v>
      </c>
      <c r="AC71" s="58">
        <f t="shared" si="22"/>
        <v>0</v>
      </c>
      <c r="AD71" s="58">
        <f t="shared" si="23"/>
        <v>0</v>
      </c>
      <c r="AE71" s="58">
        <f t="shared" si="24"/>
        <v>0</v>
      </c>
      <c r="AF71" s="58">
        <f t="shared" si="25"/>
        <v>0</v>
      </c>
    </row>
    <row r="72" spans="1:32" x14ac:dyDescent="0.75">
      <c r="A72" s="4" t="s">
        <v>146</v>
      </c>
      <c r="B72" s="35">
        <v>206</v>
      </c>
      <c r="C72" s="35">
        <v>1110</v>
      </c>
      <c r="D72" s="35">
        <v>1226</v>
      </c>
      <c r="E72" s="35">
        <f t="shared" si="13"/>
        <v>847</v>
      </c>
      <c r="F72" s="12">
        <v>1.3869949740912492E-2</v>
      </c>
      <c r="G72" s="23">
        <f t="shared" si="14"/>
        <v>206</v>
      </c>
      <c r="H72" s="35">
        <f t="shared" si="15"/>
        <v>1110</v>
      </c>
      <c r="I72" s="35">
        <f t="shared" si="16"/>
        <v>1226</v>
      </c>
      <c r="M72" s="35">
        <f t="shared" si="17"/>
        <v>43.876045312558801</v>
      </c>
      <c r="W72" s="57">
        <v>43.876045312558801</v>
      </c>
      <c r="X72" s="35">
        <v>1226</v>
      </c>
      <c r="Y72" s="58">
        <f t="shared" si="18"/>
        <v>21.830958563847801</v>
      </c>
      <c r="Z72" s="58">
        <f t="shared" si="19"/>
        <v>0</v>
      </c>
      <c r="AA72" s="58">
        <f t="shared" si="20"/>
        <v>0</v>
      </c>
      <c r="AB72" s="58">
        <f t="shared" si="21"/>
        <v>0</v>
      </c>
      <c r="AC72" s="58">
        <f t="shared" si="22"/>
        <v>0</v>
      </c>
      <c r="AD72" s="58">
        <f t="shared" si="23"/>
        <v>0</v>
      </c>
      <c r="AE72" s="58">
        <f t="shared" si="24"/>
        <v>0</v>
      </c>
      <c r="AF72" s="58">
        <f t="shared" si="25"/>
        <v>0</v>
      </c>
    </row>
    <row r="73" spans="1:32" x14ac:dyDescent="0.75">
      <c r="A73" s="4" t="s">
        <v>147</v>
      </c>
      <c r="B73" s="35">
        <v>206</v>
      </c>
      <c r="C73" s="35">
        <v>862</v>
      </c>
      <c r="D73" s="35">
        <v>1053</v>
      </c>
      <c r="E73" s="35">
        <f t="shared" si="13"/>
        <v>0</v>
      </c>
      <c r="F73" s="12">
        <v>-0.50244014909887413</v>
      </c>
      <c r="G73" s="23">
        <f t="shared" si="14"/>
        <v>206</v>
      </c>
      <c r="H73" s="35">
        <f t="shared" si="15"/>
        <v>862</v>
      </c>
      <c r="I73" s="35">
        <f t="shared" si="16"/>
        <v>1053</v>
      </c>
      <c r="M73" s="35">
        <f t="shared" si="17"/>
        <v>21.830958563847801</v>
      </c>
      <c r="W73" s="57">
        <v>21.830958563847801</v>
      </c>
      <c r="X73" s="35">
        <v>1053</v>
      </c>
      <c r="Y73" s="58">
        <f t="shared" si="18"/>
        <v>0</v>
      </c>
      <c r="Z73" s="58">
        <f t="shared" si="19"/>
        <v>0</v>
      </c>
      <c r="AA73" s="58">
        <f t="shared" si="20"/>
        <v>0</v>
      </c>
      <c r="AB73" s="58">
        <f t="shared" si="21"/>
        <v>0</v>
      </c>
      <c r="AC73" s="58">
        <f t="shared" si="22"/>
        <v>0</v>
      </c>
      <c r="AD73" s="58">
        <f t="shared" si="23"/>
        <v>0</v>
      </c>
      <c r="AE73" s="58">
        <f t="shared" si="24"/>
        <v>0</v>
      </c>
      <c r="AF73" s="58">
        <f t="shared" si="25"/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A40D4-9ACA-4F02-A422-1B0C5430ACB4}">
  <sheetPr>
    <tabColor theme="4" tint="0.39997558519241921"/>
  </sheetPr>
  <dimension ref="A1:AH73"/>
  <sheetViews>
    <sheetView topLeftCell="F1" workbookViewId="0">
      <selection activeCell="G27" sqref="G27"/>
    </sheetView>
  </sheetViews>
  <sheetFormatPr defaultRowHeight="14.75" x14ac:dyDescent="0.75"/>
  <cols>
    <col min="1" max="1" width="7.6796875" style="35" bestFit="1" customWidth="1"/>
    <col min="2" max="2" width="20.31640625" style="35" bestFit="1" customWidth="1"/>
    <col min="3" max="3" width="18.54296875" style="35" bestFit="1" customWidth="1"/>
    <col min="4" max="4" width="19" style="35" bestFit="1" customWidth="1"/>
    <col min="5" max="5" width="19.2265625" style="35" customWidth="1"/>
    <col min="6" max="6" width="18" style="35" bestFit="1" customWidth="1"/>
    <col min="7" max="7" width="16.08984375" style="35" bestFit="1" customWidth="1"/>
    <col min="8" max="8" width="14.86328125" style="35" bestFit="1" customWidth="1"/>
    <col min="9" max="9" width="15.2265625" style="35" bestFit="1" customWidth="1"/>
    <col min="10" max="11" width="15.2265625" style="35" customWidth="1"/>
    <col min="12" max="12" width="12.86328125" style="35" bestFit="1" customWidth="1"/>
    <col min="13" max="14" width="12" style="35" bestFit="1" customWidth="1"/>
    <col min="15" max="15" width="10.76953125" style="35" bestFit="1" customWidth="1"/>
    <col min="16" max="16" width="15.453125" style="35" customWidth="1"/>
    <col min="17" max="17" width="17.6796875" style="35" bestFit="1" customWidth="1"/>
    <col min="18" max="18" width="14.2265625" style="35" bestFit="1" customWidth="1"/>
    <col min="19" max="19" width="12" style="35" customWidth="1"/>
    <col min="20" max="20" width="15.453125" style="35" bestFit="1" customWidth="1"/>
    <col min="21" max="21" width="12.453125" style="35" bestFit="1" customWidth="1"/>
    <col min="22" max="22" width="15.76953125" style="35" bestFit="1" customWidth="1"/>
    <col min="25" max="25" width="11.6796875" bestFit="1" customWidth="1"/>
    <col min="26" max="26" width="19" style="35" bestFit="1" customWidth="1"/>
  </cols>
  <sheetData>
    <row r="1" spans="1:34" s="35" customFormat="1" x14ac:dyDescent="0.75">
      <c r="O1" s="35">
        <f>70*0.15</f>
        <v>10.5</v>
      </c>
      <c r="Y1" s="35">
        <v>10.5</v>
      </c>
    </row>
    <row r="2" spans="1:34" x14ac:dyDescent="0.75">
      <c r="A2" s="35" t="s">
        <v>401</v>
      </c>
      <c r="B2" s="22" t="s">
        <v>346</v>
      </c>
      <c r="C2" s="22" t="s">
        <v>347</v>
      </c>
      <c r="D2" s="22" t="s">
        <v>348</v>
      </c>
      <c r="E2" s="22" t="s">
        <v>412</v>
      </c>
      <c r="F2" s="36" t="s">
        <v>349</v>
      </c>
      <c r="G2" s="22" t="s">
        <v>403</v>
      </c>
      <c r="H2" s="22" t="s">
        <v>404</v>
      </c>
      <c r="I2" s="22" t="s">
        <v>405</v>
      </c>
      <c r="J2" s="22" t="s">
        <v>449</v>
      </c>
      <c r="K2" s="22" t="s">
        <v>450</v>
      </c>
      <c r="L2" s="22" t="s">
        <v>406</v>
      </c>
      <c r="M2" s="22" t="s">
        <v>408</v>
      </c>
      <c r="N2" s="22" t="s">
        <v>407</v>
      </c>
      <c r="O2" s="56" t="s">
        <v>419</v>
      </c>
      <c r="P2" s="22" t="s">
        <v>414</v>
      </c>
      <c r="Q2" s="22" t="s">
        <v>413</v>
      </c>
      <c r="R2" s="22" t="s">
        <v>415</v>
      </c>
      <c r="S2" s="56" t="s">
        <v>417</v>
      </c>
      <c r="T2" s="56" t="s">
        <v>418</v>
      </c>
      <c r="U2" s="56" t="s">
        <v>416</v>
      </c>
      <c r="V2" s="22" t="s">
        <v>403</v>
      </c>
      <c r="W2">
        <v>0.33643649403977111</v>
      </c>
      <c r="Y2" s="8" t="s">
        <v>419</v>
      </c>
      <c r="Z2" s="22" t="s">
        <v>348</v>
      </c>
      <c r="AA2" s="8" t="s">
        <v>311</v>
      </c>
      <c r="AB2" s="8" t="s">
        <v>312</v>
      </c>
      <c r="AC2" s="8" t="s">
        <v>313</v>
      </c>
      <c r="AD2" s="8" t="s">
        <v>314</v>
      </c>
      <c r="AE2" s="8" t="s">
        <v>315</v>
      </c>
      <c r="AF2" s="8" t="s">
        <v>316</v>
      </c>
      <c r="AG2" s="8" t="s">
        <v>317</v>
      </c>
      <c r="AH2" s="8" t="s">
        <v>318</v>
      </c>
    </row>
    <row r="3" spans="1:34" x14ac:dyDescent="0.75">
      <c r="A3" s="4" t="s">
        <v>77</v>
      </c>
      <c r="B3" s="35">
        <v>16</v>
      </c>
      <c r="C3" s="35">
        <v>363</v>
      </c>
      <c r="D3" s="35">
        <v>43</v>
      </c>
      <c r="E3" s="35">
        <f>D3-B3</f>
        <v>27</v>
      </c>
      <c r="F3" s="12">
        <v>8.9141004862236528E-3</v>
      </c>
      <c r="G3" s="23">
        <f>B3</f>
        <v>16</v>
      </c>
      <c r="H3" s="35">
        <f>C3</f>
        <v>363</v>
      </c>
      <c r="I3" s="35">
        <f>D3</f>
        <v>43</v>
      </c>
      <c r="J3" s="23">
        <f>I3</f>
        <v>43</v>
      </c>
      <c r="K3" s="23">
        <f>G3</f>
        <v>16</v>
      </c>
      <c r="L3" s="12">
        <f>CORREL(G3:G73,F3:F73)</f>
        <v>4.5378872717502301E-2</v>
      </c>
      <c r="M3" s="12">
        <f>CORREL(H3:H73,F3:F73)</f>
        <v>-9.507317914829104E-2</v>
      </c>
      <c r="N3" s="12">
        <f>CORREL(I3:I73,F3:F73)</f>
        <v>-9.8245570058194148E-2</v>
      </c>
      <c r="O3" s="35">
        <f>(1+F3)*O1</f>
        <v>10.593598055105348</v>
      </c>
      <c r="P3" s="35">
        <f>CORREL(O3:O73,D3:D73)</f>
        <v>0.33180557900733698</v>
      </c>
      <c r="Q3" s="35">
        <f>CORREL(O3:O73,B3:B73)</f>
        <v>0.61037952839985077</v>
      </c>
      <c r="R3" s="35">
        <f>CORREL(O3:O73,E3:E73)</f>
        <v>0.25430364055347537</v>
      </c>
      <c r="S3" s="35">
        <f>CORREL(I3:I73,O3:O73)</f>
        <v>0.33180557900733698</v>
      </c>
      <c r="T3" s="35">
        <f>CORREL(O3:O73,H3:H73)</f>
        <v>0.43731034887141063</v>
      </c>
      <c r="U3" s="35">
        <f>CORREL(O3:O73,G3:G73)</f>
        <v>0.64596720549270148</v>
      </c>
      <c r="V3" s="35" t="s">
        <v>404</v>
      </c>
      <c r="W3">
        <v>0.10772559670951587</v>
      </c>
      <c r="Y3" s="57">
        <v>10.593598055105348</v>
      </c>
      <c r="Z3" s="35">
        <v>43</v>
      </c>
      <c r="AA3" s="57">
        <f>Y4</f>
        <v>10.389384116693678</v>
      </c>
      <c r="AB3" s="57">
        <f>Y5</f>
        <v>9.2406807131280395</v>
      </c>
      <c r="AC3" s="57">
        <f>Y6</f>
        <v>8.8407617504051874</v>
      </c>
      <c r="AD3" s="57">
        <f>Y7</f>
        <v>8.5940032414910874</v>
      </c>
      <c r="AE3" s="57">
        <f>Y8</f>
        <v>7.8707455429497584</v>
      </c>
      <c r="AF3" s="57">
        <f>Y9</f>
        <v>8.4493517017828204</v>
      </c>
      <c r="AG3" s="57">
        <f>Y10</f>
        <v>9.0194489465153964</v>
      </c>
      <c r="AH3" s="57">
        <f>Y11</f>
        <v>9.1045380875202593</v>
      </c>
    </row>
    <row r="4" spans="1:34" x14ac:dyDescent="0.75">
      <c r="A4" s="4" t="s">
        <v>78</v>
      </c>
      <c r="B4" s="35">
        <v>42</v>
      </c>
      <c r="C4" s="35">
        <v>1932</v>
      </c>
      <c r="D4" s="35">
        <v>86</v>
      </c>
      <c r="E4" s="35">
        <f t="shared" ref="E4:E67" si="0">D4-B4</f>
        <v>44</v>
      </c>
      <c r="F4" s="12">
        <v>-1.927710843373498E-2</v>
      </c>
      <c r="G4" s="23">
        <f>B4+($W$2*B3)</f>
        <v>47.38298390463634</v>
      </c>
      <c r="H4" s="35">
        <f>C4+($W$3*C3)</f>
        <v>1971.1043916055542</v>
      </c>
      <c r="I4" s="35">
        <f>D4+($W$4*D3)</f>
        <v>86</v>
      </c>
      <c r="J4" s="35">
        <f>ROUND(D4+$W$4*D3-$W$2*B3,0)</f>
        <v>81</v>
      </c>
      <c r="K4" s="35">
        <f>ROUND(B4+$W$2*B3-$W$4*D3,0)</f>
        <v>47</v>
      </c>
      <c r="O4" s="35">
        <f>O3*(1+F4)</f>
        <v>10.389384116693678</v>
      </c>
      <c r="V4" s="35" t="s">
        <v>405</v>
      </c>
      <c r="W4">
        <v>0</v>
      </c>
      <c r="Y4" s="57">
        <v>10.389384116693678</v>
      </c>
      <c r="Z4" s="35">
        <v>86</v>
      </c>
      <c r="AA4" s="57">
        <f>Y5</f>
        <v>9.2406807131280395</v>
      </c>
      <c r="AB4" s="57">
        <f>Y6</f>
        <v>8.8407617504051874</v>
      </c>
      <c r="AC4" s="57">
        <f>Y7</f>
        <v>8.5940032414910874</v>
      </c>
      <c r="AD4" s="57">
        <f>Y8</f>
        <v>7.8707455429497584</v>
      </c>
      <c r="AE4" s="57">
        <f>Y9</f>
        <v>8.4493517017828204</v>
      </c>
      <c r="AF4" s="57">
        <f>Y10</f>
        <v>9.0194489465153964</v>
      </c>
      <c r="AG4" s="57">
        <f>Y11</f>
        <v>9.1045380875202593</v>
      </c>
      <c r="AH4" s="57">
        <f>Y12</f>
        <v>9.0194489465153964</v>
      </c>
    </row>
    <row r="5" spans="1:34" x14ac:dyDescent="0.75">
      <c r="A5" s="4" t="s">
        <v>79</v>
      </c>
      <c r="B5" s="35">
        <v>46</v>
      </c>
      <c r="C5" s="35">
        <v>1077</v>
      </c>
      <c r="D5" s="35">
        <v>88</v>
      </c>
      <c r="E5" s="35">
        <f t="shared" si="0"/>
        <v>42</v>
      </c>
      <c r="F5" s="12">
        <v>-0.11056511056511054</v>
      </c>
      <c r="G5" s="23">
        <f t="shared" ref="G5:G68" si="1">B5+($W$2*B4)</f>
        <v>60.130332749670387</v>
      </c>
      <c r="H5" s="35">
        <f t="shared" ref="H5:H68" si="2">C5+($W$3*C4)</f>
        <v>1285.1258528427848</v>
      </c>
      <c r="I5" s="35">
        <f t="shared" ref="I5:I68" si="3">D5+($W$4*D4)</f>
        <v>88</v>
      </c>
      <c r="J5" s="35">
        <f t="shared" ref="J5:J68" si="4">ROUND(D5+$W$4*D4-$W$2*B4,0)</f>
        <v>74</v>
      </c>
      <c r="K5" s="35">
        <f t="shared" ref="K5:K68" si="5">ROUND(B5+$W$2*B4-$W$4*D4,0)</f>
        <v>60</v>
      </c>
      <c r="O5" s="35">
        <f t="shared" ref="O5:O68" si="6">O4*(1+F5)</f>
        <v>9.2406807131280395</v>
      </c>
      <c r="Y5" s="57">
        <v>9.2406807131280395</v>
      </c>
      <c r="Z5" s="35">
        <v>88</v>
      </c>
      <c r="AA5" s="57">
        <f t="shared" ref="AA5:AA68" si="7">Y6</f>
        <v>8.8407617504051874</v>
      </c>
      <c r="AB5" s="57">
        <f t="shared" ref="AB5:AB68" si="8">Y7</f>
        <v>8.5940032414910874</v>
      </c>
      <c r="AC5" s="57">
        <f t="shared" ref="AC5:AC68" si="9">Y8</f>
        <v>7.8707455429497584</v>
      </c>
      <c r="AD5" s="57">
        <f t="shared" ref="AD5:AD68" si="10">Y9</f>
        <v>8.4493517017828204</v>
      </c>
      <c r="AE5" s="57">
        <f t="shared" ref="AE5:AE68" si="11">Y10</f>
        <v>9.0194489465153964</v>
      </c>
      <c r="AF5" s="57">
        <f t="shared" ref="AF5:AF68" si="12">Y11</f>
        <v>9.1045380875202593</v>
      </c>
      <c r="AG5" s="57">
        <f t="shared" ref="AG5:AG68" si="13">Y12</f>
        <v>9.0194489465153964</v>
      </c>
      <c r="AH5" s="57">
        <f t="shared" ref="AH5:AH68" si="14">Y13</f>
        <v>8.5344408427876814</v>
      </c>
    </row>
    <row r="6" spans="1:34" x14ac:dyDescent="0.75">
      <c r="A6" s="4" t="s">
        <v>80</v>
      </c>
      <c r="B6" s="35">
        <v>28</v>
      </c>
      <c r="C6" s="35">
        <v>945</v>
      </c>
      <c r="D6" s="35">
        <v>111</v>
      </c>
      <c r="E6" s="35">
        <f t="shared" si="0"/>
        <v>83</v>
      </c>
      <c r="F6" s="12">
        <v>-4.3278084714548755E-2</v>
      </c>
      <c r="G6" s="23">
        <f t="shared" si="1"/>
        <v>43.476078725829467</v>
      </c>
      <c r="H6" s="35">
        <f t="shared" si="2"/>
        <v>1061.0204676561486</v>
      </c>
      <c r="I6" s="35">
        <f t="shared" si="3"/>
        <v>111</v>
      </c>
      <c r="J6" s="35">
        <f t="shared" si="4"/>
        <v>96</v>
      </c>
      <c r="K6" s="35">
        <f t="shared" si="5"/>
        <v>43</v>
      </c>
      <c r="O6" s="35">
        <f t="shared" si="6"/>
        <v>8.8407617504051874</v>
      </c>
      <c r="Y6" s="57">
        <v>8.8407617504051874</v>
      </c>
      <c r="Z6" s="35">
        <v>111</v>
      </c>
      <c r="AA6" s="57">
        <f t="shared" si="7"/>
        <v>8.5940032414910874</v>
      </c>
      <c r="AB6" s="57">
        <f t="shared" si="8"/>
        <v>7.8707455429497584</v>
      </c>
      <c r="AC6" s="57">
        <f t="shared" si="9"/>
        <v>8.4493517017828204</v>
      </c>
      <c r="AD6" s="57">
        <f t="shared" si="10"/>
        <v>9.0194489465153964</v>
      </c>
      <c r="AE6" s="57">
        <f t="shared" si="11"/>
        <v>9.1045380875202593</v>
      </c>
      <c r="AF6" s="57">
        <f t="shared" si="12"/>
        <v>9.0194489465153964</v>
      </c>
      <c r="AG6" s="57">
        <f t="shared" si="13"/>
        <v>8.5344408427876814</v>
      </c>
      <c r="AH6" s="57">
        <f t="shared" si="14"/>
        <v>8.9769043760129641</v>
      </c>
    </row>
    <row r="7" spans="1:34" x14ac:dyDescent="0.75">
      <c r="A7" s="4" t="s">
        <v>81</v>
      </c>
      <c r="B7" s="35">
        <v>35</v>
      </c>
      <c r="C7" s="35">
        <v>1011</v>
      </c>
      <c r="D7" s="35">
        <v>92</v>
      </c>
      <c r="E7" s="35">
        <f t="shared" si="0"/>
        <v>57</v>
      </c>
      <c r="F7" s="12">
        <v>-2.791145332050049E-2</v>
      </c>
      <c r="G7" s="23">
        <f t="shared" si="1"/>
        <v>44.420221833113587</v>
      </c>
      <c r="H7" s="35">
        <f t="shared" si="2"/>
        <v>1112.8006888904924</v>
      </c>
      <c r="I7" s="35">
        <f t="shared" si="3"/>
        <v>92</v>
      </c>
      <c r="J7" s="35">
        <f t="shared" si="4"/>
        <v>83</v>
      </c>
      <c r="K7" s="35">
        <f t="shared" si="5"/>
        <v>44</v>
      </c>
      <c r="O7" s="35">
        <f t="shared" si="6"/>
        <v>8.5940032414910874</v>
      </c>
      <c r="Y7" s="57">
        <v>8.5940032414910874</v>
      </c>
      <c r="Z7" s="35">
        <v>92</v>
      </c>
      <c r="AA7" s="57">
        <f t="shared" si="7"/>
        <v>7.8707455429497584</v>
      </c>
      <c r="AB7" s="57">
        <f t="shared" si="8"/>
        <v>8.4493517017828204</v>
      </c>
      <c r="AC7" s="57">
        <f t="shared" si="9"/>
        <v>9.0194489465153964</v>
      </c>
      <c r="AD7" s="57">
        <f t="shared" si="10"/>
        <v>9.1045380875202593</v>
      </c>
      <c r="AE7" s="57">
        <f t="shared" si="11"/>
        <v>9.0194489465153964</v>
      </c>
      <c r="AF7" s="57">
        <f t="shared" si="12"/>
        <v>8.5344408427876814</v>
      </c>
      <c r="AG7" s="57">
        <f t="shared" si="13"/>
        <v>8.9769043760129641</v>
      </c>
      <c r="AH7" s="57">
        <f t="shared" si="14"/>
        <v>9.2151539708265791</v>
      </c>
    </row>
    <row r="8" spans="1:34" x14ac:dyDescent="0.75">
      <c r="A8" s="4" t="s">
        <v>82</v>
      </c>
      <c r="B8" s="35">
        <v>49</v>
      </c>
      <c r="C8" s="35">
        <v>1027</v>
      </c>
      <c r="D8" s="35">
        <v>118</v>
      </c>
      <c r="E8" s="35">
        <f t="shared" si="0"/>
        <v>69</v>
      </c>
      <c r="F8" s="12">
        <v>-8.4158415841584122E-2</v>
      </c>
      <c r="G8" s="23">
        <f t="shared" si="1"/>
        <v>60.775277291391987</v>
      </c>
      <c r="H8" s="35">
        <f t="shared" si="2"/>
        <v>1135.9105782733204</v>
      </c>
      <c r="I8" s="35">
        <f t="shared" si="3"/>
        <v>118</v>
      </c>
      <c r="J8" s="35">
        <f t="shared" si="4"/>
        <v>106</v>
      </c>
      <c r="K8" s="35">
        <f t="shared" si="5"/>
        <v>61</v>
      </c>
      <c r="O8" s="35">
        <f t="shared" si="6"/>
        <v>7.8707455429497584</v>
      </c>
      <c r="Y8" s="57">
        <v>7.8707455429497584</v>
      </c>
      <c r="Z8" s="35">
        <v>118</v>
      </c>
      <c r="AA8" s="57">
        <f t="shared" si="7"/>
        <v>8.4493517017828204</v>
      </c>
      <c r="AB8" s="57">
        <f t="shared" si="8"/>
        <v>9.0194489465153964</v>
      </c>
      <c r="AC8" s="57">
        <f t="shared" si="9"/>
        <v>9.1045380875202593</v>
      </c>
      <c r="AD8" s="57">
        <f t="shared" si="10"/>
        <v>9.0194489465153964</v>
      </c>
      <c r="AE8" s="57">
        <f t="shared" si="11"/>
        <v>8.5344408427876814</v>
      </c>
      <c r="AF8" s="57">
        <f t="shared" si="12"/>
        <v>8.9769043760129641</v>
      </c>
      <c r="AG8" s="57">
        <f t="shared" si="13"/>
        <v>9.2151539708265791</v>
      </c>
      <c r="AH8" s="57">
        <f t="shared" si="14"/>
        <v>9.3853322528363048</v>
      </c>
    </row>
    <row r="9" spans="1:34" x14ac:dyDescent="0.75">
      <c r="A9" s="4" t="s">
        <v>83</v>
      </c>
      <c r="B9" s="35">
        <v>34</v>
      </c>
      <c r="C9" s="35">
        <v>1037</v>
      </c>
      <c r="D9" s="35">
        <v>145</v>
      </c>
      <c r="E9" s="35">
        <f t="shared" si="0"/>
        <v>111</v>
      </c>
      <c r="F9" s="12">
        <v>7.3513513513513429E-2</v>
      </c>
      <c r="G9" s="23">
        <f t="shared" si="1"/>
        <v>50.485388207948787</v>
      </c>
      <c r="H9" s="35">
        <f t="shared" si="2"/>
        <v>1147.6341878206729</v>
      </c>
      <c r="I9" s="35">
        <f t="shared" si="3"/>
        <v>145</v>
      </c>
      <c r="J9" s="35">
        <f t="shared" si="4"/>
        <v>129</v>
      </c>
      <c r="K9" s="35">
        <f t="shared" si="5"/>
        <v>50</v>
      </c>
      <c r="O9" s="35">
        <f t="shared" si="6"/>
        <v>8.4493517017828204</v>
      </c>
      <c r="Y9" s="57">
        <v>8.4493517017828204</v>
      </c>
      <c r="Z9" s="35">
        <v>145</v>
      </c>
      <c r="AA9" s="57">
        <f t="shared" si="7"/>
        <v>9.0194489465153964</v>
      </c>
      <c r="AB9" s="57">
        <f t="shared" si="8"/>
        <v>9.1045380875202593</v>
      </c>
      <c r="AC9" s="57">
        <f t="shared" si="9"/>
        <v>9.0194489465153964</v>
      </c>
      <c r="AD9" s="57">
        <f t="shared" si="10"/>
        <v>8.5344408427876814</v>
      </c>
      <c r="AE9" s="57">
        <f t="shared" si="11"/>
        <v>8.9769043760129641</v>
      </c>
      <c r="AF9" s="57">
        <f t="shared" si="12"/>
        <v>9.2151539708265791</v>
      </c>
      <c r="AG9" s="57">
        <f t="shared" si="13"/>
        <v>9.3853322528363048</v>
      </c>
      <c r="AH9" s="57">
        <f t="shared" si="14"/>
        <v>9.623581847649918</v>
      </c>
    </row>
    <row r="10" spans="1:34" x14ac:dyDescent="0.75">
      <c r="A10" s="4" t="s">
        <v>84</v>
      </c>
      <c r="B10" s="35">
        <v>37</v>
      </c>
      <c r="C10" s="35">
        <v>1383</v>
      </c>
      <c r="D10" s="35">
        <v>286</v>
      </c>
      <c r="E10" s="35">
        <f t="shared" si="0"/>
        <v>249</v>
      </c>
      <c r="F10" s="12">
        <v>6.7472306143000926E-2</v>
      </c>
      <c r="G10" s="23">
        <f t="shared" si="1"/>
        <v>48.438840797352213</v>
      </c>
      <c r="H10" s="35">
        <f t="shared" si="2"/>
        <v>1494.7114437877681</v>
      </c>
      <c r="I10" s="35">
        <f t="shared" si="3"/>
        <v>286</v>
      </c>
      <c r="J10" s="35">
        <f t="shared" si="4"/>
        <v>275</v>
      </c>
      <c r="K10" s="35">
        <f t="shared" si="5"/>
        <v>48</v>
      </c>
      <c r="O10" s="35">
        <f t="shared" si="6"/>
        <v>9.0194489465153964</v>
      </c>
      <c r="Y10" s="57">
        <v>9.0194489465153964</v>
      </c>
      <c r="Z10" s="35">
        <v>286</v>
      </c>
      <c r="AA10" s="57">
        <f t="shared" si="7"/>
        <v>9.1045380875202593</v>
      </c>
      <c r="AB10" s="57">
        <f t="shared" si="8"/>
        <v>9.0194489465153964</v>
      </c>
      <c r="AC10" s="57">
        <f t="shared" si="9"/>
        <v>8.5344408427876814</v>
      </c>
      <c r="AD10" s="57">
        <f t="shared" si="10"/>
        <v>8.9769043760129641</v>
      </c>
      <c r="AE10" s="57">
        <f t="shared" si="11"/>
        <v>9.2151539708265791</v>
      </c>
      <c r="AF10" s="57">
        <f t="shared" si="12"/>
        <v>9.3853322528363048</v>
      </c>
      <c r="AG10" s="57">
        <f t="shared" si="13"/>
        <v>9.623581847649918</v>
      </c>
      <c r="AH10" s="57">
        <f t="shared" si="14"/>
        <v>11.682739059967584</v>
      </c>
    </row>
    <row r="11" spans="1:34" x14ac:dyDescent="0.75">
      <c r="A11" s="4" t="s">
        <v>85</v>
      </c>
      <c r="B11" s="35">
        <v>21</v>
      </c>
      <c r="C11" s="35">
        <v>1204</v>
      </c>
      <c r="D11" s="35">
        <v>134</v>
      </c>
      <c r="E11" s="35">
        <f t="shared" si="0"/>
        <v>113</v>
      </c>
      <c r="F11" s="12">
        <v>9.4339622641510523E-3</v>
      </c>
      <c r="G11" s="23">
        <f t="shared" si="1"/>
        <v>33.448150279471534</v>
      </c>
      <c r="H11" s="35">
        <f t="shared" si="2"/>
        <v>1352.9845002492605</v>
      </c>
      <c r="I11" s="35">
        <f t="shared" si="3"/>
        <v>134</v>
      </c>
      <c r="J11" s="35">
        <f t="shared" si="4"/>
        <v>122</v>
      </c>
      <c r="K11" s="35">
        <f t="shared" si="5"/>
        <v>33</v>
      </c>
      <c r="O11" s="35">
        <f t="shared" si="6"/>
        <v>9.1045380875202593</v>
      </c>
      <c r="Y11" s="57">
        <v>9.1045380875202593</v>
      </c>
      <c r="Z11" s="35">
        <v>134</v>
      </c>
      <c r="AA11" s="57">
        <f t="shared" si="7"/>
        <v>9.0194489465153964</v>
      </c>
      <c r="AB11" s="57">
        <f t="shared" si="8"/>
        <v>8.5344408427876814</v>
      </c>
      <c r="AC11" s="57">
        <f t="shared" si="9"/>
        <v>8.9769043760129641</v>
      </c>
      <c r="AD11" s="57">
        <f t="shared" si="10"/>
        <v>9.2151539708265791</v>
      </c>
      <c r="AE11" s="57">
        <f t="shared" si="11"/>
        <v>9.3853322528363048</v>
      </c>
      <c r="AF11" s="57">
        <f t="shared" si="12"/>
        <v>9.623581847649918</v>
      </c>
      <c r="AG11" s="57">
        <f t="shared" si="13"/>
        <v>11.682739059967584</v>
      </c>
      <c r="AH11" s="57">
        <f t="shared" si="14"/>
        <v>10.372366288492707</v>
      </c>
    </row>
    <row r="12" spans="1:34" x14ac:dyDescent="0.75">
      <c r="A12" s="4" t="s">
        <v>86</v>
      </c>
      <c r="B12" s="35">
        <v>36</v>
      </c>
      <c r="C12" s="35">
        <v>1020</v>
      </c>
      <c r="D12" s="35">
        <v>103</v>
      </c>
      <c r="E12" s="35">
        <f t="shared" si="0"/>
        <v>67</v>
      </c>
      <c r="F12" s="12">
        <v>-9.3457943925233655E-3</v>
      </c>
      <c r="G12" s="23">
        <f t="shared" si="1"/>
        <v>43.065166374835194</v>
      </c>
      <c r="H12" s="35">
        <f t="shared" si="2"/>
        <v>1149.7016184382571</v>
      </c>
      <c r="I12" s="35">
        <f t="shared" si="3"/>
        <v>103</v>
      </c>
      <c r="J12" s="35">
        <f t="shared" si="4"/>
        <v>96</v>
      </c>
      <c r="K12" s="35">
        <f t="shared" si="5"/>
        <v>43</v>
      </c>
      <c r="O12" s="35">
        <f t="shared" si="6"/>
        <v>9.0194489465153964</v>
      </c>
      <c r="Y12" s="57">
        <v>9.0194489465153964</v>
      </c>
      <c r="Z12" s="35">
        <v>103</v>
      </c>
      <c r="AA12" s="57">
        <f t="shared" si="7"/>
        <v>8.5344408427876814</v>
      </c>
      <c r="AB12" s="57">
        <f t="shared" si="8"/>
        <v>8.9769043760129641</v>
      </c>
      <c r="AC12" s="57">
        <f t="shared" si="9"/>
        <v>9.2151539708265791</v>
      </c>
      <c r="AD12" s="57">
        <f t="shared" si="10"/>
        <v>9.3853322528363048</v>
      </c>
      <c r="AE12" s="57">
        <f t="shared" si="11"/>
        <v>9.623581847649918</v>
      </c>
      <c r="AF12" s="57">
        <f t="shared" si="12"/>
        <v>11.682739059967584</v>
      </c>
      <c r="AG12" s="57">
        <f t="shared" si="13"/>
        <v>10.372366288492707</v>
      </c>
      <c r="AH12" s="57">
        <f t="shared" si="14"/>
        <v>11.044570502431119</v>
      </c>
    </row>
    <row r="13" spans="1:34" x14ac:dyDescent="0.75">
      <c r="A13" s="4" t="s">
        <v>87</v>
      </c>
      <c r="B13" s="35">
        <v>53</v>
      </c>
      <c r="C13" s="35">
        <v>1366</v>
      </c>
      <c r="D13" s="35">
        <v>137</v>
      </c>
      <c r="E13" s="35">
        <f t="shared" si="0"/>
        <v>84</v>
      </c>
      <c r="F13" s="12">
        <v>-5.3773584905660421E-2</v>
      </c>
      <c r="G13" s="23">
        <f t="shared" si="1"/>
        <v>65.11171378543176</v>
      </c>
      <c r="H13" s="35">
        <f t="shared" si="2"/>
        <v>1475.8801086437061</v>
      </c>
      <c r="I13" s="35">
        <f t="shared" si="3"/>
        <v>137</v>
      </c>
      <c r="J13" s="35">
        <f t="shared" si="4"/>
        <v>125</v>
      </c>
      <c r="K13" s="35">
        <f t="shared" si="5"/>
        <v>65</v>
      </c>
      <c r="O13" s="35">
        <f t="shared" si="6"/>
        <v>8.5344408427876814</v>
      </c>
      <c r="Y13" s="57">
        <v>8.5344408427876814</v>
      </c>
      <c r="Z13" s="35">
        <v>137</v>
      </c>
      <c r="AA13" s="57">
        <f t="shared" si="7"/>
        <v>8.9769043760129641</v>
      </c>
      <c r="AB13" s="57">
        <f t="shared" si="8"/>
        <v>9.2151539708265791</v>
      </c>
      <c r="AC13" s="57">
        <f t="shared" si="9"/>
        <v>9.3853322528363048</v>
      </c>
      <c r="AD13" s="57">
        <f t="shared" si="10"/>
        <v>9.623581847649918</v>
      </c>
      <c r="AE13" s="57">
        <f t="shared" si="11"/>
        <v>11.682739059967584</v>
      </c>
      <c r="AF13" s="57">
        <f t="shared" si="12"/>
        <v>10.372366288492707</v>
      </c>
      <c r="AG13" s="57">
        <f t="shared" si="13"/>
        <v>11.044570502431119</v>
      </c>
      <c r="AH13" s="57">
        <f t="shared" si="14"/>
        <v>11.512560777957862</v>
      </c>
    </row>
    <row r="14" spans="1:34" x14ac:dyDescent="0.75">
      <c r="A14" s="4" t="s">
        <v>88</v>
      </c>
      <c r="B14" s="35">
        <v>42</v>
      </c>
      <c r="C14" s="35">
        <v>1491</v>
      </c>
      <c r="D14" s="35">
        <v>119</v>
      </c>
      <c r="E14" s="35">
        <f t="shared" si="0"/>
        <v>77</v>
      </c>
      <c r="F14" s="12">
        <v>5.1844466600199368E-2</v>
      </c>
      <c r="G14" s="23">
        <f t="shared" si="1"/>
        <v>59.831134184107867</v>
      </c>
      <c r="H14" s="35">
        <f t="shared" si="2"/>
        <v>1638.1531651051987</v>
      </c>
      <c r="I14" s="35">
        <f t="shared" si="3"/>
        <v>119</v>
      </c>
      <c r="J14" s="35">
        <f t="shared" si="4"/>
        <v>101</v>
      </c>
      <c r="K14" s="35">
        <f t="shared" si="5"/>
        <v>60</v>
      </c>
      <c r="O14" s="35">
        <f t="shared" si="6"/>
        <v>8.9769043760129641</v>
      </c>
      <c r="Y14" s="57">
        <v>8.9769043760129641</v>
      </c>
      <c r="Z14" s="35">
        <v>119</v>
      </c>
      <c r="AA14" s="57">
        <f t="shared" si="7"/>
        <v>9.2151539708265791</v>
      </c>
      <c r="AB14" s="57">
        <f t="shared" si="8"/>
        <v>9.3853322528363048</v>
      </c>
      <c r="AC14" s="57">
        <f t="shared" si="9"/>
        <v>9.623581847649918</v>
      </c>
      <c r="AD14" s="57">
        <f t="shared" si="10"/>
        <v>11.682739059967584</v>
      </c>
      <c r="AE14" s="57">
        <f t="shared" si="11"/>
        <v>10.372366288492707</v>
      </c>
      <c r="AF14" s="57">
        <f t="shared" si="12"/>
        <v>11.044570502431119</v>
      </c>
      <c r="AG14" s="57">
        <f t="shared" si="13"/>
        <v>11.512560777957862</v>
      </c>
      <c r="AH14" s="57">
        <f t="shared" si="14"/>
        <v>12.91653160453809</v>
      </c>
    </row>
    <row r="15" spans="1:34" x14ac:dyDescent="0.75">
      <c r="A15" s="4" t="s">
        <v>89</v>
      </c>
      <c r="B15" s="35">
        <v>34</v>
      </c>
      <c r="C15" s="35">
        <v>1275</v>
      </c>
      <c r="D15" s="35">
        <v>246</v>
      </c>
      <c r="E15" s="35">
        <f t="shared" si="0"/>
        <v>212</v>
      </c>
      <c r="F15" s="12">
        <v>2.6540284360189625E-2</v>
      </c>
      <c r="G15" s="23">
        <f t="shared" si="1"/>
        <v>48.130332749670387</v>
      </c>
      <c r="H15" s="35">
        <f t="shared" si="2"/>
        <v>1435.6188646938881</v>
      </c>
      <c r="I15" s="35">
        <f t="shared" si="3"/>
        <v>246</v>
      </c>
      <c r="J15" s="35">
        <f t="shared" si="4"/>
        <v>232</v>
      </c>
      <c r="K15" s="35">
        <f t="shared" si="5"/>
        <v>48</v>
      </c>
      <c r="O15" s="35">
        <f t="shared" si="6"/>
        <v>9.2151539708265791</v>
      </c>
      <c r="Y15" s="57">
        <v>9.2151539708265791</v>
      </c>
      <c r="Z15" s="35">
        <v>246</v>
      </c>
      <c r="AA15" s="57">
        <f t="shared" si="7"/>
        <v>9.3853322528363048</v>
      </c>
      <c r="AB15" s="57">
        <f t="shared" si="8"/>
        <v>9.623581847649918</v>
      </c>
      <c r="AC15" s="57">
        <f t="shared" si="9"/>
        <v>11.682739059967584</v>
      </c>
      <c r="AD15" s="57">
        <f t="shared" si="10"/>
        <v>10.372366288492707</v>
      </c>
      <c r="AE15" s="57">
        <f t="shared" si="11"/>
        <v>11.044570502431119</v>
      </c>
      <c r="AF15" s="57">
        <f t="shared" si="12"/>
        <v>11.512560777957862</v>
      </c>
      <c r="AG15" s="57">
        <f t="shared" si="13"/>
        <v>12.91653160453809</v>
      </c>
      <c r="AH15" s="57">
        <f t="shared" si="14"/>
        <v>13.946110210696922</v>
      </c>
    </row>
    <row r="16" spans="1:34" x14ac:dyDescent="0.75">
      <c r="A16" s="4" t="s">
        <v>90</v>
      </c>
      <c r="B16" s="35">
        <v>47</v>
      </c>
      <c r="C16" s="35">
        <v>1374</v>
      </c>
      <c r="D16" s="35">
        <v>185</v>
      </c>
      <c r="E16" s="35">
        <f t="shared" si="0"/>
        <v>138</v>
      </c>
      <c r="F16" s="12">
        <v>1.8467220683287211E-2</v>
      </c>
      <c r="G16" s="23">
        <f t="shared" si="1"/>
        <v>58.438840797352213</v>
      </c>
      <c r="H16" s="35">
        <f t="shared" si="2"/>
        <v>1511.3501358046328</v>
      </c>
      <c r="I16" s="35">
        <f t="shared" si="3"/>
        <v>185</v>
      </c>
      <c r="J16" s="35">
        <f t="shared" si="4"/>
        <v>174</v>
      </c>
      <c r="K16" s="35">
        <f t="shared" si="5"/>
        <v>58</v>
      </c>
      <c r="M16" s="35" t="s">
        <v>446</v>
      </c>
      <c r="O16" s="35">
        <f t="shared" si="6"/>
        <v>9.3853322528363048</v>
      </c>
      <c r="Y16" s="57">
        <v>9.3853322528363048</v>
      </c>
      <c r="Z16" s="35">
        <v>185</v>
      </c>
      <c r="AA16" s="57">
        <f t="shared" si="7"/>
        <v>9.623581847649918</v>
      </c>
      <c r="AB16" s="57">
        <f t="shared" si="8"/>
        <v>11.682739059967584</v>
      </c>
      <c r="AC16" s="57">
        <f t="shared" si="9"/>
        <v>10.372366288492707</v>
      </c>
      <c r="AD16" s="57">
        <f t="shared" si="10"/>
        <v>11.044570502431119</v>
      </c>
      <c r="AE16" s="57">
        <f t="shared" si="11"/>
        <v>11.512560777957862</v>
      </c>
      <c r="AF16" s="57">
        <f t="shared" si="12"/>
        <v>12.91653160453809</v>
      </c>
      <c r="AG16" s="57">
        <f t="shared" si="13"/>
        <v>13.946110210696922</v>
      </c>
      <c r="AH16" s="57">
        <f t="shared" si="14"/>
        <v>14.720421393841168</v>
      </c>
    </row>
    <row r="17" spans="1:34" x14ac:dyDescent="0.75">
      <c r="A17" s="4" t="s">
        <v>91</v>
      </c>
      <c r="B17" s="35">
        <v>44</v>
      </c>
      <c r="C17" s="35">
        <v>1223</v>
      </c>
      <c r="D17" s="35">
        <v>242</v>
      </c>
      <c r="E17" s="35">
        <f t="shared" si="0"/>
        <v>198</v>
      </c>
      <c r="F17" s="12">
        <v>2.5385312783318129E-2</v>
      </c>
      <c r="G17" s="23">
        <f t="shared" si="1"/>
        <v>59.81251521986924</v>
      </c>
      <c r="H17" s="35">
        <f t="shared" si="2"/>
        <v>1371.0149698788748</v>
      </c>
      <c r="I17" s="35">
        <f t="shared" si="3"/>
        <v>242</v>
      </c>
      <c r="J17" s="35">
        <f t="shared" si="4"/>
        <v>226</v>
      </c>
      <c r="K17" s="35">
        <f t="shared" si="5"/>
        <v>60</v>
      </c>
      <c r="O17" s="35">
        <f t="shared" si="6"/>
        <v>9.623581847649918</v>
      </c>
      <c r="Y17" s="57">
        <v>9.623581847649918</v>
      </c>
      <c r="Z17" s="35">
        <v>242</v>
      </c>
      <c r="AA17" s="57">
        <f t="shared" si="7"/>
        <v>11.682739059967584</v>
      </c>
      <c r="AB17" s="57">
        <f t="shared" si="8"/>
        <v>10.372366288492707</v>
      </c>
      <c r="AC17" s="57">
        <f t="shared" si="9"/>
        <v>11.044570502431119</v>
      </c>
      <c r="AD17" s="57">
        <f t="shared" si="10"/>
        <v>11.512560777957862</v>
      </c>
      <c r="AE17" s="57">
        <f t="shared" si="11"/>
        <v>12.91653160453809</v>
      </c>
      <c r="AF17" s="57">
        <f t="shared" si="12"/>
        <v>13.946110210696922</v>
      </c>
      <c r="AG17" s="57">
        <f t="shared" si="13"/>
        <v>14.720421393841168</v>
      </c>
      <c r="AH17" s="57">
        <f t="shared" si="14"/>
        <v>13.605753646677472</v>
      </c>
    </row>
    <row r="18" spans="1:34" x14ac:dyDescent="0.75">
      <c r="A18" s="4" t="s">
        <v>92</v>
      </c>
      <c r="B18" s="35">
        <v>41</v>
      </c>
      <c r="C18" s="35">
        <v>1225</v>
      </c>
      <c r="D18" s="35">
        <v>435</v>
      </c>
      <c r="E18" s="35">
        <f t="shared" si="0"/>
        <v>394</v>
      </c>
      <c r="F18" s="12">
        <v>0.21396993810786924</v>
      </c>
      <c r="G18" s="23">
        <f t="shared" si="1"/>
        <v>55.803205737749927</v>
      </c>
      <c r="H18" s="35">
        <f t="shared" si="2"/>
        <v>1356.748404775738</v>
      </c>
      <c r="I18" s="35">
        <f t="shared" si="3"/>
        <v>435</v>
      </c>
      <c r="J18" s="35">
        <f t="shared" si="4"/>
        <v>420</v>
      </c>
      <c r="K18" s="35">
        <f t="shared" si="5"/>
        <v>56</v>
      </c>
      <c r="O18" s="35">
        <f t="shared" si="6"/>
        <v>11.682739059967584</v>
      </c>
      <c r="Y18" s="57">
        <v>11.682739059967584</v>
      </c>
      <c r="Z18" s="35">
        <v>435</v>
      </c>
      <c r="AA18" s="57">
        <f t="shared" si="7"/>
        <v>10.372366288492707</v>
      </c>
      <c r="AB18" s="57">
        <f t="shared" si="8"/>
        <v>11.044570502431119</v>
      </c>
      <c r="AC18" s="57">
        <f t="shared" si="9"/>
        <v>11.512560777957862</v>
      </c>
      <c r="AD18" s="57">
        <f t="shared" si="10"/>
        <v>12.91653160453809</v>
      </c>
      <c r="AE18" s="57">
        <f t="shared" si="11"/>
        <v>13.946110210696922</v>
      </c>
      <c r="AF18" s="57">
        <f t="shared" si="12"/>
        <v>14.720421393841168</v>
      </c>
      <c r="AG18" s="57">
        <f t="shared" si="13"/>
        <v>13.605753646677472</v>
      </c>
      <c r="AH18" s="57">
        <f t="shared" si="14"/>
        <v>11.299837925445706</v>
      </c>
    </row>
    <row r="19" spans="1:34" x14ac:dyDescent="0.75">
      <c r="A19" s="4" t="s">
        <v>93</v>
      </c>
      <c r="B19" s="35">
        <v>50</v>
      </c>
      <c r="C19" s="35">
        <v>1243</v>
      </c>
      <c r="D19" s="35">
        <v>430</v>
      </c>
      <c r="E19" s="35">
        <f t="shared" si="0"/>
        <v>380</v>
      </c>
      <c r="F19" s="12">
        <v>-0.112163146394756</v>
      </c>
      <c r="G19" s="23">
        <f t="shared" si="1"/>
        <v>63.793896255630614</v>
      </c>
      <c r="H19" s="35">
        <f t="shared" si="2"/>
        <v>1374.9638559691571</v>
      </c>
      <c r="I19" s="35">
        <f t="shared" si="3"/>
        <v>430</v>
      </c>
      <c r="J19" s="35">
        <f t="shared" si="4"/>
        <v>416</v>
      </c>
      <c r="K19" s="35">
        <f t="shared" si="5"/>
        <v>64</v>
      </c>
      <c r="O19" s="35">
        <f t="shared" si="6"/>
        <v>10.372366288492707</v>
      </c>
      <c r="Y19" s="57">
        <v>10.372366288492707</v>
      </c>
      <c r="Z19" s="35">
        <v>430</v>
      </c>
      <c r="AA19" s="57">
        <f t="shared" si="7"/>
        <v>11.044570502431119</v>
      </c>
      <c r="AB19" s="57">
        <f t="shared" si="8"/>
        <v>11.512560777957862</v>
      </c>
      <c r="AC19" s="57">
        <f t="shared" si="9"/>
        <v>12.91653160453809</v>
      </c>
      <c r="AD19" s="57">
        <f t="shared" si="10"/>
        <v>13.946110210696922</v>
      </c>
      <c r="AE19" s="57">
        <f t="shared" si="11"/>
        <v>14.720421393841168</v>
      </c>
      <c r="AF19" s="57">
        <f t="shared" si="12"/>
        <v>13.605753646677472</v>
      </c>
      <c r="AG19" s="57">
        <f t="shared" si="13"/>
        <v>11.299837925445706</v>
      </c>
      <c r="AH19" s="57">
        <f t="shared" si="14"/>
        <v>12.150729335494329</v>
      </c>
    </row>
    <row r="20" spans="1:34" x14ac:dyDescent="0.75">
      <c r="A20" s="4" t="s">
        <v>94</v>
      </c>
      <c r="B20" s="35">
        <v>75</v>
      </c>
      <c r="C20" s="35">
        <v>1490</v>
      </c>
      <c r="D20" s="35">
        <v>303</v>
      </c>
      <c r="E20" s="35">
        <f t="shared" si="0"/>
        <v>228</v>
      </c>
      <c r="F20" s="12">
        <v>6.480721903199349E-2</v>
      </c>
      <c r="G20" s="23">
        <f t="shared" si="1"/>
        <v>91.821824701988561</v>
      </c>
      <c r="H20" s="35">
        <f t="shared" si="2"/>
        <v>1623.9029167099281</v>
      </c>
      <c r="I20" s="35">
        <f t="shared" si="3"/>
        <v>303</v>
      </c>
      <c r="J20" s="35">
        <f t="shared" si="4"/>
        <v>286</v>
      </c>
      <c r="K20" s="35">
        <f t="shared" si="5"/>
        <v>92</v>
      </c>
      <c r="O20" s="35">
        <f t="shared" si="6"/>
        <v>11.044570502431119</v>
      </c>
      <c r="Y20" s="57">
        <v>11.044570502431119</v>
      </c>
      <c r="Z20" s="35">
        <v>303</v>
      </c>
      <c r="AA20" s="57">
        <f t="shared" si="7"/>
        <v>11.512560777957862</v>
      </c>
      <c r="AB20" s="57">
        <f t="shared" si="8"/>
        <v>12.91653160453809</v>
      </c>
      <c r="AC20" s="57">
        <f t="shared" si="9"/>
        <v>13.946110210696922</v>
      </c>
      <c r="AD20" s="57">
        <f t="shared" si="10"/>
        <v>14.720421393841168</v>
      </c>
      <c r="AE20" s="57">
        <f t="shared" si="11"/>
        <v>13.605753646677472</v>
      </c>
      <c r="AF20" s="57">
        <f t="shared" si="12"/>
        <v>11.299837925445706</v>
      </c>
      <c r="AG20" s="57">
        <f t="shared" si="13"/>
        <v>12.150729335494329</v>
      </c>
      <c r="AH20" s="57">
        <f t="shared" si="14"/>
        <v>12.882495948136144</v>
      </c>
    </row>
    <row r="21" spans="1:34" x14ac:dyDescent="0.75">
      <c r="A21" s="4" t="s">
        <v>95</v>
      </c>
      <c r="B21" s="35">
        <v>46</v>
      </c>
      <c r="C21" s="35">
        <v>14991</v>
      </c>
      <c r="D21" s="35">
        <v>350</v>
      </c>
      <c r="E21" s="35">
        <f t="shared" si="0"/>
        <v>304</v>
      </c>
      <c r="F21" s="12">
        <v>4.2372881355932313E-2</v>
      </c>
      <c r="G21" s="23">
        <f t="shared" si="1"/>
        <v>71.232737052982827</v>
      </c>
      <c r="H21" s="35">
        <f t="shared" si="2"/>
        <v>15151.511139097178</v>
      </c>
      <c r="I21" s="35">
        <f t="shared" si="3"/>
        <v>350</v>
      </c>
      <c r="J21" s="35">
        <f t="shared" si="4"/>
        <v>325</v>
      </c>
      <c r="K21" s="35">
        <f t="shared" si="5"/>
        <v>71</v>
      </c>
      <c r="O21" s="35">
        <f t="shared" si="6"/>
        <v>11.512560777957862</v>
      </c>
      <c r="Y21" s="57">
        <v>11.512560777957862</v>
      </c>
      <c r="Z21" s="35">
        <v>350</v>
      </c>
      <c r="AA21" s="57">
        <f t="shared" si="7"/>
        <v>12.91653160453809</v>
      </c>
      <c r="AB21" s="57">
        <f t="shared" si="8"/>
        <v>13.946110210696922</v>
      </c>
      <c r="AC21" s="57">
        <f t="shared" si="9"/>
        <v>14.720421393841168</v>
      </c>
      <c r="AD21" s="57">
        <f t="shared" si="10"/>
        <v>13.605753646677472</v>
      </c>
      <c r="AE21" s="57">
        <f t="shared" si="11"/>
        <v>11.299837925445706</v>
      </c>
      <c r="AF21" s="57">
        <f t="shared" si="12"/>
        <v>12.150729335494329</v>
      </c>
      <c r="AG21" s="57">
        <f t="shared" si="13"/>
        <v>12.882495948136144</v>
      </c>
      <c r="AH21" s="57">
        <f t="shared" si="14"/>
        <v>12.320907617504053</v>
      </c>
    </row>
    <row r="22" spans="1:34" x14ac:dyDescent="0.75">
      <c r="A22" s="4" t="s">
        <v>96</v>
      </c>
      <c r="B22" s="35">
        <v>52</v>
      </c>
      <c r="C22" s="35">
        <v>2080</v>
      </c>
      <c r="D22" s="35">
        <v>141</v>
      </c>
      <c r="E22" s="35">
        <f t="shared" si="0"/>
        <v>89</v>
      </c>
      <c r="F22" s="12">
        <v>0.12195121951219524</v>
      </c>
      <c r="G22" s="23">
        <f t="shared" si="1"/>
        <v>67.476078725829467</v>
      </c>
      <c r="H22" s="35">
        <f t="shared" si="2"/>
        <v>3694.9144202723523</v>
      </c>
      <c r="I22" s="35">
        <f t="shared" si="3"/>
        <v>141</v>
      </c>
      <c r="J22" s="35">
        <f t="shared" si="4"/>
        <v>126</v>
      </c>
      <c r="K22" s="35">
        <f t="shared" si="5"/>
        <v>67</v>
      </c>
      <c r="O22" s="35">
        <f t="shared" si="6"/>
        <v>12.91653160453809</v>
      </c>
      <c r="Y22" s="57">
        <v>12.91653160453809</v>
      </c>
      <c r="Z22" s="35">
        <v>141</v>
      </c>
      <c r="AA22" s="57">
        <f t="shared" si="7"/>
        <v>13.946110210696922</v>
      </c>
      <c r="AB22" s="57">
        <f t="shared" si="8"/>
        <v>14.720421393841168</v>
      </c>
      <c r="AC22" s="57">
        <f t="shared" si="9"/>
        <v>13.605753646677472</v>
      </c>
      <c r="AD22" s="57">
        <f t="shared" si="10"/>
        <v>11.299837925445706</v>
      </c>
      <c r="AE22" s="57">
        <f t="shared" si="11"/>
        <v>12.150729335494329</v>
      </c>
      <c r="AF22" s="57">
        <f t="shared" si="12"/>
        <v>12.882495948136144</v>
      </c>
      <c r="AG22" s="57">
        <f t="shared" si="13"/>
        <v>12.320907617504053</v>
      </c>
      <c r="AH22" s="57">
        <f t="shared" si="14"/>
        <v>11.963533225283632</v>
      </c>
    </row>
    <row r="23" spans="1:34" x14ac:dyDescent="0.75">
      <c r="A23" s="4" t="s">
        <v>97</v>
      </c>
      <c r="B23" s="35">
        <v>35</v>
      </c>
      <c r="C23" s="35">
        <v>1750</v>
      </c>
      <c r="D23" s="35">
        <v>162</v>
      </c>
      <c r="E23" s="35">
        <f t="shared" si="0"/>
        <v>127</v>
      </c>
      <c r="F23" s="12">
        <v>7.9710144927536142E-2</v>
      </c>
      <c r="G23" s="23">
        <f t="shared" si="1"/>
        <v>52.494697690068094</v>
      </c>
      <c r="H23" s="35">
        <f t="shared" si="2"/>
        <v>1974.069241155793</v>
      </c>
      <c r="I23" s="35">
        <f t="shared" si="3"/>
        <v>162</v>
      </c>
      <c r="J23" s="35">
        <f t="shared" si="4"/>
        <v>145</v>
      </c>
      <c r="K23" s="35">
        <f t="shared" si="5"/>
        <v>52</v>
      </c>
      <c r="O23" s="35">
        <f t="shared" si="6"/>
        <v>13.946110210696922</v>
      </c>
      <c r="Y23" s="57">
        <v>13.946110210696922</v>
      </c>
      <c r="Z23" s="35">
        <v>162</v>
      </c>
      <c r="AA23" s="57">
        <f t="shared" si="7"/>
        <v>14.720421393841168</v>
      </c>
      <c r="AB23" s="57">
        <f t="shared" si="8"/>
        <v>13.605753646677472</v>
      </c>
      <c r="AC23" s="57">
        <f t="shared" si="9"/>
        <v>11.299837925445706</v>
      </c>
      <c r="AD23" s="57">
        <f t="shared" si="10"/>
        <v>12.150729335494329</v>
      </c>
      <c r="AE23" s="57">
        <f t="shared" si="11"/>
        <v>12.882495948136144</v>
      </c>
      <c r="AF23" s="57">
        <f t="shared" si="12"/>
        <v>12.320907617504053</v>
      </c>
      <c r="AG23" s="57">
        <f t="shared" si="13"/>
        <v>11.963533225283632</v>
      </c>
      <c r="AH23" s="57">
        <f t="shared" si="14"/>
        <v>12.729335494327392</v>
      </c>
    </row>
    <row r="24" spans="1:34" x14ac:dyDescent="0.75">
      <c r="A24" s="4" t="s">
        <v>98</v>
      </c>
      <c r="B24" s="35">
        <v>87</v>
      </c>
      <c r="C24" s="35">
        <v>1211</v>
      </c>
      <c r="D24" s="35">
        <v>129</v>
      </c>
      <c r="E24" s="35">
        <f t="shared" si="0"/>
        <v>42</v>
      </c>
      <c r="F24" s="12">
        <v>5.5521659548505069E-2</v>
      </c>
      <c r="G24" s="23">
        <f t="shared" si="1"/>
        <v>98.775277291391987</v>
      </c>
      <c r="H24" s="35">
        <f t="shared" si="2"/>
        <v>1399.5197942416528</v>
      </c>
      <c r="I24" s="35">
        <f t="shared" si="3"/>
        <v>129</v>
      </c>
      <c r="J24" s="35">
        <f t="shared" si="4"/>
        <v>117</v>
      </c>
      <c r="K24" s="35">
        <f t="shared" si="5"/>
        <v>99</v>
      </c>
      <c r="O24" s="35">
        <f t="shared" si="6"/>
        <v>14.720421393841168</v>
      </c>
      <c r="Y24" s="57">
        <v>14.720421393841168</v>
      </c>
      <c r="Z24" s="35">
        <v>129</v>
      </c>
      <c r="AA24" s="57">
        <f t="shared" si="7"/>
        <v>13.605753646677472</v>
      </c>
      <c r="AB24" s="57">
        <f t="shared" si="8"/>
        <v>11.299837925445706</v>
      </c>
      <c r="AC24" s="57">
        <f t="shared" si="9"/>
        <v>12.150729335494329</v>
      </c>
      <c r="AD24" s="57">
        <f t="shared" si="10"/>
        <v>12.882495948136144</v>
      </c>
      <c r="AE24" s="57">
        <f t="shared" si="11"/>
        <v>12.320907617504053</v>
      </c>
      <c r="AF24" s="57">
        <f t="shared" si="12"/>
        <v>11.963533225283632</v>
      </c>
      <c r="AG24" s="57">
        <f t="shared" si="13"/>
        <v>12.729335494327392</v>
      </c>
      <c r="AH24" s="57">
        <f t="shared" si="14"/>
        <v>15.426661264181526</v>
      </c>
    </row>
    <row r="25" spans="1:34" x14ac:dyDescent="0.75">
      <c r="A25" s="4" t="s">
        <v>99</v>
      </c>
      <c r="B25" s="35">
        <v>43</v>
      </c>
      <c r="C25" s="35">
        <v>1192</v>
      </c>
      <c r="D25" s="35">
        <v>147</v>
      </c>
      <c r="E25" s="35">
        <f t="shared" si="0"/>
        <v>104</v>
      </c>
      <c r="F25" s="12">
        <v>-7.5722543352601202E-2</v>
      </c>
      <c r="G25" s="23">
        <f t="shared" si="1"/>
        <v>72.269974981460081</v>
      </c>
      <c r="H25" s="35">
        <f t="shared" si="2"/>
        <v>1322.4556976152237</v>
      </c>
      <c r="I25" s="35">
        <f t="shared" si="3"/>
        <v>147</v>
      </c>
      <c r="J25" s="35">
        <f t="shared" si="4"/>
        <v>118</v>
      </c>
      <c r="K25" s="35">
        <f t="shared" si="5"/>
        <v>72</v>
      </c>
      <c r="O25" s="35">
        <f t="shared" si="6"/>
        <v>13.605753646677472</v>
      </c>
      <c r="Y25" s="57">
        <v>13.605753646677472</v>
      </c>
      <c r="Z25" s="35">
        <v>147</v>
      </c>
      <c r="AA25" s="57">
        <f t="shared" si="7"/>
        <v>11.299837925445706</v>
      </c>
      <c r="AB25" s="57">
        <f t="shared" si="8"/>
        <v>12.150729335494329</v>
      </c>
      <c r="AC25" s="57">
        <f t="shared" si="9"/>
        <v>12.882495948136144</v>
      </c>
      <c r="AD25" s="57">
        <f t="shared" si="10"/>
        <v>12.320907617504053</v>
      </c>
      <c r="AE25" s="57">
        <f t="shared" si="11"/>
        <v>11.963533225283632</v>
      </c>
      <c r="AF25" s="57">
        <f t="shared" si="12"/>
        <v>12.729335494327392</v>
      </c>
      <c r="AG25" s="57">
        <f t="shared" si="13"/>
        <v>15.426661264181526</v>
      </c>
      <c r="AH25" s="57">
        <f t="shared" si="14"/>
        <v>14.371555915721233</v>
      </c>
    </row>
    <row r="26" spans="1:34" x14ac:dyDescent="0.75">
      <c r="A26" s="4" t="s">
        <v>100</v>
      </c>
      <c r="B26" s="35">
        <v>157</v>
      </c>
      <c r="C26" s="35">
        <v>3529</v>
      </c>
      <c r="D26" s="35">
        <v>413</v>
      </c>
      <c r="E26" s="35">
        <f t="shared" si="0"/>
        <v>256</v>
      </c>
      <c r="F26" s="12">
        <v>-0.1694809255784866</v>
      </c>
      <c r="G26" s="23">
        <f t="shared" si="1"/>
        <v>171.46676924371016</v>
      </c>
      <c r="H26" s="35">
        <f t="shared" si="2"/>
        <v>3657.4089112777428</v>
      </c>
      <c r="I26" s="35">
        <f t="shared" si="3"/>
        <v>413</v>
      </c>
      <c r="J26" s="35">
        <f t="shared" si="4"/>
        <v>399</v>
      </c>
      <c r="K26" s="35">
        <f t="shared" si="5"/>
        <v>171</v>
      </c>
      <c r="O26" s="35">
        <f t="shared" si="6"/>
        <v>11.299837925445706</v>
      </c>
      <c r="Y26" s="57">
        <v>11.299837925445706</v>
      </c>
      <c r="Z26" s="35">
        <v>413</v>
      </c>
      <c r="AA26" s="57">
        <f t="shared" si="7"/>
        <v>12.150729335494329</v>
      </c>
      <c r="AB26" s="57">
        <f t="shared" si="8"/>
        <v>12.882495948136144</v>
      </c>
      <c r="AC26" s="57">
        <f t="shared" si="9"/>
        <v>12.320907617504053</v>
      </c>
      <c r="AD26" s="57">
        <f t="shared" si="10"/>
        <v>11.963533225283632</v>
      </c>
      <c r="AE26" s="57">
        <f t="shared" si="11"/>
        <v>12.729335494327392</v>
      </c>
      <c r="AF26" s="57">
        <f t="shared" si="12"/>
        <v>15.426661264181526</v>
      </c>
      <c r="AG26" s="57">
        <f t="shared" si="13"/>
        <v>14.371555915721233</v>
      </c>
      <c r="AH26" s="57">
        <f t="shared" si="14"/>
        <v>14.958670988654783</v>
      </c>
    </row>
    <row r="27" spans="1:34" x14ac:dyDescent="0.75">
      <c r="A27" s="4" t="s">
        <v>101</v>
      </c>
      <c r="B27" s="35">
        <v>158</v>
      </c>
      <c r="C27" s="35">
        <v>2507</v>
      </c>
      <c r="D27" s="35">
        <v>404</v>
      </c>
      <c r="E27" s="35">
        <f t="shared" si="0"/>
        <v>246</v>
      </c>
      <c r="F27" s="12">
        <v>7.5301204819277157E-2</v>
      </c>
      <c r="G27" s="23">
        <f t="shared" si="1"/>
        <v>210.82052956424405</v>
      </c>
      <c r="H27" s="35">
        <f t="shared" si="2"/>
        <v>2887.1636307878816</v>
      </c>
      <c r="I27" s="35">
        <f t="shared" si="3"/>
        <v>404</v>
      </c>
      <c r="J27" s="35">
        <f t="shared" si="4"/>
        <v>351</v>
      </c>
      <c r="K27" s="35">
        <f t="shared" si="5"/>
        <v>211</v>
      </c>
      <c r="O27" s="35">
        <f t="shared" si="6"/>
        <v>12.150729335494329</v>
      </c>
      <c r="Y27" s="57">
        <v>12.150729335494329</v>
      </c>
      <c r="Z27" s="35">
        <v>404</v>
      </c>
      <c r="AA27" s="57">
        <f t="shared" si="7"/>
        <v>12.882495948136144</v>
      </c>
      <c r="AB27" s="57">
        <f t="shared" si="8"/>
        <v>12.320907617504053</v>
      </c>
      <c r="AC27" s="57">
        <f t="shared" si="9"/>
        <v>11.963533225283632</v>
      </c>
      <c r="AD27" s="57">
        <f t="shared" si="10"/>
        <v>12.729335494327392</v>
      </c>
      <c r="AE27" s="57">
        <f t="shared" si="11"/>
        <v>15.426661264181526</v>
      </c>
      <c r="AF27" s="57">
        <f t="shared" si="12"/>
        <v>14.371555915721233</v>
      </c>
      <c r="AG27" s="57">
        <f t="shared" si="13"/>
        <v>14.958670988654783</v>
      </c>
      <c r="AH27" s="57">
        <f t="shared" si="14"/>
        <v>16.600891410048625</v>
      </c>
    </row>
    <row r="28" spans="1:34" x14ac:dyDescent="0.75">
      <c r="A28" s="4" t="s">
        <v>102</v>
      </c>
      <c r="B28" s="35">
        <v>104</v>
      </c>
      <c r="C28" s="35">
        <v>1559</v>
      </c>
      <c r="D28" s="35">
        <v>261</v>
      </c>
      <c r="E28" s="35">
        <f t="shared" si="0"/>
        <v>157</v>
      </c>
      <c r="F28" s="12">
        <v>6.022408963585435E-2</v>
      </c>
      <c r="G28" s="23">
        <f t="shared" si="1"/>
        <v>157.15696605828384</v>
      </c>
      <c r="H28" s="35">
        <f t="shared" si="2"/>
        <v>1829.0680709507562</v>
      </c>
      <c r="I28" s="35">
        <f t="shared" si="3"/>
        <v>261</v>
      </c>
      <c r="J28" s="35">
        <f t="shared" si="4"/>
        <v>208</v>
      </c>
      <c r="K28" s="35">
        <f t="shared" si="5"/>
        <v>157</v>
      </c>
      <c r="O28" s="35">
        <f t="shared" si="6"/>
        <v>12.882495948136144</v>
      </c>
      <c r="Y28" s="57">
        <v>12.882495948136144</v>
      </c>
      <c r="Z28" s="35">
        <v>261</v>
      </c>
      <c r="AA28" s="57">
        <f t="shared" si="7"/>
        <v>12.320907617504053</v>
      </c>
      <c r="AB28" s="57">
        <f t="shared" si="8"/>
        <v>11.963533225283632</v>
      </c>
      <c r="AC28" s="57">
        <f t="shared" si="9"/>
        <v>12.729335494327392</v>
      </c>
      <c r="AD28" s="57">
        <f t="shared" si="10"/>
        <v>15.426661264181526</v>
      </c>
      <c r="AE28" s="57">
        <f t="shared" si="11"/>
        <v>14.371555915721233</v>
      </c>
      <c r="AF28" s="57">
        <f t="shared" si="12"/>
        <v>14.958670988654783</v>
      </c>
      <c r="AG28" s="57">
        <f t="shared" si="13"/>
        <v>16.600891410048625</v>
      </c>
      <c r="AH28" s="57">
        <f t="shared" si="14"/>
        <v>16.983792544570505</v>
      </c>
    </row>
    <row r="29" spans="1:34" x14ac:dyDescent="0.75">
      <c r="A29" s="4" t="s">
        <v>103</v>
      </c>
      <c r="B29" s="35">
        <v>81</v>
      </c>
      <c r="C29" s="35">
        <v>1223</v>
      </c>
      <c r="D29" s="35">
        <v>184</v>
      </c>
      <c r="E29" s="35">
        <f t="shared" si="0"/>
        <v>103</v>
      </c>
      <c r="F29" s="12">
        <v>-4.3593130779392301E-2</v>
      </c>
      <c r="G29" s="23">
        <f t="shared" si="1"/>
        <v>115.98939538013619</v>
      </c>
      <c r="H29" s="35">
        <f t="shared" si="2"/>
        <v>1390.9442052701352</v>
      </c>
      <c r="I29" s="35">
        <f t="shared" si="3"/>
        <v>184</v>
      </c>
      <c r="J29" s="35">
        <f t="shared" si="4"/>
        <v>149</v>
      </c>
      <c r="K29" s="35">
        <f t="shared" si="5"/>
        <v>116</v>
      </c>
      <c r="O29" s="35">
        <f t="shared" si="6"/>
        <v>12.320907617504053</v>
      </c>
      <c r="Y29" s="57">
        <v>12.320907617504053</v>
      </c>
      <c r="Z29" s="35">
        <v>184</v>
      </c>
      <c r="AA29" s="57">
        <f t="shared" si="7"/>
        <v>11.963533225283632</v>
      </c>
      <c r="AB29" s="57">
        <f t="shared" si="8"/>
        <v>12.729335494327392</v>
      </c>
      <c r="AC29" s="57">
        <f t="shared" si="9"/>
        <v>15.426661264181526</v>
      </c>
      <c r="AD29" s="57">
        <f t="shared" si="10"/>
        <v>14.371555915721233</v>
      </c>
      <c r="AE29" s="57">
        <f t="shared" si="11"/>
        <v>14.958670988654783</v>
      </c>
      <c r="AF29" s="57">
        <f t="shared" si="12"/>
        <v>16.600891410048625</v>
      </c>
      <c r="AG29" s="57">
        <f t="shared" si="13"/>
        <v>16.983792544570505</v>
      </c>
      <c r="AH29" s="57">
        <f t="shared" si="14"/>
        <v>16.013776337115075</v>
      </c>
    </row>
    <row r="30" spans="1:34" x14ac:dyDescent="0.75">
      <c r="A30" s="4" t="s">
        <v>104</v>
      </c>
      <c r="B30" s="35">
        <v>64</v>
      </c>
      <c r="C30" s="35">
        <v>1096</v>
      </c>
      <c r="D30" s="35">
        <v>236</v>
      </c>
      <c r="E30" s="35">
        <f t="shared" si="0"/>
        <v>172</v>
      </c>
      <c r="F30" s="12">
        <v>-2.9005524861878466E-2</v>
      </c>
      <c r="G30" s="23">
        <f t="shared" si="1"/>
        <v>91.251356017221468</v>
      </c>
      <c r="H30" s="35">
        <f t="shared" si="2"/>
        <v>1227.748404775738</v>
      </c>
      <c r="I30" s="35">
        <f t="shared" si="3"/>
        <v>236</v>
      </c>
      <c r="J30" s="35">
        <f t="shared" si="4"/>
        <v>209</v>
      </c>
      <c r="K30" s="35">
        <f t="shared" si="5"/>
        <v>91</v>
      </c>
      <c r="O30" s="35">
        <f t="shared" si="6"/>
        <v>11.963533225283632</v>
      </c>
      <c r="Y30" s="57">
        <v>11.963533225283632</v>
      </c>
      <c r="Z30" s="35">
        <v>236</v>
      </c>
      <c r="AA30" s="57">
        <f t="shared" si="7"/>
        <v>12.729335494327392</v>
      </c>
      <c r="AB30" s="57">
        <f t="shared" si="8"/>
        <v>15.426661264181526</v>
      </c>
      <c r="AC30" s="57">
        <f t="shared" si="9"/>
        <v>14.371555915721233</v>
      </c>
      <c r="AD30" s="57">
        <f t="shared" si="10"/>
        <v>14.958670988654783</v>
      </c>
      <c r="AE30" s="57">
        <f t="shared" si="11"/>
        <v>16.600891410048625</v>
      </c>
      <c r="AF30" s="57">
        <f t="shared" si="12"/>
        <v>16.983792544570505</v>
      </c>
      <c r="AG30" s="57">
        <f t="shared" si="13"/>
        <v>16.013776337115075</v>
      </c>
      <c r="AH30" s="57">
        <f t="shared" si="14"/>
        <v>13.120745542949759</v>
      </c>
    </row>
    <row r="31" spans="1:34" x14ac:dyDescent="0.75">
      <c r="A31" s="4" t="s">
        <v>105</v>
      </c>
      <c r="B31" s="35">
        <v>57</v>
      </c>
      <c r="C31" s="35">
        <v>1067</v>
      </c>
      <c r="D31" s="35">
        <v>177</v>
      </c>
      <c r="E31" s="35">
        <f t="shared" si="0"/>
        <v>120</v>
      </c>
      <c r="F31" s="12">
        <v>6.4011379800853474E-2</v>
      </c>
      <c r="G31" s="23">
        <f t="shared" si="1"/>
        <v>78.531935618545347</v>
      </c>
      <c r="H31" s="35">
        <f t="shared" si="2"/>
        <v>1185.0672539936295</v>
      </c>
      <c r="I31" s="35">
        <f t="shared" si="3"/>
        <v>177</v>
      </c>
      <c r="J31" s="35">
        <f t="shared" si="4"/>
        <v>155</v>
      </c>
      <c r="K31" s="35">
        <f t="shared" si="5"/>
        <v>79</v>
      </c>
      <c r="O31" s="35">
        <f t="shared" si="6"/>
        <v>12.729335494327392</v>
      </c>
      <c r="Y31" s="57">
        <v>12.729335494327392</v>
      </c>
      <c r="Z31" s="35">
        <v>177</v>
      </c>
      <c r="AA31" s="57">
        <f t="shared" si="7"/>
        <v>15.426661264181526</v>
      </c>
      <c r="AB31" s="57">
        <f t="shared" si="8"/>
        <v>14.371555915721233</v>
      </c>
      <c r="AC31" s="57">
        <f t="shared" si="9"/>
        <v>14.958670988654783</v>
      </c>
      <c r="AD31" s="57">
        <f t="shared" si="10"/>
        <v>16.600891410048625</v>
      </c>
      <c r="AE31" s="57">
        <f t="shared" si="11"/>
        <v>16.983792544570505</v>
      </c>
      <c r="AF31" s="57">
        <f t="shared" si="12"/>
        <v>16.013776337115075</v>
      </c>
      <c r="AG31" s="57">
        <f t="shared" si="13"/>
        <v>13.120745542949759</v>
      </c>
      <c r="AH31" s="57">
        <f t="shared" si="14"/>
        <v>13.478119935170179</v>
      </c>
    </row>
    <row r="32" spans="1:34" x14ac:dyDescent="0.75">
      <c r="A32" s="4" t="s">
        <v>106</v>
      </c>
      <c r="B32" s="35">
        <v>176</v>
      </c>
      <c r="C32" s="35">
        <v>1452</v>
      </c>
      <c r="D32" s="35">
        <v>191</v>
      </c>
      <c r="E32" s="35">
        <f t="shared" si="0"/>
        <v>15</v>
      </c>
      <c r="F32" s="12">
        <v>0.21189839572192515</v>
      </c>
      <c r="G32" s="23">
        <f t="shared" si="1"/>
        <v>195.17688016026696</v>
      </c>
      <c r="H32" s="35">
        <f t="shared" si="2"/>
        <v>1566.9432116890534</v>
      </c>
      <c r="I32" s="35">
        <f t="shared" si="3"/>
        <v>191</v>
      </c>
      <c r="J32" s="35">
        <f t="shared" si="4"/>
        <v>172</v>
      </c>
      <c r="K32" s="35">
        <f t="shared" si="5"/>
        <v>195</v>
      </c>
      <c r="O32" s="35">
        <f t="shared" si="6"/>
        <v>15.426661264181526</v>
      </c>
      <c r="Y32" s="57">
        <v>15.426661264181526</v>
      </c>
      <c r="Z32" s="35">
        <v>191</v>
      </c>
      <c r="AA32" s="57">
        <f t="shared" si="7"/>
        <v>14.371555915721233</v>
      </c>
      <c r="AB32" s="57">
        <f t="shared" si="8"/>
        <v>14.958670988654783</v>
      </c>
      <c r="AC32" s="57">
        <f t="shared" si="9"/>
        <v>16.600891410048625</v>
      </c>
      <c r="AD32" s="57">
        <f t="shared" si="10"/>
        <v>16.983792544570505</v>
      </c>
      <c r="AE32" s="57">
        <f t="shared" si="11"/>
        <v>16.013776337115075</v>
      </c>
      <c r="AF32" s="57">
        <f t="shared" si="12"/>
        <v>13.120745542949759</v>
      </c>
      <c r="AG32" s="57">
        <f t="shared" si="13"/>
        <v>13.478119935170179</v>
      </c>
      <c r="AH32" s="57">
        <f t="shared" si="14"/>
        <v>14.260940032414913</v>
      </c>
    </row>
    <row r="33" spans="1:34" x14ac:dyDescent="0.75">
      <c r="A33" s="4" t="s">
        <v>107</v>
      </c>
      <c r="B33" s="35">
        <v>65</v>
      </c>
      <c r="C33" s="35">
        <v>1051</v>
      </c>
      <c r="D33" s="35">
        <v>202</v>
      </c>
      <c r="E33" s="35">
        <f t="shared" si="0"/>
        <v>137</v>
      </c>
      <c r="F33" s="12">
        <v>-6.8394925537782703E-2</v>
      </c>
      <c r="G33" s="23">
        <f t="shared" si="1"/>
        <v>124.21282295099971</v>
      </c>
      <c r="H33" s="35">
        <f t="shared" si="2"/>
        <v>1207.4175664222171</v>
      </c>
      <c r="I33" s="35">
        <f t="shared" si="3"/>
        <v>202</v>
      </c>
      <c r="J33" s="35">
        <f t="shared" si="4"/>
        <v>143</v>
      </c>
      <c r="K33" s="35">
        <f t="shared" si="5"/>
        <v>124</v>
      </c>
      <c r="O33" s="35">
        <f t="shared" si="6"/>
        <v>14.371555915721233</v>
      </c>
      <c r="Y33" s="57">
        <v>14.371555915721233</v>
      </c>
      <c r="Z33" s="35">
        <v>202</v>
      </c>
      <c r="AA33" s="57">
        <f t="shared" si="7"/>
        <v>14.958670988654783</v>
      </c>
      <c r="AB33" s="57">
        <f t="shared" si="8"/>
        <v>16.600891410048625</v>
      </c>
      <c r="AC33" s="57">
        <f t="shared" si="9"/>
        <v>16.983792544570505</v>
      </c>
      <c r="AD33" s="57">
        <f t="shared" si="10"/>
        <v>16.013776337115075</v>
      </c>
      <c r="AE33" s="57">
        <f t="shared" si="11"/>
        <v>13.120745542949759</v>
      </c>
      <c r="AF33" s="57">
        <f t="shared" si="12"/>
        <v>13.478119935170179</v>
      </c>
      <c r="AG33" s="57">
        <f t="shared" si="13"/>
        <v>14.260940032414913</v>
      </c>
      <c r="AH33" s="57">
        <f t="shared" si="14"/>
        <v>13.758914100486226</v>
      </c>
    </row>
    <row r="34" spans="1:34" x14ac:dyDescent="0.75">
      <c r="A34" s="4" t="s">
        <v>108</v>
      </c>
      <c r="B34" s="35">
        <v>77</v>
      </c>
      <c r="C34" s="35">
        <v>2045</v>
      </c>
      <c r="D34" s="35">
        <v>336</v>
      </c>
      <c r="E34" s="35">
        <f t="shared" si="0"/>
        <v>259</v>
      </c>
      <c r="F34" s="12">
        <v>4.0852575488454779E-2</v>
      </c>
      <c r="G34" s="23">
        <f t="shared" si="1"/>
        <v>98.868372112585121</v>
      </c>
      <c r="H34" s="35">
        <f t="shared" si="2"/>
        <v>2158.2196021417012</v>
      </c>
      <c r="I34" s="35">
        <f t="shared" si="3"/>
        <v>336</v>
      </c>
      <c r="J34" s="35">
        <f t="shared" si="4"/>
        <v>314</v>
      </c>
      <c r="K34" s="35">
        <f t="shared" si="5"/>
        <v>99</v>
      </c>
      <c r="O34" s="35">
        <f t="shared" si="6"/>
        <v>14.958670988654783</v>
      </c>
      <c r="Y34" s="57">
        <v>14.958670988654783</v>
      </c>
      <c r="Z34" s="35">
        <v>336</v>
      </c>
      <c r="AA34" s="57">
        <f t="shared" si="7"/>
        <v>16.600891410048625</v>
      </c>
      <c r="AB34" s="57">
        <f t="shared" si="8"/>
        <v>16.983792544570505</v>
      </c>
      <c r="AC34" s="57">
        <f t="shared" si="9"/>
        <v>16.013776337115075</v>
      </c>
      <c r="AD34" s="57">
        <f t="shared" si="10"/>
        <v>13.120745542949759</v>
      </c>
      <c r="AE34" s="57">
        <f t="shared" si="11"/>
        <v>13.478119935170179</v>
      </c>
      <c r="AF34" s="57">
        <f t="shared" si="12"/>
        <v>14.260940032414913</v>
      </c>
      <c r="AG34" s="57">
        <f t="shared" si="13"/>
        <v>13.758914100486226</v>
      </c>
      <c r="AH34" s="57">
        <f t="shared" si="14"/>
        <v>12.720826580226907</v>
      </c>
    </row>
    <row r="35" spans="1:34" x14ac:dyDescent="0.75">
      <c r="A35" s="4" t="s">
        <v>109</v>
      </c>
      <c r="B35" s="35">
        <v>91</v>
      </c>
      <c r="C35" s="35">
        <v>2319</v>
      </c>
      <c r="D35" s="35">
        <v>305</v>
      </c>
      <c r="E35" s="35">
        <f t="shared" si="0"/>
        <v>214</v>
      </c>
      <c r="F35" s="12">
        <v>0.10978384527872588</v>
      </c>
      <c r="G35" s="23">
        <f t="shared" si="1"/>
        <v>116.90561004106237</v>
      </c>
      <c r="H35" s="35">
        <f t="shared" si="2"/>
        <v>2539.2988452709601</v>
      </c>
      <c r="I35" s="35">
        <f t="shared" si="3"/>
        <v>305</v>
      </c>
      <c r="J35" s="35">
        <f t="shared" si="4"/>
        <v>279</v>
      </c>
      <c r="K35" s="35">
        <f t="shared" si="5"/>
        <v>117</v>
      </c>
      <c r="O35" s="35">
        <f t="shared" si="6"/>
        <v>16.600891410048625</v>
      </c>
      <c r="Y35" s="57">
        <v>16.600891410048625</v>
      </c>
      <c r="Z35" s="35">
        <v>305</v>
      </c>
      <c r="AA35" s="57">
        <f t="shared" si="7"/>
        <v>16.983792544570505</v>
      </c>
      <c r="AB35" s="57">
        <f t="shared" si="8"/>
        <v>16.013776337115075</v>
      </c>
      <c r="AC35" s="57">
        <f t="shared" si="9"/>
        <v>13.120745542949759</v>
      </c>
      <c r="AD35" s="57">
        <f t="shared" si="10"/>
        <v>13.478119935170179</v>
      </c>
      <c r="AE35" s="57">
        <f t="shared" si="11"/>
        <v>14.260940032414913</v>
      </c>
      <c r="AF35" s="57">
        <f t="shared" si="12"/>
        <v>13.758914100486226</v>
      </c>
      <c r="AG35" s="57">
        <f t="shared" si="13"/>
        <v>12.720826580226907</v>
      </c>
      <c r="AH35" s="57">
        <f t="shared" si="14"/>
        <v>12.244327390599679</v>
      </c>
    </row>
    <row r="36" spans="1:34" x14ac:dyDescent="0.75">
      <c r="A36" s="4" t="s">
        <v>110</v>
      </c>
      <c r="B36" s="35">
        <v>112</v>
      </c>
      <c r="C36" s="35">
        <v>2431</v>
      </c>
      <c r="D36" s="35">
        <v>364</v>
      </c>
      <c r="E36" s="35">
        <f t="shared" si="0"/>
        <v>252</v>
      </c>
      <c r="F36" s="12">
        <v>2.3065094823167653E-2</v>
      </c>
      <c r="G36" s="23">
        <f t="shared" si="1"/>
        <v>142.61572095761917</v>
      </c>
      <c r="H36" s="35">
        <f t="shared" si="2"/>
        <v>2680.8156587693675</v>
      </c>
      <c r="I36" s="35">
        <f t="shared" si="3"/>
        <v>364</v>
      </c>
      <c r="J36" s="35">
        <f t="shared" si="4"/>
        <v>333</v>
      </c>
      <c r="K36" s="35">
        <f t="shared" si="5"/>
        <v>143</v>
      </c>
      <c r="O36" s="35">
        <f t="shared" si="6"/>
        <v>16.983792544570505</v>
      </c>
      <c r="Y36" s="57">
        <v>16.983792544570505</v>
      </c>
      <c r="Z36" s="35">
        <v>364</v>
      </c>
      <c r="AA36" s="57">
        <f t="shared" si="7"/>
        <v>16.013776337115075</v>
      </c>
      <c r="AB36" s="57">
        <f t="shared" si="8"/>
        <v>13.120745542949759</v>
      </c>
      <c r="AC36" s="57">
        <f t="shared" si="9"/>
        <v>13.478119935170179</v>
      </c>
      <c r="AD36" s="57">
        <f t="shared" si="10"/>
        <v>14.260940032414913</v>
      </c>
      <c r="AE36" s="57">
        <f t="shared" si="11"/>
        <v>13.758914100486226</v>
      </c>
      <c r="AF36" s="57">
        <f t="shared" si="12"/>
        <v>12.720826580226907</v>
      </c>
      <c r="AG36" s="57">
        <f t="shared" si="13"/>
        <v>12.244327390599679</v>
      </c>
      <c r="AH36" s="57">
        <f t="shared" si="14"/>
        <v>15.230956239870345</v>
      </c>
    </row>
    <row r="37" spans="1:34" x14ac:dyDescent="0.75">
      <c r="A37" s="4" t="s">
        <v>111</v>
      </c>
      <c r="B37" s="35">
        <v>119</v>
      </c>
      <c r="C37" s="35">
        <v>2365</v>
      </c>
      <c r="D37" s="35">
        <v>516</v>
      </c>
      <c r="E37" s="35">
        <f t="shared" si="0"/>
        <v>397</v>
      </c>
      <c r="F37" s="12">
        <v>-5.7114228456913829E-2</v>
      </c>
      <c r="G37" s="23">
        <f t="shared" si="1"/>
        <v>156.68088733245435</v>
      </c>
      <c r="H37" s="35">
        <f t="shared" si="2"/>
        <v>2626.8809256008331</v>
      </c>
      <c r="I37" s="35">
        <f t="shared" si="3"/>
        <v>516</v>
      </c>
      <c r="J37" s="35">
        <f t="shared" si="4"/>
        <v>478</v>
      </c>
      <c r="K37" s="35">
        <f t="shared" si="5"/>
        <v>157</v>
      </c>
      <c r="O37" s="35">
        <f t="shared" si="6"/>
        <v>16.013776337115075</v>
      </c>
      <c r="Y37" s="57">
        <v>16.013776337115075</v>
      </c>
      <c r="Z37" s="35">
        <v>516</v>
      </c>
      <c r="AA37" s="57">
        <f t="shared" si="7"/>
        <v>13.120745542949759</v>
      </c>
      <c r="AB37" s="57">
        <f t="shared" si="8"/>
        <v>13.478119935170179</v>
      </c>
      <c r="AC37" s="57">
        <f t="shared" si="9"/>
        <v>14.260940032414913</v>
      </c>
      <c r="AD37" s="57">
        <f t="shared" si="10"/>
        <v>13.758914100486226</v>
      </c>
      <c r="AE37" s="57">
        <f t="shared" si="11"/>
        <v>12.720826580226907</v>
      </c>
      <c r="AF37" s="57">
        <f t="shared" si="12"/>
        <v>12.244327390599679</v>
      </c>
      <c r="AG37" s="57">
        <f t="shared" si="13"/>
        <v>15.230956239870345</v>
      </c>
      <c r="AH37" s="57">
        <f t="shared" si="14"/>
        <v>20.83833063209077</v>
      </c>
    </row>
    <row r="38" spans="1:34" x14ac:dyDescent="0.75">
      <c r="A38" s="4" t="s">
        <v>112</v>
      </c>
      <c r="B38" s="35">
        <v>79</v>
      </c>
      <c r="C38" s="35">
        <v>1948</v>
      </c>
      <c r="D38" s="35">
        <v>261</v>
      </c>
      <c r="E38" s="35">
        <f t="shared" si="0"/>
        <v>182</v>
      </c>
      <c r="F38" s="12">
        <v>-0.18065887353878851</v>
      </c>
      <c r="G38" s="23">
        <f t="shared" si="1"/>
        <v>119.03594279073276</v>
      </c>
      <c r="H38" s="35">
        <f t="shared" si="2"/>
        <v>2202.7710362180051</v>
      </c>
      <c r="I38" s="35">
        <f t="shared" si="3"/>
        <v>261</v>
      </c>
      <c r="J38" s="35">
        <f t="shared" si="4"/>
        <v>221</v>
      </c>
      <c r="K38" s="35">
        <f t="shared" si="5"/>
        <v>119</v>
      </c>
      <c r="O38" s="35">
        <f t="shared" si="6"/>
        <v>13.120745542949759</v>
      </c>
      <c r="Y38" s="57">
        <v>13.120745542949759</v>
      </c>
      <c r="Z38" s="35">
        <v>261</v>
      </c>
      <c r="AA38" s="57">
        <f t="shared" si="7"/>
        <v>13.478119935170179</v>
      </c>
      <c r="AB38" s="57">
        <f t="shared" si="8"/>
        <v>14.260940032414913</v>
      </c>
      <c r="AC38" s="57">
        <f t="shared" si="9"/>
        <v>13.758914100486226</v>
      </c>
      <c r="AD38" s="57">
        <f t="shared" si="10"/>
        <v>12.720826580226907</v>
      </c>
      <c r="AE38" s="57">
        <f t="shared" si="11"/>
        <v>12.244327390599679</v>
      </c>
      <c r="AF38" s="57">
        <f t="shared" si="12"/>
        <v>15.230956239870345</v>
      </c>
      <c r="AG38" s="57">
        <f t="shared" si="13"/>
        <v>20.83833063209077</v>
      </c>
      <c r="AH38" s="57">
        <f t="shared" si="14"/>
        <v>24.488654781199362</v>
      </c>
    </row>
    <row r="39" spans="1:34" x14ac:dyDescent="0.75">
      <c r="A39" s="4" t="s">
        <v>113</v>
      </c>
      <c r="B39" s="35">
        <v>94</v>
      </c>
      <c r="C39" s="35">
        <v>1855</v>
      </c>
      <c r="D39" s="35">
        <v>331</v>
      </c>
      <c r="E39" s="35">
        <f t="shared" si="0"/>
        <v>237</v>
      </c>
      <c r="F39" s="12">
        <v>2.7237354085603016E-2</v>
      </c>
      <c r="G39" s="23">
        <f t="shared" si="1"/>
        <v>120.57848302914192</v>
      </c>
      <c r="H39" s="35">
        <f t="shared" si="2"/>
        <v>2064.849462390137</v>
      </c>
      <c r="I39" s="35">
        <f t="shared" si="3"/>
        <v>331</v>
      </c>
      <c r="J39" s="35">
        <f t="shared" si="4"/>
        <v>304</v>
      </c>
      <c r="K39" s="35">
        <f t="shared" si="5"/>
        <v>121</v>
      </c>
      <c r="O39" s="35">
        <f t="shared" si="6"/>
        <v>13.478119935170179</v>
      </c>
      <c r="Y39" s="57">
        <v>13.478119935170179</v>
      </c>
      <c r="Z39" s="35">
        <v>331</v>
      </c>
      <c r="AA39" s="57">
        <f t="shared" si="7"/>
        <v>14.260940032414913</v>
      </c>
      <c r="AB39" s="57">
        <f t="shared" si="8"/>
        <v>13.758914100486226</v>
      </c>
      <c r="AC39" s="57">
        <f t="shared" si="9"/>
        <v>12.720826580226907</v>
      </c>
      <c r="AD39" s="57">
        <f t="shared" si="10"/>
        <v>12.244327390599679</v>
      </c>
      <c r="AE39" s="57">
        <f t="shared" si="11"/>
        <v>15.230956239870345</v>
      </c>
      <c r="AF39" s="57">
        <f t="shared" si="12"/>
        <v>20.83833063209077</v>
      </c>
      <c r="AG39" s="57">
        <f t="shared" si="13"/>
        <v>24.488654781199362</v>
      </c>
      <c r="AH39" s="57">
        <f t="shared" si="14"/>
        <v>18.719611021069699</v>
      </c>
    </row>
    <row r="40" spans="1:34" x14ac:dyDescent="0.75">
      <c r="A40" s="4" t="s">
        <v>114</v>
      </c>
      <c r="B40" s="35">
        <v>66</v>
      </c>
      <c r="C40" s="35">
        <v>1697</v>
      </c>
      <c r="D40" s="35">
        <v>284</v>
      </c>
      <c r="E40" s="35">
        <f t="shared" si="0"/>
        <v>218</v>
      </c>
      <c r="F40" s="12">
        <v>5.8080808080808177E-2</v>
      </c>
      <c r="G40" s="23">
        <f t="shared" si="1"/>
        <v>97.625030439738481</v>
      </c>
      <c r="H40" s="35">
        <f t="shared" si="2"/>
        <v>1896.830981896152</v>
      </c>
      <c r="I40" s="35">
        <f t="shared" si="3"/>
        <v>284</v>
      </c>
      <c r="J40" s="35">
        <f t="shared" si="4"/>
        <v>252</v>
      </c>
      <c r="K40" s="35">
        <f t="shared" si="5"/>
        <v>98</v>
      </c>
      <c r="O40" s="35">
        <f t="shared" si="6"/>
        <v>14.260940032414913</v>
      </c>
      <c r="Y40" s="57">
        <v>14.260940032414913</v>
      </c>
      <c r="Z40" s="35">
        <v>284</v>
      </c>
      <c r="AA40" s="57">
        <f t="shared" si="7"/>
        <v>13.758914100486226</v>
      </c>
      <c r="AB40" s="57">
        <f t="shared" si="8"/>
        <v>12.720826580226907</v>
      </c>
      <c r="AC40" s="57">
        <f t="shared" si="9"/>
        <v>12.244327390599679</v>
      </c>
      <c r="AD40" s="57">
        <f t="shared" si="10"/>
        <v>15.230956239870345</v>
      </c>
      <c r="AE40" s="57">
        <f t="shared" si="11"/>
        <v>20.83833063209077</v>
      </c>
      <c r="AF40" s="57">
        <f t="shared" si="12"/>
        <v>24.488654781199362</v>
      </c>
      <c r="AG40" s="57">
        <f t="shared" si="13"/>
        <v>18.719611021069699</v>
      </c>
      <c r="AH40" s="57">
        <f t="shared" si="14"/>
        <v>17.136952998379261</v>
      </c>
    </row>
    <row r="41" spans="1:34" x14ac:dyDescent="0.75">
      <c r="A41" s="4" t="s">
        <v>115</v>
      </c>
      <c r="B41" s="35">
        <v>76</v>
      </c>
      <c r="C41" s="35">
        <v>1838</v>
      </c>
      <c r="D41" s="35">
        <v>297</v>
      </c>
      <c r="E41" s="35">
        <f t="shared" si="0"/>
        <v>221</v>
      </c>
      <c r="F41" s="12">
        <v>-3.5202863961813824E-2</v>
      </c>
      <c r="G41" s="23">
        <f t="shared" si="1"/>
        <v>98.204808606624894</v>
      </c>
      <c r="H41" s="35">
        <f t="shared" si="2"/>
        <v>2020.8103376160484</v>
      </c>
      <c r="I41" s="35">
        <f t="shared" si="3"/>
        <v>297</v>
      </c>
      <c r="J41" s="35">
        <f t="shared" si="4"/>
        <v>275</v>
      </c>
      <c r="K41" s="35">
        <f t="shared" si="5"/>
        <v>98</v>
      </c>
      <c r="O41" s="35">
        <f t="shared" si="6"/>
        <v>13.758914100486226</v>
      </c>
      <c r="Y41" s="57">
        <v>13.758914100486226</v>
      </c>
      <c r="Z41" s="35">
        <v>297</v>
      </c>
      <c r="AA41" s="57">
        <f t="shared" si="7"/>
        <v>12.720826580226907</v>
      </c>
      <c r="AB41" s="57">
        <f t="shared" si="8"/>
        <v>12.244327390599679</v>
      </c>
      <c r="AC41" s="57">
        <f t="shared" si="9"/>
        <v>15.230956239870345</v>
      </c>
      <c r="AD41" s="57">
        <f t="shared" si="10"/>
        <v>20.83833063209077</v>
      </c>
      <c r="AE41" s="57">
        <f t="shared" si="11"/>
        <v>24.488654781199362</v>
      </c>
      <c r="AF41" s="57">
        <f t="shared" si="12"/>
        <v>18.719611021069699</v>
      </c>
      <c r="AG41" s="57">
        <f t="shared" si="13"/>
        <v>17.136952998379261</v>
      </c>
      <c r="AH41" s="57">
        <f t="shared" si="14"/>
        <v>19.885332252836314</v>
      </c>
    </row>
    <row r="42" spans="1:34" x14ac:dyDescent="0.75">
      <c r="A42" s="4" t="s">
        <v>116</v>
      </c>
      <c r="B42" s="35">
        <v>122</v>
      </c>
      <c r="C42" s="35">
        <v>2932</v>
      </c>
      <c r="D42" s="35">
        <v>554</v>
      </c>
      <c r="E42" s="35">
        <f t="shared" si="0"/>
        <v>432</v>
      </c>
      <c r="F42" s="12">
        <v>-7.544836116264686E-2</v>
      </c>
      <c r="G42" s="23">
        <f t="shared" si="1"/>
        <v>147.56917354702261</v>
      </c>
      <c r="H42" s="35">
        <f t="shared" si="2"/>
        <v>3129.99964675209</v>
      </c>
      <c r="I42" s="35">
        <f t="shared" si="3"/>
        <v>554</v>
      </c>
      <c r="J42" s="35">
        <f t="shared" si="4"/>
        <v>528</v>
      </c>
      <c r="K42" s="35">
        <f t="shared" si="5"/>
        <v>148</v>
      </c>
      <c r="O42" s="35">
        <f t="shared" si="6"/>
        <v>12.720826580226907</v>
      </c>
      <c r="Y42" s="57">
        <v>12.720826580226907</v>
      </c>
      <c r="Z42" s="35">
        <v>554</v>
      </c>
      <c r="AA42" s="57">
        <f t="shared" si="7"/>
        <v>12.244327390599679</v>
      </c>
      <c r="AB42" s="57">
        <f t="shared" si="8"/>
        <v>15.230956239870345</v>
      </c>
      <c r="AC42" s="57">
        <f t="shared" si="9"/>
        <v>20.83833063209077</v>
      </c>
      <c r="AD42" s="57">
        <f t="shared" si="10"/>
        <v>24.488654781199362</v>
      </c>
      <c r="AE42" s="57">
        <f t="shared" si="11"/>
        <v>18.719611021069699</v>
      </c>
      <c r="AF42" s="57">
        <f t="shared" si="12"/>
        <v>17.136952998379261</v>
      </c>
      <c r="AG42" s="57">
        <f t="shared" si="13"/>
        <v>19.885332252836314</v>
      </c>
      <c r="AH42" s="57">
        <f t="shared" si="14"/>
        <v>21.348865478119944</v>
      </c>
    </row>
    <row r="43" spans="1:34" x14ac:dyDescent="0.75">
      <c r="A43" s="4" t="s">
        <v>117</v>
      </c>
      <c r="B43" s="35">
        <v>209</v>
      </c>
      <c r="C43" s="35">
        <v>5230</v>
      </c>
      <c r="D43" s="35">
        <v>580</v>
      </c>
      <c r="E43" s="35">
        <f t="shared" si="0"/>
        <v>371</v>
      </c>
      <c r="F43" s="12">
        <v>-3.7458193979933101E-2</v>
      </c>
      <c r="G43" s="23">
        <f t="shared" si="1"/>
        <v>250.04525227285208</v>
      </c>
      <c r="H43" s="35">
        <f t="shared" si="2"/>
        <v>5545.8514495523004</v>
      </c>
      <c r="I43" s="35">
        <f t="shared" si="3"/>
        <v>580</v>
      </c>
      <c r="J43" s="35">
        <f t="shared" si="4"/>
        <v>539</v>
      </c>
      <c r="K43" s="35">
        <f t="shared" si="5"/>
        <v>250</v>
      </c>
      <c r="O43" s="35">
        <f t="shared" si="6"/>
        <v>12.244327390599679</v>
      </c>
      <c r="Y43" s="57">
        <v>12.244327390599679</v>
      </c>
      <c r="Z43" s="35">
        <v>580</v>
      </c>
      <c r="AA43" s="57">
        <f t="shared" si="7"/>
        <v>15.230956239870345</v>
      </c>
      <c r="AB43" s="57">
        <f t="shared" si="8"/>
        <v>20.83833063209077</v>
      </c>
      <c r="AC43" s="57">
        <f t="shared" si="9"/>
        <v>24.488654781199362</v>
      </c>
      <c r="AD43" s="57">
        <f t="shared" si="10"/>
        <v>18.719611021069699</v>
      </c>
      <c r="AE43" s="57">
        <f t="shared" si="11"/>
        <v>17.136952998379261</v>
      </c>
      <c r="AF43" s="57">
        <f t="shared" si="12"/>
        <v>19.885332252836314</v>
      </c>
      <c r="AG43" s="57">
        <f t="shared" si="13"/>
        <v>21.348865478119944</v>
      </c>
      <c r="AH43" s="57">
        <f t="shared" si="14"/>
        <v>22.39546191247975</v>
      </c>
    </row>
    <row r="44" spans="1:34" x14ac:dyDescent="0.75">
      <c r="A44" s="4" t="s">
        <v>118</v>
      </c>
      <c r="B44" s="35">
        <v>253</v>
      </c>
      <c r="C44" s="35">
        <v>5378</v>
      </c>
      <c r="D44" s="35">
        <v>629</v>
      </c>
      <c r="E44" s="35">
        <f t="shared" si="0"/>
        <v>376</v>
      </c>
      <c r="F44" s="12">
        <v>0.24391938846421124</v>
      </c>
      <c r="G44" s="23">
        <f t="shared" si="1"/>
        <v>323.31522725431216</v>
      </c>
      <c r="H44" s="35">
        <f t="shared" si="2"/>
        <v>5941.4048707907677</v>
      </c>
      <c r="I44" s="35">
        <f t="shared" si="3"/>
        <v>629</v>
      </c>
      <c r="J44" s="35">
        <f t="shared" si="4"/>
        <v>559</v>
      </c>
      <c r="K44" s="35">
        <f t="shared" si="5"/>
        <v>323</v>
      </c>
      <c r="O44" s="35">
        <f t="shared" si="6"/>
        <v>15.230956239870345</v>
      </c>
      <c r="Y44" s="57">
        <v>15.230956239870345</v>
      </c>
      <c r="Z44" s="35">
        <v>629</v>
      </c>
      <c r="AA44" s="57">
        <f t="shared" si="7"/>
        <v>20.83833063209077</v>
      </c>
      <c r="AB44" s="57">
        <f t="shared" si="8"/>
        <v>24.488654781199362</v>
      </c>
      <c r="AC44" s="57">
        <f t="shared" si="9"/>
        <v>18.719611021069699</v>
      </c>
      <c r="AD44" s="57">
        <f t="shared" si="10"/>
        <v>17.136952998379261</v>
      </c>
      <c r="AE44" s="57">
        <f t="shared" si="11"/>
        <v>19.885332252836314</v>
      </c>
      <c r="AF44" s="57">
        <f t="shared" si="12"/>
        <v>21.348865478119944</v>
      </c>
      <c r="AG44" s="57">
        <f t="shared" si="13"/>
        <v>22.39546191247975</v>
      </c>
      <c r="AH44" s="57">
        <f t="shared" si="14"/>
        <v>22.293354943273915</v>
      </c>
    </row>
    <row r="45" spans="1:34" x14ac:dyDescent="0.75">
      <c r="A45" s="4" t="s">
        <v>119</v>
      </c>
      <c r="B45" s="35">
        <v>2481</v>
      </c>
      <c r="C45" s="35">
        <v>8347</v>
      </c>
      <c r="D45" s="35">
        <v>1756</v>
      </c>
      <c r="E45" s="35">
        <f t="shared" si="0"/>
        <v>-725</v>
      </c>
      <c r="F45" s="12">
        <v>0.36815642458100561</v>
      </c>
      <c r="G45" s="23">
        <f t="shared" si="1"/>
        <v>2566.118432992062</v>
      </c>
      <c r="H45" s="35">
        <f t="shared" si="2"/>
        <v>8926.3482591037755</v>
      </c>
      <c r="I45" s="35">
        <f t="shared" si="3"/>
        <v>1756</v>
      </c>
      <c r="J45" s="35">
        <f t="shared" si="4"/>
        <v>1671</v>
      </c>
      <c r="K45" s="35">
        <f t="shared" si="5"/>
        <v>2566</v>
      </c>
      <c r="O45" s="35">
        <f t="shared" si="6"/>
        <v>20.83833063209077</v>
      </c>
      <c r="Y45" s="57">
        <v>20.83833063209077</v>
      </c>
      <c r="Z45" s="35">
        <v>1756</v>
      </c>
      <c r="AA45" s="57">
        <f t="shared" si="7"/>
        <v>24.488654781199362</v>
      </c>
      <c r="AB45" s="57">
        <f t="shared" si="8"/>
        <v>18.719611021069699</v>
      </c>
      <c r="AC45" s="57">
        <f t="shared" si="9"/>
        <v>17.136952998379261</v>
      </c>
      <c r="AD45" s="57">
        <f t="shared" si="10"/>
        <v>19.885332252836314</v>
      </c>
      <c r="AE45" s="57">
        <f t="shared" si="11"/>
        <v>21.348865478119944</v>
      </c>
      <c r="AF45" s="57">
        <f t="shared" si="12"/>
        <v>22.39546191247975</v>
      </c>
      <c r="AG45" s="57">
        <f t="shared" si="13"/>
        <v>22.293354943273915</v>
      </c>
      <c r="AH45" s="57">
        <f t="shared" si="14"/>
        <v>21.076580226904383</v>
      </c>
    </row>
    <row r="46" spans="1:34" x14ac:dyDescent="0.75">
      <c r="A46" s="4" t="s">
        <v>120</v>
      </c>
      <c r="B46" s="35">
        <v>327</v>
      </c>
      <c r="C46" s="35">
        <v>7161</v>
      </c>
      <c r="D46" s="35">
        <v>944</v>
      </c>
      <c r="E46" s="35">
        <f t="shared" si="0"/>
        <v>617</v>
      </c>
      <c r="F46" s="12">
        <v>0.17517354022049814</v>
      </c>
      <c r="G46" s="23">
        <f t="shared" si="1"/>
        <v>1161.698941712672</v>
      </c>
      <c r="H46" s="35">
        <f t="shared" si="2"/>
        <v>8060.1855557343288</v>
      </c>
      <c r="I46" s="35">
        <f t="shared" si="3"/>
        <v>944</v>
      </c>
      <c r="J46" s="35">
        <f t="shared" si="4"/>
        <v>109</v>
      </c>
      <c r="K46" s="35">
        <f t="shared" si="5"/>
        <v>1162</v>
      </c>
      <c r="O46" s="35">
        <f t="shared" si="6"/>
        <v>24.488654781199362</v>
      </c>
      <c r="Y46" s="57">
        <v>24.488654781199362</v>
      </c>
      <c r="Z46" s="35">
        <v>944</v>
      </c>
      <c r="AA46" s="57">
        <f t="shared" si="7"/>
        <v>18.719611021069699</v>
      </c>
      <c r="AB46" s="57">
        <f t="shared" si="8"/>
        <v>17.136952998379261</v>
      </c>
      <c r="AC46" s="57">
        <f t="shared" si="9"/>
        <v>19.885332252836314</v>
      </c>
      <c r="AD46" s="57">
        <f t="shared" si="10"/>
        <v>21.348865478119944</v>
      </c>
      <c r="AE46" s="57">
        <f t="shared" si="11"/>
        <v>22.39546191247975</v>
      </c>
      <c r="AF46" s="57">
        <f t="shared" si="12"/>
        <v>22.293354943273915</v>
      </c>
      <c r="AG46" s="57">
        <f t="shared" si="13"/>
        <v>21.076580226904383</v>
      </c>
      <c r="AH46" s="57">
        <f t="shared" si="14"/>
        <v>21.263776337115083</v>
      </c>
    </row>
    <row r="47" spans="1:34" x14ac:dyDescent="0.75">
      <c r="A47" s="4" t="s">
        <v>121</v>
      </c>
      <c r="B47" s="35">
        <v>244</v>
      </c>
      <c r="C47" s="35">
        <v>6651</v>
      </c>
      <c r="D47" s="35">
        <v>766</v>
      </c>
      <c r="E47" s="35">
        <f t="shared" si="0"/>
        <v>522</v>
      </c>
      <c r="F47" s="12">
        <v>-0.23558026407227239</v>
      </c>
      <c r="G47" s="23">
        <f t="shared" si="1"/>
        <v>354.01473355100518</v>
      </c>
      <c r="H47" s="35">
        <f t="shared" si="2"/>
        <v>7422.4229980368436</v>
      </c>
      <c r="I47" s="35">
        <f t="shared" si="3"/>
        <v>766</v>
      </c>
      <c r="J47" s="35">
        <f t="shared" si="4"/>
        <v>656</v>
      </c>
      <c r="K47" s="35">
        <f t="shared" si="5"/>
        <v>354</v>
      </c>
      <c r="O47" s="35">
        <f t="shared" si="6"/>
        <v>18.719611021069699</v>
      </c>
      <c r="Y47" s="57">
        <v>18.719611021069699</v>
      </c>
      <c r="Z47" s="35">
        <v>766</v>
      </c>
      <c r="AA47" s="57">
        <f t="shared" si="7"/>
        <v>17.136952998379261</v>
      </c>
      <c r="AB47" s="57">
        <f t="shared" si="8"/>
        <v>19.885332252836314</v>
      </c>
      <c r="AC47" s="57">
        <f t="shared" si="9"/>
        <v>21.348865478119944</v>
      </c>
      <c r="AD47" s="57">
        <f t="shared" si="10"/>
        <v>22.39546191247975</v>
      </c>
      <c r="AE47" s="57">
        <f t="shared" si="11"/>
        <v>22.293354943273915</v>
      </c>
      <c r="AF47" s="57">
        <f t="shared" si="12"/>
        <v>21.076580226904383</v>
      </c>
      <c r="AG47" s="57">
        <f t="shared" si="13"/>
        <v>21.263776337115083</v>
      </c>
      <c r="AH47" s="57">
        <f t="shared" si="14"/>
        <v>20.149108589951386</v>
      </c>
    </row>
    <row r="48" spans="1:34" x14ac:dyDescent="0.75">
      <c r="A48" s="4" t="s">
        <v>122</v>
      </c>
      <c r="B48" s="35">
        <v>312</v>
      </c>
      <c r="C48" s="35">
        <v>6268</v>
      </c>
      <c r="D48" s="35">
        <v>835</v>
      </c>
      <c r="E48" s="35">
        <f t="shared" si="0"/>
        <v>523</v>
      </c>
      <c r="F48" s="12">
        <v>-8.454545454545459E-2</v>
      </c>
      <c r="G48" s="23">
        <f t="shared" si="1"/>
        <v>394.09050454570416</v>
      </c>
      <c r="H48" s="35">
        <f t="shared" si="2"/>
        <v>6984.4829437149901</v>
      </c>
      <c r="I48" s="35">
        <f t="shared" si="3"/>
        <v>835</v>
      </c>
      <c r="J48" s="35">
        <f t="shared" si="4"/>
        <v>753</v>
      </c>
      <c r="K48" s="35">
        <f t="shared" si="5"/>
        <v>394</v>
      </c>
      <c r="O48" s="35">
        <f t="shared" si="6"/>
        <v>17.136952998379261</v>
      </c>
      <c r="Y48" s="57">
        <v>17.136952998379261</v>
      </c>
      <c r="Z48" s="35">
        <v>835</v>
      </c>
      <c r="AA48" s="57">
        <f t="shared" si="7"/>
        <v>19.885332252836314</v>
      </c>
      <c r="AB48" s="57">
        <f t="shared" si="8"/>
        <v>21.348865478119944</v>
      </c>
      <c r="AC48" s="57">
        <f t="shared" si="9"/>
        <v>22.39546191247975</v>
      </c>
      <c r="AD48" s="57">
        <f t="shared" si="10"/>
        <v>22.293354943273915</v>
      </c>
      <c r="AE48" s="57">
        <f t="shared" si="11"/>
        <v>21.076580226904383</v>
      </c>
      <c r="AF48" s="57">
        <f t="shared" si="12"/>
        <v>21.263776337115083</v>
      </c>
      <c r="AG48" s="57">
        <f t="shared" si="13"/>
        <v>20.149108589951386</v>
      </c>
      <c r="AH48" s="57">
        <f t="shared" si="14"/>
        <v>18.081442463533232</v>
      </c>
    </row>
    <row r="49" spans="1:34" x14ac:dyDescent="0.75">
      <c r="A49" s="4" t="s">
        <v>123</v>
      </c>
      <c r="B49" s="35">
        <v>379</v>
      </c>
      <c r="C49" s="35">
        <v>7522</v>
      </c>
      <c r="D49" s="35">
        <v>1139</v>
      </c>
      <c r="E49" s="35">
        <f t="shared" si="0"/>
        <v>760</v>
      </c>
      <c r="F49" s="12">
        <v>0.16037735849056611</v>
      </c>
      <c r="G49" s="23">
        <f t="shared" si="1"/>
        <v>483.96818614040859</v>
      </c>
      <c r="H49" s="35">
        <f t="shared" si="2"/>
        <v>8197.224040175246</v>
      </c>
      <c r="I49" s="35">
        <f t="shared" si="3"/>
        <v>1139</v>
      </c>
      <c r="J49" s="35">
        <f t="shared" si="4"/>
        <v>1034</v>
      </c>
      <c r="K49" s="35">
        <f t="shared" si="5"/>
        <v>484</v>
      </c>
      <c r="O49" s="35">
        <f t="shared" si="6"/>
        <v>19.885332252836314</v>
      </c>
      <c r="Y49" s="57">
        <v>19.885332252836314</v>
      </c>
      <c r="Z49" s="35">
        <v>1139</v>
      </c>
      <c r="AA49" s="57">
        <f t="shared" si="7"/>
        <v>21.348865478119944</v>
      </c>
      <c r="AB49" s="57">
        <f t="shared" si="8"/>
        <v>22.39546191247975</v>
      </c>
      <c r="AC49" s="57">
        <f t="shared" si="9"/>
        <v>22.293354943273915</v>
      </c>
      <c r="AD49" s="57">
        <f t="shared" si="10"/>
        <v>21.076580226904383</v>
      </c>
      <c r="AE49" s="57">
        <f t="shared" si="11"/>
        <v>21.263776337115083</v>
      </c>
      <c r="AF49" s="57">
        <f t="shared" si="12"/>
        <v>20.149108589951386</v>
      </c>
      <c r="AG49" s="57">
        <f t="shared" si="13"/>
        <v>18.081442463533232</v>
      </c>
      <c r="AH49" s="57">
        <f t="shared" si="14"/>
        <v>17.213533225283637</v>
      </c>
    </row>
    <row r="50" spans="1:34" x14ac:dyDescent="0.75">
      <c r="A50" s="4" t="s">
        <v>124</v>
      </c>
      <c r="B50" s="35">
        <v>279</v>
      </c>
      <c r="C50" s="35">
        <v>6560</v>
      </c>
      <c r="D50" s="35">
        <v>864</v>
      </c>
      <c r="E50" s="35">
        <f t="shared" si="0"/>
        <v>585</v>
      </c>
      <c r="F50" s="12">
        <v>7.3598630723149316E-2</v>
      </c>
      <c r="G50" s="23">
        <f t="shared" si="1"/>
        <v>406.50943124107323</v>
      </c>
      <c r="H50" s="35">
        <f t="shared" si="2"/>
        <v>7370.3119384489783</v>
      </c>
      <c r="I50" s="35">
        <f t="shared" si="3"/>
        <v>864</v>
      </c>
      <c r="J50" s="35">
        <f t="shared" si="4"/>
        <v>736</v>
      </c>
      <c r="K50" s="35">
        <f t="shared" si="5"/>
        <v>407</v>
      </c>
      <c r="O50" s="35">
        <f t="shared" si="6"/>
        <v>21.348865478119944</v>
      </c>
      <c r="Y50" s="57">
        <v>21.348865478119944</v>
      </c>
      <c r="Z50" s="35">
        <v>864</v>
      </c>
      <c r="AA50" s="57">
        <f t="shared" si="7"/>
        <v>22.39546191247975</v>
      </c>
      <c r="AB50" s="57">
        <f t="shared" si="8"/>
        <v>22.293354943273915</v>
      </c>
      <c r="AC50" s="57">
        <f t="shared" si="9"/>
        <v>21.076580226904383</v>
      </c>
      <c r="AD50" s="57">
        <f t="shared" si="10"/>
        <v>21.263776337115083</v>
      </c>
      <c r="AE50" s="57">
        <f t="shared" si="11"/>
        <v>20.149108589951386</v>
      </c>
      <c r="AF50" s="57">
        <f t="shared" si="12"/>
        <v>18.081442463533232</v>
      </c>
      <c r="AG50" s="57">
        <f t="shared" si="13"/>
        <v>17.213533225283637</v>
      </c>
      <c r="AH50" s="57">
        <f t="shared" si="14"/>
        <v>16.617909238249602</v>
      </c>
    </row>
    <row r="51" spans="1:34" x14ac:dyDescent="0.75">
      <c r="A51" s="4" t="s">
        <v>125</v>
      </c>
      <c r="B51" s="35">
        <v>601</v>
      </c>
      <c r="C51" s="35">
        <v>9455</v>
      </c>
      <c r="D51" s="35">
        <v>1905</v>
      </c>
      <c r="E51" s="35">
        <f t="shared" si="0"/>
        <v>1304</v>
      </c>
      <c r="F51" s="12">
        <v>4.9023515344758906E-2</v>
      </c>
      <c r="G51" s="23">
        <f t="shared" si="1"/>
        <v>694.86578183709616</v>
      </c>
      <c r="H51" s="35">
        <f t="shared" si="2"/>
        <v>10161.679914414424</v>
      </c>
      <c r="I51" s="35">
        <f t="shared" si="3"/>
        <v>1905</v>
      </c>
      <c r="J51" s="35">
        <f t="shared" si="4"/>
        <v>1811</v>
      </c>
      <c r="K51" s="35">
        <f t="shared" si="5"/>
        <v>695</v>
      </c>
      <c r="O51" s="35">
        <f t="shared" si="6"/>
        <v>22.39546191247975</v>
      </c>
      <c r="Y51" s="57">
        <v>22.39546191247975</v>
      </c>
      <c r="Z51" s="35">
        <v>1905</v>
      </c>
      <c r="AA51" s="57">
        <f t="shared" si="7"/>
        <v>22.293354943273915</v>
      </c>
      <c r="AB51" s="57">
        <f t="shared" si="8"/>
        <v>21.076580226904383</v>
      </c>
      <c r="AC51" s="57">
        <f t="shared" si="9"/>
        <v>21.263776337115083</v>
      </c>
      <c r="AD51" s="57">
        <f t="shared" si="10"/>
        <v>20.149108589951386</v>
      </c>
      <c r="AE51" s="57">
        <f t="shared" si="11"/>
        <v>18.081442463533232</v>
      </c>
      <c r="AF51" s="57">
        <f t="shared" si="12"/>
        <v>17.213533225283637</v>
      </c>
      <c r="AG51" s="57">
        <f t="shared" si="13"/>
        <v>16.617909238249602</v>
      </c>
      <c r="AH51" s="57">
        <f t="shared" si="14"/>
        <v>16.303079416531613</v>
      </c>
    </row>
    <row r="52" spans="1:34" x14ac:dyDescent="0.75">
      <c r="A52" s="4" t="s">
        <v>126</v>
      </c>
      <c r="B52" s="35">
        <v>1243</v>
      </c>
      <c r="C52" s="35">
        <v>13918</v>
      </c>
      <c r="D52" s="35">
        <v>1955</v>
      </c>
      <c r="E52" s="35">
        <f t="shared" si="0"/>
        <v>712</v>
      </c>
      <c r="F52" s="12">
        <v>-4.5592705167173397E-3</v>
      </c>
      <c r="G52" s="23">
        <f t="shared" si="1"/>
        <v>1445.1983329179025</v>
      </c>
      <c r="H52" s="35">
        <f t="shared" si="2"/>
        <v>14936.545516888473</v>
      </c>
      <c r="I52" s="35">
        <f t="shared" si="3"/>
        <v>1955</v>
      </c>
      <c r="J52" s="35">
        <f t="shared" si="4"/>
        <v>1753</v>
      </c>
      <c r="K52" s="35">
        <f t="shared" si="5"/>
        <v>1445</v>
      </c>
      <c r="O52" s="35">
        <f t="shared" si="6"/>
        <v>22.293354943273915</v>
      </c>
      <c r="Y52" s="57">
        <v>22.293354943273915</v>
      </c>
      <c r="Z52" s="35">
        <v>1955</v>
      </c>
      <c r="AA52" s="57">
        <f t="shared" si="7"/>
        <v>21.076580226904383</v>
      </c>
      <c r="AB52" s="57">
        <f t="shared" si="8"/>
        <v>21.263776337115083</v>
      </c>
      <c r="AC52" s="57">
        <f t="shared" si="9"/>
        <v>20.149108589951386</v>
      </c>
      <c r="AD52" s="57">
        <f t="shared" si="10"/>
        <v>18.081442463533232</v>
      </c>
      <c r="AE52" s="57">
        <f t="shared" si="11"/>
        <v>17.213533225283637</v>
      </c>
      <c r="AF52" s="57">
        <f t="shared" si="12"/>
        <v>16.617909238249602</v>
      </c>
      <c r="AG52" s="57">
        <f t="shared" si="13"/>
        <v>16.303079416531613</v>
      </c>
      <c r="AH52" s="57">
        <f t="shared" si="14"/>
        <v>16.949756888168565</v>
      </c>
    </row>
    <row r="53" spans="1:34" x14ac:dyDescent="0.75">
      <c r="A53" s="4" t="s">
        <v>127</v>
      </c>
      <c r="B53" s="35">
        <v>894</v>
      </c>
      <c r="C53" s="35">
        <v>12664</v>
      </c>
      <c r="D53" s="35">
        <v>2012</v>
      </c>
      <c r="E53" s="35">
        <f t="shared" si="0"/>
        <v>1118</v>
      </c>
      <c r="F53" s="12">
        <v>-5.4580152671755755E-2</v>
      </c>
      <c r="G53" s="23">
        <f t="shared" si="1"/>
        <v>1312.1905620914354</v>
      </c>
      <c r="H53" s="35">
        <f t="shared" si="2"/>
        <v>14163.324855003042</v>
      </c>
      <c r="I53" s="35">
        <f t="shared" si="3"/>
        <v>2012</v>
      </c>
      <c r="J53" s="35">
        <f t="shared" si="4"/>
        <v>1594</v>
      </c>
      <c r="K53" s="35">
        <f t="shared" si="5"/>
        <v>1312</v>
      </c>
      <c r="O53" s="35">
        <f t="shared" si="6"/>
        <v>21.076580226904383</v>
      </c>
      <c r="Y53" s="57">
        <v>21.076580226904383</v>
      </c>
      <c r="Z53" s="35">
        <v>2012</v>
      </c>
      <c r="AA53" s="57">
        <f t="shared" si="7"/>
        <v>21.263776337115083</v>
      </c>
      <c r="AB53" s="57">
        <f t="shared" si="8"/>
        <v>20.149108589951386</v>
      </c>
      <c r="AC53" s="57">
        <f t="shared" si="9"/>
        <v>18.081442463533232</v>
      </c>
      <c r="AD53" s="57">
        <f t="shared" si="10"/>
        <v>17.213533225283637</v>
      </c>
      <c r="AE53" s="57">
        <f t="shared" si="11"/>
        <v>16.617909238249602</v>
      </c>
      <c r="AF53" s="57">
        <f t="shared" si="12"/>
        <v>16.303079416531613</v>
      </c>
      <c r="AG53" s="57">
        <f t="shared" si="13"/>
        <v>16.949756888168565</v>
      </c>
      <c r="AH53" s="57">
        <f t="shared" si="14"/>
        <v>15.826580226904383</v>
      </c>
    </row>
    <row r="54" spans="1:34" x14ac:dyDescent="0.75">
      <c r="A54" s="4" t="s">
        <v>128</v>
      </c>
      <c r="B54" s="35">
        <v>1020</v>
      </c>
      <c r="C54" s="35">
        <v>14373</v>
      </c>
      <c r="D54" s="35">
        <v>2294</v>
      </c>
      <c r="E54" s="35">
        <f t="shared" si="0"/>
        <v>1274</v>
      </c>
      <c r="F54" s="12">
        <v>8.8817117480823882E-3</v>
      </c>
      <c r="G54" s="23">
        <f t="shared" si="1"/>
        <v>1320.7742256715553</v>
      </c>
      <c r="H54" s="35">
        <f t="shared" si="2"/>
        <v>15737.23695672931</v>
      </c>
      <c r="I54" s="35">
        <f t="shared" si="3"/>
        <v>2294</v>
      </c>
      <c r="J54" s="35">
        <f t="shared" si="4"/>
        <v>1993</v>
      </c>
      <c r="K54" s="35">
        <f t="shared" si="5"/>
        <v>1321</v>
      </c>
      <c r="O54" s="35">
        <f t="shared" si="6"/>
        <v>21.263776337115083</v>
      </c>
      <c r="Y54" s="57">
        <v>21.263776337115083</v>
      </c>
      <c r="Z54" s="35">
        <v>2294</v>
      </c>
      <c r="AA54" s="57">
        <f t="shared" si="7"/>
        <v>20.149108589951386</v>
      </c>
      <c r="AB54" s="57">
        <f t="shared" si="8"/>
        <v>18.081442463533232</v>
      </c>
      <c r="AC54" s="57">
        <f t="shared" si="9"/>
        <v>17.213533225283637</v>
      </c>
      <c r="AD54" s="57">
        <f t="shared" si="10"/>
        <v>16.617909238249602</v>
      </c>
      <c r="AE54" s="57">
        <f t="shared" si="11"/>
        <v>16.303079416531613</v>
      </c>
      <c r="AF54" s="57">
        <f t="shared" si="12"/>
        <v>16.949756888168565</v>
      </c>
      <c r="AG54" s="57">
        <f t="shared" si="13"/>
        <v>15.826580226904383</v>
      </c>
      <c r="AH54" s="57">
        <f t="shared" si="14"/>
        <v>15.937196110210705</v>
      </c>
    </row>
    <row r="55" spans="1:34" x14ac:dyDescent="0.75">
      <c r="A55" s="4" t="s">
        <v>129</v>
      </c>
      <c r="B55" s="35">
        <v>1581</v>
      </c>
      <c r="C55" s="35">
        <v>15786</v>
      </c>
      <c r="D55" s="35">
        <v>4866</v>
      </c>
      <c r="E55" s="35">
        <f t="shared" si="0"/>
        <v>3285</v>
      </c>
      <c r="F55" s="12">
        <v>-5.2420968387354994E-2</v>
      </c>
      <c r="G55" s="23">
        <f t="shared" si="1"/>
        <v>1924.1652239205664</v>
      </c>
      <c r="H55" s="35">
        <f t="shared" si="2"/>
        <v>17334.340001505872</v>
      </c>
      <c r="I55" s="35">
        <f t="shared" si="3"/>
        <v>4866</v>
      </c>
      <c r="J55" s="35">
        <f t="shared" si="4"/>
        <v>4523</v>
      </c>
      <c r="K55" s="35">
        <f t="shared" si="5"/>
        <v>1924</v>
      </c>
      <c r="O55" s="35">
        <f t="shared" si="6"/>
        <v>20.149108589951386</v>
      </c>
      <c r="Y55" s="57">
        <v>20.149108589951386</v>
      </c>
      <c r="Z55" s="35">
        <v>4866</v>
      </c>
      <c r="AA55" s="57">
        <f t="shared" si="7"/>
        <v>18.081442463533232</v>
      </c>
      <c r="AB55" s="57">
        <f t="shared" si="8"/>
        <v>17.213533225283637</v>
      </c>
      <c r="AC55" s="57">
        <f t="shared" si="9"/>
        <v>16.617909238249602</v>
      </c>
      <c r="AD55" s="57">
        <f t="shared" si="10"/>
        <v>16.303079416531613</v>
      </c>
      <c r="AE55" s="57">
        <f t="shared" si="11"/>
        <v>16.949756888168565</v>
      </c>
      <c r="AF55" s="57">
        <f t="shared" si="12"/>
        <v>15.826580226904383</v>
      </c>
      <c r="AG55" s="57">
        <f t="shared" si="13"/>
        <v>15.937196110210705</v>
      </c>
      <c r="AH55" s="57">
        <f t="shared" si="14"/>
        <v>16.149918962722861</v>
      </c>
    </row>
    <row r="56" spans="1:34" x14ac:dyDescent="0.75">
      <c r="A56" s="4" t="s">
        <v>130</v>
      </c>
      <c r="B56" s="35">
        <v>1801</v>
      </c>
      <c r="C56" s="35">
        <v>15378</v>
      </c>
      <c r="D56" s="35">
        <v>2708</v>
      </c>
      <c r="E56" s="35">
        <f t="shared" si="0"/>
        <v>907</v>
      </c>
      <c r="F56" s="12">
        <v>-0.1026182432432432</v>
      </c>
      <c r="G56" s="23">
        <f t="shared" si="1"/>
        <v>2332.9060970768783</v>
      </c>
      <c r="H56" s="35">
        <f t="shared" si="2"/>
        <v>17078.556269656416</v>
      </c>
      <c r="I56" s="35">
        <f t="shared" si="3"/>
        <v>2708</v>
      </c>
      <c r="J56" s="35">
        <f t="shared" si="4"/>
        <v>2176</v>
      </c>
      <c r="K56" s="35">
        <f t="shared" si="5"/>
        <v>2333</v>
      </c>
      <c r="O56" s="35">
        <f t="shared" si="6"/>
        <v>18.081442463533232</v>
      </c>
      <c r="Y56" s="57">
        <v>18.081442463533232</v>
      </c>
      <c r="Z56" s="35">
        <v>2708</v>
      </c>
      <c r="AA56" s="57">
        <f t="shared" si="7"/>
        <v>17.213533225283637</v>
      </c>
      <c r="AB56" s="57">
        <f t="shared" si="8"/>
        <v>16.617909238249602</v>
      </c>
      <c r="AC56" s="57">
        <f t="shared" si="9"/>
        <v>16.303079416531613</v>
      </c>
      <c r="AD56" s="57">
        <f t="shared" si="10"/>
        <v>16.949756888168565</v>
      </c>
      <c r="AE56" s="57">
        <f t="shared" si="11"/>
        <v>15.826580226904383</v>
      </c>
      <c r="AF56" s="57">
        <f t="shared" si="12"/>
        <v>15.937196110210705</v>
      </c>
      <c r="AG56" s="57">
        <f t="shared" si="13"/>
        <v>16.149918962722861</v>
      </c>
      <c r="AH56" s="57">
        <f t="shared" si="14"/>
        <v>14.575769854132908</v>
      </c>
    </row>
    <row r="57" spans="1:34" x14ac:dyDescent="0.75">
      <c r="A57" s="4" t="s">
        <v>131</v>
      </c>
      <c r="B57" s="35">
        <v>1219</v>
      </c>
      <c r="C57" s="35">
        <v>13713</v>
      </c>
      <c r="D57" s="35">
        <v>2717</v>
      </c>
      <c r="E57" s="35">
        <f t="shared" si="0"/>
        <v>1498</v>
      </c>
      <c r="F57" s="12">
        <v>-4.8000000000000043E-2</v>
      </c>
      <c r="G57" s="23">
        <f t="shared" si="1"/>
        <v>1824.9221257656277</v>
      </c>
      <c r="H57" s="35">
        <f t="shared" si="2"/>
        <v>15369.604226198935</v>
      </c>
      <c r="I57" s="35">
        <f t="shared" si="3"/>
        <v>2717</v>
      </c>
      <c r="J57" s="35">
        <f t="shared" si="4"/>
        <v>2111</v>
      </c>
      <c r="K57" s="35">
        <f t="shared" si="5"/>
        <v>1825</v>
      </c>
      <c r="O57" s="35">
        <f t="shared" si="6"/>
        <v>17.213533225283637</v>
      </c>
      <c r="Y57" s="57">
        <v>17.213533225283637</v>
      </c>
      <c r="Z57" s="35">
        <v>2717</v>
      </c>
      <c r="AA57" s="57">
        <f t="shared" si="7"/>
        <v>16.617909238249602</v>
      </c>
      <c r="AB57" s="57">
        <f t="shared" si="8"/>
        <v>16.303079416531613</v>
      </c>
      <c r="AC57" s="57">
        <f t="shared" si="9"/>
        <v>16.949756888168565</v>
      </c>
      <c r="AD57" s="57">
        <f t="shared" si="10"/>
        <v>15.826580226904383</v>
      </c>
      <c r="AE57" s="57">
        <f t="shared" si="11"/>
        <v>15.937196110210705</v>
      </c>
      <c r="AF57" s="57">
        <f t="shared" si="12"/>
        <v>16.149918962722861</v>
      </c>
      <c r="AG57" s="57">
        <f t="shared" si="13"/>
        <v>14.575769854132908</v>
      </c>
      <c r="AH57" s="57">
        <f t="shared" si="14"/>
        <v>15.120340356564027</v>
      </c>
    </row>
    <row r="58" spans="1:34" x14ac:dyDescent="0.75">
      <c r="A58" s="4" t="s">
        <v>132</v>
      </c>
      <c r="B58" s="35">
        <v>1094</v>
      </c>
      <c r="C58" s="35">
        <v>26465</v>
      </c>
      <c r="D58" s="35">
        <v>5370</v>
      </c>
      <c r="E58" s="35">
        <f t="shared" si="0"/>
        <v>4276</v>
      </c>
      <c r="F58" s="12">
        <v>-3.4602076124567449E-2</v>
      </c>
      <c r="G58" s="23">
        <f t="shared" si="1"/>
        <v>1504.1160862344809</v>
      </c>
      <c r="H58" s="35">
        <f t="shared" si="2"/>
        <v>27942.24110767759</v>
      </c>
      <c r="I58" s="35">
        <f t="shared" si="3"/>
        <v>5370</v>
      </c>
      <c r="J58" s="35">
        <f t="shared" si="4"/>
        <v>4960</v>
      </c>
      <c r="K58" s="35">
        <f t="shared" si="5"/>
        <v>1504</v>
      </c>
      <c r="O58" s="35">
        <f t="shared" si="6"/>
        <v>16.617909238249602</v>
      </c>
      <c r="Y58" s="57">
        <v>16.617909238249602</v>
      </c>
      <c r="Z58" s="35">
        <v>5370</v>
      </c>
      <c r="AA58" s="57">
        <f t="shared" si="7"/>
        <v>16.303079416531613</v>
      </c>
      <c r="AB58" s="57">
        <f t="shared" si="8"/>
        <v>16.949756888168565</v>
      </c>
      <c r="AC58" s="57">
        <f t="shared" si="9"/>
        <v>15.826580226904383</v>
      </c>
      <c r="AD58" s="57">
        <f t="shared" si="10"/>
        <v>15.937196110210705</v>
      </c>
      <c r="AE58" s="57">
        <f t="shared" si="11"/>
        <v>16.149918962722861</v>
      </c>
      <c r="AF58" s="57">
        <f t="shared" si="12"/>
        <v>14.575769854132908</v>
      </c>
      <c r="AG58" s="57">
        <f t="shared" si="13"/>
        <v>15.120340356564027</v>
      </c>
      <c r="AH58" s="57">
        <f t="shared" si="14"/>
        <v>15.928687196110218</v>
      </c>
    </row>
    <row r="59" spans="1:34" x14ac:dyDescent="0.75">
      <c r="A59" s="4" t="s">
        <v>133</v>
      </c>
      <c r="B59" s="35">
        <v>1295</v>
      </c>
      <c r="C59" s="35">
        <v>31811</v>
      </c>
      <c r="D59" s="35">
        <v>7056</v>
      </c>
      <c r="E59" s="35">
        <f t="shared" si="0"/>
        <v>5761</v>
      </c>
      <c r="F59" s="12">
        <v>-1.8945212493599595E-2</v>
      </c>
      <c r="G59" s="23">
        <f t="shared" si="1"/>
        <v>1663.0615244795097</v>
      </c>
      <c r="H59" s="35">
        <f t="shared" si="2"/>
        <v>34661.957916917338</v>
      </c>
      <c r="I59" s="35">
        <f t="shared" si="3"/>
        <v>7056</v>
      </c>
      <c r="J59" s="35">
        <f t="shared" si="4"/>
        <v>6688</v>
      </c>
      <c r="K59" s="35">
        <f t="shared" si="5"/>
        <v>1663</v>
      </c>
      <c r="O59" s="35">
        <f t="shared" si="6"/>
        <v>16.303079416531613</v>
      </c>
      <c r="Y59" s="57">
        <v>16.303079416531613</v>
      </c>
      <c r="Z59" s="35">
        <v>7056</v>
      </c>
      <c r="AA59" s="57">
        <f t="shared" si="7"/>
        <v>16.949756888168565</v>
      </c>
      <c r="AB59" s="57">
        <f t="shared" si="8"/>
        <v>15.826580226904383</v>
      </c>
      <c r="AC59" s="57">
        <f t="shared" si="9"/>
        <v>15.937196110210705</v>
      </c>
      <c r="AD59" s="57">
        <f t="shared" si="10"/>
        <v>16.149918962722861</v>
      </c>
      <c r="AE59" s="57">
        <f t="shared" si="11"/>
        <v>14.575769854132908</v>
      </c>
      <c r="AF59" s="57">
        <f t="shared" si="12"/>
        <v>15.120340356564027</v>
      </c>
      <c r="AG59" s="57">
        <f t="shared" si="13"/>
        <v>15.928687196110218</v>
      </c>
      <c r="AH59" s="57">
        <f t="shared" si="14"/>
        <v>16.46474878444085</v>
      </c>
    </row>
    <row r="60" spans="1:34" x14ac:dyDescent="0.75">
      <c r="A60" s="4" t="s">
        <v>134</v>
      </c>
      <c r="B60" s="35">
        <v>957</v>
      </c>
      <c r="C60" s="35">
        <v>30386</v>
      </c>
      <c r="D60" s="35">
        <v>5705</v>
      </c>
      <c r="E60" s="35">
        <f t="shared" si="0"/>
        <v>4748</v>
      </c>
      <c r="F60" s="12">
        <v>3.9665970772442494E-2</v>
      </c>
      <c r="G60" s="23">
        <f t="shared" si="1"/>
        <v>1392.6852597815036</v>
      </c>
      <c r="H60" s="35">
        <f t="shared" si="2"/>
        <v>33812.858956926408</v>
      </c>
      <c r="I60" s="35">
        <f t="shared" si="3"/>
        <v>5705</v>
      </c>
      <c r="J60" s="35">
        <f t="shared" si="4"/>
        <v>5269</v>
      </c>
      <c r="K60" s="35">
        <f t="shared" si="5"/>
        <v>1393</v>
      </c>
      <c r="O60" s="35">
        <f t="shared" si="6"/>
        <v>16.949756888168565</v>
      </c>
      <c r="Y60" s="57">
        <v>16.949756888168565</v>
      </c>
      <c r="Z60" s="35">
        <v>5705</v>
      </c>
      <c r="AA60" s="57">
        <f t="shared" si="7"/>
        <v>15.826580226904383</v>
      </c>
      <c r="AB60" s="57">
        <f t="shared" si="8"/>
        <v>15.937196110210705</v>
      </c>
      <c r="AC60" s="57">
        <f t="shared" si="9"/>
        <v>16.149918962722861</v>
      </c>
      <c r="AD60" s="57">
        <f t="shared" si="10"/>
        <v>14.575769854132908</v>
      </c>
      <c r="AE60" s="57">
        <f t="shared" si="11"/>
        <v>15.120340356564027</v>
      </c>
      <c r="AF60" s="57">
        <f t="shared" si="12"/>
        <v>15.928687196110218</v>
      </c>
      <c r="AG60" s="57">
        <f t="shared" si="13"/>
        <v>16.46474878444085</v>
      </c>
      <c r="AH60" s="57">
        <f t="shared" si="14"/>
        <v>16.864667747163701</v>
      </c>
    </row>
    <row r="61" spans="1:34" x14ac:dyDescent="0.75">
      <c r="A61" s="4" t="s">
        <v>135</v>
      </c>
      <c r="B61" s="35">
        <v>1234</v>
      </c>
      <c r="C61" s="35">
        <v>32032</v>
      </c>
      <c r="D61" s="35">
        <v>6243</v>
      </c>
      <c r="E61" s="35">
        <f t="shared" si="0"/>
        <v>5009</v>
      </c>
      <c r="F61" s="12">
        <v>-6.6265060240963902E-2</v>
      </c>
      <c r="G61" s="23">
        <f t="shared" si="1"/>
        <v>1555.969724796061</v>
      </c>
      <c r="H61" s="35">
        <f t="shared" si="2"/>
        <v>35305.349981615349</v>
      </c>
      <c r="I61" s="35">
        <f t="shared" si="3"/>
        <v>6243</v>
      </c>
      <c r="J61" s="35">
        <f t="shared" si="4"/>
        <v>5921</v>
      </c>
      <c r="K61" s="35">
        <f t="shared" si="5"/>
        <v>1556</v>
      </c>
      <c r="O61" s="35">
        <f t="shared" si="6"/>
        <v>15.826580226904383</v>
      </c>
      <c r="Y61" s="57">
        <v>15.826580226904383</v>
      </c>
      <c r="Z61" s="35">
        <v>6243</v>
      </c>
      <c r="AA61" s="57">
        <f t="shared" si="7"/>
        <v>15.937196110210705</v>
      </c>
      <c r="AB61" s="57">
        <f t="shared" si="8"/>
        <v>16.149918962722861</v>
      </c>
      <c r="AC61" s="57">
        <f t="shared" si="9"/>
        <v>14.575769854132908</v>
      </c>
      <c r="AD61" s="57">
        <f t="shared" si="10"/>
        <v>15.120340356564027</v>
      </c>
      <c r="AE61" s="57">
        <f t="shared" si="11"/>
        <v>15.928687196110218</v>
      </c>
      <c r="AF61" s="57">
        <f t="shared" si="12"/>
        <v>16.46474878444085</v>
      </c>
      <c r="AG61" s="57">
        <f t="shared" si="13"/>
        <v>16.864667747163701</v>
      </c>
      <c r="AH61" s="57">
        <f t="shared" si="14"/>
        <v>17.094408427876829</v>
      </c>
    </row>
    <row r="62" spans="1:34" x14ac:dyDescent="0.75">
      <c r="A62" s="4" t="s">
        <v>136</v>
      </c>
      <c r="B62" s="35">
        <v>1046</v>
      </c>
      <c r="C62" s="35">
        <v>30720</v>
      </c>
      <c r="D62" s="35">
        <v>10610</v>
      </c>
      <c r="E62" s="35">
        <f t="shared" si="0"/>
        <v>9564</v>
      </c>
      <c r="F62" s="12">
        <v>6.9892473118280396E-3</v>
      </c>
      <c r="G62" s="23">
        <f t="shared" si="1"/>
        <v>1461.1626336450777</v>
      </c>
      <c r="H62" s="35">
        <f t="shared" si="2"/>
        <v>34170.666313799215</v>
      </c>
      <c r="I62" s="35">
        <f t="shared" si="3"/>
        <v>10610</v>
      </c>
      <c r="J62" s="35">
        <f t="shared" si="4"/>
        <v>10195</v>
      </c>
      <c r="K62" s="35">
        <f t="shared" si="5"/>
        <v>1461</v>
      </c>
      <c r="O62" s="35">
        <f t="shared" si="6"/>
        <v>15.937196110210705</v>
      </c>
      <c r="Y62" s="57">
        <v>15.937196110210705</v>
      </c>
      <c r="Z62" s="35">
        <v>10610</v>
      </c>
      <c r="AA62" s="57">
        <f t="shared" si="7"/>
        <v>16.149918962722861</v>
      </c>
      <c r="AB62" s="57">
        <f t="shared" si="8"/>
        <v>14.575769854132908</v>
      </c>
      <c r="AC62" s="57">
        <f t="shared" si="9"/>
        <v>15.120340356564027</v>
      </c>
      <c r="AD62" s="57">
        <f t="shared" si="10"/>
        <v>15.928687196110218</v>
      </c>
      <c r="AE62" s="57">
        <f t="shared" si="11"/>
        <v>16.46474878444085</v>
      </c>
      <c r="AF62" s="57">
        <f t="shared" si="12"/>
        <v>16.864667747163701</v>
      </c>
      <c r="AG62" s="57">
        <f t="shared" si="13"/>
        <v>17.094408427876829</v>
      </c>
      <c r="AH62" s="57">
        <f t="shared" si="14"/>
        <v>17.273095623987039</v>
      </c>
    </row>
    <row r="63" spans="1:34" x14ac:dyDescent="0.75">
      <c r="A63" s="4" t="s">
        <v>137</v>
      </c>
      <c r="B63" s="35">
        <v>1127</v>
      </c>
      <c r="C63" s="35">
        <v>48102</v>
      </c>
      <c r="D63" s="35">
        <v>20111</v>
      </c>
      <c r="E63" s="35">
        <f t="shared" si="0"/>
        <v>18984</v>
      </c>
      <c r="F63" s="12">
        <v>1.3347570742124892E-2</v>
      </c>
      <c r="G63" s="23">
        <f t="shared" si="1"/>
        <v>1478.9125727656005</v>
      </c>
      <c r="H63" s="35">
        <f t="shared" si="2"/>
        <v>51411.330330916331</v>
      </c>
      <c r="I63" s="35">
        <f t="shared" si="3"/>
        <v>20111</v>
      </c>
      <c r="J63" s="35">
        <f t="shared" si="4"/>
        <v>19759</v>
      </c>
      <c r="K63" s="35">
        <f t="shared" si="5"/>
        <v>1479</v>
      </c>
      <c r="O63" s="35">
        <f t="shared" si="6"/>
        <v>16.149918962722861</v>
      </c>
      <c r="Y63" s="57">
        <v>16.149918962722861</v>
      </c>
      <c r="Z63" s="35">
        <v>20111</v>
      </c>
      <c r="AA63" s="57">
        <f t="shared" si="7"/>
        <v>14.575769854132908</v>
      </c>
      <c r="AB63" s="57">
        <f t="shared" si="8"/>
        <v>15.120340356564027</v>
      </c>
      <c r="AC63" s="57">
        <f t="shared" si="9"/>
        <v>15.928687196110218</v>
      </c>
      <c r="AD63" s="57">
        <f t="shared" si="10"/>
        <v>16.46474878444085</v>
      </c>
      <c r="AE63" s="57">
        <f t="shared" si="11"/>
        <v>16.864667747163701</v>
      </c>
      <c r="AF63" s="57">
        <f t="shared" si="12"/>
        <v>17.094408427876829</v>
      </c>
      <c r="AG63" s="57">
        <f t="shared" si="13"/>
        <v>17.273095623987039</v>
      </c>
      <c r="AH63" s="57">
        <f t="shared" si="14"/>
        <v>17.715559157212322</v>
      </c>
    </row>
    <row r="64" spans="1:34" x14ac:dyDescent="0.75">
      <c r="A64" s="4" t="s">
        <v>138</v>
      </c>
      <c r="B64" s="35">
        <v>989</v>
      </c>
      <c r="C64" s="35">
        <v>41909</v>
      </c>
      <c r="D64" s="35">
        <v>13057</v>
      </c>
      <c r="E64" s="35">
        <f t="shared" si="0"/>
        <v>12068</v>
      </c>
      <c r="F64" s="12">
        <v>-9.7471022128556406E-2</v>
      </c>
      <c r="G64" s="23">
        <f t="shared" si="1"/>
        <v>1368.163928782822</v>
      </c>
      <c r="H64" s="35">
        <f t="shared" si="2"/>
        <v>47090.81665292113</v>
      </c>
      <c r="I64" s="35">
        <f t="shared" si="3"/>
        <v>13057</v>
      </c>
      <c r="J64" s="35">
        <f t="shared" si="4"/>
        <v>12678</v>
      </c>
      <c r="K64" s="35">
        <f t="shared" si="5"/>
        <v>1368</v>
      </c>
      <c r="O64" s="35">
        <f t="shared" si="6"/>
        <v>14.575769854132908</v>
      </c>
      <c r="Y64" s="57">
        <v>14.575769854132908</v>
      </c>
      <c r="Z64" s="35">
        <v>13057</v>
      </c>
      <c r="AA64" s="57">
        <f t="shared" si="7"/>
        <v>15.120340356564027</v>
      </c>
      <c r="AB64" s="57">
        <f t="shared" si="8"/>
        <v>15.928687196110218</v>
      </c>
      <c r="AC64" s="57">
        <f t="shared" si="9"/>
        <v>16.46474878444085</v>
      </c>
      <c r="AD64" s="57">
        <f t="shared" si="10"/>
        <v>16.864667747163701</v>
      </c>
      <c r="AE64" s="57">
        <f t="shared" si="11"/>
        <v>17.094408427876829</v>
      </c>
      <c r="AF64" s="57">
        <f t="shared" si="12"/>
        <v>17.273095623987039</v>
      </c>
      <c r="AG64" s="57">
        <f t="shared" si="13"/>
        <v>17.715559157212322</v>
      </c>
      <c r="AH64" s="57">
        <f t="shared" si="14"/>
        <v>20.532009724473266</v>
      </c>
    </row>
    <row r="65" spans="1:34" x14ac:dyDescent="0.75">
      <c r="A65" s="4" t="s">
        <v>139</v>
      </c>
      <c r="B65" s="35">
        <v>1605</v>
      </c>
      <c r="C65" s="35">
        <v>33189</v>
      </c>
      <c r="D65" s="35">
        <v>6239</v>
      </c>
      <c r="E65" s="35">
        <f t="shared" si="0"/>
        <v>4634</v>
      </c>
      <c r="F65" s="12">
        <v>3.7361354349095155E-2</v>
      </c>
      <c r="G65" s="23">
        <f t="shared" si="1"/>
        <v>1937.7356926053335</v>
      </c>
      <c r="H65" s="35">
        <f t="shared" si="2"/>
        <v>37703.672032499104</v>
      </c>
      <c r="I65" s="35">
        <f t="shared" si="3"/>
        <v>6239</v>
      </c>
      <c r="J65" s="35">
        <f t="shared" si="4"/>
        <v>5906</v>
      </c>
      <c r="K65" s="35">
        <f t="shared" si="5"/>
        <v>1938</v>
      </c>
      <c r="O65" s="35">
        <f t="shared" si="6"/>
        <v>15.120340356564027</v>
      </c>
      <c r="Y65" s="57">
        <v>15.120340356564027</v>
      </c>
      <c r="Z65" s="35">
        <v>6239</v>
      </c>
      <c r="AA65" s="57">
        <f t="shared" si="7"/>
        <v>15.928687196110218</v>
      </c>
      <c r="AB65" s="57">
        <f t="shared" si="8"/>
        <v>16.46474878444085</v>
      </c>
      <c r="AC65" s="57">
        <f t="shared" si="9"/>
        <v>16.864667747163701</v>
      </c>
      <c r="AD65" s="57">
        <f t="shared" si="10"/>
        <v>17.094408427876829</v>
      </c>
      <c r="AE65" s="57">
        <f t="shared" si="11"/>
        <v>17.273095623987039</v>
      </c>
      <c r="AF65" s="57">
        <f t="shared" si="12"/>
        <v>17.715559157212322</v>
      </c>
      <c r="AG65" s="57">
        <f t="shared" si="13"/>
        <v>20.532009724473266</v>
      </c>
      <c r="AH65" s="57">
        <f t="shared" si="14"/>
        <v>12.457050243111837</v>
      </c>
    </row>
    <row r="66" spans="1:34" x14ac:dyDescent="0.75">
      <c r="A66" s="4" t="s">
        <v>140</v>
      </c>
      <c r="B66" s="35">
        <v>1195</v>
      </c>
      <c r="C66" s="35">
        <v>31705</v>
      </c>
      <c r="D66" s="35">
        <v>5608</v>
      </c>
      <c r="E66" s="35">
        <f t="shared" si="0"/>
        <v>4413</v>
      </c>
      <c r="F66" s="12">
        <v>5.3460889138998269E-2</v>
      </c>
      <c r="G66" s="23">
        <f t="shared" si="1"/>
        <v>1734.9805729338327</v>
      </c>
      <c r="H66" s="35">
        <f t="shared" si="2"/>
        <v>35280.304829192122</v>
      </c>
      <c r="I66" s="35">
        <f t="shared" si="3"/>
        <v>5608</v>
      </c>
      <c r="J66" s="35">
        <f t="shared" si="4"/>
        <v>5068</v>
      </c>
      <c r="K66" s="35">
        <f t="shared" si="5"/>
        <v>1735</v>
      </c>
      <c r="O66" s="35">
        <f t="shared" si="6"/>
        <v>15.928687196110218</v>
      </c>
      <c r="Y66" s="57">
        <v>15.928687196110218</v>
      </c>
      <c r="Z66" s="35">
        <v>5608</v>
      </c>
      <c r="AA66" s="57">
        <f t="shared" si="7"/>
        <v>16.46474878444085</v>
      </c>
      <c r="AB66" s="57">
        <f t="shared" si="8"/>
        <v>16.864667747163701</v>
      </c>
      <c r="AC66" s="57">
        <f t="shared" si="9"/>
        <v>17.094408427876829</v>
      </c>
      <c r="AD66" s="57">
        <f t="shared" si="10"/>
        <v>17.273095623987039</v>
      </c>
      <c r="AE66" s="57">
        <f t="shared" si="11"/>
        <v>17.715559157212322</v>
      </c>
      <c r="AF66" s="57">
        <f t="shared" si="12"/>
        <v>20.532009724473266</v>
      </c>
      <c r="AG66" s="57">
        <f t="shared" si="13"/>
        <v>12.457050243111837</v>
      </c>
      <c r="AH66" s="57">
        <f t="shared" si="14"/>
        <v>0</v>
      </c>
    </row>
    <row r="67" spans="1:34" x14ac:dyDescent="0.75">
      <c r="A67" s="4" t="s">
        <v>141</v>
      </c>
      <c r="B67" s="35">
        <v>1711</v>
      </c>
      <c r="C67" s="35">
        <v>29520</v>
      </c>
      <c r="D67" s="35">
        <v>7341</v>
      </c>
      <c r="E67" s="35">
        <f t="shared" si="0"/>
        <v>5630</v>
      </c>
      <c r="F67" s="12">
        <v>3.3653846153846256E-2</v>
      </c>
      <c r="G67" s="23">
        <f t="shared" si="1"/>
        <v>2113.0416103775265</v>
      </c>
      <c r="H67" s="35">
        <f t="shared" si="2"/>
        <v>32935.440043675204</v>
      </c>
      <c r="I67" s="35">
        <f t="shared" si="3"/>
        <v>7341</v>
      </c>
      <c r="J67" s="35">
        <f t="shared" si="4"/>
        <v>6939</v>
      </c>
      <c r="K67" s="35">
        <f t="shared" si="5"/>
        <v>2113</v>
      </c>
      <c r="O67" s="35">
        <f t="shared" si="6"/>
        <v>16.46474878444085</v>
      </c>
      <c r="Y67" s="57">
        <v>16.46474878444085</v>
      </c>
      <c r="Z67" s="35">
        <v>7341</v>
      </c>
      <c r="AA67" s="57">
        <f t="shared" si="7"/>
        <v>16.864667747163701</v>
      </c>
      <c r="AB67" s="57">
        <f t="shared" si="8"/>
        <v>17.094408427876829</v>
      </c>
      <c r="AC67" s="57">
        <f t="shared" si="9"/>
        <v>17.273095623987039</v>
      </c>
      <c r="AD67" s="57">
        <f t="shared" si="10"/>
        <v>17.715559157212322</v>
      </c>
      <c r="AE67" s="57">
        <f t="shared" si="11"/>
        <v>20.532009724473266</v>
      </c>
      <c r="AF67" s="57">
        <f t="shared" si="12"/>
        <v>12.457050243111837</v>
      </c>
      <c r="AG67" s="57">
        <f t="shared" si="13"/>
        <v>0</v>
      </c>
      <c r="AH67" s="57">
        <f t="shared" si="14"/>
        <v>0</v>
      </c>
    </row>
    <row r="68" spans="1:34" x14ac:dyDescent="0.75">
      <c r="A68" s="4" t="s">
        <v>142</v>
      </c>
      <c r="B68" s="35">
        <v>982</v>
      </c>
      <c r="C68" s="35">
        <v>27777</v>
      </c>
      <c r="D68" s="35">
        <v>5750</v>
      </c>
      <c r="E68" s="35">
        <f t="shared" ref="E68:E73" si="15">D68-B68</f>
        <v>4768</v>
      </c>
      <c r="F68" s="12">
        <v>2.4289405684754461E-2</v>
      </c>
      <c r="G68" s="23">
        <f t="shared" si="1"/>
        <v>1557.6428413020485</v>
      </c>
      <c r="H68" s="35">
        <f t="shared" si="2"/>
        <v>30957.059614864909</v>
      </c>
      <c r="I68" s="35">
        <f t="shared" si="3"/>
        <v>5750</v>
      </c>
      <c r="J68" s="35">
        <f t="shared" si="4"/>
        <v>5174</v>
      </c>
      <c r="K68" s="35">
        <f t="shared" si="5"/>
        <v>1558</v>
      </c>
      <c r="O68" s="35">
        <f t="shared" si="6"/>
        <v>16.864667747163701</v>
      </c>
      <c r="Y68" s="57">
        <v>16.864667747163701</v>
      </c>
      <c r="Z68" s="35">
        <v>5750</v>
      </c>
      <c r="AA68" s="57">
        <f t="shared" si="7"/>
        <v>17.094408427876829</v>
      </c>
      <c r="AB68" s="57">
        <f t="shared" si="8"/>
        <v>17.273095623987039</v>
      </c>
      <c r="AC68" s="57">
        <f t="shared" si="9"/>
        <v>17.715559157212322</v>
      </c>
      <c r="AD68" s="57">
        <f t="shared" si="10"/>
        <v>20.532009724473266</v>
      </c>
      <c r="AE68" s="57">
        <f t="shared" si="11"/>
        <v>12.457050243111837</v>
      </c>
      <c r="AF68" s="57">
        <f t="shared" si="12"/>
        <v>0</v>
      </c>
      <c r="AG68" s="57">
        <f t="shared" si="13"/>
        <v>0</v>
      </c>
      <c r="AH68" s="57">
        <f t="shared" si="14"/>
        <v>0</v>
      </c>
    </row>
    <row r="69" spans="1:34" x14ac:dyDescent="0.75">
      <c r="A69" s="4" t="s">
        <v>143</v>
      </c>
      <c r="B69" s="35">
        <v>1140</v>
      </c>
      <c r="C69" s="35">
        <v>28690</v>
      </c>
      <c r="D69" s="35">
        <v>5532</v>
      </c>
      <c r="E69" s="35">
        <f t="shared" si="15"/>
        <v>4392</v>
      </c>
      <c r="F69" s="12">
        <v>1.3622603430877955E-2</v>
      </c>
      <c r="G69" s="23">
        <f t="shared" ref="G69:G73" si="16">B69+($W$2*B68)</f>
        <v>1470.3806371470553</v>
      </c>
      <c r="H69" s="35">
        <f t="shared" ref="H69:H73" si="17">C69+($W$3*C68)</f>
        <v>31682.293899800221</v>
      </c>
      <c r="I69" s="35">
        <f t="shared" ref="I69:I73" si="18">D69+($W$4*D68)</f>
        <v>5532</v>
      </c>
      <c r="J69" s="35">
        <f t="shared" ref="J69:J73" si="19">ROUND(D69+$W$4*D68-$W$2*B68,0)</f>
        <v>5202</v>
      </c>
      <c r="K69" s="35">
        <f t="shared" ref="K69:K73" si="20">ROUND(B69+$W$2*B68-$W$4*D68,0)</f>
        <v>1470</v>
      </c>
      <c r="O69" s="35">
        <f t="shared" ref="O69:O73" si="21">O68*(1+F69)</f>
        <v>17.094408427876829</v>
      </c>
      <c r="Y69" s="57">
        <v>17.094408427876829</v>
      </c>
      <c r="Z69" s="35">
        <v>5532</v>
      </c>
      <c r="AA69" s="57">
        <f t="shared" ref="AA69:AA73" si="22">Y70</f>
        <v>17.273095623987039</v>
      </c>
      <c r="AB69" s="57">
        <f t="shared" ref="AB69:AB73" si="23">Y71</f>
        <v>17.715559157212322</v>
      </c>
      <c r="AC69" s="57">
        <f t="shared" ref="AC69:AC73" si="24">Y72</f>
        <v>20.532009724473266</v>
      </c>
      <c r="AD69" s="57">
        <f t="shared" ref="AD69:AD73" si="25">Y73</f>
        <v>12.457050243111837</v>
      </c>
      <c r="AE69" s="57">
        <f t="shared" ref="AE69:AE73" si="26">Y74</f>
        <v>0</v>
      </c>
      <c r="AF69" s="57">
        <f t="shared" ref="AF69:AF73" si="27">Y75</f>
        <v>0</v>
      </c>
      <c r="AG69" s="57">
        <f t="shared" ref="AG69:AG73" si="28">Y76</f>
        <v>0</v>
      </c>
      <c r="AH69" s="57">
        <f t="shared" ref="AH69:AH73" si="29">Y77</f>
        <v>0</v>
      </c>
    </row>
    <row r="70" spans="1:34" x14ac:dyDescent="0.75">
      <c r="A70" s="4" t="s">
        <v>144</v>
      </c>
      <c r="B70" s="35">
        <v>1634</v>
      </c>
      <c r="C70" s="35">
        <v>27735</v>
      </c>
      <c r="D70" s="35">
        <v>5865</v>
      </c>
      <c r="E70" s="35">
        <f t="shared" si="15"/>
        <v>4231</v>
      </c>
      <c r="F70" s="12">
        <v>1.0452961672473782E-2</v>
      </c>
      <c r="G70" s="23">
        <f t="shared" si="16"/>
        <v>2017.5376032053391</v>
      </c>
      <c r="H70" s="35">
        <f t="shared" si="17"/>
        <v>30825.647369596009</v>
      </c>
      <c r="I70" s="35">
        <f t="shared" si="18"/>
        <v>5865</v>
      </c>
      <c r="J70" s="35">
        <f t="shared" si="19"/>
        <v>5481</v>
      </c>
      <c r="K70" s="35">
        <f t="shared" si="20"/>
        <v>2018</v>
      </c>
      <c r="O70" s="35">
        <f t="shared" si="21"/>
        <v>17.273095623987039</v>
      </c>
      <c r="Y70" s="57">
        <v>17.273095623987039</v>
      </c>
      <c r="Z70" s="35">
        <v>5865</v>
      </c>
      <c r="AA70" s="57">
        <f t="shared" si="22"/>
        <v>17.715559157212322</v>
      </c>
      <c r="AB70" s="57">
        <f t="shared" si="23"/>
        <v>20.532009724473266</v>
      </c>
      <c r="AC70" s="57">
        <f t="shared" si="24"/>
        <v>12.457050243111837</v>
      </c>
      <c r="AD70" s="57">
        <f t="shared" si="25"/>
        <v>0</v>
      </c>
      <c r="AE70" s="57">
        <f t="shared" si="26"/>
        <v>0</v>
      </c>
      <c r="AF70" s="57">
        <f t="shared" si="27"/>
        <v>0</v>
      </c>
      <c r="AG70" s="57">
        <f t="shared" si="28"/>
        <v>0</v>
      </c>
      <c r="AH70" s="57">
        <f t="shared" si="29"/>
        <v>0</v>
      </c>
    </row>
    <row r="71" spans="1:34" x14ac:dyDescent="0.75">
      <c r="A71" s="4" t="s">
        <v>145</v>
      </c>
      <c r="B71" s="35">
        <v>1390</v>
      </c>
      <c r="C71" s="35">
        <v>26970</v>
      </c>
      <c r="D71" s="35">
        <v>5787</v>
      </c>
      <c r="E71" s="35">
        <f t="shared" si="15"/>
        <v>4397</v>
      </c>
      <c r="F71" s="12">
        <v>2.561576354679795E-2</v>
      </c>
      <c r="G71" s="23">
        <f t="shared" si="16"/>
        <v>1939.7372312609859</v>
      </c>
      <c r="H71" s="35">
        <f t="shared" si="17"/>
        <v>29957.769424738421</v>
      </c>
      <c r="I71" s="35">
        <f t="shared" si="18"/>
        <v>5787</v>
      </c>
      <c r="J71" s="35">
        <f t="shared" si="19"/>
        <v>5237</v>
      </c>
      <c r="K71" s="35">
        <f t="shared" si="20"/>
        <v>1940</v>
      </c>
      <c r="O71" s="35">
        <f t="shared" si="21"/>
        <v>17.715559157212322</v>
      </c>
      <c r="Y71" s="57">
        <v>17.715559157212322</v>
      </c>
      <c r="Z71" s="35">
        <v>5787</v>
      </c>
      <c r="AA71" s="57">
        <f t="shared" si="22"/>
        <v>20.532009724473266</v>
      </c>
      <c r="AB71" s="57">
        <f t="shared" si="23"/>
        <v>12.457050243111837</v>
      </c>
      <c r="AC71" s="57">
        <f t="shared" si="24"/>
        <v>0</v>
      </c>
      <c r="AD71" s="57">
        <f t="shared" si="25"/>
        <v>0</v>
      </c>
      <c r="AE71" s="57">
        <f t="shared" si="26"/>
        <v>0</v>
      </c>
      <c r="AF71" s="57">
        <f t="shared" si="27"/>
        <v>0</v>
      </c>
      <c r="AG71" s="57">
        <f t="shared" si="28"/>
        <v>0</v>
      </c>
      <c r="AH71" s="57">
        <f t="shared" si="29"/>
        <v>0</v>
      </c>
    </row>
    <row r="72" spans="1:34" x14ac:dyDescent="0.75">
      <c r="A72" s="4" t="s">
        <v>146</v>
      </c>
      <c r="B72" s="35">
        <v>1022</v>
      </c>
      <c r="C72" s="35">
        <v>25394</v>
      </c>
      <c r="D72" s="35">
        <v>5151</v>
      </c>
      <c r="E72" s="35">
        <f t="shared" si="15"/>
        <v>4129</v>
      </c>
      <c r="F72" s="12">
        <v>0.1589817483189242</v>
      </c>
      <c r="G72" s="23">
        <f t="shared" si="16"/>
        <v>1489.6467267152818</v>
      </c>
      <c r="H72" s="35">
        <f t="shared" si="17"/>
        <v>28299.359343255644</v>
      </c>
      <c r="I72" s="35">
        <f t="shared" si="18"/>
        <v>5151</v>
      </c>
      <c r="J72" s="35">
        <f t="shared" si="19"/>
        <v>4683</v>
      </c>
      <c r="K72" s="35">
        <f t="shared" si="20"/>
        <v>1490</v>
      </c>
      <c r="O72" s="35">
        <f t="shared" si="21"/>
        <v>20.532009724473266</v>
      </c>
      <c r="Y72" s="57">
        <v>20.532009724473266</v>
      </c>
      <c r="Z72" s="35">
        <v>5151</v>
      </c>
      <c r="AA72" s="57">
        <f t="shared" si="22"/>
        <v>12.457050243111837</v>
      </c>
      <c r="AB72" s="57">
        <f t="shared" si="23"/>
        <v>0</v>
      </c>
      <c r="AC72" s="57">
        <f t="shared" si="24"/>
        <v>0</v>
      </c>
      <c r="AD72" s="57">
        <f t="shared" si="25"/>
        <v>0</v>
      </c>
      <c r="AE72" s="57">
        <f t="shared" si="26"/>
        <v>0</v>
      </c>
      <c r="AF72" s="57">
        <f t="shared" si="27"/>
        <v>0</v>
      </c>
      <c r="AG72" s="57">
        <f t="shared" si="28"/>
        <v>0</v>
      </c>
      <c r="AH72" s="57">
        <f t="shared" si="29"/>
        <v>0</v>
      </c>
    </row>
    <row r="73" spans="1:34" x14ac:dyDescent="0.75">
      <c r="A73" s="4" t="s">
        <v>147</v>
      </c>
      <c r="B73" s="35">
        <v>905</v>
      </c>
      <c r="C73" s="35">
        <v>25148</v>
      </c>
      <c r="D73" s="35">
        <v>5720</v>
      </c>
      <c r="E73" s="35">
        <f t="shared" si="15"/>
        <v>4815</v>
      </c>
      <c r="F73" s="12">
        <v>-0.39328636552009943</v>
      </c>
      <c r="G73" s="23">
        <f t="shared" si="16"/>
        <v>1248.8380969086461</v>
      </c>
      <c r="H73" s="35">
        <f t="shared" si="17"/>
        <v>27883.583802841447</v>
      </c>
      <c r="I73" s="35">
        <f t="shared" si="18"/>
        <v>5720</v>
      </c>
      <c r="J73" s="35">
        <f t="shared" si="19"/>
        <v>5376</v>
      </c>
      <c r="K73" s="35">
        <f t="shared" si="20"/>
        <v>1249</v>
      </c>
      <c r="O73" s="35">
        <f t="shared" si="21"/>
        <v>12.457050243111837</v>
      </c>
      <c r="Y73" s="57">
        <v>12.457050243111837</v>
      </c>
      <c r="Z73" s="35">
        <v>5720</v>
      </c>
      <c r="AA73" s="57">
        <f t="shared" si="22"/>
        <v>0</v>
      </c>
      <c r="AB73" s="57">
        <f t="shared" si="23"/>
        <v>0</v>
      </c>
      <c r="AC73" s="57">
        <f t="shared" si="24"/>
        <v>0</v>
      </c>
      <c r="AD73" s="57">
        <f t="shared" si="25"/>
        <v>0</v>
      </c>
      <c r="AE73" s="57">
        <f t="shared" si="26"/>
        <v>0</v>
      </c>
      <c r="AF73" s="57">
        <f t="shared" si="27"/>
        <v>0</v>
      </c>
      <c r="AG73" s="57">
        <f t="shared" si="28"/>
        <v>0</v>
      </c>
      <c r="AH73" s="57">
        <f t="shared" si="29"/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4AD90-6FCA-4C35-9BE8-CAAA1AC793CF}">
  <sheetPr>
    <tabColor theme="4" tint="-0.249977111117893"/>
  </sheetPr>
  <dimension ref="A1:BP73"/>
  <sheetViews>
    <sheetView workbookViewId="0">
      <pane ySplit="1" topLeftCell="A2" activePane="bottomLeft" state="frozen"/>
      <selection pane="bottomLeft" activeCell="E23" sqref="E23"/>
    </sheetView>
  </sheetViews>
  <sheetFormatPr defaultColWidth="9" defaultRowHeight="14.75" x14ac:dyDescent="0.75"/>
  <cols>
    <col min="1" max="1" width="11.2265625" style="4" bestFit="1" customWidth="1"/>
    <col min="2" max="2" width="21.31640625" style="15" customWidth="1"/>
    <col min="3" max="3" width="21" style="23" bestFit="1" customWidth="1"/>
    <col min="4" max="4" width="19.08984375" style="23" bestFit="1" customWidth="1"/>
    <col min="5" max="5" width="19.54296875" style="23" bestFit="1" customWidth="1"/>
    <col min="6" max="6" width="26.86328125" style="25" bestFit="1" customWidth="1"/>
    <col min="7" max="14" width="11.453125" style="35" bestFit="1" customWidth="1"/>
    <col min="15" max="15" width="20.453125" style="23" bestFit="1" customWidth="1"/>
    <col min="16" max="16" width="19.08984375" style="23" bestFit="1" customWidth="1"/>
    <col min="17" max="17" width="19.54296875" style="23" bestFit="1" customWidth="1"/>
    <col min="18" max="18" width="20.453125" style="35" bestFit="1" customWidth="1"/>
    <col min="19" max="19" width="19.08984375" style="35" bestFit="1" customWidth="1"/>
    <col min="20" max="20" width="19.54296875" style="35" bestFit="1" customWidth="1"/>
    <col min="21" max="21" width="25.6796875" style="12" bestFit="1" customWidth="1"/>
    <col min="22" max="29" width="11.453125" style="12" bestFit="1" customWidth="1"/>
    <col min="30" max="30" width="20.54296875" style="35" bestFit="1" customWidth="1"/>
    <col min="31" max="31" width="18.86328125" style="35" bestFit="1" customWidth="1"/>
    <col min="32" max="32" width="19.31640625" style="35" bestFit="1" customWidth="1"/>
    <col min="33" max="33" width="17.86328125" style="12" bestFit="1" customWidth="1"/>
    <col min="34" max="41" width="11.2265625" style="12" bestFit="1" customWidth="1"/>
    <col min="42" max="42" width="20.76953125" style="35" bestFit="1" customWidth="1"/>
    <col min="43" max="43" width="19" style="35" bestFit="1" customWidth="1"/>
    <col min="44" max="44" width="19.453125" style="35" bestFit="1" customWidth="1"/>
    <col min="45" max="45" width="18.453125" style="12" bestFit="1" customWidth="1"/>
    <col min="46" max="53" width="11.31640625" style="12" bestFit="1" customWidth="1"/>
    <col min="54" max="54" width="25.08984375" style="35" bestFit="1" customWidth="1"/>
    <col min="55" max="55" width="23.76953125" style="35" bestFit="1" customWidth="1"/>
    <col min="56" max="56" width="24.08984375" style="35" bestFit="1" customWidth="1"/>
    <col min="57" max="57" width="26.54296875" style="35" bestFit="1" customWidth="1"/>
    <col min="58" max="65" width="13.2265625" style="35" bestFit="1" customWidth="1"/>
    <col min="66" max="66" width="20.2265625" style="35" bestFit="1" customWidth="1"/>
    <col min="67" max="67" width="19" style="35" bestFit="1" customWidth="1"/>
    <col min="68" max="68" width="19.453125" style="35" bestFit="1" customWidth="1"/>
    <col min="69" max="16384" width="9" style="35"/>
  </cols>
  <sheetData>
    <row r="1" spans="1:68" ht="30.65" customHeight="1" x14ac:dyDescent="0.75">
      <c r="A1" s="40" t="s">
        <v>76</v>
      </c>
      <c r="B1" s="41" t="s">
        <v>305</v>
      </c>
      <c r="C1" s="42" t="s">
        <v>330</v>
      </c>
      <c r="D1" s="42" t="s">
        <v>331</v>
      </c>
      <c r="E1" s="42" t="s">
        <v>332</v>
      </c>
      <c r="F1" s="43" t="s">
        <v>357</v>
      </c>
      <c r="G1" s="44" t="s">
        <v>366</v>
      </c>
      <c r="H1" s="44" t="s">
        <v>367</v>
      </c>
      <c r="I1" s="44" t="s">
        <v>368</v>
      </c>
      <c r="J1" s="44" t="s">
        <v>369</v>
      </c>
      <c r="K1" s="44" t="s">
        <v>370</v>
      </c>
      <c r="L1" s="44" t="s">
        <v>371</v>
      </c>
      <c r="M1" s="44" t="s">
        <v>372</v>
      </c>
      <c r="N1" s="44" t="s">
        <v>373</v>
      </c>
      <c r="O1" s="45" t="s">
        <v>302</v>
      </c>
      <c r="P1" s="45" t="s">
        <v>303</v>
      </c>
      <c r="Q1" s="45" t="s">
        <v>304</v>
      </c>
      <c r="R1" s="46" t="s">
        <v>398</v>
      </c>
      <c r="S1" s="46" t="s">
        <v>358</v>
      </c>
      <c r="T1" s="46" t="s">
        <v>359</v>
      </c>
      <c r="U1" s="46" t="s">
        <v>360</v>
      </c>
      <c r="V1" s="46" t="s">
        <v>361</v>
      </c>
      <c r="W1" s="46" t="s">
        <v>362</v>
      </c>
      <c r="X1" s="46" t="s">
        <v>363</v>
      </c>
      <c r="Y1" s="46" t="s">
        <v>364</v>
      </c>
      <c r="Z1" s="46" t="s">
        <v>365</v>
      </c>
      <c r="AA1" s="45" t="s">
        <v>342</v>
      </c>
      <c r="AB1" s="45" t="s">
        <v>343</v>
      </c>
      <c r="AC1" s="45" t="s">
        <v>344</v>
      </c>
      <c r="AD1" s="46" t="s">
        <v>399</v>
      </c>
      <c r="AE1" s="46" t="s">
        <v>374</v>
      </c>
      <c r="AF1" s="46" t="s">
        <v>375</v>
      </c>
      <c r="AG1" s="46" t="s">
        <v>376</v>
      </c>
      <c r="AH1" s="46" t="s">
        <v>377</v>
      </c>
      <c r="AI1" s="46" t="s">
        <v>378</v>
      </c>
      <c r="AJ1" s="46" t="s">
        <v>379</v>
      </c>
      <c r="AK1" s="46" t="s">
        <v>380</v>
      </c>
      <c r="AL1" s="46" t="s">
        <v>381</v>
      </c>
      <c r="AM1" s="45" t="s">
        <v>346</v>
      </c>
      <c r="AN1" s="45" t="s">
        <v>347</v>
      </c>
      <c r="AO1" s="45" t="s">
        <v>348</v>
      </c>
      <c r="AP1" s="46" t="s">
        <v>349</v>
      </c>
      <c r="AQ1" s="46" t="s">
        <v>382</v>
      </c>
      <c r="AR1" s="46" t="s">
        <v>383</v>
      </c>
      <c r="AS1" s="46" t="s">
        <v>384</v>
      </c>
      <c r="AT1" s="46" t="s">
        <v>385</v>
      </c>
      <c r="AU1" s="46" t="s">
        <v>386</v>
      </c>
      <c r="AV1" s="46" t="s">
        <v>387</v>
      </c>
      <c r="AW1" s="46" t="s">
        <v>388</v>
      </c>
      <c r="AX1" s="46" t="s">
        <v>389</v>
      </c>
      <c r="AY1" s="42" t="s">
        <v>350</v>
      </c>
      <c r="AZ1" s="42" t="s">
        <v>351</v>
      </c>
      <c r="BA1" s="42" t="s">
        <v>352</v>
      </c>
      <c r="BB1" s="46" t="s">
        <v>353</v>
      </c>
      <c r="BC1" s="44" t="s">
        <v>390</v>
      </c>
      <c r="BD1" s="44" t="s">
        <v>391</v>
      </c>
      <c r="BE1" s="44" t="s">
        <v>392</v>
      </c>
      <c r="BF1" s="44" t="s">
        <v>393</v>
      </c>
      <c r="BG1" s="44" t="s">
        <v>394</v>
      </c>
      <c r="BH1" s="44" t="s">
        <v>395</v>
      </c>
      <c r="BI1" s="44" t="s">
        <v>396</v>
      </c>
      <c r="BJ1" s="44" t="s">
        <v>397</v>
      </c>
      <c r="BK1" s="42" t="s">
        <v>354</v>
      </c>
      <c r="BL1" s="42" t="s">
        <v>355</v>
      </c>
      <c r="BM1" s="42" t="s">
        <v>356</v>
      </c>
      <c r="BN1" s="42" t="s">
        <v>307</v>
      </c>
      <c r="BO1" s="42" t="s">
        <v>308</v>
      </c>
      <c r="BP1" s="42" t="s">
        <v>309</v>
      </c>
    </row>
    <row r="2" spans="1:68" x14ac:dyDescent="0.75">
      <c r="A2" s="4" t="s">
        <v>77</v>
      </c>
      <c r="B2" s="15" t="s">
        <v>289</v>
      </c>
      <c r="C2" s="5"/>
      <c r="D2" s="5">
        <v>1</v>
      </c>
      <c r="E2" s="5"/>
      <c r="F2" s="19">
        <v>8.8815789473684292E-2</v>
      </c>
      <c r="G2" s="19">
        <f>$F3</f>
        <v>-7.8549848942598186E-2</v>
      </c>
      <c r="H2" s="19">
        <f>$F4</f>
        <v>5.9016393442622883E-2</v>
      </c>
      <c r="I2" s="19">
        <f>$F5</f>
        <v>9.2879256965944235E-2</v>
      </c>
      <c r="J2" s="19">
        <f>$F6</f>
        <v>-6.5155807365439133E-2</v>
      </c>
      <c r="K2" s="19">
        <f>$F7</f>
        <v>-2.7272727272727223E-2</v>
      </c>
      <c r="L2" s="19">
        <f>$F8</f>
        <v>-6.230529595015577E-2</v>
      </c>
      <c r="M2" s="19">
        <f>$F9</f>
        <v>9.6345514950166189E-2</v>
      </c>
      <c r="N2" s="19">
        <f>$F10</f>
        <v>-0.1454545454545455</v>
      </c>
      <c r="O2" s="35">
        <v>2</v>
      </c>
      <c r="P2" s="35">
        <v>10</v>
      </c>
      <c r="Q2" s="35">
        <v>3</v>
      </c>
      <c r="R2" s="12">
        <v>-5.1400212690535296E-2</v>
      </c>
      <c r="S2" s="12">
        <v>0.10201793721973096</v>
      </c>
      <c r="T2" s="12">
        <v>4.1709053916581862E-2</v>
      </c>
      <c r="U2" s="12">
        <v>2.24609375E-2</v>
      </c>
      <c r="V2" s="12">
        <v>-3.2473734479465111E-2</v>
      </c>
      <c r="W2" s="12">
        <v>0.10661401776900292</v>
      </c>
      <c r="X2" s="12">
        <v>-3.5385072851620625E-2</v>
      </c>
      <c r="Y2" s="12">
        <v>-8.3230579531442528E-3</v>
      </c>
      <c r="Z2" s="12">
        <v>4.3518806341311889E-2</v>
      </c>
      <c r="AA2" s="35"/>
      <c r="AB2" s="35">
        <v>29</v>
      </c>
      <c r="AC2" s="35">
        <v>1</v>
      </c>
      <c r="AD2" s="12">
        <v>8.9141004862236528E-3</v>
      </c>
      <c r="AE2" s="12">
        <v>-1.927710843373498E-2</v>
      </c>
      <c r="AF2" s="12">
        <v>-0.11056511056511054</v>
      </c>
      <c r="AG2" s="12">
        <v>-4.3278084714548755E-2</v>
      </c>
      <c r="AH2" s="12">
        <v>-2.791145332050049E-2</v>
      </c>
      <c r="AI2" s="12">
        <v>-8.4158415841584122E-2</v>
      </c>
      <c r="AJ2" s="12">
        <v>7.3513513513513429E-2</v>
      </c>
      <c r="AK2" s="12">
        <v>6.7472306143000926E-2</v>
      </c>
      <c r="AL2" s="12">
        <v>9.4339622641510523E-3</v>
      </c>
      <c r="AM2" s="35">
        <v>16</v>
      </c>
      <c r="AN2" s="35">
        <v>363</v>
      </c>
      <c r="AO2" s="35">
        <v>43</v>
      </c>
      <c r="AP2" s="12">
        <v>8.9141004862236528E-3</v>
      </c>
      <c r="AQ2" s="12">
        <v>-1.927710843373498E-2</v>
      </c>
      <c r="AR2" s="12">
        <v>-0.11056511056511054</v>
      </c>
      <c r="AS2" s="12">
        <v>-4.3278084714548755E-2</v>
      </c>
      <c r="AT2" s="12">
        <v>-2.791145332050049E-2</v>
      </c>
      <c r="AU2" s="12">
        <v>-8.4158415841584122E-2</v>
      </c>
      <c r="AV2" s="12">
        <v>7.3513513513513429E-2</v>
      </c>
      <c r="AW2" s="12">
        <v>6.7472306143000926E-2</v>
      </c>
      <c r="AX2" s="12">
        <v>9.4339622641510523E-3</v>
      </c>
      <c r="AY2" s="35">
        <v>1</v>
      </c>
      <c r="AZ2" s="35">
        <v>9</v>
      </c>
      <c r="BA2" s="35"/>
      <c r="BB2" s="12">
        <v>-0.13894847766361818</v>
      </c>
      <c r="BC2" s="12">
        <v>0.3730495213951659</v>
      </c>
      <c r="BD2" s="12">
        <v>0.23788756605335193</v>
      </c>
      <c r="BE2" s="12">
        <v>1.2677758633990788E-2</v>
      </c>
      <c r="BF2" s="12">
        <v>3.8598273235144198E-3</v>
      </c>
      <c r="BG2" s="12">
        <v>0.10168977031265802</v>
      </c>
      <c r="BH2" s="12">
        <v>-3.0767817781043316E-2</v>
      </c>
      <c r="BI2" s="12">
        <v>-2.0965602198427025E-2</v>
      </c>
      <c r="BJ2" s="12">
        <v>-1.2413192343988189E-2</v>
      </c>
      <c r="BL2" s="35">
        <v>4</v>
      </c>
      <c r="BN2" s="23">
        <v>2</v>
      </c>
      <c r="BO2" s="23">
        <v>27</v>
      </c>
      <c r="BP2" s="23">
        <v>9</v>
      </c>
    </row>
    <row r="3" spans="1:68" x14ac:dyDescent="0.75">
      <c r="A3" s="4" t="s">
        <v>78</v>
      </c>
      <c r="B3" s="15" t="s">
        <v>288</v>
      </c>
      <c r="C3" s="5"/>
      <c r="D3" s="5"/>
      <c r="E3" s="5"/>
      <c r="F3" s="19">
        <v>-7.8549848942598186E-2</v>
      </c>
      <c r="G3" s="19">
        <f t="shared" ref="G3:G66" si="0">$F4</f>
        <v>5.9016393442622883E-2</v>
      </c>
      <c r="H3" s="19">
        <f t="shared" ref="H3:H66" si="1">$F5</f>
        <v>9.2879256965944235E-2</v>
      </c>
      <c r="I3" s="19">
        <f t="shared" ref="I3:I66" si="2">$F6</f>
        <v>-6.5155807365439133E-2</v>
      </c>
      <c r="J3" s="19">
        <f t="shared" ref="J3:J66" si="3">$F7</f>
        <v>-2.7272727272727223E-2</v>
      </c>
      <c r="K3" s="19">
        <f t="shared" ref="K3:K66" si="4">$F8</f>
        <v>-6.230529595015577E-2</v>
      </c>
      <c r="L3" s="19">
        <f t="shared" ref="L3:L66" si="5">$F9</f>
        <v>9.6345514950166189E-2</v>
      </c>
      <c r="M3" s="19">
        <f t="shared" ref="M3:M66" si="6">$F10</f>
        <v>-0.1454545454545455</v>
      </c>
      <c r="N3" s="19">
        <f t="shared" ref="N3:N66" si="7">$F11</f>
        <v>0.21985815602836881</v>
      </c>
      <c r="O3" s="35">
        <v>8</v>
      </c>
      <c r="P3" s="35">
        <v>37</v>
      </c>
      <c r="Q3" s="35">
        <v>15</v>
      </c>
      <c r="R3" s="12">
        <v>0.10201793721973096</v>
      </c>
      <c r="S3" s="12">
        <v>4.1709053916581862E-2</v>
      </c>
      <c r="T3" s="12">
        <v>2.24609375E-2</v>
      </c>
      <c r="U3" s="12">
        <v>-3.2473734479465111E-2</v>
      </c>
      <c r="V3" s="12">
        <v>0.10661401776900292</v>
      </c>
      <c r="W3" s="12">
        <v>-3.5385072851620625E-2</v>
      </c>
      <c r="X3" s="12">
        <v>-8.3230579531442528E-3</v>
      </c>
      <c r="Y3" s="12">
        <v>4.3518806341311889E-2</v>
      </c>
      <c r="Z3" s="12">
        <v>3.5746201966040392E-3</v>
      </c>
      <c r="AA3" s="35">
        <v>1</v>
      </c>
      <c r="AB3" s="35">
        <v>80</v>
      </c>
      <c r="AC3" s="35"/>
      <c r="AD3" s="12">
        <v>-1.927710843373498E-2</v>
      </c>
      <c r="AE3" s="12">
        <v>-0.11056511056511054</v>
      </c>
      <c r="AF3" s="12">
        <v>-4.3278084714548755E-2</v>
      </c>
      <c r="AG3" s="12">
        <v>-2.791145332050049E-2</v>
      </c>
      <c r="AH3" s="12">
        <v>-8.4158415841584122E-2</v>
      </c>
      <c r="AI3" s="12">
        <v>7.3513513513513429E-2</v>
      </c>
      <c r="AJ3" s="12">
        <v>6.7472306143000926E-2</v>
      </c>
      <c r="AK3" s="12">
        <v>9.4339622641510523E-3</v>
      </c>
      <c r="AL3" s="12">
        <v>-9.3457943925233655E-3</v>
      </c>
      <c r="AM3" s="35">
        <v>42</v>
      </c>
      <c r="AN3" s="35">
        <v>1932</v>
      </c>
      <c r="AO3" s="35">
        <v>86</v>
      </c>
      <c r="AP3" s="12">
        <v>-1.927710843373498E-2</v>
      </c>
      <c r="AQ3" s="12">
        <v>-0.11056511056511054</v>
      </c>
      <c r="AR3" s="12">
        <v>-4.3278084714548755E-2</v>
      </c>
      <c r="AS3" s="12">
        <v>-2.791145332050049E-2</v>
      </c>
      <c r="AT3" s="12">
        <v>-8.4158415841584122E-2</v>
      </c>
      <c r="AU3" s="12">
        <v>7.3513513513513429E-2</v>
      </c>
      <c r="AV3" s="12">
        <v>6.7472306143000926E-2</v>
      </c>
      <c r="AW3" s="12">
        <v>9.4339622641510523E-3</v>
      </c>
      <c r="AX3" s="12">
        <v>-9.3457943925233655E-3</v>
      </c>
      <c r="AY3" s="35">
        <v>3</v>
      </c>
      <c r="AZ3" s="35">
        <v>12</v>
      </c>
      <c r="BA3" s="35">
        <v>3</v>
      </c>
      <c r="BB3" s="12">
        <v>0.3730495213951659</v>
      </c>
      <c r="BC3" s="12">
        <v>0.23788756605335193</v>
      </c>
      <c r="BD3" s="12">
        <v>1.2677758633990788E-2</v>
      </c>
      <c r="BE3" s="12">
        <v>3.8598273235144198E-3</v>
      </c>
      <c r="BF3" s="12">
        <v>0.10168977031265802</v>
      </c>
      <c r="BG3" s="12">
        <v>-3.0767817781043316E-2</v>
      </c>
      <c r="BH3" s="12">
        <v>-2.0965602198427025E-2</v>
      </c>
      <c r="BI3" s="12">
        <v>-1.2413192343988189E-2</v>
      </c>
      <c r="BJ3" s="12">
        <v>1.6366932915176102E-2</v>
      </c>
      <c r="BL3" s="35">
        <v>19</v>
      </c>
      <c r="BM3" s="35">
        <v>5</v>
      </c>
      <c r="BN3" s="23">
        <v>7</v>
      </c>
      <c r="BO3" s="23">
        <v>114</v>
      </c>
      <c r="BP3" s="23">
        <v>48</v>
      </c>
    </row>
    <row r="4" spans="1:68" x14ac:dyDescent="0.75">
      <c r="A4" s="4" t="s">
        <v>79</v>
      </c>
      <c r="B4" s="15" t="s">
        <v>287</v>
      </c>
      <c r="C4" s="5"/>
      <c r="D4" s="5">
        <v>1</v>
      </c>
      <c r="E4" s="5"/>
      <c r="F4" s="19">
        <v>5.9016393442622883E-2</v>
      </c>
      <c r="G4" s="19">
        <f t="shared" si="0"/>
        <v>9.2879256965944235E-2</v>
      </c>
      <c r="H4" s="19">
        <f t="shared" si="1"/>
        <v>-6.5155807365439133E-2</v>
      </c>
      <c r="I4" s="19">
        <f t="shared" si="2"/>
        <v>-2.7272727272727223E-2</v>
      </c>
      <c r="J4" s="19">
        <f t="shared" si="3"/>
        <v>-6.230529595015577E-2</v>
      </c>
      <c r="K4" s="19">
        <f t="shared" si="4"/>
        <v>9.6345514950166189E-2</v>
      </c>
      <c r="L4" s="19">
        <f t="shared" si="5"/>
        <v>-0.1454545454545455</v>
      </c>
      <c r="M4" s="19">
        <f t="shared" si="6"/>
        <v>0.21985815602836881</v>
      </c>
      <c r="N4" s="19">
        <f t="shared" si="7"/>
        <v>0</v>
      </c>
      <c r="O4" s="35">
        <v>5</v>
      </c>
      <c r="P4" s="35">
        <v>57</v>
      </c>
      <c r="Q4" s="35">
        <v>21</v>
      </c>
      <c r="R4" s="12">
        <v>4.1709053916581862E-2</v>
      </c>
      <c r="S4" s="12">
        <v>2.24609375E-2</v>
      </c>
      <c r="T4" s="12">
        <v>-3.2473734479465111E-2</v>
      </c>
      <c r="U4" s="12">
        <v>0.10661401776900292</v>
      </c>
      <c r="V4" s="12">
        <v>-3.5385072851620625E-2</v>
      </c>
      <c r="W4" s="12">
        <v>-8.3230579531442528E-3</v>
      </c>
      <c r="X4" s="12">
        <v>4.3518806341311889E-2</v>
      </c>
      <c r="Y4" s="12">
        <v>3.5746201966040392E-3</v>
      </c>
      <c r="Z4" s="12">
        <v>-2.7604630454140744E-2</v>
      </c>
      <c r="AA4" s="35">
        <v>6</v>
      </c>
      <c r="AB4" s="35">
        <v>90</v>
      </c>
      <c r="AC4" s="35"/>
      <c r="AD4" s="12">
        <v>-0.11056511056511054</v>
      </c>
      <c r="AE4" s="12">
        <v>-4.3278084714548755E-2</v>
      </c>
      <c r="AF4" s="12">
        <v>-2.791145332050049E-2</v>
      </c>
      <c r="AG4" s="12">
        <v>-8.4158415841584122E-2</v>
      </c>
      <c r="AH4" s="12">
        <v>7.3513513513513429E-2</v>
      </c>
      <c r="AI4" s="12">
        <v>6.7472306143000926E-2</v>
      </c>
      <c r="AJ4" s="12">
        <v>9.4339622641510523E-3</v>
      </c>
      <c r="AK4" s="12">
        <v>-9.3457943925233655E-3</v>
      </c>
      <c r="AL4" s="12">
        <v>-5.3773584905660421E-2</v>
      </c>
      <c r="AM4" s="35">
        <v>46</v>
      </c>
      <c r="AN4" s="35">
        <v>1077</v>
      </c>
      <c r="AO4" s="35">
        <v>88</v>
      </c>
      <c r="AP4" s="12">
        <v>-0.11056511056511054</v>
      </c>
      <c r="AQ4" s="12">
        <v>-4.3278084714548755E-2</v>
      </c>
      <c r="AR4" s="12">
        <v>-2.791145332050049E-2</v>
      </c>
      <c r="AS4" s="12">
        <v>-8.4158415841584122E-2</v>
      </c>
      <c r="AT4" s="12">
        <v>7.3513513513513429E-2</v>
      </c>
      <c r="AU4" s="12">
        <v>6.7472306143000926E-2</v>
      </c>
      <c r="AV4" s="12">
        <v>9.4339622641510523E-3</v>
      </c>
      <c r="AW4" s="12">
        <v>-9.3457943925233655E-3</v>
      </c>
      <c r="AX4" s="12">
        <v>-5.3773584905660421E-2</v>
      </c>
      <c r="AY4" s="35">
        <v>1</v>
      </c>
      <c r="AZ4" s="35">
        <v>23</v>
      </c>
      <c r="BA4" s="35">
        <v>8</v>
      </c>
      <c r="BB4" s="12">
        <v>0.23788756605335193</v>
      </c>
      <c r="BC4" s="12">
        <v>1.2677758633990788E-2</v>
      </c>
      <c r="BD4" s="12">
        <v>3.8598273235144198E-3</v>
      </c>
      <c r="BE4" s="12">
        <v>0.10168977031265802</v>
      </c>
      <c r="BF4" s="12">
        <v>-3.0767817781043316E-2</v>
      </c>
      <c r="BG4" s="12">
        <v>-2.0965602198427025E-2</v>
      </c>
      <c r="BH4" s="12">
        <v>-1.2413192343988189E-2</v>
      </c>
      <c r="BI4" s="12">
        <v>1.6366932915176102E-2</v>
      </c>
      <c r="BJ4" s="12">
        <v>3.5678125452003329E-3</v>
      </c>
      <c r="BL4" s="35">
        <v>15</v>
      </c>
      <c r="BM4" s="35">
        <v>4</v>
      </c>
      <c r="BN4" s="23">
        <v>8</v>
      </c>
      <c r="BO4" s="23">
        <v>87</v>
      </c>
      <c r="BP4" s="23">
        <v>41</v>
      </c>
    </row>
    <row r="5" spans="1:68" x14ac:dyDescent="0.75">
      <c r="A5" s="4" t="s">
        <v>80</v>
      </c>
      <c r="B5" s="15" t="s">
        <v>286</v>
      </c>
      <c r="C5" s="5"/>
      <c r="D5" s="5">
        <v>1</v>
      </c>
      <c r="E5" s="5">
        <v>1</v>
      </c>
      <c r="F5" s="19">
        <v>9.2879256965944235E-2</v>
      </c>
      <c r="G5" s="19">
        <f t="shared" si="0"/>
        <v>-6.5155807365439133E-2</v>
      </c>
      <c r="H5" s="19">
        <f t="shared" si="1"/>
        <v>-2.7272727272727223E-2</v>
      </c>
      <c r="I5" s="19">
        <f t="shared" si="2"/>
        <v>-6.230529595015577E-2</v>
      </c>
      <c r="J5" s="19">
        <f t="shared" si="3"/>
        <v>9.6345514950166189E-2</v>
      </c>
      <c r="K5" s="19">
        <f t="shared" si="4"/>
        <v>-0.1454545454545455</v>
      </c>
      <c r="L5" s="19">
        <f t="shared" si="5"/>
        <v>0.21985815602836881</v>
      </c>
      <c r="M5" s="19">
        <f t="shared" si="6"/>
        <v>0</v>
      </c>
      <c r="N5" s="19">
        <f t="shared" si="7"/>
        <v>0.49127906976744184</v>
      </c>
      <c r="O5" s="35">
        <v>20</v>
      </c>
      <c r="P5" s="35">
        <v>94</v>
      </c>
      <c r="Q5" s="35">
        <v>18</v>
      </c>
      <c r="R5" s="12">
        <v>2.24609375E-2</v>
      </c>
      <c r="S5" s="12">
        <v>-3.2473734479465111E-2</v>
      </c>
      <c r="T5" s="12">
        <v>0.10661401776900292</v>
      </c>
      <c r="U5" s="12">
        <v>-3.5385072851620625E-2</v>
      </c>
      <c r="V5" s="12">
        <v>-8.3230579531442528E-3</v>
      </c>
      <c r="W5" s="12">
        <v>4.3518806341311889E-2</v>
      </c>
      <c r="X5" s="12">
        <v>3.5746201966040392E-3</v>
      </c>
      <c r="Y5" s="12">
        <v>-2.7604630454140744E-2</v>
      </c>
      <c r="Z5" s="12">
        <v>0.16269841269841279</v>
      </c>
      <c r="AA5" s="35">
        <v>1</v>
      </c>
      <c r="AB5" s="35">
        <v>107</v>
      </c>
      <c r="AC5" s="35">
        <v>2</v>
      </c>
      <c r="AD5" s="12">
        <v>-4.3278084714548755E-2</v>
      </c>
      <c r="AE5" s="12">
        <v>-2.791145332050049E-2</v>
      </c>
      <c r="AF5" s="12">
        <v>-8.4158415841584122E-2</v>
      </c>
      <c r="AG5" s="12">
        <v>7.3513513513513429E-2</v>
      </c>
      <c r="AH5" s="12">
        <v>6.7472306143000926E-2</v>
      </c>
      <c r="AI5" s="12">
        <v>9.4339622641510523E-3</v>
      </c>
      <c r="AJ5" s="12">
        <v>-9.3457943925233655E-3</v>
      </c>
      <c r="AK5" s="12">
        <v>-5.3773584905660421E-2</v>
      </c>
      <c r="AL5" s="12">
        <v>5.1844466600199368E-2</v>
      </c>
      <c r="AM5" s="35">
        <v>28</v>
      </c>
      <c r="AN5" s="35">
        <v>945</v>
      </c>
      <c r="AO5" s="35">
        <v>111</v>
      </c>
      <c r="AP5" s="12">
        <v>-4.3278084714548755E-2</v>
      </c>
      <c r="AQ5" s="12">
        <v>-2.791145332050049E-2</v>
      </c>
      <c r="AR5" s="12">
        <v>-8.4158415841584122E-2</v>
      </c>
      <c r="AS5" s="12">
        <v>7.3513513513513429E-2</v>
      </c>
      <c r="AT5" s="12">
        <v>6.7472306143000926E-2</v>
      </c>
      <c r="AU5" s="12">
        <v>9.4339622641510523E-3</v>
      </c>
      <c r="AV5" s="12">
        <v>-9.3457943925233655E-3</v>
      </c>
      <c r="AW5" s="12">
        <v>-5.3773584905660421E-2</v>
      </c>
      <c r="AX5" s="12">
        <v>5.1844466600199368E-2</v>
      </c>
      <c r="AY5" s="35">
        <v>2</v>
      </c>
      <c r="AZ5" s="35">
        <v>14</v>
      </c>
      <c r="BA5" s="35">
        <v>1</v>
      </c>
      <c r="BB5" s="12">
        <v>1.2677758633990788E-2</v>
      </c>
      <c r="BC5" s="12">
        <v>3.8598273235144198E-3</v>
      </c>
      <c r="BD5" s="12">
        <v>0.10168977031265802</v>
      </c>
      <c r="BE5" s="12">
        <v>-3.0767817781043316E-2</v>
      </c>
      <c r="BF5" s="12">
        <v>-2.0965602198427025E-2</v>
      </c>
      <c r="BG5" s="12">
        <v>-1.2413192343988189E-2</v>
      </c>
      <c r="BH5" s="12">
        <v>1.6366932915176102E-2</v>
      </c>
      <c r="BI5" s="12">
        <v>3.5678125452003329E-3</v>
      </c>
      <c r="BJ5" s="12">
        <v>9.6444871486908404E-2</v>
      </c>
      <c r="BL5" s="35">
        <v>23</v>
      </c>
      <c r="BM5" s="35">
        <v>15</v>
      </c>
      <c r="BN5" s="23">
        <v>4</v>
      </c>
      <c r="BO5" s="23">
        <v>128</v>
      </c>
      <c r="BP5" s="23">
        <v>39</v>
      </c>
    </row>
    <row r="6" spans="1:68" x14ac:dyDescent="0.75">
      <c r="A6" s="4" t="s">
        <v>81</v>
      </c>
      <c r="B6" s="15" t="s">
        <v>285</v>
      </c>
      <c r="C6" s="5">
        <v>1</v>
      </c>
      <c r="D6" s="5">
        <v>4</v>
      </c>
      <c r="E6" s="5">
        <v>1</v>
      </c>
      <c r="F6" s="19">
        <v>-6.5155807365439133E-2</v>
      </c>
      <c r="G6" s="19">
        <f t="shared" si="0"/>
        <v>-2.7272727272727223E-2</v>
      </c>
      <c r="H6" s="19">
        <f t="shared" si="1"/>
        <v>-6.230529595015577E-2</v>
      </c>
      <c r="I6" s="19">
        <f t="shared" si="2"/>
        <v>9.6345514950166189E-2</v>
      </c>
      <c r="J6" s="19">
        <f t="shared" si="3"/>
        <v>-0.1454545454545455</v>
      </c>
      <c r="K6" s="19">
        <f t="shared" si="4"/>
        <v>0.21985815602836881</v>
      </c>
      <c r="L6" s="19">
        <f t="shared" si="5"/>
        <v>0</v>
      </c>
      <c r="M6" s="19">
        <f t="shared" si="6"/>
        <v>0.49127906976744184</v>
      </c>
      <c r="N6" s="19">
        <f t="shared" si="7"/>
        <v>0.51267056530214417</v>
      </c>
      <c r="O6" s="35">
        <v>7</v>
      </c>
      <c r="P6" s="35">
        <v>76</v>
      </c>
      <c r="Q6" s="35">
        <v>22</v>
      </c>
      <c r="R6" s="12">
        <v>-3.2473734479465111E-2</v>
      </c>
      <c r="S6" s="12">
        <v>0.10661401776900292</v>
      </c>
      <c r="T6" s="12">
        <v>-3.5385072851620625E-2</v>
      </c>
      <c r="U6" s="12">
        <v>-8.3230579531442528E-3</v>
      </c>
      <c r="V6" s="12">
        <v>4.3518806341311889E-2</v>
      </c>
      <c r="W6" s="12">
        <v>3.5746201966040392E-3</v>
      </c>
      <c r="X6" s="12">
        <v>-2.7604630454140744E-2</v>
      </c>
      <c r="Y6" s="12">
        <v>0.16269841269841279</v>
      </c>
      <c r="Z6" s="12">
        <v>0.15935941191913883</v>
      </c>
      <c r="AA6" s="35">
        <v>2</v>
      </c>
      <c r="AB6" s="35">
        <v>137</v>
      </c>
      <c r="AC6" s="35">
        <v>10</v>
      </c>
      <c r="AD6" s="12">
        <v>-2.791145332050049E-2</v>
      </c>
      <c r="AE6" s="12">
        <v>-8.4158415841584122E-2</v>
      </c>
      <c r="AF6" s="12">
        <v>7.3513513513513429E-2</v>
      </c>
      <c r="AG6" s="12">
        <v>6.7472306143000926E-2</v>
      </c>
      <c r="AH6" s="12">
        <v>9.4339622641510523E-3</v>
      </c>
      <c r="AI6" s="12">
        <v>-9.3457943925233655E-3</v>
      </c>
      <c r="AJ6" s="12">
        <v>-5.3773584905660421E-2</v>
      </c>
      <c r="AK6" s="12">
        <v>5.1844466600199368E-2</v>
      </c>
      <c r="AL6" s="12">
        <v>2.6540284360189625E-2</v>
      </c>
      <c r="AM6" s="35">
        <v>35</v>
      </c>
      <c r="AN6" s="35">
        <v>1011</v>
      </c>
      <c r="AO6" s="35">
        <v>92</v>
      </c>
      <c r="AP6" s="12">
        <v>-2.791145332050049E-2</v>
      </c>
      <c r="AQ6" s="12">
        <v>-8.4158415841584122E-2</v>
      </c>
      <c r="AR6" s="12">
        <v>7.3513513513513429E-2</v>
      </c>
      <c r="AS6" s="12">
        <v>6.7472306143000926E-2</v>
      </c>
      <c r="AT6" s="12">
        <v>9.4339622641510523E-3</v>
      </c>
      <c r="AU6" s="12">
        <v>-9.3457943925233655E-3</v>
      </c>
      <c r="AV6" s="12">
        <v>-5.3773584905660421E-2</v>
      </c>
      <c r="AW6" s="12">
        <v>5.1844466600199368E-2</v>
      </c>
      <c r="AX6" s="12">
        <v>2.6540284360189625E-2</v>
      </c>
      <c r="AY6" s="35">
        <v>6</v>
      </c>
      <c r="AZ6" s="35">
        <v>17</v>
      </c>
      <c r="BA6" s="35">
        <v>3</v>
      </c>
      <c r="BB6" s="12">
        <v>3.8598273235144198E-3</v>
      </c>
      <c r="BC6" s="12">
        <v>0.10168977031265802</v>
      </c>
      <c r="BD6" s="12">
        <v>-3.0767817781043316E-2</v>
      </c>
      <c r="BE6" s="12">
        <v>-2.0965602198427025E-2</v>
      </c>
      <c r="BF6" s="12">
        <v>-1.2413192343988189E-2</v>
      </c>
      <c r="BG6" s="12">
        <v>1.6366932915176102E-2</v>
      </c>
      <c r="BH6" s="12">
        <v>3.5678125452003329E-3</v>
      </c>
      <c r="BI6" s="12">
        <v>9.6444871486908404E-2</v>
      </c>
      <c r="BJ6" s="12">
        <v>0.14788038120276048</v>
      </c>
      <c r="BK6" s="35">
        <v>1</v>
      </c>
      <c r="BL6" s="35">
        <v>14</v>
      </c>
      <c r="BM6" s="35">
        <v>9</v>
      </c>
      <c r="BN6" s="23">
        <v>14</v>
      </c>
      <c r="BO6" s="23">
        <v>120</v>
      </c>
      <c r="BP6" s="23">
        <v>63</v>
      </c>
    </row>
    <row r="7" spans="1:68" x14ac:dyDescent="0.75">
      <c r="A7" s="4" t="s">
        <v>82</v>
      </c>
      <c r="B7" s="15" t="s">
        <v>284</v>
      </c>
      <c r="C7" s="5"/>
      <c r="D7" s="5">
        <v>2</v>
      </c>
      <c r="E7" s="5"/>
      <c r="F7" s="19">
        <v>-2.7272727272727223E-2</v>
      </c>
      <c r="G7" s="19">
        <f t="shared" si="0"/>
        <v>-6.230529595015577E-2</v>
      </c>
      <c r="H7" s="19">
        <f t="shared" si="1"/>
        <v>9.6345514950166189E-2</v>
      </c>
      <c r="I7" s="19">
        <f t="shared" si="2"/>
        <v>-0.1454545454545455</v>
      </c>
      <c r="J7" s="19">
        <f t="shared" si="3"/>
        <v>0.21985815602836881</v>
      </c>
      <c r="K7" s="19">
        <f t="shared" si="4"/>
        <v>0</v>
      </c>
      <c r="L7" s="19">
        <f t="shared" si="5"/>
        <v>0.49127906976744184</v>
      </c>
      <c r="M7" s="19">
        <f t="shared" si="6"/>
        <v>0.51267056530214417</v>
      </c>
      <c r="N7" s="19">
        <f t="shared" si="7"/>
        <v>8.247422680412364E-2</v>
      </c>
      <c r="O7" s="35">
        <v>13</v>
      </c>
      <c r="P7" s="35">
        <v>87</v>
      </c>
      <c r="Q7" s="35">
        <v>31</v>
      </c>
      <c r="R7" s="12">
        <v>0.10661401776900292</v>
      </c>
      <c r="S7" s="12">
        <v>-3.5385072851620625E-2</v>
      </c>
      <c r="T7" s="12">
        <v>-8.3230579531442528E-3</v>
      </c>
      <c r="U7" s="12">
        <v>4.3518806341311889E-2</v>
      </c>
      <c r="V7" s="12">
        <v>3.5746201966040392E-3</v>
      </c>
      <c r="W7" s="12">
        <v>-2.7604630454140744E-2</v>
      </c>
      <c r="X7" s="12">
        <v>0.16269841269841279</v>
      </c>
      <c r="Y7" s="12">
        <v>0.15935941191913883</v>
      </c>
      <c r="Z7" s="12">
        <v>8.6277173913043459E-2</v>
      </c>
      <c r="AA7" s="35">
        <v>1</v>
      </c>
      <c r="AB7" s="35">
        <v>76</v>
      </c>
      <c r="AC7" s="35">
        <v>12</v>
      </c>
      <c r="AD7" s="12">
        <v>-8.4158415841584122E-2</v>
      </c>
      <c r="AE7" s="12">
        <v>7.3513513513513429E-2</v>
      </c>
      <c r="AF7" s="12">
        <v>6.7472306143000926E-2</v>
      </c>
      <c r="AG7" s="12">
        <v>9.4339622641510523E-3</v>
      </c>
      <c r="AH7" s="12">
        <v>-9.3457943925233655E-3</v>
      </c>
      <c r="AI7" s="12">
        <v>-5.3773584905660421E-2</v>
      </c>
      <c r="AJ7" s="12">
        <v>5.1844466600199368E-2</v>
      </c>
      <c r="AK7" s="12">
        <v>2.6540284360189625E-2</v>
      </c>
      <c r="AL7" s="12">
        <v>1.8467220683287211E-2</v>
      </c>
      <c r="AM7" s="35">
        <v>49</v>
      </c>
      <c r="AN7" s="35">
        <v>1027</v>
      </c>
      <c r="AO7" s="35">
        <v>118</v>
      </c>
      <c r="AP7" s="12">
        <v>-8.4158415841584122E-2</v>
      </c>
      <c r="AQ7" s="12">
        <v>7.3513513513513429E-2</v>
      </c>
      <c r="AR7" s="12">
        <v>6.7472306143000926E-2</v>
      </c>
      <c r="AS7" s="12">
        <v>9.4339622641510523E-3</v>
      </c>
      <c r="AT7" s="12">
        <v>-9.3457943925233655E-3</v>
      </c>
      <c r="AU7" s="12">
        <v>-5.3773584905660421E-2</v>
      </c>
      <c r="AV7" s="12">
        <v>5.1844466600199368E-2</v>
      </c>
      <c r="AW7" s="12">
        <v>2.6540284360189625E-2</v>
      </c>
      <c r="AX7" s="12">
        <v>1.8467220683287211E-2</v>
      </c>
      <c r="AY7" s="35">
        <v>3</v>
      </c>
      <c r="AZ7" s="35">
        <v>30</v>
      </c>
      <c r="BA7" s="35"/>
      <c r="BB7" s="12">
        <v>0.10168977031265802</v>
      </c>
      <c r="BC7" s="12">
        <v>-3.0767817781043316E-2</v>
      </c>
      <c r="BD7" s="12">
        <v>-2.0965602198427025E-2</v>
      </c>
      <c r="BE7" s="12">
        <v>-1.2413192343988189E-2</v>
      </c>
      <c r="BF7" s="12">
        <v>1.6366932915176102E-2</v>
      </c>
      <c r="BG7" s="12">
        <v>3.5678125452003329E-3</v>
      </c>
      <c r="BH7" s="12">
        <v>9.6444871486908404E-2</v>
      </c>
      <c r="BI7" s="12">
        <v>0.14788038120276048</v>
      </c>
      <c r="BJ7" s="12">
        <v>0.14623532779845405</v>
      </c>
      <c r="BL7" s="35">
        <v>42</v>
      </c>
      <c r="BM7" s="35">
        <v>10</v>
      </c>
      <c r="BN7" s="23">
        <v>6</v>
      </c>
      <c r="BO7" s="23">
        <v>136</v>
      </c>
      <c r="BP7" s="23">
        <v>40</v>
      </c>
    </row>
    <row r="8" spans="1:68" x14ac:dyDescent="0.75">
      <c r="A8" s="4" t="s">
        <v>83</v>
      </c>
      <c r="B8" s="15" t="s">
        <v>283</v>
      </c>
      <c r="C8" s="5">
        <v>1</v>
      </c>
      <c r="D8" s="5">
        <v>1</v>
      </c>
      <c r="E8" s="5"/>
      <c r="F8" s="19">
        <v>-6.230529595015577E-2</v>
      </c>
      <c r="G8" s="19">
        <f t="shared" si="0"/>
        <v>9.6345514950166189E-2</v>
      </c>
      <c r="H8" s="19">
        <f t="shared" si="1"/>
        <v>-0.1454545454545455</v>
      </c>
      <c r="I8" s="19">
        <f t="shared" si="2"/>
        <v>0.21985815602836881</v>
      </c>
      <c r="J8" s="19">
        <f t="shared" si="3"/>
        <v>0</v>
      </c>
      <c r="K8" s="19">
        <f t="shared" si="4"/>
        <v>0.49127906976744184</v>
      </c>
      <c r="L8" s="19">
        <f t="shared" si="5"/>
        <v>0.51267056530214417</v>
      </c>
      <c r="M8" s="19">
        <f t="shared" si="6"/>
        <v>8.247422680412364E-2</v>
      </c>
      <c r="N8" s="19">
        <f t="shared" si="7"/>
        <v>4.8809523809523858E-2</v>
      </c>
      <c r="O8" s="35">
        <v>7</v>
      </c>
      <c r="P8" s="35">
        <v>102</v>
      </c>
      <c r="Q8" s="35">
        <v>36</v>
      </c>
      <c r="R8" s="12">
        <v>-3.5385072851620625E-2</v>
      </c>
      <c r="S8" s="12">
        <v>-8.3230579531442528E-3</v>
      </c>
      <c r="T8" s="12">
        <v>4.3518806341311889E-2</v>
      </c>
      <c r="U8" s="12">
        <v>3.5746201966040392E-3</v>
      </c>
      <c r="V8" s="12">
        <v>-2.7604630454140744E-2</v>
      </c>
      <c r="W8" s="12">
        <v>0.16269841269841279</v>
      </c>
      <c r="X8" s="12">
        <v>0.15935941191913883</v>
      </c>
      <c r="Y8" s="12">
        <v>8.6277173913043459E-2</v>
      </c>
      <c r="Z8" s="12">
        <v>8.8388576193454194E-2</v>
      </c>
      <c r="AA8" s="35">
        <v>1</v>
      </c>
      <c r="AB8" s="35">
        <v>67</v>
      </c>
      <c r="AC8" s="35">
        <v>15</v>
      </c>
      <c r="AD8" s="12">
        <v>7.3513513513513429E-2</v>
      </c>
      <c r="AE8" s="12">
        <v>6.7472306143000926E-2</v>
      </c>
      <c r="AF8" s="12">
        <v>9.4339622641510523E-3</v>
      </c>
      <c r="AG8" s="12">
        <v>-9.3457943925233655E-3</v>
      </c>
      <c r="AH8" s="12">
        <v>-5.3773584905660421E-2</v>
      </c>
      <c r="AI8" s="12">
        <v>5.1844466600199368E-2</v>
      </c>
      <c r="AJ8" s="12">
        <v>2.6540284360189625E-2</v>
      </c>
      <c r="AK8" s="12">
        <v>1.8467220683287211E-2</v>
      </c>
      <c r="AL8" s="12">
        <v>2.5385312783318129E-2</v>
      </c>
      <c r="AM8" s="35">
        <v>34</v>
      </c>
      <c r="AN8" s="35">
        <v>1037</v>
      </c>
      <c r="AO8" s="35">
        <v>145</v>
      </c>
      <c r="AP8" s="12">
        <v>7.3513513513513429E-2</v>
      </c>
      <c r="AQ8" s="12">
        <v>6.7472306143000926E-2</v>
      </c>
      <c r="AR8" s="12">
        <v>9.4339622641510523E-3</v>
      </c>
      <c r="AS8" s="12">
        <v>-9.3457943925233655E-3</v>
      </c>
      <c r="AT8" s="12">
        <v>-5.3773584905660421E-2</v>
      </c>
      <c r="AU8" s="12">
        <v>5.1844466600199368E-2</v>
      </c>
      <c r="AV8" s="12">
        <v>2.6540284360189625E-2</v>
      </c>
      <c r="AW8" s="12">
        <v>1.8467220683287211E-2</v>
      </c>
      <c r="AX8" s="12">
        <v>2.5385312783318129E-2</v>
      </c>
      <c r="AY8" s="35">
        <v>2</v>
      </c>
      <c r="AZ8" s="35">
        <v>47</v>
      </c>
      <c r="BA8" s="35">
        <v>8</v>
      </c>
      <c r="BB8" s="12">
        <v>-3.0767817781043316E-2</v>
      </c>
      <c r="BC8" s="12">
        <v>-2.0965602198427025E-2</v>
      </c>
      <c r="BD8" s="12">
        <v>-1.2413192343988189E-2</v>
      </c>
      <c r="BE8" s="12">
        <v>1.6366932915176102E-2</v>
      </c>
      <c r="BF8" s="12">
        <v>3.5678125452003329E-3</v>
      </c>
      <c r="BG8" s="12">
        <v>9.6444871486908404E-2</v>
      </c>
      <c r="BH8" s="12">
        <v>0.14788038120276048</v>
      </c>
      <c r="BI8" s="12">
        <v>0.14623532779845405</v>
      </c>
      <c r="BJ8" s="12">
        <v>1.565179745908063E-2</v>
      </c>
      <c r="BL8" s="35">
        <v>19</v>
      </c>
      <c r="BM8" s="35">
        <v>3</v>
      </c>
      <c r="BN8" s="23">
        <v>7</v>
      </c>
      <c r="BO8" s="23">
        <v>130</v>
      </c>
      <c r="BP8" s="23">
        <v>24</v>
      </c>
    </row>
    <row r="9" spans="1:68" x14ac:dyDescent="0.75">
      <c r="A9" s="4" t="s">
        <v>84</v>
      </c>
      <c r="B9" s="15" t="s">
        <v>282</v>
      </c>
      <c r="C9" s="5">
        <v>1</v>
      </c>
      <c r="D9" s="5">
        <v>8</v>
      </c>
      <c r="E9" s="5">
        <v>1</v>
      </c>
      <c r="F9" s="19">
        <v>9.6345514950166189E-2</v>
      </c>
      <c r="G9" s="19">
        <f t="shared" si="0"/>
        <v>-0.1454545454545455</v>
      </c>
      <c r="H9" s="19">
        <f t="shared" si="1"/>
        <v>0.21985815602836881</v>
      </c>
      <c r="I9" s="19">
        <f t="shared" si="2"/>
        <v>0</v>
      </c>
      <c r="J9" s="19">
        <f t="shared" si="3"/>
        <v>0.49127906976744184</v>
      </c>
      <c r="K9" s="19">
        <f t="shared" si="4"/>
        <v>0.51267056530214417</v>
      </c>
      <c r="L9" s="19">
        <f t="shared" si="5"/>
        <v>8.247422680412364E-2</v>
      </c>
      <c r="M9" s="19">
        <f t="shared" si="6"/>
        <v>4.8809523809523858E-2</v>
      </c>
      <c r="N9" s="19">
        <f t="shared" si="7"/>
        <v>-1.1350737797956922E-2</v>
      </c>
      <c r="O9" s="35">
        <v>2</v>
      </c>
      <c r="P9" s="35">
        <v>69</v>
      </c>
      <c r="Q9" s="35">
        <v>22</v>
      </c>
      <c r="R9" s="12">
        <v>-8.3230579531442528E-3</v>
      </c>
      <c r="S9" s="12">
        <v>4.3518806341311889E-2</v>
      </c>
      <c r="T9" s="12">
        <v>3.5746201966040392E-3</v>
      </c>
      <c r="U9" s="12">
        <v>-2.7604630454140744E-2</v>
      </c>
      <c r="V9" s="12">
        <v>0.16269841269841279</v>
      </c>
      <c r="W9" s="12">
        <v>0.15935941191913883</v>
      </c>
      <c r="X9" s="12">
        <v>8.6277173913043459E-2</v>
      </c>
      <c r="Y9" s="12">
        <v>8.8388576193454194E-2</v>
      </c>
      <c r="Z9" s="12">
        <v>0.13809615016280397</v>
      </c>
      <c r="AA9" s="35">
        <v>1</v>
      </c>
      <c r="AB9" s="35">
        <v>87</v>
      </c>
      <c r="AC9" s="35">
        <v>16</v>
      </c>
      <c r="AD9" s="12">
        <v>6.7472306143000926E-2</v>
      </c>
      <c r="AE9" s="12">
        <v>9.4339622641510523E-3</v>
      </c>
      <c r="AF9" s="12">
        <v>-9.3457943925233655E-3</v>
      </c>
      <c r="AG9" s="12">
        <v>-5.3773584905660421E-2</v>
      </c>
      <c r="AH9" s="12">
        <v>5.1844466600199368E-2</v>
      </c>
      <c r="AI9" s="12">
        <v>2.6540284360189625E-2</v>
      </c>
      <c r="AJ9" s="12">
        <v>1.8467220683287211E-2</v>
      </c>
      <c r="AK9" s="12">
        <v>2.5385312783318129E-2</v>
      </c>
      <c r="AL9" s="12">
        <v>0.21396993810786924</v>
      </c>
      <c r="AM9" s="35">
        <v>37</v>
      </c>
      <c r="AN9" s="35">
        <v>1383</v>
      </c>
      <c r="AO9" s="35">
        <v>286</v>
      </c>
      <c r="AP9" s="12">
        <v>6.7472306143000926E-2</v>
      </c>
      <c r="AQ9" s="12">
        <v>9.4339622641510523E-3</v>
      </c>
      <c r="AR9" s="12">
        <v>-9.3457943925233655E-3</v>
      </c>
      <c r="AS9" s="12">
        <v>-5.3773584905660421E-2</v>
      </c>
      <c r="AT9" s="12">
        <v>5.1844466600199368E-2</v>
      </c>
      <c r="AU9" s="12">
        <v>2.6540284360189625E-2</v>
      </c>
      <c r="AV9" s="12">
        <v>1.8467220683287211E-2</v>
      </c>
      <c r="AW9" s="12">
        <v>2.5385312783318129E-2</v>
      </c>
      <c r="AX9" s="12">
        <v>0.21396993810786924</v>
      </c>
      <c r="AY9" s="35"/>
      <c r="AZ9" s="35">
        <v>36</v>
      </c>
      <c r="BA9" s="35">
        <v>1</v>
      </c>
      <c r="BB9" s="12">
        <v>-2.0965602198427025E-2</v>
      </c>
      <c r="BC9" s="12">
        <v>-1.2413192343988189E-2</v>
      </c>
      <c r="BD9" s="12">
        <v>1.6366932915176102E-2</v>
      </c>
      <c r="BE9" s="12">
        <v>3.5678125452003329E-3</v>
      </c>
      <c r="BF9" s="12">
        <v>9.6444871486908404E-2</v>
      </c>
      <c r="BG9" s="12">
        <v>0.14788038120276048</v>
      </c>
      <c r="BH9" s="12">
        <v>0.14623532779845405</v>
      </c>
      <c r="BI9" s="12">
        <v>1.565179745908063E-2</v>
      </c>
      <c r="BJ9" s="12">
        <v>0.11520238700263952</v>
      </c>
      <c r="BK9" s="35">
        <v>1</v>
      </c>
      <c r="BL9" s="35">
        <v>38</v>
      </c>
      <c r="BM9" s="35">
        <v>6</v>
      </c>
      <c r="BN9" s="23">
        <v>8</v>
      </c>
      <c r="BO9" s="23">
        <v>118</v>
      </c>
      <c r="BP9" s="23">
        <v>29</v>
      </c>
    </row>
    <row r="10" spans="1:68" x14ac:dyDescent="0.75">
      <c r="A10" s="4" t="s">
        <v>85</v>
      </c>
      <c r="B10" s="15" t="s">
        <v>281</v>
      </c>
      <c r="C10" s="5"/>
      <c r="D10" s="5">
        <v>5</v>
      </c>
      <c r="E10" s="5">
        <v>1</v>
      </c>
      <c r="F10" s="19">
        <v>-0.1454545454545455</v>
      </c>
      <c r="G10" s="19">
        <f t="shared" si="0"/>
        <v>0.21985815602836881</v>
      </c>
      <c r="H10" s="19">
        <f t="shared" si="1"/>
        <v>0</v>
      </c>
      <c r="I10" s="19">
        <f t="shared" si="2"/>
        <v>0.49127906976744184</v>
      </c>
      <c r="J10" s="19">
        <f t="shared" si="3"/>
        <v>0.51267056530214417</v>
      </c>
      <c r="K10" s="19">
        <f t="shared" si="4"/>
        <v>8.247422680412364E-2</v>
      </c>
      <c r="L10" s="19">
        <f t="shared" si="5"/>
        <v>4.8809523809523858E-2</v>
      </c>
      <c r="M10" s="19">
        <f t="shared" si="6"/>
        <v>-1.1350737797956922E-2</v>
      </c>
      <c r="N10" s="19">
        <f t="shared" si="7"/>
        <v>0.11136624569460384</v>
      </c>
      <c r="O10" s="35">
        <v>6</v>
      </c>
      <c r="P10" s="35">
        <v>100</v>
      </c>
      <c r="Q10" s="35">
        <v>8</v>
      </c>
      <c r="R10" s="12">
        <v>4.3518806341311889E-2</v>
      </c>
      <c r="S10" s="12">
        <v>3.5746201966040392E-3</v>
      </c>
      <c r="T10" s="12">
        <v>-2.7604630454140744E-2</v>
      </c>
      <c r="U10" s="12">
        <v>0.16269841269841279</v>
      </c>
      <c r="V10" s="12">
        <v>0.15935941191913883</v>
      </c>
      <c r="W10" s="12">
        <v>8.6277173913043459E-2</v>
      </c>
      <c r="X10" s="12">
        <v>8.8388576193454194E-2</v>
      </c>
      <c r="Y10" s="12">
        <v>0.13809615016280397</v>
      </c>
      <c r="Z10" s="12">
        <v>2.8778189161898338E-2</v>
      </c>
      <c r="AA10" s="35">
        <v>2</v>
      </c>
      <c r="AB10" s="35">
        <v>62</v>
      </c>
      <c r="AC10" s="35">
        <v>8</v>
      </c>
      <c r="AD10" s="12">
        <v>9.4339622641510523E-3</v>
      </c>
      <c r="AE10" s="12">
        <v>-9.3457943925233655E-3</v>
      </c>
      <c r="AF10" s="12">
        <v>-5.3773584905660421E-2</v>
      </c>
      <c r="AG10" s="12">
        <v>5.1844466600199368E-2</v>
      </c>
      <c r="AH10" s="12">
        <v>2.6540284360189625E-2</v>
      </c>
      <c r="AI10" s="12">
        <v>1.8467220683287211E-2</v>
      </c>
      <c r="AJ10" s="12">
        <v>2.5385312783318129E-2</v>
      </c>
      <c r="AK10" s="12">
        <v>0.21396993810786924</v>
      </c>
      <c r="AL10" s="12">
        <v>-0.112163146394756</v>
      </c>
      <c r="AM10" s="35">
        <v>21</v>
      </c>
      <c r="AN10" s="35">
        <v>1204</v>
      </c>
      <c r="AO10" s="35">
        <v>134</v>
      </c>
      <c r="AP10" s="12">
        <v>9.4339622641510523E-3</v>
      </c>
      <c r="AQ10" s="12">
        <v>-9.3457943925233655E-3</v>
      </c>
      <c r="AR10" s="12">
        <v>-5.3773584905660421E-2</v>
      </c>
      <c r="AS10" s="12">
        <v>5.1844466600199368E-2</v>
      </c>
      <c r="AT10" s="12">
        <v>2.6540284360189625E-2</v>
      </c>
      <c r="AU10" s="12">
        <v>1.8467220683287211E-2</v>
      </c>
      <c r="AV10" s="12">
        <v>2.5385312783318129E-2</v>
      </c>
      <c r="AW10" s="12">
        <v>0.21396993810786924</v>
      </c>
      <c r="AX10" s="12">
        <v>-0.112163146394756</v>
      </c>
      <c r="AY10" s="35"/>
      <c r="AZ10" s="35">
        <v>12</v>
      </c>
      <c r="BA10" s="35">
        <v>5</v>
      </c>
      <c r="BB10" s="12">
        <v>-1.2413192343988189E-2</v>
      </c>
      <c r="BC10" s="12">
        <v>1.6366932915176102E-2</v>
      </c>
      <c r="BD10" s="12">
        <v>3.5678125452003329E-3</v>
      </c>
      <c r="BE10" s="12">
        <v>9.6444871486908404E-2</v>
      </c>
      <c r="BF10" s="12">
        <v>0.14788038120276048</v>
      </c>
      <c r="BG10" s="12">
        <v>0.14623532779845405</v>
      </c>
      <c r="BH10" s="12">
        <v>1.565179745908063E-2</v>
      </c>
      <c r="BI10" s="12">
        <v>0.11520238700263952</v>
      </c>
      <c r="BJ10" s="12">
        <v>-0.13074797130424554</v>
      </c>
      <c r="BK10" s="35">
        <v>1</v>
      </c>
      <c r="BL10" s="35">
        <v>32</v>
      </c>
      <c r="BM10" s="35">
        <v>3</v>
      </c>
      <c r="BN10" s="23">
        <v>10</v>
      </c>
      <c r="BO10" s="23">
        <v>129</v>
      </c>
      <c r="BP10" s="23">
        <v>17</v>
      </c>
    </row>
    <row r="11" spans="1:68" x14ac:dyDescent="0.75">
      <c r="A11" s="4" t="s">
        <v>86</v>
      </c>
      <c r="B11" s="15" t="s">
        <v>280</v>
      </c>
      <c r="C11" s="5"/>
      <c r="D11" s="5">
        <v>4</v>
      </c>
      <c r="E11" s="5">
        <v>1</v>
      </c>
      <c r="F11" s="19">
        <v>0.21985815602836881</v>
      </c>
      <c r="G11" s="19">
        <f t="shared" si="0"/>
        <v>0</v>
      </c>
      <c r="H11" s="19">
        <f t="shared" si="1"/>
        <v>0.49127906976744184</v>
      </c>
      <c r="I11" s="19">
        <f t="shared" si="2"/>
        <v>0.51267056530214417</v>
      </c>
      <c r="J11" s="19">
        <f t="shared" si="3"/>
        <v>8.247422680412364E-2</v>
      </c>
      <c r="K11" s="19">
        <f t="shared" si="4"/>
        <v>4.8809523809523858E-2</v>
      </c>
      <c r="L11" s="19">
        <f t="shared" si="5"/>
        <v>-1.1350737797956922E-2</v>
      </c>
      <c r="M11" s="19">
        <f t="shared" si="6"/>
        <v>0.11136624569460384</v>
      </c>
      <c r="N11" s="19">
        <f t="shared" si="7"/>
        <v>-6.1983471074380181E-2</v>
      </c>
      <c r="O11" s="35">
        <v>3</v>
      </c>
      <c r="P11" s="35">
        <v>97</v>
      </c>
      <c r="Q11" s="35">
        <v>24</v>
      </c>
      <c r="R11" s="12">
        <v>3.5746201966040392E-3</v>
      </c>
      <c r="S11" s="12">
        <v>-2.7604630454140744E-2</v>
      </c>
      <c r="T11" s="12">
        <v>0.16269841269841279</v>
      </c>
      <c r="U11" s="12">
        <v>0.15935941191913883</v>
      </c>
      <c r="V11" s="12">
        <v>8.6277173913043459E-2</v>
      </c>
      <c r="W11" s="12">
        <v>8.8388576193454194E-2</v>
      </c>
      <c r="X11" s="12">
        <v>0.13809615016280397</v>
      </c>
      <c r="Y11" s="12">
        <v>2.8778189161898338E-2</v>
      </c>
      <c r="Z11" s="12">
        <v>2.7809586127924835E-3</v>
      </c>
      <c r="AA11" s="35"/>
      <c r="AB11" s="35">
        <v>51</v>
      </c>
      <c r="AC11" s="35">
        <v>2</v>
      </c>
      <c r="AD11" s="12">
        <v>-9.3457943925233655E-3</v>
      </c>
      <c r="AE11" s="12">
        <v>-5.3773584905660421E-2</v>
      </c>
      <c r="AF11" s="12">
        <v>5.1844466600199368E-2</v>
      </c>
      <c r="AG11" s="12">
        <v>2.6540284360189625E-2</v>
      </c>
      <c r="AH11" s="12">
        <v>1.8467220683287211E-2</v>
      </c>
      <c r="AI11" s="12">
        <v>2.5385312783318129E-2</v>
      </c>
      <c r="AJ11" s="12">
        <v>0.21396993810786924</v>
      </c>
      <c r="AK11" s="12">
        <v>-0.112163146394756</v>
      </c>
      <c r="AL11" s="12">
        <v>6.480721903199349E-2</v>
      </c>
      <c r="AM11" s="35">
        <v>36</v>
      </c>
      <c r="AN11" s="35">
        <v>1020</v>
      </c>
      <c r="AO11" s="35">
        <v>103</v>
      </c>
      <c r="AP11" s="12">
        <v>-9.3457943925233655E-3</v>
      </c>
      <c r="AQ11" s="12">
        <v>-5.3773584905660421E-2</v>
      </c>
      <c r="AR11" s="12">
        <v>5.1844466600199368E-2</v>
      </c>
      <c r="AS11" s="12">
        <v>2.6540284360189625E-2</v>
      </c>
      <c r="AT11" s="12">
        <v>1.8467220683287211E-2</v>
      </c>
      <c r="AU11" s="12">
        <v>2.5385312783318129E-2</v>
      </c>
      <c r="AV11" s="12">
        <v>0.21396993810786924</v>
      </c>
      <c r="AW11" s="12">
        <v>-0.112163146394756</v>
      </c>
      <c r="AX11" s="12">
        <v>6.480721903199349E-2</v>
      </c>
      <c r="AY11" s="35"/>
      <c r="AZ11" s="35">
        <v>16</v>
      </c>
      <c r="BA11" s="35">
        <v>2</v>
      </c>
      <c r="BB11" s="12">
        <v>1.6366932915176102E-2</v>
      </c>
      <c r="BC11" s="12">
        <v>3.5678125452003329E-3</v>
      </c>
      <c r="BD11" s="12">
        <v>9.6444871486908404E-2</v>
      </c>
      <c r="BE11" s="12">
        <v>0.14788038120276048</v>
      </c>
      <c r="BF11" s="12">
        <v>0.14623532779845405</v>
      </c>
      <c r="BG11" s="12">
        <v>1.565179745908063E-2</v>
      </c>
      <c r="BH11" s="12">
        <v>0.11520238700263952</v>
      </c>
      <c r="BI11" s="12">
        <v>-0.13074797130424554</v>
      </c>
      <c r="BJ11" s="12">
        <v>-0.12164721799424992</v>
      </c>
      <c r="BK11" s="35">
        <v>1</v>
      </c>
      <c r="BL11" s="35">
        <v>43</v>
      </c>
      <c r="BM11" s="35">
        <v>13</v>
      </c>
      <c r="BN11" s="23">
        <v>3</v>
      </c>
      <c r="BO11" s="23">
        <v>173</v>
      </c>
      <c r="BP11" s="23">
        <v>55</v>
      </c>
    </row>
    <row r="12" spans="1:68" x14ac:dyDescent="0.75">
      <c r="A12" s="4" t="s">
        <v>87</v>
      </c>
      <c r="B12" s="15" t="s">
        <v>293</v>
      </c>
      <c r="C12" s="5"/>
      <c r="D12" s="5">
        <v>2</v>
      </c>
      <c r="E12" s="5"/>
      <c r="F12" s="19">
        <v>0</v>
      </c>
      <c r="G12" s="19">
        <f t="shared" si="0"/>
        <v>0.49127906976744184</v>
      </c>
      <c r="H12" s="19">
        <f t="shared" si="1"/>
        <v>0.51267056530214417</v>
      </c>
      <c r="I12" s="19">
        <f t="shared" si="2"/>
        <v>8.247422680412364E-2</v>
      </c>
      <c r="J12" s="19">
        <f t="shared" si="3"/>
        <v>4.8809523809523858E-2</v>
      </c>
      <c r="K12" s="19">
        <f t="shared" si="4"/>
        <v>-1.1350737797956922E-2</v>
      </c>
      <c r="L12" s="19">
        <f t="shared" si="5"/>
        <v>0.11136624569460384</v>
      </c>
      <c r="M12" s="19">
        <f t="shared" si="6"/>
        <v>-6.1983471074380181E-2</v>
      </c>
      <c r="N12" s="19">
        <f t="shared" si="7"/>
        <v>-3.7444933920704797E-2</v>
      </c>
      <c r="O12" s="35">
        <v>5</v>
      </c>
      <c r="P12" s="35">
        <v>83</v>
      </c>
      <c r="Q12" s="35">
        <v>18</v>
      </c>
      <c r="R12" s="12">
        <v>-2.7604630454140744E-2</v>
      </c>
      <c r="S12" s="12">
        <v>0.16269841269841279</v>
      </c>
      <c r="T12" s="12">
        <v>0.15935941191913883</v>
      </c>
      <c r="U12" s="12">
        <v>8.6277173913043459E-2</v>
      </c>
      <c r="V12" s="12">
        <v>8.8388576193454194E-2</v>
      </c>
      <c r="W12" s="12">
        <v>0.13809615016280397</v>
      </c>
      <c r="X12" s="12">
        <v>2.8778189161898338E-2</v>
      </c>
      <c r="Y12" s="12">
        <v>2.7809586127924835E-3</v>
      </c>
      <c r="Z12" s="12">
        <v>-4.5024469820554643E-2</v>
      </c>
      <c r="AA12" s="35">
        <v>1</v>
      </c>
      <c r="AB12" s="35">
        <v>50</v>
      </c>
      <c r="AC12" s="35"/>
      <c r="AD12" s="12">
        <v>-5.3773584905660421E-2</v>
      </c>
      <c r="AE12" s="12">
        <v>5.1844466600199368E-2</v>
      </c>
      <c r="AF12" s="12">
        <v>2.6540284360189625E-2</v>
      </c>
      <c r="AG12" s="12">
        <v>1.8467220683287211E-2</v>
      </c>
      <c r="AH12" s="12">
        <v>2.5385312783318129E-2</v>
      </c>
      <c r="AI12" s="12">
        <v>0.21396993810786924</v>
      </c>
      <c r="AJ12" s="12">
        <v>-0.112163146394756</v>
      </c>
      <c r="AK12" s="12">
        <v>6.480721903199349E-2</v>
      </c>
      <c r="AL12" s="12">
        <v>4.2372881355932313E-2</v>
      </c>
      <c r="AM12" s="35">
        <v>53</v>
      </c>
      <c r="AN12" s="35">
        <v>1366</v>
      </c>
      <c r="AO12" s="35">
        <v>137</v>
      </c>
      <c r="AP12" s="12">
        <v>-5.3773584905660421E-2</v>
      </c>
      <c r="AQ12" s="12">
        <v>5.1844466600199368E-2</v>
      </c>
      <c r="AR12" s="12">
        <v>2.6540284360189625E-2</v>
      </c>
      <c r="AS12" s="12">
        <v>1.8467220683287211E-2</v>
      </c>
      <c r="AT12" s="12">
        <v>2.5385312783318129E-2</v>
      </c>
      <c r="AU12" s="12">
        <v>0.21396993810786924</v>
      </c>
      <c r="AV12" s="12">
        <v>-0.112163146394756</v>
      </c>
      <c r="AW12" s="12">
        <v>6.480721903199349E-2</v>
      </c>
      <c r="AX12" s="12">
        <v>4.2372881355932313E-2</v>
      </c>
      <c r="AY12" s="35">
        <v>5</v>
      </c>
      <c r="AZ12" s="35">
        <v>27</v>
      </c>
      <c r="BA12" s="35">
        <v>3</v>
      </c>
      <c r="BB12" s="12">
        <v>3.5678125452003329E-3</v>
      </c>
      <c r="BC12" s="12">
        <v>9.6444871486908404E-2</v>
      </c>
      <c r="BD12" s="12">
        <v>0.14788038120276048</v>
      </c>
      <c r="BE12" s="12">
        <v>0.14623532779845405</v>
      </c>
      <c r="BF12" s="12">
        <v>1.565179745908063E-2</v>
      </c>
      <c r="BG12" s="12">
        <v>0.11520238700263952</v>
      </c>
      <c r="BH12" s="12">
        <v>-0.13074797130424554</v>
      </c>
      <c r="BI12" s="12">
        <v>-0.12164721799424992</v>
      </c>
      <c r="BJ12" s="12">
        <v>-2.9054431330265529E-2</v>
      </c>
      <c r="BL12" s="35">
        <v>136</v>
      </c>
      <c r="BM12" s="35">
        <v>68</v>
      </c>
      <c r="BN12" s="23">
        <v>7</v>
      </c>
      <c r="BO12" s="23">
        <v>244</v>
      </c>
      <c r="BP12" s="23">
        <v>107</v>
      </c>
    </row>
    <row r="13" spans="1:68" x14ac:dyDescent="0.75">
      <c r="A13" s="4" t="s">
        <v>88</v>
      </c>
      <c r="B13" s="15" t="s">
        <v>279</v>
      </c>
      <c r="C13" s="5">
        <v>1</v>
      </c>
      <c r="D13" s="5">
        <v>2</v>
      </c>
      <c r="E13" s="5">
        <v>1</v>
      </c>
      <c r="F13" s="19">
        <v>0.49127906976744184</v>
      </c>
      <c r="G13" s="19">
        <f t="shared" si="0"/>
        <v>0.51267056530214417</v>
      </c>
      <c r="H13" s="19">
        <f t="shared" si="1"/>
        <v>8.247422680412364E-2</v>
      </c>
      <c r="I13" s="19">
        <f t="shared" si="2"/>
        <v>4.8809523809523858E-2</v>
      </c>
      <c r="J13" s="19">
        <f t="shared" si="3"/>
        <v>-1.1350737797956922E-2</v>
      </c>
      <c r="K13" s="19">
        <f t="shared" si="4"/>
        <v>0.11136624569460384</v>
      </c>
      <c r="L13" s="19">
        <f t="shared" si="5"/>
        <v>-6.1983471074380181E-2</v>
      </c>
      <c r="M13" s="19">
        <f t="shared" si="6"/>
        <v>-3.7444933920704797E-2</v>
      </c>
      <c r="N13" s="19">
        <f t="shared" si="7"/>
        <v>-3.3180778032036562E-2</v>
      </c>
      <c r="O13" s="35">
        <v>8</v>
      </c>
      <c r="P13" s="35">
        <v>84</v>
      </c>
      <c r="Q13" s="35">
        <v>20</v>
      </c>
      <c r="R13" s="12">
        <v>0.16269841269841279</v>
      </c>
      <c r="S13" s="12">
        <v>0.15935941191913883</v>
      </c>
      <c r="T13" s="12">
        <v>8.6277173913043459E-2</v>
      </c>
      <c r="U13" s="12">
        <v>8.8388576193454194E-2</v>
      </c>
      <c r="V13" s="12">
        <v>0.13809615016280397</v>
      </c>
      <c r="W13" s="12">
        <v>2.8778189161898338E-2</v>
      </c>
      <c r="X13" s="12">
        <v>2.7809586127924835E-3</v>
      </c>
      <c r="Y13" s="12">
        <v>-4.5024469820554643E-2</v>
      </c>
      <c r="Z13" s="12">
        <v>-1.8619747181414459E-2</v>
      </c>
      <c r="AA13" s="35">
        <v>2</v>
      </c>
      <c r="AB13" s="35">
        <v>57</v>
      </c>
      <c r="AC13" s="35">
        <v>5</v>
      </c>
      <c r="AD13" s="12">
        <v>5.1844466600199368E-2</v>
      </c>
      <c r="AE13" s="12">
        <v>2.6540284360189625E-2</v>
      </c>
      <c r="AF13" s="12">
        <v>1.8467220683287211E-2</v>
      </c>
      <c r="AG13" s="12">
        <v>2.5385312783318129E-2</v>
      </c>
      <c r="AH13" s="12">
        <v>0.21396993810786924</v>
      </c>
      <c r="AI13" s="12">
        <v>-0.112163146394756</v>
      </c>
      <c r="AJ13" s="12">
        <v>6.480721903199349E-2</v>
      </c>
      <c r="AK13" s="12">
        <v>4.2372881355932313E-2</v>
      </c>
      <c r="AL13" s="12">
        <v>0.12195121951219524</v>
      </c>
      <c r="AM13" s="35">
        <v>42</v>
      </c>
      <c r="AN13" s="35">
        <v>1491</v>
      </c>
      <c r="AO13" s="35">
        <v>119</v>
      </c>
      <c r="AP13" s="12">
        <v>5.1844466600199368E-2</v>
      </c>
      <c r="AQ13" s="12">
        <v>2.6540284360189625E-2</v>
      </c>
      <c r="AR13" s="12">
        <v>1.8467220683287211E-2</v>
      </c>
      <c r="AS13" s="12">
        <v>2.5385312783318129E-2</v>
      </c>
      <c r="AT13" s="12">
        <v>0.21396993810786924</v>
      </c>
      <c r="AU13" s="12">
        <v>-0.112163146394756</v>
      </c>
      <c r="AV13" s="12">
        <v>6.480721903199349E-2</v>
      </c>
      <c r="AW13" s="12">
        <v>4.2372881355932313E-2</v>
      </c>
      <c r="AX13" s="12">
        <v>0.12195121951219524</v>
      </c>
      <c r="AY13" s="35">
        <v>3</v>
      </c>
      <c r="AZ13" s="35">
        <v>23</v>
      </c>
      <c r="BA13" s="35">
        <v>3</v>
      </c>
      <c r="BB13" s="12">
        <v>9.6444871486908404E-2</v>
      </c>
      <c r="BC13" s="12">
        <v>0.14788038120276048</v>
      </c>
      <c r="BD13" s="12">
        <v>0.14623532779845405</v>
      </c>
      <c r="BE13" s="12">
        <v>1.565179745908063E-2</v>
      </c>
      <c r="BF13" s="12">
        <v>0.11520238700263952</v>
      </c>
      <c r="BG13" s="12">
        <v>-0.13074797130424554</v>
      </c>
      <c r="BH13" s="12">
        <v>-0.12164721799424992</v>
      </c>
      <c r="BI13" s="12">
        <v>-2.9054431330265529E-2</v>
      </c>
      <c r="BJ13" s="12">
        <v>3.5000396605060713E-2</v>
      </c>
      <c r="BK13" s="35">
        <v>2</v>
      </c>
      <c r="BL13" s="35">
        <v>54</v>
      </c>
      <c r="BM13" s="35">
        <v>34</v>
      </c>
      <c r="BN13" s="23">
        <v>9</v>
      </c>
      <c r="BO13" s="23">
        <v>180</v>
      </c>
      <c r="BP13" s="23">
        <v>65</v>
      </c>
    </row>
    <row r="14" spans="1:68" x14ac:dyDescent="0.75">
      <c r="A14" s="4" t="s">
        <v>89</v>
      </c>
      <c r="B14" s="15" t="s">
        <v>278</v>
      </c>
      <c r="C14" s="5"/>
      <c r="D14" s="5">
        <v>1</v>
      </c>
      <c r="E14" s="5">
        <v>3</v>
      </c>
      <c r="F14" s="19">
        <v>0.51267056530214417</v>
      </c>
      <c r="G14" s="19">
        <f t="shared" si="0"/>
        <v>8.247422680412364E-2</v>
      </c>
      <c r="H14" s="19">
        <f t="shared" si="1"/>
        <v>4.8809523809523858E-2</v>
      </c>
      <c r="I14" s="19">
        <f t="shared" si="2"/>
        <v>-1.1350737797956922E-2</v>
      </c>
      <c r="J14" s="19">
        <f t="shared" si="3"/>
        <v>0.11136624569460384</v>
      </c>
      <c r="K14" s="19">
        <f t="shared" si="4"/>
        <v>-6.1983471074380181E-2</v>
      </c>
      <c r="L14" s="19">
        <f t="shared" si="5"/>
        <v>-3.7444933920704797E-2</v>
      </c>
      <c r="M14" s="19">
        <f t="shared" si="6"/>
        <v>-3.3180778032036562E-2</v>
      </c>
      <c r="N14" s="19">
        <f t="shared" si="7"/>
        <v>-4.6153846153846101E-2</v>
      </c>
      <c r="O14" s="35">
        <v>3</v>
      </c>
      <c r="P14" s="35">
        <v>89</v>
      </c>
      <c r="Q14" s="35">
        <v>31</v>
      </c>
      <c r="R14" s="12">
        <v>0.15935941191913883</v>
      </c>
      <c r="S14" s="12">
        <v>8.6277173913043459E-2</v>
      </c>
      <c r="T14" s="12">
        <v>8.8388576193454194E-2</v>
      </c>
      <c r="U14" s="12">
        <v>0.13809615016280397</v>
      </c>
      <c r="V14" s="12">
        <v>2.8778189161898338E-2</v>
      </c>
      <c r="W14" s="12">
        <v>2.7809586127924835E-3</v>
      </c>
      <c r="X14" s="12">
        <v>-4.5024469820554643E-2</v>
      </c>
      <c r="Y14" s="12">
        <v>-1.8619747181414459E-2</v>
      </c>
      <c r="Z14" s="12">
        <v>-4.8738033072236675E-2</v>
      </c>
      <c r="AA14" s="35"/>
      <c r="AB14" s="35">
        <v>60</v>
      </c>
      <c r="AC14" s="35">
        <v>7</v>
      </c>
      <c r="AD14" s="12">
        <v>2.6540284360189625E-2</v>
      </c>
      <c r="AE14" s="12">
        <v>1.8467220683287211E-2</v>
      </c>
      <c r="AF14" s="12">
        <v>2.5385312783318129E-2</v>
      </c>
      <c r="AG14" s="12">
        <v>0.21396993810786924</v>
      </c>
      <c r="AH14" s="12">
        <v>-0.112163146394756</v>
      </c>
      <c r="AI14" s="12">
        <v>6.480721903199349E-2</v>
      </c>
      <c r="AJ14" s="12">
        <v>4.2372881355932313E-2</v>
      </c>
      <c r="AK14" s="12">
        <v>0.12195121951219524</v>
      </c>
      <c r="AL14" s="12">
        <v>7.9710144927536142E-2</v>
      </c>
      <c r="AM14" s="35">
        <v>34</v>
      </c>
      <c r="AN14" s="35">
        <v>1275</v>
      </c>
      <c r="AO14" s="35">
        <v>246</v>
      </c>
      <c r="AP14" s="12">
        <v>2.6540284360189625E-2</v>
      </c>
      <c r="AQ14" s="12">
        <v>1.8467220683287211E-2</v>
      </c>
      <c r="AR14" s="12">
        <v>2.5385312783318129E-2</v>
      </c>
      <c r="AS14" s="12">
        <v>0.21396993810786924</v>
      </c>
      <c r="AT14" s="12">
        <v>-0.112163146394756</v>
      </c>
      <c r="AU14" s="12">
        <v>6.480721903199349E-2</v>
      </c>
      <c r="AV14" s="12">
        <v>4.2372881355932313E-2</v>
      </c>
      <c r="AW14" s="12">
        <v>0.12195121951219524</v>
      </c>
      <c r="AX14" s="12">
        <v>7.9710144927536142E-2</v>
      </c>
      <c r="AY14" s="35">
        <v>5</v>
      </c>
      <c r="AZ14" s="35">
        <v>24</v>
      </c>
      <c r="BA14" s="35">
        <v>1</v>
      </c>
      <c r="BB14" s="12">
        <v>0.14788038120276048</v>
      </c>
      <c r="BC14" s="12">
        <v>0.14623532779845405</v>
      </c>
      <c r="BD14" s="12">
        <v>1.565179745908063E-2</v>
      </c>
      <c r="BE14" s="12">
        <v>0.11520238700263952</v>
      </c>
      <c r="BF14" s="12">
        <v>-0.13074797130424554</v>
      </c>
      <c r="BG14" s="12">
        <v>-0.12164721799424992</v>
      </c>
      <c r="BH14" s="12">
        <v>-2.9054431330265529E-2</v>
      </c>
      <c r="BI14" s="12">
        <v>3.5000396605060713E-2</v>
      </c>
      <c r="BJ14" s="12">
        <v>-5.7478972275976092E-3</v>
      </c>
      <c r="BL14" s="35">
        <v>29</v>
      </c>
      <c r="BM14" s="35">
        <v>11</v>
      </c>
      <c r="BN14" s="23">
        <v>16</v>
      </c>
      <c r="BO14" s="23">
        <v>199</v>
      </c>
      <c r="BP14" s="23">
        <v>42</v>
      </c>
    </row>
    <row r="15" spans="1:68" x14ac:dyDescent="0.75">
      <c r="A15" s="4" t="s">
        <v>90</v>
      </c>
      <c r="B15" s="15" t="s">
        <v>277</v>
      </c>
      <c r="C15" s="5">
        <v>1</v>
      </c>
      <c r="D15" s="5">
        <v>5</v>
      </c>
      <c r="E15" s="5">
        <v>3</v>
      </c>
      <c r="F15" s="19">
        <v>8.247422680412364E-2</v>
      </c>
      <c r="G15" s="19">
        <f t="shared" si="0"/>
        <v>4.8809523809523858E-2</v>
      </c>
      <c r="H15" s="19">
        <f t="shared" si="1"/>
        <v>-1.1350737797956922E-2</v>
      </c>
      <c r="I15" s="19">
        <f t="shared" si="2"/>
        <v>0.11136624569460384</v>
      </c>
      <c r="J15" s="19">
        <f t="shared" si="3"/>
        <v>-6.1983471074380181E-2</v>
      </c>
      <c r="K15" s="19">
        <f t="shared" si="4"/>
        <v>-3.7444933920704797E-2</v>
      </c>
      <c r="L15" s="19">
        <f t="shared" si="5"/>
        <v>-3.3180778032036562E-2</v>
      </c>
      <c r="M15" s="19">
        <f t="shared" si="6"/>
        <v>-4.6153846153846101E-2</v>
      </c>
      <c r="N15" s="19">
        <f t="shared" si="7"/>
        <v>-3.2258064516129004E-2</v>
      </c>
      <c r="O15" s="35">
        <v>5</v>
      </c>
      <c r="P15" s="35">
        <v>124</v>
      </c>
      <c r="Q15" s="35">
        <v>54</v>
      </c>
      <c r="R15" s="12">
        <v>8.6277173913043459E-2</v>
      </c>
      <c r="S15" s="12">
        <v>8.8388576193454194E-2</v>
      </c>
      <c r="T15" s="12">
        <v>0.13809615016280397</v>
      </c>
      <c r="U15" s="12">
        <v>2.8778189161898338E-2</v>
      </c>
      <c r="V15" s="12">
        <v>2.7809586127924835E-3</v>
      </c>
      <c r="W15" s="12">
        <v>-4.5024469820554643E-2</v>
      </c>
      <c r="X15" s="12">
        <v>-1.8619747181414459E-2</v>
      </c>
      <c r="Y15" s="12">
        <v>-4.8738033072236675E-2</v>
      </c>
      <c r="Z15" s="12">
        <v>-6.258005489478502E-2</v>
      </c>
      <c r="AA15" s="35">
        <v>3</v>
      </c>
      <c r="AB15" s="35">
        <v>68</v>
      </c>
      <c r="AC15" s="35">
        <v>2</v>
      </c>
      <c r="AD15" s="12">
        <v>1.8467220683287211E-2</v>
      </c>
      <c r="AE15" s="12">
        <v>2.5385312783318129E-2</v>
      </c>
      <c r="AF15" s="12">
        <v>0.21396993810786924</v>
      </c>
      <c r="AG15" s="12">
        <v>-0.112163146394756</v>
      </c>
      <c r="AH15" s="12">
        <v>6.480721903199349E-2</v>
      </c>
      <c r="AI15" s="12">
        <v>4.2372881355932313E-2</v>
      </c>
      <c r="AJ15" s="12">
        <v>0.12195121951219524</v>
      </c>
      <c r="AK15" s="12">
        <v>7.9710144927536142E-2</v>
      </c>
      <c r="AL15" s="12">
        <v>5.5521659548505069E-2</v>
      </c>
      <c r="AM15" s="35">
        <v>47</v>
      </c>
      <c r="AN15" s="35">
        <v>1374</v>
      </c>
      <c r="AO15" s="35">
        <v>185</v>
      </c>
      <c r="AP15" s="12">
        <v>1.8467220683287211E-2</v>
      </c>
      <c r="AQ15" s="12">
        <v>2.5385312783318129E-2</v>
      </c>
      <c r="AR15" s="12">
        <v>0.21396993810786924</v>
      </c>
      <c r="AS15" s="12">
        <v>-0.112163146394756</v>
      </c>
      <c r="AT15" s="12">
        <v>6.480721903199349E-2</v>
      </c>
      <c r="AU15" s="12">
        <v>4.2372881355932313E-2</v>
      </c>
      <c r="AV15" s="12">
        <v>0.12195121951219524</v>
      </c>
      <c r="AW15" s="12">
        <v>7.9710144927536142E-2</v>
      </c>
      <c r="AX15" s="12">
        <v>5.5521659548505069E-2</v>
      </c>
      <c r="AY15" s="35">
        <v>2</v>
      </c>
      <c r="AZ15" s="35">
        <v>13</v>
      </c>
      <c r="BA15" s="35">
        <v>3</v>
      </c>
      <c r="BB15" s="12">
        <v>0.14623532779845405</v>
      </c>
      <c r="BC15" s="12">
        <v>1.565179745908063E-2</v>
      </c>
      <c r="BD15" s="12">
        <v>0.11520238700263952</v>
      </c>
      <c r="BE15" s="12">
        <v>-0.13074797130424554</v>
      </c>
      <c r="BF15" s="12">
        <v>-0.12164721799424992</v>
      </c>
      <c r="BG15" s="12">
        <v>-2.9054431330265529E-2</v>
      </c>
      <c r="BH15" s="12">
        <v>3.5000396605060713E-2</v>
      </c>
      <c r="BI15" s="12">
        <v>-5.7478972275976092E-3</v>
      </c>
      <c r="BJ15" s="12">
        <v>-7.1743780471354546E-2</v>
      </c>
      <c r="BK15" s="35">
        <v>1</v>
      </c>
      <c r="BL15" s="35">
        <v>63</v>
      </c>
      <c r="BM15" s="35">
        <v>13</v>
      </c>
      <c r="BN15" s="23">
        <v>19</v>
      </c>
      <c r="BO15" s="23">
        <v>226</v>
      </c>
      <c r="BP15" s="23">
        <v>77</v>
      </c>
    </row>
    <row r="16" spans="1:68" x14ac:dyDescent="0.75">
      <c r="A16" s="4" t="s">
        <v>91</v>
      </c>
      <c r="B16" s="15" t="s">
        <v>276</v>
      </c>
      <c r="C16" s="5"/>
      <c r="D16" s="5">
        <v>4</v>
      </c>
      <c r="E16" s="5">
        <v>1</v>
      </c>
      <c r="F16" s="19">
        <v>4.8809523809523858E-2</v>
      </c>
      <c r="G16" s="19">
        <f t="shared" si="0"/>
        <v>-1.1350737797956922E-2</v>
      </c>
      <c r="H16" s="19">
        <f t="shared" si="1"/>
        <v>0.11136624569460384</v>
      </c>
      <c r="I16" s="19">
        <f t="shared" si="2"/>
        <v>-6.1983471074380181E-2</v>
      </c>
      <c r="J16" s="19">
        <f t="shared" si="3"/>
        <v>-3.7444933920704797E-2</v>
      </c>
      <c r="K16" s="19">
        <f t="shared" si="4"/>
        <v>-3.3180778032036562E-2</v>
      </c>
      <c r="L16" s="19">
        <f t="shared" si="5"/>
        <v>-4.6153846153846101E-2</v>
      </c>
      <c r="M16" s="19">
        <f t="shared" si="6"/>
        <v>-3.2258064516129004E-2</v>
      </c>
      <c r="N16" s="19">
        <f t="shared" si="7"/>
        <v>-0.26282051282051277</v>
      </c>
      <c r="O16" s="35">
        <v>10</v>
      </c>
      <c r="P16" s="35">
        <v>111</v>
      </c>
      <c r="Q16" s="35">
        <v>15</v>
      </c>
      <c r="R16" s="12">
        <v>8.8388576193454194E-2</v>
      </c>
      <c r="S16" s="12">
        <v>0.13809615016280397</v>
      </c>
      <c r="T16" s="12">
        <v>2.8778189161898338E-2</v>
      </c>
      <c r="U16" s="12">
        <v>2.7809586127924835E-3</v>
      </c>
      <c r="V16" s="12">
        <v>-4.5024469820554643E-2</v>
      </c>
      <c r="W16" s="12">
        <v>-1.8619747181414459E-2</v>
      </c>
      <c r="X16" s="12">
        <v>-4.8738033072236675E-2</v>
      </c>
      <c r="Y16" s="12">
        <v>-6.258005489478502E-2</v>
      </c>
      <c r="Z16" s="12">
        <v>-6.1877805973062694E-2</v>
      </c>
      <c r="AA16" s="35"/>
      <c r="AB16" s="35">
        <v>58</v>
      </c>
      <c r="AC16" s="35"/>
      <c r="AD16" s="12">
        <v>2.5385312783318129E-2</v>
      </c>
      <c r="AE16" s="12">
        <v>0.21396993810786924</v>
      </c>
      <c r="AF16" s="12">
        <v>-0.112163146394756</v>
      </c>
      <c r="AG16" s="12">
        <v>6.480721903199349E-2</v>
      </c>
      <c r="AH16" s="12">
        <v>4.2372881355932313E-2</v>
      </c>
      <c r="AI16" s="12">
        <v>0.12195121951219524</v>
      </c>
      <c r="AJ16" s="12">
        <v>7.9710144927536142E-2</v>
      </c>
      <c r="AK16" s="12">
        <v>5.5521659548505069E-2</v>
      </c>
      <c r="AL16" s="12">
        <v>-7.5722543352601202E-2</v>
      </c>
      <c r="AM16" s="35">
        <v>44</v>
      </c>
      <c r="AN16" s="35">
        <v>1223</v>
      </c>
      <c r="AO16" s="35">
        <v>242</v>
      </c>
      <c r="AP16" s="12">
        <v>2.5385312783318129E-2</v>
      </c>
      <c r="AQ16" s="12">
        <v>0.21396993810786924</v>
      </c>
      <c r="AR16" s="12">
        <v>-0.112163146394756</v>
      </c>
      <c r="AS16" s="12">
        <v>6.480721903199349E-2</v>
      </c>
      <c r="AT16" s="12">
        <v>4.2372881355932313E-2</v>
      </c>
      <c r="AU16" s="12">
        <v>0.12195121951219524</v>
      </c>
      <c r="AV16" s="12">
        <v>7.9710144927536142E-2</v>
      </c>
      <c r="AW16" s="12">
        <v>5.5521659548505069E-2</v>
      </c>
      <c r="AX16" s="12">
        <v>-7.5722543352601202E-2</v>
      </c>
      <c r="AY16" s="35"/>
      <c r="AZ16" s="35">
        <v>21</v>
      </c>
      <c r="BA16" s="35">
        <v>14</v>
      </c>
      <c r="BB16" s="12">
        <v>1.565179745908063E-2</v>
      </c>
      <c r="BC16" s="12">
        <v>0.11520238700263952</v>
      </c>
      <c r="BD16" s="12">
        <v>-0.13074797130424554</v>
      </c>
      <c r="BE16" s="12">
        <v>-0.12164721799424992</v>
      </c>
      <c r="BF16" s="12">
        <v>-2.9054431330265529E-2</v>
      </c>
      <c r="BG16" s="12">
        <v>3.5000396605060713E-2</v>
      </c>
      <c r="BH16" s="12">
        <v>-5.7478972275976092E-3</v>
      </c>
      <c r="BI16" s="12">
        <v>-7.1743780471354546E-2</v>
      </c>
      <c r="BJ16" s="12">
        <v>-6.4002491177081122E-2</v>
      </c>
      <c r="BK16" s="35">
        <v>2</v>
      </c>
      <c r="BL16" s="35">
        <v>31</v>
      </c>
      <c r="BM16" s="35">
        <v>4</v>
      </c>
      <c r="BN16" s="23">
        <v>9</v>
      </c>
      <c r="BO16" s="23">
        <v>180</v>
      </c>
      <c r="BP16" s="23">
        <v>44</v>
      </c>
    </row>
    <row r="17" spans="1:68" x14ac:dyDescent="0.75">
      <c r="A17" s="4" t="s">
        <v>92</v>
      </c>
      <c r="B17" s="15" t="s">
        <v>275</v>
      </c>
      <c r="C17" s="5"/>
      <c r="D17" s="5">
        <v>4</v>
      </c>
      <c r="E17" s="5">
        <v>1</v>
      </c>
      <c r="F17" s="19">
        <v>-1.1350737797956922E-2</v>
      </c>
      <c r="G17" s="19">
        <f t="shared" si="0"/>
        <v>0.11136624569460384</v>
      </c>
      <c r="H17" s="19">
        <f t="shared" si="1"/>
        <v>-6.1983471074380181E-2</v>
      </c>
      <c r="I17" s="19">
        <f t="shared" si="2"/>
        <v>-3.7444933920704797E-2</v>
      </c>
      <c r="J17" s="19">
        <f t="shared" si="3"/>
        <v>-3.3180778032036562E-2</v>
      </c>
      <c r="K17" s="19">
        <f t="shared" si="4"/>
        <v>-4.6153846153846101E-2</v>
      </c>
      <c r="L17" s="19">
        <f t="shared" si="5"/>
        <v>-3.2258064516129004E-2</v>
      </c>
      <c r="M17" s="19">
        <f t="shared" si="6"/>
        <v>-0.26282051282051277</v>
      </c>
      <c r="N17" s="19">
        <f t="shared" si="7"/>
        <v>-1.0434782608695681E-2</v>
      </c>
      <c r="O17" s="35">
        <v>13</v>
      </c>
      <c r="P17" s="35">
        <v>131</v>
      </c>
      <c r="Q17" s="35">
        <v>26</v>
      </c>
      <c r="R17" s="12">
        <v>0.13809615016280397</v>
      </c>
      <c r="S17" s="12">
        <v>2.8778189161898338E-2</v>
      </c>
      <c r="T17" s="12">
        <v>2.7809586127924835E-3</v>
      </c>
      <c r="U17" s="12">
        <v>-4.5024469820554643E-2</v>
      </c>
      <c r="V17" s="12">
        <v>-1.8619747181414459E-2</v>
      </c>
      <c r="W17" s="12">
        <v>-4.8738033072236675E-2</v>
      </c>
      <c r="X17" s="12">
        <v>-6.258005489478502E-2</v>
      </c>
      <c r="Y17" s="12">
        <v>-6.1877805973062694E-2</v>
      </c>
      <c r="Z17" s="12">
        <v>-8.1356637536412868E-2</v>
      </c>
      <c r="AA17" s="35">
        <v>2</v>
      </c>
      <c r="AB17" s="35">
        <v>46</v>
      </c>
      <c r="AC17" s="35">
        <v>6</v>
      </c>
      <c r="AD17" s="12">
        <v>0.21396993810786924</v>
      </c>
      <c r="AE17" s="12">
        <v>-0.112163146394756</v>
      </c>
      <c r="AF17" s="12">
        <v>6.480721903199349E-2</v>
      </c>
      <c r="AG17" s="12">
        <v>4.2372881355932313E-2</v>
      </c>
      <c r="AH17" s="12">
        <v>0.12195121951219524</v>
      </c>
      <c r="AI17" s="12">
        <v>7.9710144927536142E-2</v>
      </c>
      <c r="AJ17" s="12">
        <v>5.5521659548505069E-2</v>
      </c>
      <c r="AK17" s="12">
        <v>-7.5722543352601202E-2</v>
      </c>
      <c r="AL17" s="12">
        <v>-0.1694809255784866</v>
      </c>
      <c r="AM17" s="35">
        <v>41</v>
      </c>
      <c r="AN17" s="35">
        <v>1225</v>
      </c>
      <c r="AO17" s="35">
        <v>435</v>
      </c>
      <c r="AP17" s="12">
        <v>0.21396993810786924</v>
      </c>
      <c r="AQ17" s="12">
        <v>-0.112163146394756</v>
      </c>
      <c r="AR17" s="12">
        <v>6.480721903199349E-2</v>
      </c>
      <c r="AS17" s="12">
        <v>4.2372881355932313E-2</v>
      </c>
      <c r="AT17" s="12">
        <v>0.12195121951219524</v>
      </c>
      <c r="AU17" s="12">
        <v>7.9710144927536142E-2</v>
      </c>
      <c r="AV17" s="12">
        <v>5.5521659548505069E-2</v>
      </c>
      <c r="AW17" s="12">
        <v>-7.5722543352601202E-2</v>
      </c>
      <c r="AX17" s="12">
        <v>-0.1694809255784866</v>
      </c>
      <c r="AY17" s="35">
        <v>4</v>
      </c>
      <c r="AZ17" s="35">
        <v>20</v>
      </c>
      <c r="BA17" s="35">
        <v>1</v>
      </c>
      <c r="BB17" s="12">
        <v>0.11520238700263952</v>
      </c>
      <c r="BC17" s="12">
        <v>-0.13074797130424554</v>
      </c>
      <c r="BD17" s="12">
        <v>-0.12164721799424992</v>
      </c>
      <c r="BE17" s="12">
        <v>-2.9054431330265529E-2</v>
      </c>
      <c r="BF17" s="12">
        <v>3.5000396605060713E-2</v>
      </c>
      <c r="BG17" s="12">
        <v>-5.7478972275976092E-3</v>
      </c>
      <c r="BH17" s="12">
        <v>-7.1743780471354546E-2</v>
      </c>
      <c r="BI17" s="12">
        <v>-6.4002491177081122E-2</v>
      </c>
      <c r="BJ17" s="12">
        <v>8.8406857852596055E-2</v>
      </c>
      <c r="BL17" s="35">
        <v>30</v>
      </c>
      <c r="BM17" s="35">
        <v>13</v>
      </c>
      <c r="BN17" s="23">
        <v>5</v>
      </c>
      <c r="BO17" s="23">
        <v>169</v>
      </c>
      <c r="BP17" s="23">
        <v>58</v>
      </c>
    </row>
    <row r="18" spans="1:68" x14ac:dyDescent="0.75">
      <c r="A18" s="4" t="s">
        <v>93</v>
      </c>
      <c r="B18" s="15" t="s">
        <v>274</v>
      </c>
      <c r="C18" s="5"/>
      <c r="D18" s="5">
        <v>3</v>
      </c>
      <c r="E18" s="5"/>
      <c r="F18" s="19">
        <v>0.11136624569460384</v>
      </c>
      <c r="G18" s="19">
        <f t="shared" si="0"/>
        <v>-6.1983471074380181E-2</v>
      </c>
      <c r="H18" s="19">
        <f t="shared" si="1"/>
        <v>-3.7444933920704797E-2</v>
      </c>
      <c r="I18" s="19">
        <f t="shared" si="2"/>
        <v>-3.3180778032036562E-2</v>
      </c>
      <c r="J18" s="19">
        <f t="shared" si="3"/>
        <v>-4.6153846153846101E-2</v>
      </c>
      <c r="K18" s="19">
        <f t="shared" si="4"/>
        <v>-3.2258064516129004E-2</v>
      </c>
      <c r="L18" s="19">
        <f t="shared" si="5"/>
        <v>-0.26282051282051277</v>
      </c>
      <c r="M18" s="19">
        <f t="shared" si="6"/>
        <v>-1.0434782608695681E-2</v>
      </c>
      <c r="N18" s="19">
        <f t="shared" si="7"/>
        <v>5.7996485061511338E-2</v>
      </c>
      <c r="O18" s="35">
        <v>6</v>
      </c>
      <c r="P18" s="35">
        <v>130</v>
      </c>
      <c r="Q18" s="35">
        <v>32</v>
      </c>
      <c r="R18" s="12">
        <v>2.8778189161898338E-2</v>
      </c>
      <c r="S18" s="12">
        <v>2.7809586127924835E-3</v>
      </c>
      <c r="T18" s="12">
        <v>-4.5024469820554643E-2</v>
      </c>
      <c r="U18" s="12">
        <v>-1.8619747181414459E-2</v>
      </c>
      <c r="V18" s="12">
        <v>-4.8738033072236675E-2</v>
      </c>
      <c r="W18" s="12">
        <v>-6.258005489478502E-2</v>
      </c>
      <c r="X18" s="12">
        <v>-6.1877805973062694E-2</v>
      </c>
      <c r="Y18" s="12">
        <v>-8.1356637536412868E-2</v>
      </c>
      <c r="Z18" s="12">
        <v>-1.1098527746319364E-2</v>
      </c>
      <c r="AA18" s="35">
        <v>1</v>
      </c>
      <c r="AB18" s="35">
        <v>54</v>
      </c>
      <c r="AC18" s="35"/>
      <c r="AD18" s="12">
        <v>-0.112163146394756</v>
      </c>
      <c r="AE18" s="12">
        <v>6.480721903199349E-2</v>
      </c>
      <c r="AF18" s="12">
        <v>4.2372881355932313E-2</v>
      </c>
      <c r="AG18" s="12">
        <v>0.12195121951219524</v>
      </c>
      <c r="AH18" s="12">
        <v>7.9710144927536142E-2</v>
      </c>
      <c r="AI18" s="12">
        <v>5.5521659548505069E-2</v>
      </c>
      <c r="AJ18" s="12">
        <v>-7.5722543352601202E-2</v>
      </c>
      <c r="AK18" s="12">
        <v>-0.1694809255784866</v>
      </c>
      <c r="AL18" s="12">
        <v>7.5301204819277157E-2</v>
      </c>
      <c r="AM18" s="35">
        <v>50</v>
      </c>
      <c r="AN18" s="35">
        <v>1243</v>
      </c>
      <c r="AO18" s="35">
        <v>430</v>
      </c>
      <c r="AP18" s="12">
        <v>-0.112163146394756</v>
      </c>
      <c r="AQ18" s="12">
        <v>6.480721903199349E-2</v>
      </c>
      <c r="AR18" s="12">
        <v>4.2372881355932313E-2</v>
      </c>
      <c r="AS18" s="12">
        <v>0.12195121951219524</v>
      </c>
      <c r="AT18" s="12">
        <v>7.9710144927536142E-2</v>
      </c>
      <c r="AU18" s="12">
        <v>5.5521659548505069E-2</v>
      </c>
      <c r="AV18" s="12">
        <v>-7.5722543352601202E-2</v>
      </c>
      <c r="AW18" s="12">
        <v>-0.1694809255784866</v>
      </c>
      <c r="AX18" s="12">
        <v>7.5301204819277157E-2</v>
      </c>
      <c r="AY18" s="35">
        <v>6</v>
      </c>
      <c r="AZ18" s="35">
        <v>19</v>
      </c>
      <c r="BA18" s="35">
        <v>2</v>
      </c>
      <c r="BB18" s="12">
        <v>-0.13074797130424554</v>
      </c>
      <c r="BC18" s="12">
        <v>-0.12164721799424992</v>
      </c>
      <c r="BD18" s="12">
        <v>-2.9054431330265529E-2</v>
      </c>
      <c r="BE18" s="12">
        <v>3.5000396605060713E-2</v>
      </c>
      <c r="BF18" s="12">
        <v>-5.7478972275976092E-3</v>
      </c>
      <c r="BG18" s="12">
        <v>-7.1743780471354546E-2</v>
      </c>
      <c r="BH18" s="12">
        <v>-6.4002491177081122E-2</v>
      </c>
      <c r="BI18" s="12">
        <v>8.8406857852596055E-2</v>
      </c>
      <c r="BJ18" s="12">
        <v>1.5099953131049617E-2</v>
      </c>
      <c r="BK18" s="35">
        <v>8</v>
      </c>
      <c r="BL18" s="35">
        <v>60</v>
      </c>
      <c r="BM18" s="35">
        <v>24</v>
      </c>
      <c r="BN18" s="23">
        <v>16</v>
      </c>
      <c r="BO18" s="23">
        <v>237</v>
      </c>
      <c r="BP18" s="23">
        <v>53</v>
      </c>
    </row>
    <row r="19" spans="1:68" x14ac:dyDescent="0.75">
      <c r="A19" s="4" t="s">
        <v>94</v>
      </c>
      <c r="B19" s="15" t="s">
        <v>273</v>
      </c>
      <c r="C19" s="5">
        <v>1</v>
      </c>
      <c r="D19" s="5">
        <v>4</v>
      </c>
      <c r="E19" s="5">
        <v>1</v>
      </c>
      <c r="F19" s="19">
        <v>-6.1983471074380181E-2</v>
      </c>
      <c r="G19" s="19">
        <f t="shared" si="0"/>
        <v>-3.7444933920704797E-2</v>
      </c>
      <c r="H19" s="19">
        <f t="shared" si="1"/>
        <v>-3.3180778032036562E-2</v>
      </c>
      <c r="I19" s="19">
        <f t="shared" si="2"/>
        <v>-4.6153846153846101E-2</v>
      </c>
      <c r="J19" s="19">
        <f t="shared" si="3"/>
        <v>-3.2258064516129004E-2</v>
      </c>
      <c r="K19" s="19">
        <f t="shared" si="4"/>
        <v>-0.26282051282051277</v>
      </c>
      <c r="L19" s="19">
        <f t="shared" si="5"/>
        <v>-1.0434782608695681E-2</v>
      </c>
      <c r="M19" s="19">
        <f t="shared" si="6"/>
        <v>5.7996485061511338E-2</v>
      </c>
      <c r="N19" s="19">
        <f t="shared" si="7"/>
        <v>4.9833887043189362E-2</v>
      </c>
      <c r="O19" s="35">
        <v>15</v>
      </c>
      <c r="P19" s="35">
        <v>120</v>
      </c>
      <c r="Q19" s="35">
        <v>44</v>
      </c>
      <c r="R19" s="12">
        <v>2.7809586127924835E-3</v>
      </c>
      <c r="S19" s="12">
        <v>-4.5024469820554643E-2</v>
      </c>
      <c r="T19" s="12">
        <v>-1.8619747181414459E-2</v>
      </c>
      <c r="U19" s="12">
        <v>-4.8738033072236675E-2</v>
      </c>
      <c r="V19" s="12">
        <v>-6.258005489478502E-2</v>
      </c>
      <c r="W19" s="12">
        <v>-6.1877805973062694E-2</v>
      </c>
      <c r="X19" s="12">
        <v>-8.1356637536412868E-2</v>
      </c>
      <c r="Y19" s="12">
        <v>-1.1098527746319364E-2</v>
      </c>
      <c r="Z19" s="12">
        <v>-5.5657352267521776E-2</v>
      </c>
      <c r="AA19" s="35"/>
      <c r="AB19" s="35">
        <v>49</v>
      </c>
      <c r="AC19" s="35">
        <v>4</v>
      </c>
      <c r="AD19" s="12">
        <v>6.480721903199349E-2</v>
      </c>
      <c r="AE19" s="12">
        <v>4.2372881355932313E-2</v>
      </c>
      <c r="AF19" s="12">
        <v>0.12195121951219524</v>
      </c>
      <c r="AG19" s="12">
        <v>7.9710144927536142E-2</v>
      </c>
      <c r="AH19" s="12">
        <v>5.5521659548505069E-2</v>
      </c>
      <c r="AI19" s="12">
        <v>-7.5722543352601202E-2</v>
      </c>
      <c r="AJ19" s="12">
        <v>-0.1694809255784866</v>
      </c>
      <c r="AK19" s="12">
        <v>7.5301204819277157E-2</v>
      </c>
      <c r="AL19" s="12">
        <v>6.022408963585435E-2</v>
      </c>
      <c r="AM19" s="35">
        <v>75</v>
      </c>
      <c r="AN19" s="35">
        <v>1490</v>
      </c>
      <c r="AO19" s="35">
        <v>303</v>
      </c>
      <c r="AP19" s="12">
        <v>6.480721903199349E-2</v>
      </c>
      <c r="AQ19" s="12">
        <v>4.2372881355932313E-2</v>
      </c>
      <c r="AR19" s="12">
        <v>0.12195121951219524</v>
      </c>
      <c r="AS19" s="12">
        <v>7.9710144927536142E-2</v>
      </c>
      <c r="AT19" s="12">
        <v>5.5521659548505069E-2</v>
      </c>
      <c r="AU19" s="12">
        <v>-7.5722543352601202E-2</v>
      </c>
      <c r="AV19" s="12">
        <v>-0.1694809255784866</v>
      </c>
      <c r="AW19" s="12">
        <v>7.5301204819277157E-2</v>
      </c>
      <c r="AX19" s="12">
        <v>6.022408963585435E-2</v>
      </c>
      <c r="AY19" s="35">
        <v>10</v>
      </c>
      <c r="AZ19" s="35">
        <v>573</v>
      </c>
      <c r="BA19" s="35">
        <v>31</v>
      </c>
      <c r="BB19" s="12">
        <v>-0.12164721799424992</v>
      </c>
      <c r="BC19" s="12">
        <v>-2.9054431330265529E-2</v>
      </c>
      <c r="BD19" s="12">
        <v>3.5000396605060713E-2</v>
      </c>
      <c r="BE19" s="12">
        <v>-5.7478972275976092E-3</v>
      </c>
      <c r="BF19" s="12">
        <v>-7.1743780471354546E-2</v>
      </c>
      <c r="BG19" s="12">
        <v>-6.4002491177081122E-2</v>
      </c>
      <c r="BH19" s="12">
        <v>8.8406857852596055E-2</v>
      </c>
      <c r="BI19" s="12">
        <v>1.5099953131049617E-2</v>
      </c>
      <c r="BJ19" s="12">
        <v>-6.9418235837314768E-2</v>
      </c>
      <c r="BK19" s="35">
        <v>1</v>
      </c>
      <c r="BL19" s="35">
        <v>54</v>
      </c>
      <c r="BM19" s="35">
        <v>9</v>
      </c>
      <c r="BN19" s="23">
        <v>21</v>
      </c>
      <c r="BO19" s="23">
        <v>189</v>
      </c>
      <c r="BP19" s="23">
        <v>78</v>
      </c>
    </row>
    <row r="20" spans="1:68" x14ac:dyDescent="0.75">
      <c r="A20" s="4" t="s">
        <v>95</v>
      </c>
      <c r="B20" s="15" t="s">
        <v>272</v>
      </c>
      <c r="C20" s="5">
        <v>1</v>
      </c>
      <c r="D20" s="5">
        <v>7</v>
      </c>
      <c r="E20" s="5">
        <v>7</v>
      </c>
      <c r="F20" s="19">
        <v>-3.7444933920704797E-2</v>
      </c>
      <c r="G20" s="19">
        <f t="shared" si="0"/>
        <v>-3.3180778032036562E-2</v>
      </c>
      <c r="H20" s="19">
        <f t="shared" si="1"/>
        <v>-4.6153846153846101E-2</v>
      </c>
      <c r="I20" s="19">
        <f t="shared" si="2"/>
        <v>-3.2258064516129004E-2</v>
      </c>
      <c r="J20" s="19">
        <f t="shared" si="3"/>
        <v>-0.26282051282051277</v>
      </c>
      <c r="K20" s="19">
        <f t="shared" si="4"/>
        <v>-1.0434782608695681E-2</v>
      </c>
      <c r="L20" s="19">
        <f t="shared" si="5"/>
        <v>5.7996485061511338E-2</v>
      </c>
      <c r="M20" s="19">
        <f t="shared" si="6"/>
        <v>4.9833887043189362E-2</v>
      </c>
      <c r="N20" s="19">
        <f t="shared" si="7"/>
        <v>-0.16613924050632911</v>
      </c>
      <c r="O20" s="35">
        <v>13</v>
      </c>
      <c r="P20" s="35">
        <v>152</v>
      </c>
      <c r="Q20" s="35">
        <v>31</v>
      </c>
      <c r="R20" s="12">
        <v>-4.5024469820554643E-2</v>
      </c>
      <c r="S20" s="12">
        <v>-1.8619747181414459E-2</v>
      </c>
      <c r="T20" s="12">
        <v>-4.8738033072236675E-2</v>
      </c>
      <c r="U20" s="12">
        <v>-6.258005489478502E-2</v>
      </c>
      <c r="V20" s="12">
        <v>-6.1877805973062694E-2</v>
      </c>
      <c r="W20" s="12">
        <v>-8.1356637536412868E-2</v>
      </c>
      <c r="X20" s="12">
        <v>-1.1098527746319364E-2</v>
      </c>
      <c r="Y20" s="12">
        <v>-5.5657352267521776E-2</v>
      </c>
      <c r="Z20" s="12">
        <v>3.4440941062333197E-2</v>
      </c>
      <c r="AA20" s="35">
        <v>1</v>
      </c>
      <c r="AB20" s="35">
        <v>52</v>
      </c>
      <c r="AC20" s="35">
        <v>2</v>
      </c>
      <c r="AD20" s="12">
        <v>4.2372881355932313E-2</v>
      </c>
      <c r="AE20" s="12">
        <v>0.12195121951219524</v>
      </c>
      <c r="AF20" s="12">
        <v>7.9710144927536142E-2</v>
      </c>
      <c r="AG20" s="12">
        <v>5.5521659548505069E-2</v>
      </c>
      <c r="AH20" s="12">
        <v>-7.5722543352601202E-2</v>
      </c>
      <c r="AI20" s="12">
        <v>-0.1694809255784866</v>
      </c>
      <c r="AJ20" s="12">
        <v>7.5301204819277157E-2</v>
      </c>
      <c r="AK20" s="12">
        <v>6.022408963585435E-2</v>
      </c>
      <c r="AL20" s="12">
        <v>-4.3593130779392301E-2</v>
      </c>
      <c r="AM20" s="35">
        <v>46</v>
      </c>
      <c r="AN20" s="35">
        <v>14991</v>
      </c>
      <c r="AO20" s="35">
        <v>350</v>
      </c>
      <c r="AP20" s="12">
        <v>4.2372881355932313E-2</v>
      </c>
      <c r="AQ20" s="12">
        <v>0.12195121951219524</v>
      </c>
      <c r="AR20" s="12">
        <v>7.9710144927536142E-2</v>
      </c>
      <c r="AS20" s="12">
        <v>5.5521659548505069E-2</v>
      </c>
      <c r="AT20" s="12">
        <v>-7.5722543352601202E-2</v>
      </c>
      <c r="AU20" s="12">
        <v>-0.1694809255784866</v>
      </c>
      <c r="AV20" s="12">
        <v>7.5301204819277157E-2</v>
      </c>
      <c r="AW20" s="12">
        <v>6.022408963585435E-2</v>
      </c>
      <c r="AX20" s="12">
        <v>-4.3593130779392301E-2</v>
      </c>
      <c r="AY20" s="35">
        <v>180</v>
      </c>
      <c r="AZ20" s="35">
        <v>2406</v>
      </c>
      <c r="BA20" s="35">
        <v>138</v>
      </c>
      <c r="BB20" s="12">
        <v>-2.9054431330265529E-2</v>
      </c>
      <c r="BC20" s="12">
        <v>3.5000396605060713E-2</v>
      </c>
      <c r="BD20" s="12">
        <v>-5.7478972275976092E-3</v>
      </c>
      <c r="BE20" s="12">
        <v>-7.1743780471354546E-2</v>
      </c>
      <c r="BF20" s="12">
        <v>-6.4002491177081122E-2</v>
      </c>
      <c r="BG20" s="12">
        <v>8.8406857852596055E-2</v>
      </c>
      <c r="BH20" s="12">
        <v>1.5099953131049617E-2</v>
      </c>
      <c r="BI20" s="12">
        <v>-6.9418235837314768E-2</v>
      </c>
      <c r="BJ20" s="12">
        <v>-2.9187160238156928E-2</v>
      </c>
      <c r="BK20" s="35">
        <v>6</v>
      </c>
      <c r="BL20" s="35">
        <v>63</v>
      </c>
      <c r="BM20" s="35">
        <v>15</v>
      </c>
      <c r="BN20" s="23">
        <v>29</v>
      </c>
      <c r="BO20" s="23">
        <v>254</v>
      </c>
      <c r="BP20" s="23">
        <v>85</v>
      </c>
    </row>
    <row r="21" spans="1:68" x14ac:dyDescent="0.75">
      <c r="A21" s="4" t="s">
        <v>96</v>
      </c>
      <c r="B21" s="15" t="s">
        <v>271</v>
      </c>
      <c r="C21" s="5">
        <v>2</v>
      </c>
      <c r="D21" s="5">
        <v>2</v>
      </c>
      <c r="E21" s="5">
        <v>2</v>
      </c>
      <c r="F21" s="19">
        <v>-3.3180778032036562E-2</v>
      </c>
      <c r="G21" s="19">
        <f t="shared" si="0"/>
        <v>-4.6153846153846101E-2</v>
      </c>
      <c r="H21" s="19">
        <f t="shared" si="1"/>
        <v>-3.2258064516129004E-2</v>
      </c>
      <c r="I21" s="19">
        <f t="shared" si="2"/>
        <v>-0.26282051282051277</v>
      </c>
      <c r="J21" s="19">
        <f t="shared" si="3"/>
        <v>-1.0434782608695681E-2</v>
      </c>
      <c r="K21" s="19">
        <f t="shared" si="4"/>
        <v>5.7996485061511338E-2</v>
      </c>
      <c r="L21" s="19">
        <f t="shared" si="5"/>
        <v>4.9833887043189362E-2</v>
      </c>
      <c r="M21" s="19">
        <f t="shared" si="6"/>
        <v>-0.16613924050632911</v>
      </c>
      <c r="N21" s="19">
        <f t="shared" si="7"/>
        <v>9.6774193548387011E-2</v>
      </c>
      <c r="O21" s="35">
        <v>12</v>
      </c>
      <c r="P21" s="35">
        <v>169</v>
      </c>
      <c r="Q21" s="35">
        <v>19</v>
      </c>
      <c r="R21" s="12">
        <v>-1.8619747181414459E-2</v>
      </c>
      <c r="S21" s="12">
        <v>-4.8738033072236675E-2</v>
      </c>
      <c r="T21" s="12">
        <v>-6.258005489478502E-2</v>
      </c>
      <c r="U21" s="12">
        <v>-6.1877805973062694E-2</v>
      </c>
      <c r="V21" s="12">
        <v>-8.1356637536412868E-2</v>
      </c>
      <c r="W21" s="12">
        <v>-1.1098527746319364E-2</v>
      </c>
      <c r="X21" s="12">
        <v>-5.5657352267521776E-2</v>
      </c>
      <c r="Y21" s="12">
        <v>3.4440941062333197E-2</v>
      </c>
      <c r="Z21" s="12">
        <v>-4.1266119577960114E-2</v>
      </c>
      <c r="AA21" s="35">
        <v>1</v>
      </c>
      <c r="AB21" s="35">
        <v>100</v>
      </c>
      <c r="AC21" s="35"/>
      <c r="AD21" s="12">
        <v>0.12195121951219524</v>
      </c>
      <c r="AE21" s="12">
        <v>7.9710144927536142E-2</v>
      </c>
      <c r="AF21" s="12">
        <v>5.5521659548505069E-2</v>
      </c>
      <c r="AG21" s="12">
        <v>-7.5722543352601202E-2</v>
      </c>
      <c r="AH21" s="12">
        <v>-0.1694809255784866</v>
      </c>
      <c r="AI21" s="12">
        <v>7.5301204819277157E-2</v>
      </c>
      <c r="AJ21" s="12">
        <v>6.022408963585435E-2</v>
      </c>
      <c r="AK21" s="12">
        <v>-4.3593130779392301E-2</v>
      </c>
      <c r="AL21" s="12">
        <v>-2.9005524861878466E-2</v>
      </c>
      <c r="AM21" s="35">
        <v>52</v>
      </c>
      <c r="AN21" s="35">
        <v>2080</v>
      </c>
      <c r="AO21" s="35">
        <v>141</v>
      </c>
      <c r="AP21" s="12">
        <v>0.12195121951219524</v>
      </c>
      <c r="AQ21" s="12">
        <v>7.9710144927536142E-2</v>
      </c>
      <c r="AR21" s="12">
        <v>5.5521659548505069E-2</v>
      </c>
      <c r="AS21" s="12">
        <v>-7.5722543352601202E-2</v>
      </c>
      <c r="AT21" s="12">
        <v>-0.1694809255784866</v>
      </c>
      <c r="AU21" s="12">
        <v>7.5301204819277157E-2</v>
      </c>
      <c r="AV21" s="12">
        <v>6.022408963585435E-2</v>
      </c>
      <c r="AW21" s="12">
        <v>-4.3593130779392301E-2</v>
      </c>
      <c r="AX21" s="12">
        <v>-2.9005524861878466E-2</v>
      </c>
      <c r="AY21" s="35">
        <v>414</v>
      </c>
      <c r="AZ21" s="35">
        <v>3138</v>
      </c>
      <c r="BA21" s="35">
        <v>152</v>
      </c>
      <c r="BB21" s="12">
        <v>3.5000396605060713E-2</v>
      </c>
      <c r="BC21" s="12">
        <v>-5.7478972275976092E-3</v>
      </c>
      <c r="BD21" s="12">
        <v>-7.1743780471354546E-2</v>
      </c>
      <c r="BE21" s="12">
        <v>-6.4002491177081122E-2</v>
      </c>
      <c r="BF21" s="12">
        <v>8.8406857852596055E-2</v>
      </c>
      <c r="BG21" s="12">
        <v>1.5099953131049617E-2</v>
      </c>
      <c r="BH21" s="12">
        <v>-6.9418235837314768E-2</v>
      </c>
      <c r="BI21" s="12">
        <v>-2.9187160238156928E-2</v>
      </c>
      <c r="BJ21" s="12">
        <v>4.0908383885518651E-2</v>
      </c>
      <c r="BK21" s="35">
        <v>4</v>
      </c>
      <c r="BL21" s="35">
        <v>62</v>
      </c>
      <c r="BM21" s="35">
        <v>7</v>
      </c>
      <c r="BN21" s="23">
        <v>16</v>
      </c>
      <c r="BO21" s="23">
        <v>241</v>
      </c>
      <c r="BP21" s="23">
        <v>51</v>
      </c>
    </row>
    <row r="22" spans="1:68" x14ac:dyDescent="0.75">
      <c r="A22" s="4" t="s">
        <v>97</v>
      </c>
      <c r="B22" s="15" t="s">
        <v>270</v>
      </c>
      <c r="C22" s="5">
        <v>2</v>
      </c>
      <c r="D22" s="5">
        <v>22</v>
      </c>
      <c r="E22" s="5">
        <v>1</v>
      </c>
      <c r="F22" s="19">
        <v>-4.6153846153846101E-2</v>
      </c>
      <c r="G22" s="19">
        <f t="shared" si="0"/>
        <v>-3.2258064516129004E-2</v>
      </c>
      <c r="H22" s="19">
        <f t="shared" si="1"/>
        <v>-0.26282051282051277</v>
      </c>
      <c r="I22" s="19">
        <f t="shared" si="2"/>
        <v>-1.0434782608695681E-2</v>
      </c>
      <c r="J22" s="19">
        <f t="shared" si="3"/>
        <v>5.7996485061511338E-2</v>
      </c>
      <c r="K22" s="19">
        <f t="shared" si="4"/>
        <v>4.9833887043189362E-2</v>
      </c>
      <c r="L22" s="19">
        <f t="shared" si="5"/>
        <v>-0.16613924050632911</v>
      </c>
      <c r="M22" s="19">
        <f t="shared" si="6"/>
        <v>9.6774193548387011E-2</v>
      </c>
      <c r="N22" s="19">
        <f t="shared" si="7"/>
        <v>6.7474048442906609E-2</v>
      </c>
      <c r="O22" s="35">
        <v>11</v>
      </c>
      <c r="P22" s="35">
        <v>218</v>
      </c>
      <c r="Q22" s="35">
        <v>53</v>
      </c>
      <c r="R22" s="12">
        <v>-4.8738033072236675E-2</v>
      </c>
      <c r="S22" s="12">
        <v>-6.258005489478502E-2</v>
      </c>
      <c r="T22" s="12">
        <v>-6.1877805973062694E-2</v>
      </c>
      <c r="U22" s="12">
        <v>-8.1356637536412868E-2</v>
      </c>
      <c r="V22" s="12">
        <v>-1.1098527746319364E-2</v>
      </c>
      <c r="W22" s="12">
        <v>-5.5657352267521776E-2</v>
      </c>
      <c r="X22" s="12">
        <v>3.4440941062333197E-2</v>
      </c>
      <c r="Y22" s="12">
        <v>-4.1266119577960114E-2</v>
      </c>
      <c r="Z22" s="12">
        <v>9.2198581560283724E-2</v>
      </c>
      <c r="AA22" s="35">
        <v>1</v>
      </c>
      <c r="AB22" s="35">
        <v>70</v>
      </c>
      <c r="AC22" s="35">
        <v>2</v>
      </c>
      <c r="AD22" s="12">
        <v>7.9710144927536142E-2</v>
      </c>
      <c r="AE22" s="12">
        <v>5.5521659548505069E-2</v>
      </c>
      <c r="AF22" s="12">
        <v>-7.5722543352601202E-2</v>
      </c>
      <c r="AG22" s="12">
        <v>-0.1694809255784866</v>
      </c>
      <c r="AH22" s="12">
        <v>7.5301204819277157E-2</v>
      </c>
      <c r="AI22" s="12">
        <v>6.022408963585435E-2</v>
      </c>
      <c r="AJ22" s="12">
        <v>-4.3593130779392301E-2</v>
      </c>
      <c r="AK22" s="12">
        <v>-2.9005524861878466E-2</v>
      </c>
      <c r="AL22" s="12">
        <v>6.4011379800853474E-2</v>
      </c>
      <c r="AM22" s="35">
        <v>35</v>
      </c>
      <c r="AN22" s="35">
        <v>1750</v>
      </c>
      <c r="AO22" s="35">
        <v>162</v>
      </c>
      <c r="AP22" s="12">
        <v>7.9710144927536142E-2</v>
      </c>
      <c r="AQ22" s="12">
        <v>5.5521659548505069E-2</v>
      </c>
      <c r="AR22" s="12">
        <v>-7.5722543352601202E-2</v>
      </c>
      <c r="AS22" s="12">
        <v>-0.1694809255784866</v>
      </c>
      <c r="AT22" s="12">
        <v>7.5301204819277157E-2</v>
      </c>
      <c r="AU22" s="12">
        <v>6.022408963585435E-2</v>
      </c>
      <c r="AV22" s="12">
        <v>-4.3593130779392301E-2</v>
      </c>
      <c r="AW22" s="12">
        <v>-2.9005524861878466E-2</v>
      </c>
      <c r="AX22" s="12">
        <v>6.4011379800853474E-2</v>
      </c>
      <c r="AY22" s="35">
        <v>406</v>
      </c>
      <c r="AZ22" s="35">
        <v>2167</v>
      </c>
      <c r="BA22" s="35">
        <v>97</v>
      </c>
      <c r="BB22" s="12">
        <v>-5.7478972275976092E-3</v>
      </c>
      <c r="BC22" s="12">
        <v>-7.1743780471354546E-2</v>
      </c>
      <c r="BD22" s="12">
        <v>-6.4002491177081122E-2</v>
      </c>
      <c r="BE22" s="12">
        <v>8.8406857852596055E-2</v>
      </c>
      <c r="BF22" s="12">
        <v>1.5099953131049617E-2</v>
      </c>
      <c r="BG22" s="12">
        <v>-6.9418235837314768E-2</v>
      </c>
      <c r="BH22" s="12">
        <v>-2.9187160238156928E-2</v>
      </c>
      <c r="BI22" s="12">
        <v>4.0908383885518651E-2</v>
      </c>
      <c r="BJ22" s="12">
        <v>8.1760737767910818E-3</v>
      </c>
      <c r="BK22" s="35">
        <v>2</v>
      </c>
      <c r="BL22" s="35">
        <v>62</v>
      </c>
      <c r="BM22" s="35">
        <v>7</v>
      </c>
      <c r="BN22" s="23">
        <v>18</v>
      </c>
      <c r="BO22" s="23">
        <v>263</v>
      </c>
      <c r="BP22" s="23">
        <v>73</v>
      </c>
    </row>
    <row r="23" spans="1:68" x14ac:dyDescent="0.75">
      <c r="A23" s="4" t="s">
        <v>98</v>
      </c>
      <c r="B23" s="15" t="s">
        <v>269</v>
      </c>
      <c r="C23" s="5"/>
      <c r="D23" s="5"/>
      <c r="E23" s="5"/>
      <c r="F23" s="19">
        <v>-3.2258064516129004E-2</v>
      </c>
      <c r="G23" s="19">
        <f t="shared" si="0"/>
        <v>-0.26282051282051277</v>
      </c>
      <c r="H23" s="19">
        <f t="shared" si="1"/>
        <v>-1.0434782608695681E-2</v>
      </c>
      <c r="I23" s="19">
        <f t="shared" si="2"/>
        <v>5.7996485061511338E-2</v>
      </c>
      <c r="J23" s="19">
        <f t="shared" si="3"/>
        <v>4.9833887043189362E-2</v>
      </c>
      <c r="K23" s="19">
        <f t="shared" si="4"/>
        <v>-0.16613924050632911</v>
      </c>
      <c r="L23" s="19">
        <f t="shared" si="5"/>
        <v>9.6774193548387011E-2</v>
      </c>
      <c r="M23" s="19">
        <f t="shared" si="6"/>
        <v>6.7474048442906609E-2</v>
      </c>
      <c r="N23" s="19">
        <f t="shared" si="7"/>
        <v>6.9692058346839447E-2</v>
      </c>
      <c r="O23" s="35">
        <v>27</v>
      </c>
      <c r="P23" s="35">
        <v>160</v>
      </c>
      <c r="Q23" s="35">
        <v>23</v>
      </c>
      <c r="R23" s="12">
        <v>-6.258005489478502E-2</v>
      </c>
      <c r="S23" s="12">
        <v>-6.1877805973062694E-2</v>
      </c>
      <c r="T23" s="12">
        <v>-8.1356637536412868E-2</v>
      </c>
      <c r="U23" s="12">
        <v>-1.1098527746319364E-2</v>
      </c>
      <c r="V23" s="12">
        <v>-5.5657352267521776E-2</v>
      </c>
      <c r="W23" s="12">
        <v>3.4440941062333197E-2</v>
      </c>
      <c r="X23" s="12">
        <v>-4.1266119577960114E-2</v>
      </c>
      <c r="Y23" s="12">
        <v>9.2198581560283724E-2</v>
      </c>
      <c r="Z23" s="12">
        <v>-4.0976265114196157E-2</v>
      </c>
      <c r="AA23" s="35">
        <v>2</v>
      </c>
      <c r="AB23" s="35">
        <v>70</v>
      </c>
      <c r="AC23" s="35">
        <v>9</v>
      </c>
      <c r="AD23" s="12">
        <v>5.5521659548505069E-2</v>
      </c>
      <c r="AE23" s="12">
        <v>-7.5722543352601202E-2</v>
      </c>
      <c r="AF23" s="12">
        <v>-0.1694809255784866</v>
      </c>
      <c r="AG23" s="12">
        <v>7.5301204819277157E-2</v>
      </c>
      <c r="AH23" s="12">
        <v>6.022408963585435E-2</v>
      </c>
      <c r="AI23" s="12">
        <v>-4.3593130779392301E-2</v>
      </c>
      <c r="AJ23" s="12">
        <v>-2.9005524861878466E-2</v>
      </c>
      <c r="AK23" s="12">
        <v>6.4011379800853474E-2</v>
      </c>
      <c r="AL23" s="12">
        <v>0.21189839572192515</v>
      </c>
      <c r="AM23" s="35">
        <v>87</v>
      </c>
      <c r="AN23" s="35">
        <v>1211</v>
      </c>
      <c r="AO23" s="35">
        <v>129</v>
      </c>
      <c r="AP23" s="12">
        <v>5.5521659548505069E-2</v>
      </c>
      <c r="AQ23" s="12">
        <v>-7.5722543352601202E-2</v>
      </c>
      <c r="AR23" s="12">
        <v>-0.1694809255784866</v>
      </c>
      <c r="AS23" s="12">
        <v>7.5301204819277157E-2</v>
      </c>
      <c r="AT23" s="12">
        <v>6.022408963585435E-2</v>
      </c>
      <c r="AU23" s="12">
        <v>-4.3593130779392301E-2</v>
      </c>
      <c r="AV23" s="12">
        <v>-2.9005524861878466E-2</v>
      </c>
      <c r="AW23" s="12">
        <v>6.4011379800853474E-2</v>
      </c>
      <c r="AX23" s="12">
        <v>0.21189839572192515</v>
      </c>
      <c r="AY23" s="35">
        <v>410</v>
      </c>
      <c r="AZ23" s="35">
        <v>1562</v>
      </c>
      <c r="BA23" s="35">
        <v>71</v>
      </c>
      <c r="BB23" s="12">
        <v>-7.1743780471354546E-2</v>
      </c>
      <c r="BC23" s="12">
        <v>-6.4002491177081122E-2</v>
      </c>
      <c r="BD23" s="12">
        <v>8.8406857852596055E-2</v>
      </c>
      <c r="BE23" s="12">
        <v>1.5099953131049617E-2</v>
      </c>
      <c r="BF23" s="12">
        <v>-6.9418235837314768E-2</v>
      </c>
      <c r="BG23" s="12">
        <v>-2.9187160238156928E-2</v>
      </c>
      <c r="BH23" s="12">
        <v>4.0908383885518651E-2</v>
      </c>
      <c r="BI23" s="12">
        <v>8.1760737767910818E-3</v>
      </c>
      <c r="BJ23" s="12">
        <v>7.3178478412772252E-2</v>
      </c>
      <c r="BK23" s="35">
        <v>1</v>
      </c>
      <c r="BL23" s="35">
        <v>37</v>
      </c>
      <c r="BM23" s="35">
        <v>6</v>
      </c>
      <c r="BN23" s="23">
        <v>19</v>
      </c>
      <c r="BO23" s="23">
        <v>212</v>
      </c>
      <c r="BP23" s="23">
        <v>64</v>
      </c>
    </row>
    <row r="24" spans="1:68" x14ac:dyDescent="0.75">
      <c r="A24" s="4" t="s">
        <v>99</v>
      </c>
      <c r="B24" s="15" t="s">
        <v>268</v>
      </c>
      <c r="C24" s="5"/>
      <c r="D24" s="5">
        <v>1</v>
      </c>
      <c r="E24" s="5">
        <v>2</v>
      </c>
      <c r="F24" s="19">
        <v>-0.26282051282051277</v>
      </c>
      <c r="G24" s="19">
        <f t="shared" si="0"/>
        <v>-1.0434782608695681E-2</v>
      </c>
      <c r="H24" s="19">
        <f t="shared" si="1"/>
        <v>5.7996485061511338E-2</v>
      </c>
      <c r="I24" s="19">
        <f t="shared" si="2"/>
        <v>4.9833887043189362E-2</v>
      </c>
      <c r="J24" s="19">
        <f t="shared" si="3"/>
        <v>-0.16613924050632911</v>
      </c>
      <c r="K24" s="19">
        <f t="shared" si="4"/>
        <v>9.6774193548387011E-2</v>
      </c>
      <c r="L24" s="19">
        <f t="shared" si="5"/>
        <v>6.7474048442906609E-2</v>
      </c>
      <c r="M24" s="19">
        <f t="shared" si="6"/>
        <v>6.9692058346839447E-2</v>
      </c>
      <c r="N24" s="19">
        <f t="shared" si="7"/>
        <v>4.5454545454546302E-3</v>
      </c>
      <c r="O24" s="35">
        <v>7</v>
      </c>
      <c r="P24" s="35">
        <v>83</v>
      </c>
      <c r="Q24" s="35">
        <v>32</v>
      </c>
      <c r="R24" s="12">
        <v>-6.1877805973062694E-2</v>
      </c>
      <c r="S24" s="12">
        <v>-8.1356637536412868E-2</v>
      </c>
      <c r="T24" s="12">
        <v>-1.1098527746319364E-2</v>
      </c>
      <c r="U24" s="12">
        <v>-5.5657352267521776E-2</v>
      </c>
      <c r="V24" s="12">
        <v>3.4440941062333197E-2</v>
      </c>
      <c r="W24" s="12">
        <v>-4.1266119577960114E-2</v>
      </c>
      <c r="X24" s="12">
        <v>9.2198581560283724E-2</v>
      </c>
      <c r="Y24" s="12">
        <v>-4.0976265114196157E-2</v>
      </c>
      <c r="Z24" s="12">
        <v>-1.0273173009572756E-2</v>
      </c>
      <c r="AA24" s="35"/>
      <c r="AB24" s="35">
        <v>58</v>
      </c>
      <c r="AC24" s="35">
        <v>5</v>
      </c>
      <c r="AD24" s="12">
        <v>-7.5722543352601202E-2</v>
      </c>
      <c r="AE24" s="12">
        <v>-0.1694809255784866</v>
      </c>
      <c r="AF24" s="12">
        <v>7.5301204819277157E-2</v>
      </c>
      <c r="AG24" s="12">
        <v>6.022408963585435E-2</v>
      </c>
      <c r="AH24" s="12">
        <v>-4.3593130779392301E-2</v>
      </c>
      <c r="AI24" s="12">
        <v>-2.9005524861878466E-2</v>
      </c>
      <c r="AJ24" s="12">
        <v>6.4011379800853474E-2</v>
      </c>
      <c r="AK24" s="12">
        <v>0.21189839572192515</v>
      </c>
      <c r="AL24" s="12">
        <v>-6.8394925537782703E-2</v>
      </c>
      <c r="AM24" s="35">
        <v>43</v>
      </c>
      <c r="AN24" s="35">
        <v>1192</v>
      </c>
      <c r="AO24" s="35">
        <v>147</v>
      </c>
      <c r="AP24" s="12">
        <v>-7.5722543352601202E-2</v>
      </c>
      <c r="AQ24" s="12">
        <v>-0.1694809255784866</v>
      </c>
      <c r="AR24" s="12">
        <v>7.5301204819277157E-2</v>
      </c>
      <c r="AS24" s="12">
        <v>6.022408963585435E-2</v>
      </c>
      <c r="AT24" s="12">
        <v>-4.3593130779392301E-2</v>
      </c>
      <c r="AU24" s="12">
        <v>-2.9005524861878466E-2</v>
      </c>
      <c r="AV24" s="12">
        <v>6.4011379800853474E-2</v>
      </c>
      <c r="AW24" s="12">
        <v>0.21189839572192515</v>
      </c>
      <c r="AX24" s="12">
        <v>-6.8394925537782703E-2</v>
      </c>
      <c r="AY24" s="35">
        <v>392</v>
      </c>
      <c r="AZ24" s="35">
        <v>1978</v>
      </c>
      <c r="BA24" s="35">
        <v>120</v>
      </c>
      <c r="BB24" s="12">
        <v>-6.4002491177081122E-2</v>
      </c>
      <c r="BC24" s="12">
        <v>8.8406857852596055E-2</v>
      </c>
      <c r="BD24" s="12">
        <v>1.5099953131049617E-2</v>
      </c>
      <c r="BE24" s="12">
        <v>-6.9418235837314768E-2</v>
      </c>
      <c r="BF24" s="12">
        <v>-2.9187160238156928E-2</v>
      </c>
      <c r="BG24" s="12">
        <v>4.0908383885518651E-2</v>
      </c>
      <c r="BH24" s="12">
        <v>8.1760737767910818E-3</v>
      </c>
      <c r="BI24" s="12">
        <v>7.3178478412772252E-2</v>
      </c>
      <c r="BJ24" s="12">
        <v>-4.6129866030029776E-2</v>
      </c>
      <c r="BL24" s="35">
        <v>57</v>
      </c>
      <c r="BM24" s="35">
        <v>11</v>
      </c>
      <c r="BN24" s="23">
        <v>14</v>
      </c>
      <c r="BO24" s="23">
        <v>161</v>
      </c>
      <c r="BP24" s="23">
        <v>44</v>
      </c>
    </row>
    <row r="25" spans="1:68" x14ac:dyDescent="0.75">
      <c r="A25" s="4" t="s">
        <v>100</v>
      </c>
      <c r="B25" s="15" t="s">
        <v>267</v>
      </c>
      <c r="C25" s="5"/>
      <c r="D25" s="5">
        <v>3</v>
      </c>
      <c r="E25" s="5">
        <v>2</v>
      </c>
      <c r="F25" s="19">
        <v>-1.0434782608695681E-2</v>
      </c>
      <c r="G25" s="19">
        <f t="shared" si="0"/>
        <v>5.7996485061511338E-2</v>
      </c>
      <c r="H25" s="19">
        <f t="shared" si="1"/>
        <v>4.9833887043189362E-2</v>
      </c>
      <c r="I25" s="19">
        <f t="shared" si="2"/>
        <v>-0.16613924050632911</v>
      </c>
      <c r="J25" s="19">
        <f t="shared" si="3"/>
        <v>9.6774193548387011E-2</v>
      </c>
      <c r="K25" s="19">
        <f t="shared" si="4"/>
        <v>6.7474048442906609E-2</v>
      </c>
      <c r="L25" s="19">
        <f t="shared" si="5"/>
        <v>6.9692058346839447E-2</v>
      </c>
      <c r="M25" s="19">
        <f t="shared" si="6"/>
        <v>4.5454545454546302E-3</v>
      </c>
      <c r="N25" s="19">
        <f t="shared" si="7"/>
        <v>-3.9215686274509776E-2</v>
      </c>
      <c r="O25" s="35">
        <v>13</v>
      </c>
      <c r="P25" s="35">
        <v>106</v>
      </c>
      <c r="Q25" s="35">
        <v>36</v>
      </c>
      <c r="R25" s="12">
        <v>-8.1356637536412868E-2</v>
      </c>
      <c r="S25" s="12">
        <v>-1.1098527746319364E-2</v>
      </c>
      <c r="T25" s="12">
        <v>-5.5657352267521776E-2</v>
      </c>
      <c r="U25" s="12">
        <v>3.4440941062333197E-2</v>
      </c>
      <c r="V25" s="12">
        <v>-4.1266119577960114E-2</v>
      </c>
      <c r="W25" s="12">
        <v>9.2198581560283724E-2</v>
      </c>
      <c r="X25" s="12">
        <v>-4.0976265114196157E-2</v>
      </c>
      <c r="Y25" s="12">
        <v>-1.0273173009572756E-2</v>
      </c>
      <c r="Z25" s="12">
        <v>7.7612644491625402E-2</v>
      </c>
      <c r="AA25" s="35">
        <v>3</v>
      </c>
      <c r="AB25" s="35">
        <v>65</v>
      </c>
      <c r="AC25" s="35">
        <v>3</v>
      </c>
      <c r="AD25" s="12">
        <v>-0.1694809255784866</v>
      </c>
      <c r="AE25" s="12">
        <v>7.5301204819277157E-2</v>
      </c>
      <c r="AF25" s="12">
        <v>6.022408963585435E-2</v>
      </c>
      <c r="AG25" s="12">
        <v>-4.3593130779392301E-2</v>
      </c>
      <c r="AH25" s="12">
        <v>-2.9005524861878466E-2</v>
      </c>
      <c r="AI25" s="12">
        <v>6.4011379800853474E-2</v>
      </c>
      <c r="AJ25" s="12">
        <v>0.21189839572192515</v>
      </c>
      <c r="AK25" s="12">
        <v>-6.8394925537782703E-2</v>
      </c>
      <c r="AL25" s="12">
        <v>4.0852575488454779E-2</v>
      </c>
      <c r="AM25" s="35">
        <v>157</v>
      </c>
      <c r="AN25" s="35">
        <v>3529</v>
      </c>
      <c r="AO25" s="35">
        <v>413</v>
      </c>
      <c r="AP25" s="12">
        <v>-0.1694809255784866</v>
      </c>
      <c r="AQ25" s="12">
        <v>7.5301204819277157E-2</v>
      </c>
      <c r="AR25" s="12">
        <v>6.022408963585435E-2</v>
      </c>
      <c r="AS25" s="12">
        <v>-4.3593130779392301E-2</v>
      </c>
      <c r="AT25" s="12">
        <v>-2.9005524861878466E-2</v>
      </c>
      <c r="AU25" s="12">
        <v>6.4011379800853474E-2</v>
      </c>
      <c r="AV25" s="12">
        <v>0.21189839572192515</v>
      </c>
      <c r="AW25" s="12">
        <v>-6.8394925537782703E-2</v>
      </c>
      <c r="AX25" s="12">
        <v>4.0852575488454779E-2</v>
      </c>
      <c r="AY25" s="35">
        <v>439</v>
      </c>
      <c r="AZ25" s="35">
        <v>1830</v>
      </c>
      <c r="BA25" s="35">
        <v>98</v>
      </c>
      <c r="BB25" s="12">
        <v>8.8406857852596055E-2</v>
      </c>
      <c r="BC25" s="12">
        <v>1.5099953131049617E-2</v>
      </c>
      <c r="BD25" s="12">
        <v>-6.9418235837314768E-2</v>
      </c>
      <c r="BE25" s="12">
        <v>-2.9187160238156928E-2</v>
      </c>
      <c r="BF25" s="12">
        <v>4.0908383885518651E-2</v>
      </c>
      <c r="BG25" s="12">
        <v>8.1760737767910818E-3</v>
      </c>
      <c r="BH25" s="12">
        <v>7.3178478412772252E-2</v>
      </c>
      <c r="BI25" s="12">
        <v>-4.6129866030029776E-2</v>
      </c>
      <c r="BJ25" s="12">
        <v>3.2681766470161744E-3</v>
      </c>
      <c r="BK25" s="35">
        <v>4</v>
      </c>
      <c r="BL25" s="35">
        <v>99</v>
      </c>
      <c r="BM25" s="35">
        <v>36</v>
      </c>
      <c r="BN25" s="23">
        <v>23</v>
      </c>
      <c r="BO25" s="23">
        <v>217</v>
      </c>
      <c r="BP25" s="23">
        <v>80</v>
      </c>
    </row>
    <row r="26" spans="1:68" x14ac:dyDescent="0.75">
      <c r="A26" s="4" t="s">
        <v>101</v>
      </c>
      <c r="B26" s="15" t="s">
        <v>266</v>
      </c>
      <c r="C26" s="5">
        <v>6</v>
      </c>
      <c r="D26" s="5">
        <v>27</v>
      </c>
      <c r="E26" s="5">
        <v>2</v>
      </c>
      <c r="F26" s="19">
        <v>5.7996485061511338E-2</v>
      </c>
      <c r="G26" s="19">
        <f t="shared" si="0"/>
        <v>4.9833887043189362E-2</v>
      </c>
      <c r="H26" s="19">
        <f t="shared" si="1"/>
        <v>-0.16613924050632911</v>
      </c>
      <c r="I26" s="19">
        <f t="shared" si="2"/>
        <v>9.6774193548387011E-2</v>
      </c>
      <c r="J26" s="19">
        <f t="shared" si="3"/>
        <v>6.7474048442906609E-2</v>
      </c>
      <c r="K26" s="19">
        <f t="shared" si="4"/>
        <v>6.9692058346839447E-2</v>
      </c>
      <c r="L26" s="19">
        <f t="shared" si="5"/>
        <v>4.5454545454546302E-3</v>
      </c>
      <c r="M26" s="19">
        <f t="shared" si="6"/>
        <v>-3.9215686274509776E-2</v>
      </c>
      <c r="N26" s="19">
        <f t="shared" si="7"/>
        <v>-4.7095761381475976E-3</v>
      </c>
      <c r="O26" s="35">
        <v>13</v>
      </c>
      <c r="P26" s="35">
        <v>168</v>
      </c>
      <c r="Q26" s="35">
        <v>20</v>
      </c>
      <c r="R26" s="12">
        <v>-1.1098527746319364E-2</v>
      </c>
      <c r="S26" s="12">
        <v>-5.5657352267521776E-2</v>
      </c>
      <c r="T26" s="12">
        <v>3.4440941062333197E-2</v>
      </c>
      <c r="U26" s="12">
        <v>-4.1266119577960114E-2</v>
      </c>
      <c r="V26" s="12">
        <v>9.2198581560283724E-2</v>
      </c>
      <c r="W26" s="12">
        <v>-4.0976265114196157E-2</v>
      </c>
      <c r="X26" s="12">
        <v>-1.0273173009572756E-2</v>
      </c>
      <c r="Y26" s="12">
        <v>7.7612644491625402E-2</v>
      </c>
      <c r="Z26" s="12">
        <v>-2.0359019264448382E-2</v>
      </c>
      <c r="AA26" s="35">
        <v>4</v>
      </c>
      <c r="AB26" s="35">
        <v>132</v>
      </c>
      <c r="AC26" s="35">
        <v>2</v>
      </c>
      <c r="AD26" s="12">
        <v>7.5301204819277157E-2</v>
      </c>
      <c r="AE26" s="12">
        <v>6.022408963585435E-2</v>
      </c>
      <c r="AF26" s="12">
        <v>-4.3593130779392301E-2</v>
      </c>
      <c r="AG26" s="12">
        <v>-2.9005524861878466E-2</v>
      </c>
      <c r="AH26" s="12">
        <v>6.4011379800853474E-2</v>
      </c>
      <c r="AI26" s="12">
        <v>0.21189839572192515</v>
      </c>
      <c r="AJ26" s="12">
        <v>-6.8394925537782703E-2</v>
      </c>
      <c r="AK26" s="12">
        <v>4.0852575488454779E-2</v>
      </c>
      <c r="AL26" s="12">
        <v>0.10978384527872588</v>
      </c>
      <c r="AM26" s="35">
        <v>158</v>
      </c>
      <c r="AN26" s="35">
        <v>2507</v>
      </c>
      <c r="AO26" s="35">
        <v>404</v>
      </c>
      <c r="AP26" s="12">
        <v>7.5301204819277157E-2</v>
      </c>
      <c r="AQ26" s="12">
        <v>6.022408963585435E-2</v>
      </c>
      <c r="AR26" s="12">
        <v>-4.3593130779392301E-2</v>
      </c>
      <c r="AS26" s="12">
        <v>-2.9005524861878466E-2</v>
      </c>
      <c r="AT26" s="12">
        <v>6.4011379800853474E-2</v>
      </c>
      <c r="AU26" s="12">
        <v>0.21189839572192515</v>
      </c>
      <c r="AV26" s="12">
        <v>-6.8394925537782703E-2</v>
      </c>
      <c r="AW26" s="12">
        <v>4.0852575488454779E-2</v>
      </c>
      <c r="AX26" s="12">
        <v>0.10978384527872588</v>
      </c>
      <c r="AY26" s="35">
        <v>388</v>
      </c>
      <c r="AZ26" s="35">
        <v>2119</v>
      </c>
      <c r="BA26" s="35">
        <v>88</v>
      </c>
      <c r="BB26" s="12">
        <v>1.5099953131049617E-2</v>
      </c>
      <c r="BC26" s="12">
        <v>-6.9418235837314768E-2</v>
      </c>
      <c r="BD26" s="12">
        <v>-2.9187160238156928E-2</v>
      </c>
      <c r="BE26" s="12">
        <v>4.0908383885518651E-2</v>
      </c>
      <c r="BF26" s="12">
        <v>8.1760737767910818E-3</v>
      </c>
      <c r="BG26" s="12">
        <v>7.3178478412772252E-2</v>
      </c>
      <c r="BH26" s="12">
        <v>-4.6129866030029776E-2</v>
      </c>
      <c r="BI26" s="12">
        <v>3.2681766470161744E-3</v>
      </c>
      <c r="BJ26" s="12">
        <v>-4.7419747232130272E-3</v>
      </c>
      <c r="BL26" s="35">
        <v>92</v>
      </c>
      <c r="BM26" s="35">
        <v>17</v>
      </c>
      <c r="BN26" s="23">
        <v>6</v>
      </c>
      <c r="BO26" s="23">
        <v>235</v>
      </c>
      <c r="BP26" s="23">
        <v>37</v>
      </c>
    </row>
    <row r="27" spans="1:68" x14ac:dyDescent="0.75">
      <c r="A27" s="4" t="s">
        <v>102</v>
      </c>
      <c r="B27" s="15" t="s">
        <v>265</v>
      </c>
      <c r="C27" s="5"/>
      <c r="D27" s="5">
        <v>3</v>
      </c>
      <c r="E27" s="5"/>
      <c r="F27" s="19">
        <v>4.9833887043189362E-2</v>
      </c>
      <c r="G27" s="19">
        <f t="shared" si="0"/>
        <v>-0.16613924050632911</v>
      </c>
      <c r="H27" s="19">
        <f t="shared" si="1"/>
        <v>9.6774193548387011E-2</v>
      </c>
      <c r="I27" s="19">
        <f t="shared" si="2"/>
        <v>6.7474048442906609E-2</v>
      </c>
      <c r="J27" s="19">
        <f t="shared" si="3"/>
        <v>6.9692058346839447E-2</v>
      </c>
      <c r="K27" s="19">
        <f t="shared" si="4"/>
        <v>4.5454545454546302E-3</v>
      </c>
      <c r="L27" s="19">
        <f t="shared" si="5"/>
        <v>-3.9215686274509776E-2</v>
      </c>
      <c r="M27" s="19">
        <f t="shared" si="6"/>
        <v>-4.7095761381475976E-3</v>
      </c>
      <c r="N27" s="19">
        <f t="shared" si="7"/>
        <v>-1.7350157728706628E-2</v>
      </c>
      <c r="O27" s="35">
        <v>12</v>
      </c>
      <c r="P27" s="35">
        <v>135</v>
      </c>
      <c r="Q27" s="35">
        <v>34</v>
      </c>
      <c r="R27" s="12">
        <v>-5.5657352267521776E-2</v>
      </c>
      <c r="S27" s="12">
        <v>3.4440941062333197E-2</v>
      </c>
      <c r="T27" s="12">
        <v>-4.1266119577960114E-2</v>
      </c>
      <c r="U27" s="12">
        <v>9.2198581560283724E-2</v>
      </c>
      <c r="V27" s="12">
        <v>-4.0976265114196157E-2</v>
      </c>
      <c r="W27" s="12">
        <v>-1.0273173009572756E-2</v>
      </c>
      <c r="X27" s="12">
        <v>7.7612644491625402E-2</v>
      </c>
      <c r="Y27" s="12">
        <v>-2.0359019264448382E-2</v>
      </c>
      <c r="Z27" s="12">
        <v>6.2346368715083811E-2</v>
      </c>
      <c r="AA27" s="35">
        <v>9</v>
      </c>
      <c r="AB27" s="35">
        <v>108</v>
      </c>
      <c r="AC27" s="35">
        <v>32</v>
      </c>
      <c r="AD27" s="12">
        <v>6.022408963585435E-2</v>
      </c>
      <c r="AE27" s="12">
        <v>-4.3593130779392301E-2</v>
      </c>
      <c r="AF27" s="12">
        <v>-2.9005524861878466E-2</v>
      </c>
      <c r="AG27" s="12">
        <v>6.4011379800853474E-2</v>
      </c>
      <c r="AH27" s="12">
        <v>0.21189839572192515</v>
      </c>
      <c r="AI27" s="12">
        <v>-6.8394925537782703E-2</v>
      </c>
      <c r="AJ27" s="12">
        <v>4.0852575488454779E-2</v>
      </c>
      <c r="AK27" s="12">
        <v>0.10978384527872588</v>
      </c>
      <c r="AL27" s="12">
        <v>2.3065094823167653E-2</v>
      </c>
      <c r="AM27" s="35">
        <v>104</v>
      </c>
      <c r="AN27" s="35">
        <v>1559</v>
      </c>
      <c r="AO27" s="35">
        <v>261</v>
      </c>
      <c r="AP27" s="12">
        <v>6.022408963585435E-2</v>
      </c>
      <c r="AQ27" s="12">
        <v>-4.3593130779392301E-2</v>
      </c>
      <c r="AR27" s="12">
        <v>-2.9005524861878466E-2</v>
      </c>
      <c r="AS27" s="12">
        <v>6.4011379800853474E-2</v>
      </c>
      <c r="AT27" s="12">
        <v>0.21189839572192515</v>
      </c>
      <c r="AU27" s="12">
        <v>-6.8394925537782703E-2</v>
      </c>
      <c r="AV27" s="12">
        <v>4.0852575488454779E-2</v>
      </c>
      <c r="AW27" s="12">
        <v>0.10978384527872588</v>
      </c>
      <c r="AX27" s="12">
        <v>2.3065094823167653E-2</v>
      </c>
      <c r="AY27" s="35">
        <v>413</v>
      </c>
      <c r="AZ27" s="35">
        <v>2188</v>
      </c>
      <c r="BA27" s="35">
        <v>101</v>
      </c>
      <c r="BB27" s="12">
        <v>-6.9418235837314768E-2</v>
      </c>
      <c r="BC27" s="12">
        <v>-2.9187160238156928E-2</v>
      </c>
      <c r="BD27" s="12">
        <v>4.0908383885518651E-2</v>
      </c>
      <c r="BE27" s="12">
        <v>8.1760737767910818E-3</v>
      </c>
      <c r="BF27" s="12">
        <v>7.3178478412772252E-2</v>
      </c>
      <c r="BG27" s="12">
        <v>-4.6129866030029776E-2</v>
      </c>
      <c r="BH27" s="12">
        <v>3.2681766470161744E-3</v>
      </c>
      <c r="BI27" s="12">
        <v>-4.7419747232130272E-3</v>
      </c>
      <c r="BJ27" s="12">
        <v>7.6233090961821412E-3</v>
      </c>
      <c r="BL27" s="35">
        <v>57</v>
      </c>
      <c r="BM27" s="35">
        <v>16</v>
      </c>
      <c r="BN27" s="23">
        <v>11</v>
      </c>
      <c r="BO27" s="23">
        <v>236</v>
      </c>
      <c r="BP27" s="23">
        <v>69</v>
      </c>
    </row>
    <row r="28" spans="1:68" x14ac:dyDescent="0.75">
      <c r="A28" s="4" t="s">
        <v>103</v>
      </c>
      <c r="B28" s="15" t="s">
        <v>264</v>
      </c>
      <c r="C28" s="5">
        <v>1</v>
      </c>
      <c r="D28" s="5">
        <v>6</v>
      </c>
      <c r="E28" s="5">
        <v>3</v>
      </c>
      <c r="F28" s="19">
        <v>-0.16613924050632911</v>
      </c>
      <c r="G28" s="19">
        <f t="shared" si="0"/>
        <v>9.6774193548387011E-2</v>
      </c>
      <c r="H28" s="19">
        <f t="shared" si="1"/>
        <v>6.7474048442906609E-2</v>
      </c>
      <c r="I28" s="19">
        <f t="shared" si="2"/>
        <v>6.9692058346839447E-2</v>
      </c>
      <c r="J28" s="19">
        <f t="shared" si="3"/>
        <v>4.5454545454546302E-3</v>
      </c>
      <c r="K28" s="19">
        <f t="shared" si="4"/>
        <v>-3.9215686274509776E-2</v>
      </c>
      <c r="L28" s="19">
        <f t="shared" si="5"/>
        <v>-4.7095761381475976E-3</v>
      </c>
      <c r="M28" s="19">
        <f t="shared" si="6"/>
        <v>-1.7350157728706628E-2</v>
      </c>
      <c r="N28" s="19">
        <f t="shared" si="7"/>
        <v>0.12680577849117181</v>
      </c>
      <c r="O28" s="35">
        <v>10</v>
      </c>
      <c r="P28" s="35">
        <v>124</v>
      </c>
      <c r="Q28" s="35">
        <v>25</v>
      </c>
      <c r="R28" s="12">
        <v>3.4440941062333197E-2</v>
      </c>
      <c r="S28" s="12">
        <v>-4.1266119577960114E-2</v>
      </c>
      <c r="T28" s="12">
        <v>9.2198581560283724E-2</v>
      </c>
      <c r="U28" s="12">
        <v>-4.0976265114196157E-2</v>
      </c>
      <c r="V28" s="12">
        <v>-1.0273173009572756E-2</v>
      </c>
      <c r="W28" s="12">
        <v>7.7612644491625402E-2</v>
      </c>
      <c r="X28" s="12">
        <v>-2.0359019264448382E-2</v>
      </c>
      <c r="Y28" s="12">
        <v>6.2346368715083811E-2</v>
      </c>
      <c r="Z28" s="12">
        <v>-4.5014724442574705E-2</v>
      </c>
      <c r="AA28" s="35">
        <v>3</v>
      </c>
      <c r="AB28" s="35">
        <v>59</v>
      </c>
      <c r="AC28" s="35">
        <v>7</v>
      </c>
      <c r="AD28" s="12">
        <v>-4.3593130779392301E-2</v>
      </c>
      <c r="AE28" s="12">
        <v>-2.9005524861878466E-2</v>
      </c>
      <c r="AF28" s="12">
        <v>6.4011379800853474E-2</v>
      </c>
      <c r="AG28" s="12">
        <v>0.21189839572192515</v>
      </c>
      <c r="AH28" s="12">
        <v>-6.8394925537782703E-2</v>
      </c>
      <c r="AI28" s="12">
        <v>4.0852575488454779E-2</v>
      </c>
      <c r="AJ28" s="12">
        <v>0.10978384527872588</v>
      </c>
      <c r="AK28" s="12">
        <v>2.3065094823167653E-2</v>
      </c>
      <c r="AL28" s="12">
        <v>-5.7114228456913829E-2</v>
      </c>
      <c r="AM28" s="35">
        <v>81</v>
      </c>
      <c r="AN28" s="35">
        <v>1223</v>
      </c>
      <c r="AO28" s="35">
        <v>184</v>
      </c>
      <c r="AP28" s="12">
        <v>-4.3593130779392301E-2</v>
      </c>
      <c r="AQ28" s="12">
        <v>-2.9005524861878466E-2</v>
      </c>
      <c r="AR28" s="12">
        <v>6.4011379800853474E-2</v>
      </c>
      <c r="AS28" s="12">
        <v>0.21189839572192515</v>
      </c>
      <c r="AT28" s="12">
        <v>-6.8394925537782703E-2</v>
      </c>
      <c r="AU28" s="12">
        <v>4.0852575488454779E-2</v>
      </c>
      <c r="AV28" s="12">
        <v>0.10978384527872588</v>
      </c>
      <c r="AW28" s="12">
        <v>2.3065094823167653E-2</v>
      </c>
      <c r="AX28" s="12">
        <v>-5.7114228456913829E-2</v>
      </c>
      <c r="AY28" s="35">
        <v>428</v>
      </c>
      <c r="AZ28" s="35">
        <v>1970</v>
      </c>
      <c r="BA28" s="35">
        <v>164</v>
      </c>
      <c r="BB28" s="12">
        <v>-2.9187160238156928E-2</v>
      </c>
      <c r="BC28" s="12">
        <v>4.0908383885518651E-2</v>
      </c>
      <c r="BD28" s="12">
        <v>8.1760737767910818E-3</v>
      </c>
      <c r="BE28" s="12">
        <v>7.3178478412772252E-2</v>
      </c>
      <c r="BF28" s="12">
        <v>-4.6129866030029776E-2</v>
      </c>
      <c r="BG28" s="12">
        <v>3.2681766470161744E-3</v>
      </c>
      <c r="BH28" s="12">
        <v>-4.7419747232130272E-3</v>
      </c>
      <c r="BI28" s="12">
        <v>7.6233090961821412E-3</v>
      </c>
      <c r="BJ28" s="12">
        <v>1.1142863016796456E-2</v>
      </c>
      <c r="BK28" s="35">
        <v>1</v>
      </c>
      <c r="BL28" s="35">
        <v>34</v>
      </c>
      <c r="BM28" s="35">
        <v>21</v>
      </c>
      <c r="BN28" s="23">
        <v>11</v>
      </c>
      <c r="BO28" s="23">
        <v>156</v>
      </c>
      <c r="BP28" s="23">
        <v>59</v>
      </c>
    </row>
    <row r="29" spans="1:68" x14ac:dyDescent="0.75">
      <c r="A29" s="4" t="s">
        <v>104</v>
      </c>
      <c r="B29" s="15" t="s">
        <v>263</v>
      </c>
      <c r="C29" s="5"/>
      <c r="D29" s="5">
        <v>2</v>
      </c>
      <c r="E29" s="5">
        <v>1</v>
      </c>
      <c r="F29" s="19">
        <v>9.6774193548387011E-2</v>
      </c>
      <c r="G29" s="19">
        <f t="shared" si="0"/>
        <v>6.7474048442906609E-2</v>
      </c>
      <c r="H29" s="19">
        <f t="shared" si="1"/>
        <v>6.9692058346839447E-2</v>
      </c>
      <c r="I29" s="19">
        <f t="shared" si="2"/>
        <v>4.5454545454546302E-3</v>
      </c>
      <c r="J29" s="19">
        <f t="shared" si="3"/>
        <v>-3.9215686274509776E-2</v>
      </c>
      <c r="K29" s="19">
        <f t="shared" si="4"/>
        <v>-4.7095761381475976E-3</v>
      </c>
      <c r="L29" s="19">
        <f t="shared" si="5"/>
        <v>-1.7350157728706628E-2</v>
      </c>
      <c r="M29" s="19">
        <f t="shared" si="6"/>
        <v>0.12680577849117181</v>
      </c>
      <c r="N29" s="19">
        <f t="shared" si="7"/>
        <v>-0.15669515669515666</v>
      </c>
      <c r="O29" s="35">
        <v>4</v>
      </c>
      <c r="P29" s="35">
        <v>94</v>
      </c>
      <c r="Q29" s="35">
        <v>48</v>
      </c>
      <c r="R29" s="12">
        <v>-4.1266119577960114E-2</v>
      </c>
      <c r="S29" s="12">
        <v>9.2198581560283724E-2</v>
      </c>
      <c r="T29" s="12">
        <v>-4.0976265114196157E-2</v>
      </c>
      <c r="U29" s="12">
        <v>-1.0273173009572756E-2</v>
      </c>
      <c r="V29" s="12">
        <v>7.7612644491625402E-2</v>
      </c>
      <c r="W29" s="12">
        <v>-2.0359019264448382E-2</v>
      </c>
      <c r="X29" s="12">
        <v>6.2346368715083811E-2</v>
      </c>
      <c r="Y29" s="12">
        <v>-4.5014724442574705E-2</v>
      </c>
      <c r="Z29" s="12">
        <v>-0.1559471365638766</v>
      </c>
      <c r="AA29" s="35">
        <v>1</v>
      </c>
      <c r="AB29" s="35">
        <v>71</v>
      </c>
      <c r="AC29" s="35">
        <v>9</v>
      </c>
      <c r="AD29" s="12">
        <v>-2.9005524861878466E-2</v>
      </c>
      <c r="AE29" s="12">
        <v>6.4011379800853474E-2</v>
      </c>
      <c r="AF29" s="12">
        <v>0.21189839572192515</v>
      </c>
      <c r="AG29" s="12">
        <v>-6.8394925537782703E-2</v>
      </c>
      <c r="AH29" s="12">
        <v>4.0852575488454779E-2</v>
      </c>
      <c r="AI29" s="12">
        <v>0.10978384527872588</v>
      </c>
      <c r="AJ29" s="12">
        <v>2.3065094823167653E-2</v>
      </c>
      <c r="AK29" s="12">
        <v>-5.7114228456913829E-2</v>
      </c>
      <c r="AL29" s="12">
        <v>-0.18065887353878851</v>
      </c>
      <c r="AM29" s="35">
        <v>64</v>
      </c>
      <c r="AN29" s="35">
        <v>1096</v>
      </c>
      <c r="AO29" s="35">
        <v>236</v>
      </c>
      <c r="AP29" s="12">
        <v>-2.9005524861878466E-2</v>
      </c>
      <c r="AQ29" s="12">
        <v>6.4011379800853474E-2</v>
      </c>
      <c r="AR29" s="12">
        <v>0.21189839572192515</v>
      </c>
      <c r="AS29" s="12">
        <v>-6.8394925537782703E-2</v>
      </c>
      <c r="AT29" s="12">
        <v>4.0852575488454779E-2</v>
      </c>
      <c r="AU29" s="12">
        <v>0.10978384527872588</v>
      </c>
      <c r="AV29" s="12">
        <v>2.3065094823167653E-2</v>
      </c>
      <c r="AW29" s="12">
        <v>-5.7114228456913829E-2</v>
      </c>
      <c r="AX29" s="12">
        <v>-0.18065887353878851</v>
      </c>
      <c r="AY29" s="35">
        <v>316</v>
      </c>
      <c r="AZ29" s="35">
        <v>1962</v>
      </c>
      <c r="BA29" s="35">
        <v>103</v>
      </c>
      <c r="BB29" s="12">
        <v>4.0908383885518651E-2</v>
      </c>
      <c r="BC29" s="12">
        <v>8.1760737767910818E-3</v>
      </c>
      <c r="BD29" s="12">
        <v>7.3178478412772252E-2</v>
      </c>
      <c r="BE29" s="12">
        <v>-4.6129866030029776E-2</v>
      </c>
      <c r="BF29" s="12">
        <v>3.2681766470161744E-3</v>
      </c>
      <c r="BG29" s="12">
        <v>-4.7419747232130272E-3</v>
      </c>
      <c r="BH29" s="12">
        <v>7.6233090961821412E-3</v>
      </c>
      <c r="BI29" s="12">
        <v>1.1142863016796456E-2</v>
      </c>
      <c r="BJ29" s="12">
        <v>-1.707907203708614E-3</v>
      </c>
      <c r="BK29" s="35">
        <v>1</v>
      </c>
      <c r="BL29" s="35">
        <v>35</v>
      </c>
      <c r="BM29" s="35">
        <v>27</v>
      </c>
      <c r="BN29" s="23">
        <v>10</v>
      </c>
      <c r="BO29" s="23">
        <v>147</v>
      </c>
      <c r="BP29" s="23">
        <v>62</v>
      </c>
    </row>
    <row r="30" spans="1:68" x14ac:dyDescent="0.75">
      <c r="A30" s="4" t="s">
        <v>105</v>
      </c>
      <c r="B30" s="15" t="s">
        <v>262</v>
      </c>
      <c r="C30" s="5"/>
      <c r="D30" s="5">
        <v>6</v>
      </c>
      <c r="E30" s="5"/>
      <c r="F30" s="19">
        <v>6.7474048442906609E-2</v>
      </c>
      <c r="G30" s="19">
        <f t="shared" si="0"/>
        <v>6.9692058346839447E-2</v>
      </c>
      <c r="H30" s="19">
        <f t="shared" si="1"/>
        <v>4.5454545454546302E-3</v>
      </c>
      <c r="I30" s="19">
        <f t="shared" si="2"/>
        <v>-3.9215686274509776E-2</v>
      </c>
      <c r="J30" s="19">
        <f t="shared" si="3"/>
        <v>-4.7095761381475976E-3</v>
      </c>
      <c r="K30" s="19">
        <f t="shared" si="4"/>
        <v>-1.7350157728706628E-2</v>
      </c>
      <c r="L30" s="19">
        <f t="shared" si="5"/>
        <v>0.12680577849117181</v>
      </c>
      <c r="M30" s="19">
        <f t="shared" si="6"/>
        <v>-0.15669515669515666</v>
      </c>
      <c r="N30" s="19">
        <f t="shared" si="7"/>
        <v>3.8851351351351315E-2</v>
      </c>
      <c r="O30" s="35">
        <v>5</v>
      </c>
      <c r="P30" s="35">
        <v>98</v>
      </c>
      <c r="Q30" s="35">
        <v>30</v>
      </c>
      <c r="R30" s="12">
        <v>9.2198581560283724E-2</v>
      </c>
      <c r="S30" s="12">
        <v>-4.0976265114196157E-2</v>
      </c>
      <c r="T30" s="12">
        <v>-1.0273173009572756E-2</v>
      </c>
      <c r="U30" s="12">
        <v>7.7612644491625402E-2</v>
      </c>
      <c r="V30" s="12">
        <v>-2.0359019264448382E-2</v>
      </c>
      <c r="W30" s="12">
        <v>6.2346368715083811E-2</v>
      </c>
      <c r="X30" s="12">
        <v>-4.5014724442574705E-2</v>
      </c>
      <c r="Y30" s="12">
        <v>-0.1559471365638766</v>
      </c>
      <c r="Z30" s="12">
        <v>4.8799582463465496E-2</v>
      </c>
      <c r="AA30" s="35"/>
      <c r="AB30" s="35">
        <v>85</v>
      </c>
      <c r="AC30" s="35">
        <v>12</v>
      </c>
      <c r="AD30" s="12">
        <v>6.4011379800853474E-2</v>
      </c>
      <c r="AE30" s="12">
        <v>0.21189839572192515</v>
      </c>
      <c r="AF30" s="12">
        <v>-6.8394925537782703E-2</v>
      </c>
      <c r="AG30" s="12">
        <v>4.0852575488454779E-2</v>
      </c>
      <c r="AH30" s="12">
        <v>0.10978384527872588</v>
      </c>
      <c r="AI30" s="12">
        <v>2.3065094823167653E-2</v>
      </c>
      <c r="AJ30" s="12">
        <v>-5.7114228456913829E-2</v>
      </c>
      <c r="AK30" s="12">
        <v>-0.18065887353878851</v>
      </c>
      <c r="AL30" s="12">
        <v>2.7237354085603016E-2</v>
      </c>
      <c r="AM30" s="35">
        <v>57</v>
      </c>
      <c r="AN30" s="35">
        <v>1067</v>
      </c>
      <c r="AO30" s="35">
        <v>177</v>
      </c>
      <c r="AP30" s="12">
        <v>6.4011379800853474E-2</v>
      </c>
      <c r="AQ30" s="12">
        <v>0.21189839572192515</v>
      </c>
      <c r="AR30" s="12">
        <v>-6.8394925537782703E-2</v>
      </c>
      <c r="AS30" s="12">
        <v>4.0852575488454779E-2</v>
      </c>
      <c r="AT30" s="12">
        <v>0.10978384527872588</v>
      </c>
      <c r="AU30" s="12">
        <v>2.3065094823167653E-2</v>
      </c>
      <c r="AV30" s="12">
        <v>-5.7114228456913829E-2</v>
      </c>
      <c r="AW30" s="12">
        <v>-0.18065887353878851</v>
      </c>
      <c r="AX30" s="12">
        <v>2.7237354085603016E-2</v>
      </c>
      <c r="AY30" s="35">
        <v>362</v>
      </c>
      <c r="AZ30" s="35">
        <v>1856</v>
      </c>
      <c r="BA30" s="35">
        <v>89</v>
      </c>
      <c r="BB30" s="12">
        <v>8.1760737767910818E-3</v>
      </c>
      <c r="BC30" s="12">
        <v>7.3178478412772252E-2</v>
      </c>
      <c r="BD30" s="12">
        <v>-4.6129866030029776E-2</v>
      </c>
      <c r="BE30" s="12">
        <v>3.2681766470161744E-3</v>
      </c>
      <c r="BF30" s="12">
        <v>-4.7419747232130272E-3</v>
      </c>
      <c r="BG30" s="12">
        <v>7.6233090961821412E-3</v>
      </c>
      <c r="BH30" s="12">
        <v>1.1142863016796456E-2</v>
      </c>
      <c r="BI30" s="12">
        <v>-1.707907203708614E-3</v>
      </c>
      <c r="BJ30" s="12">
        <v>-4.9675146133322461E-2</v>
      </c>
      <c r="BL30" s="35">
        <v>58</v>
      </c>
      <c r="BM30" s="35">
        <v>9</v>
      </c>
      <c r="BN30" s="23">
        <v>3</v>
      </c>
      <c r="BO30" s="23">
        <v>173</v>
      </c>
      <c r="BP30" s="23">
        <v>88</v>
      </c>
    </row>
    <row r="31" spans="1:68" x14ac:dyDescent="0.75">
      <c r="A31" s="4" t="s">
        <v>106</v>
      </c>
      <c r="B31" s="15" t="s">
        <v>261</v>
      </c>
      <c r="C31" s="5">
        <v>1</v>
      </c>
      <c r="D31" s="5">
        <v>4</v>
      </c>
      <c r="E31" s="5">
        <v>2</v>
      </c>
      <c r="F31" s="19">
        <v>6.9692058346839447E-2</v>
      </c>
      <c r="G31" s="19">
        <f t="shared" si="0"/>
        <v>4.5454545454546302E-3</v>
      </c>
      <c r="H31" s="19">
        <f t="shared" si="1"/>
        <v>-3.9215686274509776E-2</v>
      </c>
      <c r="I31" s="19">
        <f t="shared" si="2"/>
        <v>-4.7095761381475976E-3</v>
      </c>
      <c r="J31" s="19">
        <f t="shared" si="3"/>
        <v>-1.7350157728706628E-2</v>
      </c>
      <c r="K31" s="19">
        <f t="shared" si="4"/>
        <v>0.12680577849117181</v>
      </c>
      <c r="L31" s="19">
        <f t="shared" si="5"/>
        <v>-0.15669515669515666</v>
      </c>
      <c r="M31" s="19">
        <f t="shared" si="6"/>
        <v>3.8851351351351315E-2</v>
      </c>
      <c r="N31" s="19">
        <f t="shared" si="7"/>
        <v>6.8292682926829329E-2</v>
      </c>
      <c r="O31" s="35">
        <v>5</v>
      </c>
      <c r="P31" s="35">
        <v>131</v>
      </c>
      <c r="Q31" s="35">
        <v>24</v>
      </c>
      <c r="R31" s="12">
        <v>-4.0976265114196157E-2</v>
      </c>
      <c r="S31" s="12">
        <v>-1.0273173009572756E-2</v>
      </c>
      <c r="T31" s="12">
        <v>7.7612644491625402E-2</v>
      </c>
      <c r="U31" s="12">
        <v>-2.0359019264448382E-2</v>
      </c>
      <c r="V31" s="12">
        <v>6.2346368715083811E-2</v>
      </c>
      <c r="W31" s="12">
        <v>-4.5014724442574705E-2</v>
      </c>
      <c r="X31" s="12">
        <v>-0.1559471365638766</v>
      </c>
      <c r="Y31" s="12">
        <v>4.8799582463465496E-2</v>
      </c>
      <c r="Z31" s="12">
        <v>4.7524259766110966E-2</v>
      </c>
      <c r="AA31" s="35">
        <v>2</v>
      </c>
      <c r="AB31" s="35">
        <v>67</v>
      </c>
      <c r="AC31" s="35">
        <v>16</v>
      </c>
      <c r="AD31" s="12">
        <v>0.21189839572192515</v>
      </c>
      <c r="AE31" s="12">
        <v>-6.8394925537782703E-2</v>
      </c>
      <c r="AF31" s="12">
        <v>4.0852575488454779E-2</v>
      </c>
      <c r="AG31" s="12">
        <v>0.10978384527872588</v>
      </c>
      <c r="AH31" s="12">
        <v>2.3065094823167653E-2</v>
      </c>
      <c r="AI31" s="12">
        <v>-5.7114228456913829E-2</v>
      </c>
      <c r="AJ31" s="12">
        <v>-0.18065887353878851</v>
      </c>
      <c r="AK31" s="12">
        <v>2.7237354085603016E-2</v>
      </c>
      <c r="AL31" s="12">
        <v>5.8080808080808177E-2</v>
      </c>
      <c r="AM31" s="35">
        <v>176</v>
      </c>
      <c r="AN31" s="35">
        <v>1452</v>
      </c>
      <c r="AO31" s="35">
        <v>191</v>
      </c>
      <c r="AP31" s="12">
        <v>0.21189839572192515</v>
      </c>
      <c r="AQ31" s="12">
        <v>-6.8394925537782703E-2</v>
      </c>
      <c r="AR31" s="12">
        <v>4.0852575488454779E-2</v>
      </c>
      <c r="AS31" s="12">
        <v>0.10978384527872588</v>
      </c>
      <c r="AT31" s="12">
        <v>2.3065094823167653E-2</v>
      </c>
      <c r="AU31" s="12">
        <v>-5.7114228456913829E-2</v>
      </c>
      <c r="AV31" s="12">
        <v>-0.18065887353878851</v>
      </c>
      <c r="AW31" s="12">
        <v>2.7237354085603016E-2</v>
      </c>
      <c r="AX31" s="12">
        <v>5.8080808080808177E-2</v>
      </c>
      <c r="AY31" s="35">
        <v>259</v>
      </c>
      <c r="AZ31" s="35">
        <v>1873</v>
      </c>
      <c r="BA31" s="35">
        <v>98</v>
      </c>
      <c r="BB31" s="12">
        <v>7.3178478412772252E-2</v>
      </c>
      <c r="BC31" s="12">
        <v>-4.6129866030029776E-2</v>
      </c>
      <c r="BD31" s="12">
        <v>3.2681766470161744E-3</v>
      </c>
      <c r="BE31" s="12">
        <v>-4.7419747232130272E-3</v>
      </c>
      <c r="BF31" s="12">
        <v>7.6233090961821412E-3</v>
      </c>
      <c r="BG31" s="12">
        <v>1.1142863016796456E-2</v>
      </c>
      <c r="BH31" s="12">
        <v>-1.707907203708614E-3</v>
      </c>
      <c r="BI31" s="12">
        <v>-4.9675146133322461E-2</v>
      </c>
      <c r="BJ31" s="12">
        <v>-9.3441920274325296E-3</v>
      </c>
      <c r="BL31" s="35">
        <v>54</v>
      </c>
      <c r="BM31" s="35">
        <v>18</v>
      </c>
      <c r="BN31" s="23">
        <v>6</v>
      </c>
      <c r="BO31" s="23">
        <v>197</v>
      </c>
      <c r="BP31" s="23">
        <v>54</v>
      </c>
    </row>
    <row r="32" spans="1:68" x14ac:dyDescent="0.75">
      <c r="A32" s="4" t="s">
        <v>107</v>
      </c>
      <c r="B32" s="15" t="s">
        <v>260</v>
      </c>
      <c r="C32" s="5"/>
      <c r="D32" s="5">
        <v>3</v>
      </c>
      <c r="E32" s="5"/>
      <c r="F32" s="19">
        <v>4.5454545454546302E-3</v>
      </c>
      <c r="G32" s="19">
        <f t="shared" si="0"/>
        <v>-3.9215686274509776E-2</v>
      </c>
      <c r="H32" s="19">
        <f t="shared" si="1"/>
        <v>-4.7095761381475976E-3</v>
      </c>
      <c r="I32" s="19">
        <f t="shared" si="2"/>
        <v>-1.7350157728706628E-2</v>
      </c>
      <c r="J32" s="19">
        <f t="shared" si="3"/>
        <v>0.12680577849117181</v>
      </c>
      <c r="K32" s="19">
        <f t="shared" si="4"/>
        <v>-0.15669515669515666</v>
      </c>
      <c r="L32" s="19">
        <f t="shared" si="5"/>
        <v>3.8851351351351315E-2</v>
      </c>
      <c r="M32" s="19">
        <f t="shared" si="6"/>
        <v>6.8292682926829329E-2</v>
      </c>
      <c r="N32" s="19">
        <f t="shared" si="7"/>
        <v>-3.6529680365296802E-2</v>
      </c>
      <c r="O32" s="35">
        <v>5</v>
      </c>
      <c r="P32" s="35">
        <v>90</v>
      </c>
      <c r="Q32" s="35">
        <v>24</v>
      </c>
      <c r="R32" s="12">
        <v>-1.0273173009572756E-2</v>
      </c>
      <c r="S32" s="12">
        <v>7.7612644491625402E-2</v>
      </c>
      <c r="T32" s="12">
        <v>-2.0359019264448382E-2</v>
      </c>
      <c r="U32" s="12">
        <v>6.2346368715083811E-2</v>
      </c>
      <c r="V32" s="12">
        <v>-4.5014724442574705E-2</v>
      </c>
      <c r="W32" s="12">
        <v>-0.1559471365638766</v>
      </c>
      <c r="X32" s="12">
        <v>4.8799582463465496E-2</v>
      </c>
      <c r="Y32" s="12">
        <v>4.7524259766110966E-2</v>
      </c>
      <c r="Z32" s="12">
        <v>3.2779097387173328E-2</v>
      </c>
      <c r="AA32" s="35">
        <v>1</v>
      </c>
      <c r="AB32" s="35">
        <v>66</v>
      </c>
      <c r="AC32" s="35">
        <v>6</v>
      </c>
      <c r="AD32" s="12">
        <v>-6.8394925537782703E-2</v>
      </c>
      <c r="AE32" s="12">
        <v>4.0852575488454779E-2</v>
      </c>
      <c r="AF32" s="12">
        <v>0.10978384527872588</v>
      </c>
      <c r="AG32" s="12">
        <v>2.3065094823167653E-2</v>
      </c>
      <c r="AH32" s="12">
        <v>-5.7114228456913829E-2</v>
      </c>
      <c r="AI32" s="12">
        <v>-0.18065887353878851</v>
      </c>
      <c r="AJ32" s="12">
        <v>2.7237354085603016E-2</v>
      </c>
      <c r="AK32" s="12">
        <v>5.8080808080808177E-2</v>
      </c>
      <c r="AL32" s="12">
        <v>-3.5202863961813824E-2</v>
      </c>
      <c r="AM32" s="35">
        <v>65</v>
      </c>
      <c r="AN32" s="35">
        <v>1051</v>
      </c>
      <c r="AO32" s="35">
        <v>202</v>
      </c>
      <c r="AP32" s="12">
        <v>-6.8394925537782703E-2</v>
      </c>
      <c r="AQ32" s="12">
        <v>4.0852575488454779E-2</v>
      </c>
      <c r="AR32" s="12">
        <v>0.10978384527872588</v>
      </c>
      <c r="AS32" s="12">
        <v>2.3065094823167653E-2</v>
      </c>
      <c r="AT32" s="12">
        <v>-5.7114228456913829E-2</v>
      </c>
      <c r="AU32" s="12">
        <v>-0.18065887353878851</v>
      </c>
      <c r="AV32" s="12">
        <v>2.7237354085603016E-2</v>
      </c>
      <c r="AW32" s="12">
        <v>5.8080808080808177E-2</v>
      </c>
      <c r="AX32" s="12">
        <v>-3.5202863961813824E-2</v>
      </c>
      <c r="AY32" s="35">
        <v>325</v>
      </c>
      <c r="AZ32" s="35">
        <v>2216</v>
      </c>
      <c r="BA32" s="35">
        <v>73</v>
      </c>
      <c r="BB32" s="12">
        <v>-4.6129866030029776E-2</v>
      </c>
      <c r="BC32" s="12">
        <v>3.2681766470161744E-3</v>
      </c>
      <c r="BD32" s="12">
        <v>-4.7419747232130272E-3</v>
      </c>
      <c r="BE32" s="12">
        <v>7.6233090961821412E-3</v>
      </c>
      <c r="BF32" s="12">
        <v>1.1142863016796456E-2</v>
      </c>
      <c r="BG32" s="12">
        <v>-1.707907203708614E-3</v>
      </c>
      <c r="BH32" s="12">
        <v>-4.9675146133322461E-2</v>
      </c>
      <c r="BI32" s="12">
        <v>-9.3441920274325296E-3</v>
      </c>
      <c r="BJ32" s="12">
        <v>3.4570785739010068E-2</v>
      </c>
      <c r="BK32" s="35">
        <v>1</v>
      </c>
      <c r="BL32" s="35">
        <v>39</v>
      </c>
      <c r="BM32" s="35">
        <v>26</v>
      </c>
      <c r="BN32" s="23">
        <v>10</v>
      </c>
      <c r="BO32" s="23">
        <v>205</v>
      </c>
      <c r="BP32" s="23">
        <v>75</v>
      </c>
    </row>
    <row r="33" spans="1:68" x14ac:dyDescent="0.75">
      <c r="A33" s="4" t="s">
        <v>108</v>
      </c>
      <c r="B33" s="15" t="s">
        <v>259</v>
      </c>
      <c r="C33" s="5">
        <v>7</v>
      </c>
      <c r="D33" s="5">
        <v>47</v>
      </c>
      <c r="E33" s="5">
        <v>7</v>
      </c>
      <c r="F33" s="19">
        <v>-3.9215686274509776E-2</v>
      </c>
      <c r="G33" s="19">
        <f t="shared" si="0"/>
        <v>-4.7095761381475976E-3</v>
      </c>
      <c r="H33" s="19">
        <f t="shared" si="1"/>
        <v>-1.7350157728706628E-2</v>
      </c>
      <c r="I33" s="19">
        <f t="shared" si="2"/>
        <v>0.12680577849117181</v>
      </c>
      <c r="J33" s="19">
        <f t="shared" si="3"/>
        <v>-0.15669515669515666</v>
      </c>
      <c r="K33" s="19">
        <f t="shared" si="4"/>
        <v>3.8851351351351315E-2</v>
      </c>
      <c r="L33" s="19">
        <f t="shared" si="5"/>
        <v>6.8292682926829329E-2</v>
      </c>
      <c r="M33" s="19">
        <f t="shared" si="6"/>
        <v>-3.6529680365296802E-2</v>
      </c>
      <c r="N33" s="19">
        <f t="shared" si="7"/>
        <v>3.7914691943127909E-2</v>
      </c>
      <c r="O33" s="35">
        <v>16</v>
      </c>
      <c r="P33" s="35">
        <v>146</v>
      </c>
      <c r="Q33" s="35">
        <v>19</v>
      </c>
      <c r="R33" s="12">
        <v>7.7612644491625402E-2</v>
      </c>
      <c r="S33" s="12">
        <v>-2.0359019264448382E-2</v>
      </c>
      <c r="T33" s="12">
        <v>6.2346368715083811E-2</v>
      </c>
      <c r="U33" s="12">
        <v>-4.5014724442574705E-2</v>
      </c>
      <c r="V33" s="12">
        <v>-0.1559471365638766</v>
      </c>
      <c r="W33" s="12">
        <v>4.8799582463465496E-2</v>
      </c>
      <c r="X33" s="12">
        <v>4.7524259766110966E-2</v>
      </c>
      <c r="Y33" s="12">
        <v>3.2779097387173328E-2</v>
      </c>
      <c r="Z33" s="12">
        <v>-9.0156393744250218E-2</v>
      </c>
      <c r="AA33" s="35">
        <v>24</v>
      </c>
      <c r="AB33" s="35">
        <v>589</v>
      </c>
      <c r="AC33" s="35">
        <v>143</v>
      </c>
      <c r="AD33" s="12">
        <v>4.0852575488454779E-2</v>
      </c>
      <c r="AE33" s="12">
        <v>0.10978384527872588</v>
      </c>
      <c r="AF33" s="12">
        <v>2.3065094823167653E-2</v>
      </c>
      <c r="AG33" s="12">
        <v>-5.7114228456913829E-2</v>
      </c>
      <c r="AH33" s="12">
        <v>-0.18065887353878851</v>
      </c>
      <c r="AI33" s="12">
        <v>2.7237354085603016E-2</v>
      </c>
      <c r="AJ33" s="12">
        <v>5.8080808080808177E-2</v>
      </c>
      <c r="AK33" s="12">
        <v>-3.5202863961813824E-2</v>
      </c>
      <c r="AL33" s="12">
        <v>-7.544836116264686E-2</v>
      </c>
      <c r="AM33" s="35">
        <v>77</v>
      </c>
      <c r="AN33" s="35">
        <v>2045</v>
      </c>
      <c r="AO33" s="35">
        <v>336</v>
      </c>
      <c r="AP33" s="12">
        <v>4.0852575488454779E-2</v>
      </c>
      <c r="AQ33" s="12">
        <v>0.10978384527872588</v>
      </c>
      <c r="AR33" s="12">
        <v>2.3065094823167653E-2</v>
      </c>
      <c r="AS33" s="12">
        <v>-5.7114228456913829E-2</v>
      </c>
      <c r="AT33" s="12">
        <v>-0.18065887353878851</v>
      </c>
      <c r="AU33" s="12">
        <v>2.7237354085603016E-2</v>
      </c>
      <c r="AV33" s="12">
        <v>5.8080808080808177E-2</v>
      </c>
      <c r="AW33" s="12">
        <v>-3.5202863961813824E-2</v>
      </c>
      <c r="AX33" s="12">
        <v>-7.544836116264686E-2</v>
      </c>
      <c r="AY33" s="35">
        <v>247</v>
      </c>
      <c r="AZ33" s="35">
        <v>1913</v>
      </c>
      <c r="BA33" s="35">
        <v>129</v>
      </c>
      <c r="BB33" s="12">
        <v>3.2681766470161744E-3</v>
      </c>
      <c r="BC33" s="12">
        <v>-4.7419747232130272E-3</v>
      </c>
      <c r="BD33" s="12">
        <v>7.6233090961821412E-3</v>
      </c>
      <c r="BE33" s="12">
        <v>1.1142863016796456E-2</v>
      </c>
      <c r="BF33" s="12">
        <v>-1.707907203708614E-3</v>
      </c>
      <c r="BG33" s="12">
        <v>-4.9675146133322461E-2</v>
      </c>
      <c r="BH33" s="12">
        <v>-9.3441920274325296E-3</v>
      </c>
      <c r="BI33" s="12">
        <v>3.4570785739010068E-2</v>
      </c>
      <c r="BJ33" s="12">
        <v>-1.7460582995274088E-2</v>
      </c>
      <c r="BK33" s="35">
        <v>2</v>
      </c>
      <c r="BL33" s="35">
        <v>63</v>
      </c>
      <c r="BM33" s="35">
        <v>13</v>
      </c>
      <c r="BN33" s="23">
        <v>9</v>
      </c>
      <c r="BO33" s="23">
        <v>212</v>
      </c>
      <c r="BP33" s="23">
        <v>60</v>
      </c>
    </row>
    <row r="34" spans="1:68" x14ac:dyDescent="0.75">
      <c r="A34" s="4" t="s">
        <v>109</v>
      </c>
      <c r="B34" s="15" t="s">
        <v>258</v>
      </c>
      <c r="C34" s="5">
        <v>12</v>
      </c>
      <c r="D34" s="5">
        <v>44</v>
      </c>
      <c r="E34" s="5">
        <v>9</v>
      </c>
      <c r="F34" s="19">
        <v>-4.7095761381475976E-3</v>
      </c>
      <c r="G34" s="19">
        <f t="shared" si="0"/>
        <v>-1.7350157728706628E-2</v>
      </c>
      <c r="H34" s="19">
        <f t="shared" si="1"/>
        <v>0.12680577849117181</v>
      </c>
      <c r="I34" s="19">
        <f t="shared" si="2"/>
        <v>-0.15669515669515666</v>
      </c>
      <c r="J34" s="19">
        <f t="shared" si="3"/>
        <v>3.8851351351351315E-2</v>
      </c>
      <c r="K34" s="19">
        <f t="shared" si="4"/>
        <v>6.8292682926829329E-2</v>
      </c>
      <c r="L34" s="19">
        <f t="shared" si="5"/>
        <v>-3.6529680365296802E-2</v>
      </c>
      <c r="M34" s="19">
        <f t="shared" si="6"/>
        <v>3.7914691943127909E-2</v>
      </c>
      <c r="N34" s="19">
        <f t="shared" si="7"/>
        <v>-7.6103500761035003E-2</v>
      </c>
      <c r="O34" s="35">
        <v>18</v>
      </c>
      <c r="P34" s="35">
        <v>144</v>
      </c>
      <c r="Q34" s="35">
        <v>36</v>
      </c>
      <c r="R34" s="12">
        <v>-2.0359019264448382E-2</v>
      </c>
      <c r="S34" s="12">
        <v>6.2346368715083811E-2</v>
      </c>
      <c r="T34" s="12">
        <v>-4.5014724442574705E-2</v>
      </c>
      <c r="U34" s="12">
        <v>-0.1559471365638766</v>
      </c>
      <c r="V34" s="12">
        <v>4.8799582463465496E-2</v>
      </c>
      <c r="W34" s="12">
        <v>4.7524259766110966E-2</v>
      </c>
      <c r="X34" s="12">
        <v>3.2779097387173328E-2</v>
      </c>
      <c r="Y34" s="12">
        <v>-9.0156393744250218E-2</v>
      </c>
      <c r="Z34" s="12">
        <v>-6.3447927199191123E-2</v>
      </c>
      <c r="AA34" s="35">
        <v>29</v>
      </c>
      <c r="AB34" s="35">
        <v>632</v>
      </c>
      <c r="AC34" s="35">
        <v>114</v>
      </c>
      <c r="AD34" s="12">
        <v>0.10978384527872588</v>
      </c>
      <c r="AE34" s="12">
        <v>2.3065094823167653E-2</v>
      </c>
      <c r="AF34" s="12">
        <v>-5.7114228456913829E-2</v>
      </c>
      <c r="AG34" s="12">
        <v>-0.18065887353878851</v>
      </c>
      <c r="AH34" s="12">
        <v>2.7237354085603016E-2</v>
      </c>
      <c r="AI34" s="12">
        <v>5.8080808080808177E-2</v>
      </c>
      <c r="AJ34" s="12">
        <v>-3.5202863961813824E-2</v>
      </c>
      <c r="AK34" s="12">
        <v>-7.544836116264686E-2</v>
      </c>
      <c r="AL34" s="12">
        <v>-3.7458193979933101E-2</v>
      </c>
      <c r="AM34" s="35">
        <v>91</v>
      </c>
      <c r="AN34" s="35">
        <v>2319</v>
      </c>
      <c r="AO34" s="35">
        <v>305</v>
      </c>
      <c r="AP34" s="12">
        <v>0.10978384527872588</v>
      </c>
      <c r="AQ34" s="12">
        <v>2.3065094823167653E-2</v>
      </c>
      <c r="AR34" s="12">
        <v>-5.7114228456913829E-2</v>
      </c>
      <c r="AS34" s="12">
        <v>-0.18065887353878851</v>
      </c>
      <c r="AT34" s="12">
        <v>2.7237354085603016E-2</v>
      </c>
      <c r="AU34" s="12">
        <v>5.8080808080808177E-2</v>
      </c>
      <c r="AV34" s="12">
        <v>-3.5202863961813824E-2</v>
      </c>
      <c r="AW34" s="12">
        <v>-7.544836116264686E-2</v>
      </c>
      <c r="AX34" s="12">
        <v>-3.7458193979933101E-2</v>
      </c>
      <c r="AY34" s="35">
        <v>641</v>
      </c>
      <c r="AZ34" s="35">
        <v>3327</v>
      </c>
      <c r="BA34" s="35">
        <v>200</v>
      </c>
      <c r="BB34" s="12">
        <v>-4.7419747232130272E-3</v>
      </c>
      <c r="BC34" s="12">
        <v>7.6233090961821412E-3</v>
      </c>
      <c r="BD34" s="12">
        <v>1.1142863016796456E-2</v>
      </c>
      <c r="BE34" s="12">
        <v>-1.707907203708614E-3</v>
      </c>
      <c r="BF34" s="12">
        <v>-4.9675146133322461E-2</v>
      </c>
      <c r="BG34" s="12">
        <v>-9.3441920274325296E-3</v>
      </c>
      <c r="BH34" s="12">
        <v>3.4570785739010068E-2</v>
      </c>
      <c r="BI34" s="12">
        <v>-1.7460582995274088E-2</v>
      </c>
      <c r="BJ34" s="12">
        <v>-3.7074084321195189E-2</v>
      </c>
      <c r="BK34" s="35">
        <v>2</v>
      </c>
      <c r="BL34" s="35">
        <v>85</v>
      </c>
      <c r="BM34" s="35">
        <v>26</v>
      </c>
      <c r="BN34" s="23">
        <v>6</v>
      </c>
      <c r="BO34" s="23">
        <v>184</v>
      </c>
      <c r="BP34" s="23">
        <v>67</v>
      </c>
    </row>
    <row r="35" spans="1:68" x14ac:dyDescent="0.75">
      <c r="A35" s="4" t="s">
        <v>110</v>
      </c>
      <c r="B35" s="15" t="s">
        <v>257</v>
      </c>
      <c r="C35" s="5">
        <v>7</v>
      </c>
      <c r="D35" s="5">
        <v>39</v>
      </c>
      <c r="E35" s="5">
        <v>11</v>
      </c>
      <c r="F35" s="19">
        <v>-1.7350157728706628E-2</v>
      </c>
      <c r="G35" s="19">
        <f t="shared" si="0"/>
        <v>0.12680577849117181</v>
      </c>
      <c r="H35" s="19">
        <f t="shared" si="1"/>
        <v>-0.15669515669515666</v>
      </c>
      <c r="I35" s="19">
        <f t="shared" si="2"/>
        <v>3.8851351351351315E-2</v>
      </c>
      <c r="J35" s="19">
        <f t="shared" si="3"/>
        <v>6.8292682926829329E-2</v>
      </c>
      <c r="K35" s="19">
        <f t="shared" si="4"/>
        <v>-3.6529680365296802E-2</v>
      </c>
      <c r="L35" s="19">
        <f t="shared" si="5"/>
        <v>3.7914691943127909E-2</v>
      </c>
      <c r="M35" s="19">
        <f t="shared" si="6"/>
        <v>-7.6103500761035003E-2</v>
      </c>
      <c r="N35" s="19">
        <f t="shared" si="7"/>
        <v>-2.6359143327841839E-2</v>
      </c>
      <c r="O35" s="35">
        <v>14</v>
      </c>
      <c r="P35" s="35">
        <v>130</v>
      </c>
      <c r="Q35" s="35">
        <v>31</v>
      </c>
      <c r="R35" s="12">
        <v>6.2346368715083811E-2</v>
      </c>
      <c r="S35" s="12">
        <v>-4.5014724442574705E-2</v>
      </c>
      <c r="T35" s="12">
        <v>-0.1559471365638766</v>
      </c>
      <c r="U35" s="12">
        <v>4.8799582463465496E-2</v>
      </c>
      <c r="V35" s="12">
        <v>4.7524259766110966E-2</v>
      </c>
      <c r="W35" s="12">
        <v>3.2779097387173328E-2</v>
      </c>
      <c r="X35" s="12">
        <v>-9.0156393744250218E-2</v>
      </c>
      <c r="Y35" s="12">
        <v>-6.3447927199191123E-2</v>
      </c>
      <c r="Z35" s="12">
        <v>7.3954116059379293E-2</v>
      </c>
      <c r="AA35" s="35">
        <v>19</v>
      </c>
      <c r="AB35" s="35">
        <v>649</v>
      </c>
      <c r="AC35" s="35">
        <v>144</v>
      </c>
      <c r="AD35" s="12">
        <v>2.3065094823167653E-2</v>
      </c>
      <c r="AE35" s="12">
        <v>-5.7114228456913829E-2</v>
      </c>
      <c r="AF35" s="12">
        <v>-0.18065887353878851</v>
      </c>
      <c r="AG35" s="12">
        <v>2.7237354085603016E-2</v>
      </c>
      <c r="AH35" s="12">
        <v>5.8080808080808177E-2</v>
      </c>
      <c r="AI35" s="12">
        <v>-3.5202863961813824E-2</v>
      </c>
      <c r="AJ35" s="12">
        <v>-7.544836116264686E-2</v>
      </c>
      <c r="AK35" s="12">
        <v>-3.7458193979933101E-2</v>
      </c>
      <c r="AL35" s="12">
        <v>0.24391938846421124</v>
      </c>
      <c r="AM35" s="35">
        <v>112</v>
      </c>
      <c r="AN35" s="35">
        <v>2431</v>
      </c>
      <c r="AO35" s="35">
        <v>364</v>
      </c>
      <c r="AP35" s="12">
        <v>2.3065094823167653E-2</v>
      </c>
      <c r="AQ35" s="12">
        <v>-5.7114228456913829E-2</v>
      </c>
      <c r="AR35" s="12">
        <v>-0.18065887353878851</v>
      </c>
      <c r="AS35" s="12">
        <v>2.7237354085603016E-2</v>
      </c>
      <c r="AT35" s="12">
        <v>5.8080808080808177E-2</v>
      </c>
      <c r="AU35" s="12">
        <v>-3.5202863961813824E-2</v>
      </c>
      <c r="AV35" s="12">
        <v>-7.544836116264686E-2</v>
      </c>
      <c r="AW35" s="12">
        <v>-3.7458193979933101E-2</v>
      </c>
      <c r="AX35" s="12">
        <v>0.24391938846421124</v>
      </c>
      <c r="AY35" s="35">
        <v>336</v>
      </c>
      <c r="AZ35" s="35">
        <v>2031</v>
      </c>
      <c r="BA35" s="35">
        <v>112</v>
      </c>
      <c r="BB35" s="12">
        <v>7.6233090961821412E-3</v>
      </c>
      <c r="BC35" s="12">
        <v>1.1142863016796456E-2</v>
      </c>
      <c r="BD35" s="12">
        <v>-1.707907203708614E-3</v>
      </c>
      <c r="BE35" s="12">
        <v>-4.9675146133322461E-2</v>
      </c>
      <c r="BF35" s="12">
        <v>-9.3441920274325296E-3</v>
      </c>
      <c r="BG35" s="12">
        <v>3.4570785739010068E-2</v>
      </c>
      <c r="BH35" s="12">
        <v>-1.7460582995274088E-2</v>
      </c>
      <c r="BI35" s="12">
        <v>-3.7074084321195189E-2</v>
      </c>
      <c r="BJ35" s="12">
        <v>4.6192949497181335E-3</v>
      </c>
      <c r="BK35" s="35">
        <v>3</v>
      </c>
      <c r="BL35" s="35">
        <v>82</v>
      </c>
      <c r="BM35" s="35">
        <v>14</v>
      </c>
      <c r="BN35" s="23">
        <v>17</v>
      </c>
      <c r="BO35" s="23">
        <v>200</v>
      </c>
      <c r="BP35" s="23">
        <v>54</v>
      </c>
    </row>
    <row r="36" spans="1:68" x14ac:dyDescent="0.75">
      <c r="A36" s="4" t="s">
        <v>111</v>
      </c>
      <c r="B36" s="15" t="s">
        <v>256</v>
      </c>
      <c r="C36" s="5">
        <v>18</v>
      </c>
      <c r="D36" s="5">
        <v>32</v>
      </c>
      <c r="E36" s="5">
        <v>14</v>
      </c>
      <c r="F36" s="19">
        <v>0.12680577849117181</v>
      </c>
      <c r="G36" s="19">
        <f t="shared" si="0"/>
        <v>-0.15669515669515666</v>
      </c>
      <c r="H36" s="19">
        <f t="shared" si="1"/>
        <v>3.8851351351351315E-2</v>
      </c>
      <c r="I36" s="19">
        <f t="shared" si="2"/>
        <v>6.8292682926829329E-2</v>
      </c>
      <c r="J36" s="19">
        <f t="shared" si="3"/>
        <v>-3.6529680365296802E-2</v>
      </c>
      <c r="K36" s="19">
        <f t="shared" si="4"/>
        <v>3.7914691943127909E-2</v>
      </c>
      <c r="L36" s="19">
        <f t="shared" si="5"/>
        <v>-7.6103500761035003E-2</v>
      </c>
      <c r="M36" s="19">
        <f t="shared" si="6"/>
        <v>-2.6359143327841839E-2</v>
      </c>
      <c r="N36" s="19">
        <f t="shared" si="7"/>
        <v>0.13874788494077839</v>
      </c>
      <c r="O36" s="35">
        <v>28</v>
      </c>
      <c r="P36" s="35">
        <v>148</v>
      </c>
      <c r="Q36" s="35">
        <v>35</v>
      </c>
      <c r="R36" s="12">
        <v>-4.5014724442574705E-2</v>
      </c>
      <c r="S36" s="12">
        <v>-0.1559471365638766</v>
      </c>
      <c r="T36" s="12">
        <v>4.8799582463465496E-2</v>
      </c>
      <c r="U36" s="12">
        <v>4.7524259766110966E-2</v>
      </c>
      <c r="V36" s="12">
        <v>3.2779097387173328E-2</v>
      </c>
      <c r="W36" s="12">
        <v>-9.0156393744250218E-2</v>
      </c>
      <c r="X36" s="12">
        <v>-6.3447927199191123E-2</v>
      </c>
      <c r="Y36" s="12">
        <v>7.3954116059379293E-2</v>
      </c>
      <c r="Z36" s="12">
        <v>6.006534305101785E-2</v>
      </c>
      <c r="AA36" s="35">
        <v>44</v>
      </c>
      <c r="AB36" s="35">
        <v>581</v>
      </c>
      <c r="AC36" s="35">
        <v>144</v>
      </c>
      <c r="AD36" s="12">
        <v>-5.7114228456913829E-2</v>
      </c>
      <c r="AE36" s="12">
        <v>-0.18065887353878851</v>
      </c>
      <c r="AF36" s="12">
        <v>2.7237354085603016E-2</v>
      </c>
      <c r="AG36" s="12">
        <v>5.8080808080808177E-2</v>
      </c>
      <c r="AH36" s="12">
        <v>-3.5202863961813824E-2</v>
      </c>
      <c r="AI36" s="12">
        <v>-7.544836116264686E-2</v>
      </c>
      <c r="AJ36" s="12">
        <v>-3.7458193979933101E-2</v>
      </c>
      <c r="AK36" s="12">
        <v>0.24391938846421124</v>
      </c>
      <c r="AL36" s="12">
        <v>0.36815642458100561</v>
      </c>
      <c r="AM36" s="35">
        <v>119</v>
      </c>
      <c r="AN36" s="35">
        <v>2365</v>
      </c>
      <c r="AO36" s="35">
        <v>516</v>
      </c>
      <c r="AP36" s="12">
        <v>-5.7114228456913829E-2</v>
      </c>
      <c r="AQ36" s="12">
        <v>-0.18065887353878851</v>
      </c>
      <c r="AR36" s="12">
        <v>2.7237354085603016E-2</v>
      </c>
      <c r="AS36" s="12">
        <v>5.8080808080808177E-2</v>
      </c>
      <c r="AT36" s="12">
        <v>-3.5202863961813824E-2</v>
      </c>
      <c r="AU36" s="12">
        <v>-7.544836116264686E-2</v>
      </c>
      <c r="AV36" s="12">
        <v>-3.7458193979933101E-2</v>
      </c>
      <c r="AW36" s="12">
        <v>0.24391938846421124</v>
      </c>
      <c r="AX36" s="12">
        <v>0.36815642458100561</v>
      </c>
      <c r="AY36" s="35">
        <v>331</v>
      </c>
      <c r="AZ36" s="35">
        <v>2238</v>
      </c>
      <c r="BA36" s="35">
        <v>105</v>
      </c>
      <c r="BB36" s="12">
        <v>1.1142863016796456E-2</v>
      </c>
      <c r="BC36" s="12">
        <v>-1.707907203708614E-3</v>
      </c>
      <c r="BD36" s="12">
        <v>-4.9675146133322461E-2</v>
      </c>
      <c r="BE36" s="12">
        <v>-9.3441920274325296E-3</v>
      </c>
      <c r="BF36" s="12">
        <v>3.4570785739010068E-2</v>
      </c>
      <c r="BG36" s="12">
        <v>-1.7460582995274088E-2</v>
      </c>
      <c r="BH36" s="12">
        <v>-3.7074084321195189E-2</v>
      </c>
      <c r="BI36" s="12">
        <v>4.6192949497181335E-3</v>
      </c>
      <c r="BJ36" s="12">
        <v>-3.1438377260527117E-2</v>
      </c>
      <c r="BK36" s="35">
        <v>5</v>
      </c>
      <c r="BL36" s="35">
        <v>59</v>
      </c>
      <c r="BM36" s="35">
        <v>16</v>
      </c>
      <c r="BN36" s="23">
        <v>19</v>
      </c>
      <c r="BO36" s="23">
        <v>306</v>
      </c>
      <c r="BP36" s="23">
        <v>68</v>
      </c>
    </row>
    <row r="37" spans="1:68" x14ac:dyDescent="0.75">
      <c r="A37" s="4" t="s">
        <v>112</v>
      </c>
      <c r="B37" s="15" t="s">
        <v>255</v>
      </c>
      <c r="C37" s="5">
        <v>6</v>
      </c>
      <c r="D37" s="5">
        <v>65</v>
      </c>
      <c r="E37" s="5">
        <v>7</v>
      </c>
      <c r="F37" s="19">
        <v>-0.15669515669515666</v>
      </c>
      <c r="G37" s="19">
        <f t="shared" si="0"/>
        <v>3.8851351351351315E-2</v>
      </c>
      <c r="H37" s="19">
        <f t="shared" si="1"/>
        <v>6.8292682926829329E-2</v>
      </c>
      <c r="I37" s="19">
        <f t="shared" si="2"/>
        <v>-3.6529680365296802E-2</v>
      </c>
      <c r="J37" s="19">
        <f t="shared" si="3"/>
        <v>3.7914691943127909E-2</v>
      </c>
      <c r="K37" s="19">
        <f t="shared" si="4"/>
        <v>-7.6103500761035003E-2</v>
      </c>
      <c r="L37" s="19">
        <f t="shared" si="5"/>
        <v>-2.6359143327841839E-2</v>
      </c>
      <c r="M37" s="19">
        <f t="shared" si="6"/>
        <v>0.13874788494077839</v>
      </c>
      <c r="N37" s="19">
        <f t="shared" si="7"/>
        <v>-6.537890044576522E-2</v>
      </c>
      <c r="O37" s="35">
        <v>11</v>
      </c>
      <c r="P37" s="35">
        <v>187</v>
      </c>
      <c r="Q37" s="35">
        <v>31</v>
      </c>
      <c r="R37" s="12">
        <v>-0.1559471365638766</v>
      </c>
      <c r="S37" s="12">
        <v>4.8799582463465496E-2</v>
      </c>
      <c r="T37" s="12">
        <v>4.7524259766110966E-2</v>
      </c>
      <c r="U37" s="12">
        <v>3.2779097387173328E-2</v>
      </c>
      <c r="V37" s="12">
        <v>-9.0156393744250218E-2</v>
      </c>
      <c r="W37" s="12">
        <v>-6.3447927199191123E-2</v>
      </c>
      <c r="X37" s="12">
        <v>7.3954116059379293E-2</v>
      </c>
      <c r="Y37" s="12">
        <v>6.006534305101785E-2</v>
      </c>
      <c r="Z37" s="12">
        <v>4.2437174016121341E-2</v>
      </c>
      <c r="AA37" s="35">
        <v>24</v>
      </c>
      <c r="AB37" s="35">
        <v>524</v>
      </c>
      <c r="AC37" s="35">
        <v>74</v>
      </c>
      <c r="AD37" s="12">
        <v>-0.18065887353878851</v>
      </c>
      <c r="AE37" s="12">
        <v>2.7237354085603016E-2</v>
      </c>
      <c r="AF37" s="12">
        <v>5.8080808080808177E-2</v>
      </c>
      <c r="AG37" s="12">
        <v>-3.5202863961813824E-2</v>
      </c>
      <c r="AH37" s="12">
        <v>-7.544836116264686E-2</v>
      </c>
      <c r="AI37" s="12">
        <v>-3.7458193979933101E-2</v>
      </c>
      <c r="AJ37" s="12">
        <v>0.24391938846421124</v>
      </c>
      <c r="AK37" s="12">
        <v>0.36815642458100561</v>
      </c>
      <c r="AL37" s="12">
        <v>0.17517354022049814</v>
      </c>
      <c r="AM37" s="35">
        <v>79</v>
      </c>
      <c r="AN37" s="35">
        <v>1948</v>
      </c>
      <c r="AO37" s="35">
        <v>261</v>
      </c>
      <c r="AP37" s="12">
        <v>-0.18065887353878851</v>
      </c>
      <c r="AQ37" s="12">
        <v>2.7237354085603016E-2</v>
      </c>
      <c r="AR37" s="12">
        <v>5.8080808080808177E-2</v>
      </c>
      <c r="AS37" s="12">
        <v>-3.5202863961813824E-2</v>
      </c>
      <c r="AT37" s="12">
        <v>-7.544836116264686E-2</v>
      </c>
      <c r="AU37" s="12">
        <v>-3.7458193979933101E-2</v>
      </c>
      <c r="AV37" s="12">
        <v>0.24391938846421124</v>
      </c>
      <c r="AW37" s="12">
        <v>0.36815642458100561</v>
      </c>
      <c r="AX37" s="12">
        <v>0.17517354022049814</v>
      </c>
      <c r="AY37" s="35">
        <v>336</v>
      </c>
      <c r="AZ37" s="35">
        <v>2797</v>
      </c>
      <c r="BA37" s="35">
        <v>112</v>
      </c>
      <c r="BB37" s="12">
        <v>-1.707907203708614E-3</v>
      </c>
      <c r="BC37" s="12">
        <v>-4.9675146133322461E-2</v>
      </c>
      <c r="BD37" s="12">
        <v>-9.3441920274325296E-3</v>
      </c>
      <c r="BE37" s="12">
        <v>3.4570785739010068E-2</v>
      </c>
      <c r="BF37" s="12">
        <v>-1.7460582995274088E-2</v>
      </c>
      <c r="BG37" s="12">
        <v>-3.7074084321195189E-2</v>
      </c>
      <c r="BH37" s="12">
        <v>4.6192949497181335E-3</v>
      </c>
      <c r="BI37" s="12">
        <v>-3.1438377260527117E-2</v>
      </c>
      <c r="BJ37" s="12">
        <v>-2.3736513344690513E-2</v>
      </c>
      <c r="BK37" s="35">
        <v>2</v>
      </c>
      <c r="BL37" s="35">
        <v>86</v>
      </c>
      <c r="BM37" s="35">
        <v>21</v>
      </c>
      <c r="BN37" s="23">
        <v>8</v>
      </c>
      <c r="BO37" s="23">
        <v>232</v>
      </c>
      <c r="BP37" s="23">
        <v>88</v>
      </c>
    </row>
    <row r="38" spans="1:68" x14ac:dyDescent="0.75">
      <c r="A38" s="4" t="s">
        <v>113</v>
      </c>
      <c r="B38" s="15" t="s">
        <v>254</v>
      </c>
      <c r="C38" s="5">
        <v>11</v>
      </c>
      <c r="D38" s="5">
        <v>25</v>
      </c>
      <c r="E38" s="5">
        <v>6</v>
      </c>
      <c r="F38" s="19">
        <v>3.8851351351351315E-2</v>
      </c>
      <c r="G38" s="19">
        <f t="shared" si="0"/>
        <v>6.8292682926829329E-2</v>
      </c>
      <c r="H38" s="19">
        <f t="shared" si="1"/>
        <v>-3.6529680365296802E-2</v>
      </c>
      <c r="I38" s="19">
        <f t="shared" si="2"/>
        <v>3.7914691943127909E-2</v>
      </c>
      <c r="J38" s="19">
        <f t="shared" si="3"/>
        <v>-7.6103500761035003E-2</v>
      </c>
      <c r="K38" s="19">
        <f t="shared" si="4"/>
        <v>-2.6359143327841839E-2</v>
      </c>
      <c r="L38" s="19">
        <f t="shared" si="5"/>
        <v>0.13874788494077839</v>
      </c>
      <c r="M38" s="19">
        <f t="shared" si="6"/>
        <v>-6.537890044576522E-2</v>
      </c>
      <c r="N38" s="19">
        <f t="shared" si="7"/>
        <v>-0.15103338632750396</v>
      </c>
      <c r="O38" s="35">
        <v>17</v>
      </c>
      <c r="P38" s="35">
        <v>116</v>
      </c>
      <c r="Q38" s="35">
        <v>27</v>
      </c>
      <c r="R38" s="12">
        <v>4.8799582463465496E-2</v>
      </c>
      <c r="S38" s="12">
        <v>4.7524259766110966E-2</v>
      </c>
      <c r="T38" s="12">
        <v>3.2779097387173328E-2</v>
      </c>
      <c r="U38" s="12">
        <v>-9.0156393744250218E-2</v>
      </c>
      <c r="V38" s="12">
        <v>-6.3447927199191123E-2</v>
      </c>
      <c r="W38" s="12">
        <v>7.3954116059379293E-2</v>
      </c>
      <c r="X38" s="12">
        <v>6.006534305101785E-2</v>
      </c>
      <c r="Y38" s="12">
        <v>4.2437174016121341E-2</v>
      </c>
      <c r="Z38" s="12">
        <v>-0.15078462588128272</v>
      </c>
      <c r="AA38" s="35">
        <v>28</v>
      </c>
      <c r="AB38" s="35">
        <v>529</v>
      </c>
      <c r="AC38" s="35">
        <v>101</v>
      </c>
      <c r="AD38" s="12">
        <v>2.7237354085603016E-2</v>
      </c>
      <c r="AE38" s="12">
        <v>5.8080808080808177E-2</v>
      </c>
      <c r="AF38" s="12">
        <v>-3.5202863961813824E-2</v>
      </c>
      <c r="AG38" s="12">
        <v>-7.544836116264686E-2</v>
      </c>
      <c r="AH38" s="12">
        <v>-3.7458193979933101E-2</v>
      </c>
      <c r="AI38" s="12">
        <v>0.24391938846421124</v>
      </c>
      <c r="AJ38" s="12">
        <v>0.36815642458100561</v>
      </c>
      <c r="AK38" s="12">
        <v>0.17517354022049814</v>
      </c>
      <c r="AL38" s="12">
        <v>-0.23558026407227239</v>
      </c>
      <c r="AM38" s="35">
        <v>94</v>
      </c>
      <c r="AN38" s="35">
        <v>1855</v>
      </c>
      <c r="AO38" s="35">
        <v>331</v>
      </c>
      <c r="AP38" s="12">
        <v>2.7237354085603016E-2</v>
      </c>
      <c r="AQ38" s="12">
        <v>5.8080808080808177E-2</v>
      </c>
      <c r="AR38" s="12">
        <v>-3.5202863961813824E-2</v>
      </c>
      <c r="AS38" s="12">
        <v>-7.544836116264686E-2</v>
      </c>
      <c r="AT38" s="12">
        <v>-3.7458193979933101E-2</v>
      </c>
      <c r="AU38" s="12">
        <v>0.24391938846421124</v>
      </c>
      <c r="AV38" s="12">
        <v>0.36815642458100561</v>
      </c>
      <c r="AW38" s="12">
        <v>0.17517354022049814</v>
      </c>
      <c r="AX38" s="12">
        <v>-0.23558026407227239</v>
      </c>
      <c r="AY38" s="35">
        <v>248</v>
      </c>
      <c r="AZ38" s="35">
        <v>1711</v>
      </c>
      <c r="BA38" s="35">
        <v>130</v>
      </c>
      <c r="BB38" s="12">
        <v>-4.9675146133322461E-2</v>
      </c>
      <c r="BC38" s="12">
        <v>-9.3441920274325296E-3</v>
      </c>
      <c r="BD38" s="12">
        <v>3.4570785739010068E-2</v>
      </c>
      <c r="BE38" s="12">
        <v>-1.7460582995274088E-2</v>
      </c>
      <c r="BF38" s="12">
        <v>-3.7074084321195189E-2</v>
      </c>
      <c r="BG38" s="12">
        <v>4.6192949497181335E-3</v>
      </c>
      <c r="BH38" s="12">
        <v>-3.1438377260527117E-2</v>
      </c>
      <c r="BI38" s="12">
        <v>-2.3736513344690513E-2</v>
      </c>
      <c r="BJ38" s="12">
        <v>-1.607724523033971E-2</v>
      </c>
      <c r="BK38" s="35">
        <v>4</v>
      </c>
      <c r="BL38" s="35">
        <v>90</v>
      </c>
      <c r="BM38" s="35">
        <v>32</v>
      </c>
      <c r="BN38" s="23">
        <v>25</v>
      </c>
      <c r="BO38" s="23">
        <v>227</v>
      </c>
      <c r="BP38" s="23">
        <v>103</v>
      </c>
    </row>
    <row r="39" spans="1:68" x14ac:dyDescent="0.75">
      <c r="A39" s="4" t="s">
        <v>114</v>
      </c>
      <c r="B39" s="15" t="s">
        <v>253</v>
      </c>
      <c r="C39" s="5">
        <v>11</v>
      </c>
      <c r="D39" s="5">
        <v>49</v>
      </c>
      <c r="E39" s="5">
        <v>6</v>
      </c>
      <c r="F39" s="19">
        <v>6.8292682926829329E-2</v>
      </c>
      <c r="G39" s="19">
        <f t="shared" si="0"/>
        <v>-3.6529680365296802E-2</v>
      </c>
      <c r="H39" s="19">
        <f t="shared" si="1"/>
        <v>3.7914691943127909E-2</v>
      </c>
      <c r="I39" s="19">
        <f t="shared" si="2"/>
        <v>-7.6103500761035003E-2</v>
      </c>
      <c r="J39" s="19">
        <f t="shared" si="3"/>
        <v>-2.6359143327841839E-2</v>
      </c>
      <c r="K39" s="19">
        <f t="shared" si="4"/>
        <v>0.13874788494077839</v>
      </c>
      <c r="L39" s="19">
        <f t="shared" si="5"/>
        <v>-6.537890044576522E-2</v>
      </c>
      <c r="M39" s="19">
        <f t="shared" si="6"/>
        <v>-0.15103338632750396</v>
      </c>
      <c r="N39" s="19">
        <f t="shared" si="7"/>
        <v>0.10486891385767794</v>
      </c>
      <c r="O39" s="35">
        <v>19</v>
      </c>
      <c r="P39" s="35">
        <v>189</v>
      </c>
      <c r="Q39" s="35">
        <v>26</v>
      </c>
      <c r="R39" s="12">
        <v>4.7524259766110966E-2</v>
      </c>
      <c r="S39" s="12">
        <v>3.2779097387173328E-2</v>
      </c>
      <c r="T39" s="12">
        <v>-9.0156393744250218E-2</v>
      </c>
      <c r="U39" s="12">
        <v>-6.3447927199191123E-2</v>
      </c>
      <c r="V39" s="12">
        <v>7.3954116059379293E-2</v>
      </c>
      <c r="W39" s="12">
        <v>6.006534305101785E-2</v>
      </c>
      <c r="X39" s="12">
        <v>4.2437174016121341E-2</v>
      </c>
      <c r="Y39" s="12">
        <v>-0.15078462588128272</v>
      </c>
      <c r="Z39" s="12">
        <v>-0.10283877878950189</v>
      </c>
      <c r="AA39" s="35">
        <v>14</v>
      </c>
      <c r="AB39" s="35">
        <v>432</v>
      </c>
      <c r="AC39" s="35">
        <v>108</v>
      </c>
      <c r="AD39" s="12">
        <v>5.8080808080808177E-2</v>
      </c>
      <c r="AE39" s="12">
        <v>-3.5202863961813824E-2</v>
      </c>
      <c r="AF39" s="12">
        <v>-7.544836116264686E-2</v>
      </c>
      <c r="AG39" s="12">
        <v>-3.7458193979933101E-2</v>
      </c>
      <c r="AH39" s="12">
        <v>0.24391938846421124</v>
      </c>
      <c r="AI39" s="12">
        <v>0.36815642458100561</v>
      </c>
      <c r="AJ39" s="12">
        <v>0.17517354022049814</v>
      </c>
      <c r="AK39" s="12">
        <v>-0.23558026407227239</v>
      </c>
      <c r="AL39" s="12">
        <v>-8.454545454545459E-2</v>
      </c>
      <c r="AM39" s="35">
        <v>66</v>
      </c>
      <c r="AN39" s="35">
        <v>1697</v>
      </c>
      <c r="AO39" s="35">
        <v>284</v>
      </c>
      <c r="AP39" s="12">
        <v>5.8080808080808177E-2</v>
      </c>
      <c r="AQ39" s="12">
        <v>-3.5202863961813824E-2</v>
      </c>
      <c r="AR39" s="12">
        <v>-7.544836116264686E-2</v>
      </c>
      <c r="AS39" s="12">
        <v>-3.7458193979933101E-2</v>
      </c>
      <c r="AT39" s="12">
        <v>0.24391938846421124</v>
      </c>
      <c r="AU39" s="12">
        <v>0.36815642458100561</v>
      </c>
      <c r="AV39" s="12">
        <v>0.17517354022049814</v>
      </c>
      <c r="AW39" s="12">
        <v>-0.23558026407227239</v>
      </c>
      <c r="AX39" s="12">
        <v>-8.454545454545459E-2</v>
      </c>
      <c r="AY39" s="35">
        <v>354</v>
      </c>
      <c r="AZ39" s="35">
        <v>2019</v>
      </c>
      <c r="BA39" s="35">
        <v>165</v>
      </c>
      <c r="BB39" s="12">
        <v>-9.3441920274325296E-3</v>
      </c>
      <c r="BC39" s="12">
        <v>3.4570785739010068E-2</v>
      </c>
      <c r="BD39" s="12">
        <v>-1.7460582995274088E-2</v>
      </c>
      <c r="BE39" s="12">
        <v>-3.7074084321195189E-2</v>
      </c>
      <c r="BF39" s="12">
        <v>4.6192949497181335E-3</v>
      </c>
      <c r="BG39" s="12">
        <v>-3.1438377260527117E-2</v>
      </c>
      <c r="BH39" s="12">
        <v>-2.3736513344690513E-2</v>
      </c>
      <c r="BI39" s="12">
        <v>-1.607724523033971E-2</v>
      </c>
      <c r="BJ39" s="12">
        <v>-3.6889025514909357E-2</v>
      </c>
      <c r="BK39" s="35">
        <v>5</v>
      </c>
      <c r="BL39" s="35">
        <v>70</v>
      </c>
      <c r="BM39" s="35">
        <v>30</v>
      </c>
      <c r="BN39" s="23">
        <v>27</v>
      </c>
      <c r="BO39" s="23">
        <v>300</v>
      </c>
      <c r="BP39" s="23">
        <v>77</v>
      </c>
    </row>
    <row r="40" spans="1:68" x14ac:dyDescent="0.75">
      <c r="A40" s="4" t="s">
        <v>115</v>
      </c>
      <c r="B40" s="15" t="s">
        <v>252</v>
      </c>
      <c r="C40" s="5">
        <v>11</v>
      </c>
      <c r="D40" s="5">
        <v>49</v>
      </c>
      <c r="E40" s="5">
        <v>4</v>
      </c>
      <c r="F40" s="19">
        <v>-3.6529680365296802E-2</v>
      </c>
      <c r="G40" s="19">
        <f t="shared" si="0"/>
        <v>3.7914691943127909E-2</v>
      </c>
      <c r="H40" s="19">
        <f t="shared" si="1"/>
        <v>-7.6103500761035003E-2</v>
      </c>
      <c r="I40" s="19">
        <f t="shared" si="2"/>
        <v>-2.6359143327841839E-2</v>
      </c>
      <c r="J40" s="19">
        <f t="shared" si="3"/>
        <v>0.13874788494077839</v>
      </c>
      <c r="K40" s="19">
        <f t="shared" si="4"/>
        <v>-6.537890044576522E-2</v>
      </c>
      <c r="L40" s="19">
        <f t="shared" si="5"/>
        <v>-0.15103338632750396</v>
      </c>
      <c r="M40" s="19">
        <f t="shared" si="6"/>
        <v>0.10486891385767794</v>
      </c>
      <c r="N40" s="19">
        <f t="shared" si="7"/>
        <v>-1.1864406779661052E-2</v>
      </c>
      <c r="O40" s="35">
        <v>18</v>
      </c>
      <c r="P40" s="35">
        <v>173</v>
      </c>
      <c r="Q40" s="35">
        <v>28</v>
      </c>
      <c r="R40" s="12">
        <v>3.2779097387173328E-2</v>
      </c>
      <c r="S40" s="12">
        <v>-9.0156393744250218E-2</v>
      </c>
      <c r="T40" s="12">
        <v>-6.3447927199191123E-2</v>
      </c>
      <c r="U40" s="12">
        <v>7.3954116059379293E-2</v>
      </c>
      <c r="V40" s="12">
        <v>6.006534305101785E-2</v>
      </c>
      <c r="W40" s="12">
        <v>4.2437174016121341E-2</v>
      </c>
      <c r="X40" s="12">
        <v>-0.15078462588128272</v>
      </c>
      <c r="Y40" s="12">
        <v>-0.10283877878950189</v>
      </c>
      <c r="Z40" s="12">
        <v>7.6119402985074691E-2</v>
      </c>
      <c r="AA40" s="35">
        <v>13</v>
      </c>
      <c r="AB40" s="35">
        <v>462</v>
      </c>
      <c r="AC40" s="35">
        <v>57</v>
      </c>
      <c r="AD40" s="12">
        <v>-3.5202863961813824E-2</v>
      </c>
      <c r="AE40" s="12">
        <v>-7.544836116264686E-2</v>
      </c>
      <c r="AF40" s="12">
        <v>-3.7458193979933101E-2</v>
      </c>
      <c r="AG40" s="12">
        <v>0.24391938846421124</v>
      </c>
      <c r="AH40" s="12">
        <v>0.36815642458100561</v>
      </c>
      <c r="AI40" s="12">
        <v>0.17517354022049814</v>
      </c>
      <c r="AJ40" s="12">
        <v>-0.23558026407227239</v>
      </c>
      <c r="AK40" s="12">
        <v>-8.454545454545459E-2</v>
      </c>
      <c r="AL40" s="12">
        <v>0.16037735849056611</v>
      </c>
      <c r="AM40" s="35">
        <v>76</v>
      </c>
      <c r="AN40" s="35">
        <v>1838</v>
      </c>
      <c r="AO40" s="35">
        <v>297</v>
      </c>
      <c r="AP40" s="12">
        <v>-3.5202863961813824E-2</v>
      </c>
      <c r="AQ40" s="12">
        <v>-7.544836116264686E-2</v>
      </c>
      <c r="AR40" s="12">
        <v>-3.7458193979933101E-2</v>
      </c>
      <c r="AS40" s="12">
        <v>0.24391938846421124</v>
      </c>
      <c r="AT40" s="12">
        <v>0.36815642458100561</v>
      </c>
      <c r="AU40" s="12">
        <v>0.17517354022049814</v>
      </c>
      <c r="AV40" s="12">
        <v>-0.23558026407227239</v>
      </c>
      <c r="AW40" s="12">
        <v>-8.454545454545459E-2</v>
      </c>
      <c r="AX40" s="12">
        <v>0.16037735849056611</v>
      </c>
      <c r="AY40" s="35">
        <v>327</v>
      </c>
      <c r="AZ40" s="35">
        <v>2000</v>
      </c>
      <c r="BA40" s="35">
        <v>124</v>
      </c>
      <c r="BB40" s="12">
        <v>3.4570785739010068E-2</v>
      </c>
      <c r="BC40" s="12">
        <v>-1.7460582995274088E-2</v>
      </c>
      <c r="BD40" s="12">
        <v>-3.7074084321195189E-2</v>
      </c>
      <c r="BE40" s="12">
        <v>4.6192949497181335E-3</v>
      </c>
      <c r="BF40" s="12">
        <v>-3.1438377260527117E-2</v>
      </c>
      <c r="BG40" s="12">
        <v>-2.3736513344690513E-2</v>
      </c>
      <c r="BH40" s="12">
        <v>-1.607724523033971E-2</v>
      </c>
      <c r="BI40" s="12">
        <v>-3.6889025514909357E-2</v>
      </c>
      <c r="BJ40" s="12">
        <v>6.7273932578753026E-3</v>
      </c>
      <c r="BK40" s="35">
        <v>5</v>
      </c>
      <c r="BL40" s="35">
        <v>74</v>
      </c>
      <c r="BM40" s="35">
        <v>57</v>
      </c>
      <c r="BN40" s="23">
        <v>51</v>
      </c>
      <c r="BO40" s="23">
        <v>246</v>
      </c>
      <c r="BP40" s="23">
        <v>263</v>
      </c>
    </row>
    <row r="41" spans="1:68" x14ac:dyDescent="0.75">
      <c r="A41" s="4" t="s">
        <v>116</v>
      </c>
      <c r="B41" s="15" t="s">
        <v>251</v>
      </c>
      <c r="C41" s="5">
        <v>3</v>
      </c>
      <c r="D41" s="5">
        <v>48</v>
      </c>
      <c r="E41" s="5">
        <v>11</v>
      </c>
      <c r="F41" s="19">
        <v>3.7914691943127909E-2</v>
      </c>
      <c r="G41" s="19">
        <f t="shared" si="0"/>
        <v>-7.6103500761035003E-2</v>
      </c>
      <c r="H41" s="19">
        <f t="shared" si="1"/>
        <v>-2.6359143327841839E-2</v>
      </c>
      <c r="I41" s="19">
        <f t="shared" si="2"/>
        <v>0.13874788494077839</v>
      </c>
      <c r="J41" s="19">
        <f t="shared" si="3"/>
        <v>-6.537890044576522E-2</v>
      </c>
      <c r="K41" s="19">
        <f t="shared" si="4"/>
        <v>-0.15103338632750396</v>
      </c>
      <c r="L41" s="19">
        <f t="shared" si="5"/>
        <v>0.10486891385767794</v>
      </c>
      <c r="M41" s="19">
        <f t="shared" si="6"/>
        <v>-1.1864406779661052E-2</v>
      </c>
      <c r="N41" s="19">
        <f t="shared" si="7"/>
        <v>-0.1286449399656947</v>
      </c>
      <c r="O41" s="35">
        <v>6</v>
      </c>
      <c r="P41" s="35">
        <v>163</v>
      </c>
      <c r="Q41" s="35">
        <v>45</v>
      </c>
      <c r="R41" s="12">
        <v>-9.0156393744250218E-2</v>
      </c>
      <c r="S41" s="12">
        <v>-6.3447927199191123E-2</v>
      </c>
      <c r="T41" s="12">
        <v>7.3954116059379293E-2</v>
      </c>
      <c r="U41" s="12">
        <v>6.006534305101785E-2</v>
      </c>
      <c r="V41" s="12">
        <v>4.2437174016121341E-2</v>
      </c>
      <c r="W41" s="12">
        <v>-0.15078462588128272</v>
      </c>
      <c r="X41" s="12">
        <v>-0.10283877878950189</v>
      </c>
      <c r="Y41" s="12">
        <v>7.6119402985074691E-2</v>
      </c>
      <c r="Z41" s="12">
        <v>-6.2968099861303695E-2</v>
      </c>
      <c r="AA41" s="35">
        <v>44</v>
      </c>
      <c r="AB41" s="35">
        <v>523</v>
      </c>
      <c r="AC41" s="35">
        <v>277</v>
      </c>
      <c r="AD41" s="12">
        <v>-7.544836116264686E-2</v>
      </c>
      <c r="AE41" s="12">
        <v>-3.7458193979933101E-2</v>
      </c>
      <c r="AF41" s="12">
        <v>0.24391938846421124</v>
      </c>
      <c r="AG41" s="12">
        <v>0.36815642458100561</v>
      </c>
      <c r="AH41" s="12">
        <v>0.17517354022049814</v>
      </c>
      <c r="AI41" s="12">
        <v>-0.23558026407227239</v>
      </c>
      <c r="AJ41" s="12">
        <v>-8.454545454545459E-2</v>
      </c>
      <c r="AK41" s="12">
        <v>0.16037735849056611</v>
      </c>
      <c r="AL41" s="12">
        <v>7.3598630723149316E-2</v>
      </c>
      <c r="AM41" s="35">
        <v>122</v>
      </c>
      <c r="AN41" s="35">
        <v>2932</v>
      </c>
      <c r="AO41" s="35">
        <v>554</v>
      </c>
      <c r="AP41" s="12">
        <v>-7.544836116264686E-2</v>
      </c>
      <c r="AQ41" s="12">
        <v>-3.7458193979933101E-2</v>
      </c>
      <c r="AR41" s="12">
        <v>0.24391938846421124</v>
      </c>
      <c r="AS41" s="12">
        <v>0.36815642458100561</v>
      </c>
      <c r="AT41" s="12">
        <v>0.17517354022049814</v>
      </c>
      <c r="AU41" s="12">
        <v>-0.23558026407227239</v>
      </c>
      <c r="AV41" s="12">
        <v>-8.454545454545459E-2</v>
      </c>
      <c r="AW41" s="12">
        <v>0.16037735849056611</v>
      </c>
      <c r="AX41" s="12">
        <v>7.3598630723149316E-2</v>
      </c>
      <c r="AY41" s="35">
        <v>302</v>
      </c>
      <c r="AZ41" s="35">
        <v>2131</v>
      </c>
      <c r="BA41" s="35">
        <v>142</v>
      </c>
      <c r="BB41" s="12">
        <v>-1.7460582995274088E-2</v>
      </c>
      <c r="BC41" s="12">
        <v>-3.7074084321195189E-2</v>
      </c>
      <c r="BD41" s="12">
        <v>4.6192949497181335E-3</v>
      </c>
      <c r="BE41" s="12">
        <v>-3.1438377260527117E-2</v>
      </c>
      <c r="BF41" s="12">
        <v>-2.3736513344690513E-2</v>
      </c>
      <c r="BG41" s="12">
        <v>-1.607724523033971E-2</v>
      </c>
      <c r="BH41" s="12">
        <v>-3.6889025514909357E-2</v>
      </c>
      <c r="BI41" s="12">
        <v>6.7273932578753026E-3</v>
      </c>
      <c r="BJ41" s="12">
        <v>-0.109674901836451</v>
      </c>
      <c r="BK41" s="35">
        <v>9</v>
      </c>
      <c r="BL41" s="35">
        <v>112</v>
      </c>
      <c r="BM41" s="35">
        <v>45</v>
      </c>
      <c r="BN41" s="23">
        <v>39</v>
      </c>
      <c r="BO41" s="23">
        <v>323</v>
      </c>
      <c r="BP41" s="23">
        <v>455</v>
      </c>
    </row>
    <row r="42" spans="1:68" x14ac:dyDescent="0.75">
      <c r="A42" s="4" t="s">
        <v>117</v>
      </c>
      <c r="B42" s="15" t="s">
        <v>250</v>
      </c>
      <c r="C42" s="5">
        <v>3</v>
      </c>
      <c r="D42" s="5">
        <v>22</v>
      </c>
      <c r="E42" s="5">
        <v>4</v>
      </c>
      <c r="F42" s="19">
        <v>-7.6103500761035003E-2</v>
      </c>
      <c r="G42" s="19">
        <f t="shared" si="0"/>
        <v>-2.6359143327841839E-2</v>
      </c>
      <c r="H42" s="19">
        <f t="shared" si="1"/>
        <v>0.13874788494077839</v>
      </c>
      <c r="I42" s="19">
        <f t="shared" si="2"/>
        <v>-6.537890044576522E-2</v>
      </c>
      <c r="J42" s="19">
        <f t="shared" si="3"/>
        <v>-0.15103338632750396</v>
      </c>
      <c r="K42" s="19">
        <f t="shared" si="4"/>
        <v>0.10486891385767794</v>
      </c>
      <c r="L42" s="19">
        <f t="shared" si="5"/>
        <v>-1.1864406779661052E-2</v>
      </c>
      <c r="M42" s="19">
        <f t="shared" si="6"/>
        <v>-0.1286449399656947</v>
      </c>
      <c r="N42" s="19">
        <f t="shared" si="7"/>
        <v>0.23031496062992127</v>
      </c>
      <c r="O42" s="35">
        <v>13</v>
      </c>
      <c r="P42" s="35">
        <v>157</v>
      </c>
      <c r="Q42" s="35">
        <v>37</v>
      </c>
      <c r="R42" s="12">
        <v>-6.3447927199191123E-2</v>
      </c>
      <c r="S42" s="12">
        <v>7.3954116059379293E-2</v>
      </c>
      <c r="T42" s="12">
        <v>6.006534305101785E-2</v>
      </c>
      <c r="U42" s="12">
        <v>4.2437174016121341E-2</v>
      </c>
      <c r="V42" s="12">
        <v>-0.15078462588128272</v>
      </c>
      <c r="W42" s="12">
        <v>-0.10283877878950189</v>
      </c>
      <c r="X42" s="12">
        <v>7.6119402985074691E-2</v>
      </c>
      <c r="Y42" s="12">
        <v>-6.2968099861303695E-2</v>
      </c>
      <c r="Z42" s="12">
        <v>2.6642984014209059E-3</v>
      </c>
      <c r="AA42" s="35">
        <v>15</v>
      </c>
      <c r="AB42" s="35">
        <v>598</v>
      </c>
      <c r="AC42" s="35">
        <v>108</v>
      </c>
      <c r="AD42" s="12">
        <v>-3.7458193979933101E-2</v>
      </c>
      <c r="AE42" s="12">
        <v>0.24391938846421124</v>
      </c>
      <c r="AF42" s="12">
        <v>0.36815642458100561</v>
      </c>
      <c r="AG42" s="12">
        <v>0.17517354022049814</v>
      </c>
      <c r="AH42" s="12">
        <v>-0.23558026407227239</v>
      </c>
      <c r="AI42" s="12">
        <v>-8.454545454545459E-2</v>
      </c>
      <c r="AJ42" s="12">
        <v>0.16037735849056611</v>
      </c>
      <c r="AK42" s="12">
        <v>7.3598630723149316E-2</v>
      </c>
      <c r="AL42" s="12">
        <v>4.9023515344758906E-2</v>
      </c>
      <c r="AM42" s="35">
        <v>209</v>
      </c>
      <c r="AN42" s="35">
        <v>5230</v>
      </c>
      <c r="AO42" s="35">
        <v>580</v>
      </c>
      <c r="AP42" s="12">
        <v>-3.7458193979933101E-2</v>
      </c>
      <c r="AQ42" s="12">
        <v>0.24391938846421124</v>
      </c>
      <c r="AR42" s="12">
        <v>0.36815642458100561</v>
      </c>
      <c r="AS42" s="12">
        <v>0.17517354022049814</v>
      </c>
      <c r="AT42" s="12">
        <v>-0.23558026407227239</v>
      </c>
      <c r="AU42" s="12">
        <v>-8.454545454545459E-2</v>
      </c>
      <c r="AV42" s="12">
        <v>0.16037735849056611</v>
      </c>
      <c r="AW42" s="12">
        <v>7.3598630723149316E-2</v>
      </c>
      <c r="AX42" s="12">
        <v>4.9023515344758906E-2</v>
      </c>
      <c r="AY42" s="35">
        <v>306</v>
      </c>
      <c r="AZ42" s="35">
        <v>1954</v>
      </c>
      <c r="BA42" s="35">
        <v>140</v>
      </c>
      <c r="BB42" s="12">
        <v>-3.7074084321195189E-2</v>
      </c>
      <c r="BC42" s="12">
        <v>4.6192949497181335E-3</v>
      </c>
      <c r="BD42" s="12">
        <v>-3.1438377260527117E-2</v>
      </c>
      <c r="BE42" s="12">
        <v>-2.3736513344690513E-2</v>
      </c>
      <c r="BF42" s="12">
        <v>-1.607724523033971E-2</v>
      </c>
      <c r="BG42" s="12">
        <v>-3.6889025514909357E-2</v>
      </c>
      <c r="BH42" s="12">
        <v>6.7273932578753026E-3</v>
      </c>
      <c r="BI42" s="12">
        <v>-0.109674901836451</v>
      </c>
      <c r="BJ42" s="12">
        <v>6.1606311291294569E-2</v>
      </c>
      <c r="BK42" s="35">
        <v>7</v>
      </c>
      <c r="BL42" s="35">
        <v>209</v>
      </c>
      <c r="BM42" s="35">
        <v>155</v>
      </c>
      <c r="BN42" s="23">
        <v>58</v>
      </c>
      <c r="BO42" s="23">
        <v>366</v>
      </c>
      <c r="BP42" s="23">
        <v>709</v>
      </c>
    </row>
    <row r="43" spans="1:68" x14ac:dyDescent="0.75">
      <c r="A43" s="4" t="s">
        <v>118</v>
      </c>
      <c r="B43" s="15" t="s">
        <v>249</v>
      </c>
      <c r="C43" s="5">
        <v>6</v>
      </c>
      <c r="D43" s="5">
        <v>22</v>
      </c>
      <c r="E43" s="5">
        <v>14</v>
      </c>
      <c r="F43" s="19">
        <v>-2.6359143327841839E-2</v>
      </c>
      <c r="G43" s="19">
        <f t="shared" si="0"/>
        <v>0.13874788494077839</v>
      </c>
      <c r="H43" s="19">
        <f t="shared" si="1"/>
        <v>-6.537890044576522E-2</v>
      </c>
      <c r="I43" s="19">
        <f t="shared" si="2"/>
        <v>-0.15103338632750396</v>
      </c>
      <c r="J43" s="19">
        <f t="shared" si="3"/>
        <v>0.10486891385767794</v>
      </c>
      <c r="K43" s="19">
        <f t="shared" si="4"/>
        <v>-1.1864406779661052E-2</v>
      </c>
      <c r="L43" s="19">
        <f t="shared" si="5"/>
        <v>-0.1286449399656947</v>
      </c>
      <c r="M43" s="19">
        <f t="shared" si="6"/>
        <v>0.23031496062992127</v>
      </c>
      <c r="N43" s="19">
        <f t="shared" si="7"/>
        <v>4.4799999999999951E-2</v>
      </c>
      <c r="O43" s="35">
        <v>38</v>
      </c>
      <c r="P43" s="35">
        <v>327</v>
      </c>
      <c r="Q43" s="35">
        <v>117</v>
      </c>
      <c r="R43" s="12">
        <v>7.3954116059379293E-2</v>
      </c>
      <c r="S43" s="12">
        <v>6.006534305101785E-2</v>
      </c>
      <c r="T43" s="12">
        <v>4.2437174016121341E-2</v>
      </c>
      <c r="U43" s="12">
        <v>-0.15078462588128272</v>
      </c>
      <c r="V43" s="12">
        <v>-0.10283877878950189</v>
      </c>
      <c r="W43" s="12">
        <v>7.6119402985074691E-2</v>
      </c>
      <c r="X43" s="12">
        <v>-6.2968099861303695E-2</v>
      </c>
      <c r="Y43" s="12">
        <v>2.6642984014209059E-3</v>
      </c>
      <c r="Z43" s="12">
        <v>-2.3619722468261051E-3</v>
      </c>
      <c r="AA43" s="35">
        <v>27</v>
      </c>
      <c r="AB43" s="35">
        <v>412</v>
      </c>
      <c r="AC43" s="35">
        <v>72</v>
      </c>
      <c r="AD43" s="12">
        <v>0.24391938846421124</v>
      </c>
      <c r="AE43" s="12">
        <v>0.36815642458100561</v>
      </c>
      <c r="AF43" s="12">
        <v>0.17517354022049814</v>
      </c>
      <c r="AG43" s="12">
        <v>-0.23558026407227239</v>
      </c>
      <c r="AH43" s="12">
        <v>-8.454545454545459E-2</v>
      </c>
      <c r="AI43" s="12">
        <v>0.16037735849056611</v>
      </c>
      <c r="AJ43" s="12">
        <v>7.3598630723149316E-2</v>
      </c>
      <c r="AK43" s="12">
        <v>4.9023515344758906E-2</v>
      </c>
      <c r="AL43" s="12">
        <v>-4.5592705167173397E-3</v>
      </c>
      <c r="AM43" s="35">
        <v>253</v>
      </c>
      <c r="AN43" s="35">
        <v>5378</v>
      </c>
      <c r="AO43" s="35">
        <v>629</v>
      </c>
      <c r="AP43" s="12">
        <v>0.24391938846421124</v>
      </c>
      <c r="AQ43" s="12">
        <v>0.36815642458100561</v>
      </c>
      <c r="AR43" s="12">
        <v>0.17517354022049814</v>
      </c>
      <c r="AS43" s="12">
        <v>-0.23558026407227239</v>
      </c>
      <c r="AT43" s="12">
        <v>-8.454545454545459E-2</v>
      </c>
      <c r="AU43" s="12">
        <v>0.16037735849056611</v>
      </c>
      <c r="AV43" s="12">
        <v>7.3598630723149316E-2</v>
      </c>
      <c r="AW43" s="12">
        <v>4.9023515344758906E-2</v>
      </c>
      <c r="AX43" s="12">
        <v>-4.5592705167173397E-3</v>
      </c>
      <c r="AY43" s="35">
        <v>141</v>
      </c>
      <c r="AZ43" s="35">
        <v>2141</v>
      </c>
      <c r="BA43" s="35">
        <v>136</v>
      </c>
      <c r="BB43" s="12">
        <v>4.6192949497181335E-3</v>
      </c>
      <c r="BC43" s="12">
        <v>-3.1438377260527117E-2</v>
      </c>
      <c r="BD43" s="12">
        <v>-2.3736513344690513E-2</v>
      </c>
      <c r="BE43" s="12">
        <v>-1.607724523033971E-2</v>
      </c>
      <c r="BF43" s="12">
        <v>-3.6889025514909357E-2</v>
      </c>
      <c r="BG43" s="12">
        <v>6.7273932578753026E-3</v>
      </c>
      <c r="BH43" s="12">
        <v>-0.109674901836451</v>
      </c>
      <c r="BI43" s="12">
        <v>6.1606311291294569E-2</v>
      </c>
      <c r="BJ43" s="12">
        <v>7.5861179202683537E-2</v>
      </c>
      <c r="BK43" s="35">
        <v>23</v>
      </c>
      <c r="BL43" s="35">
        <v>301</v>
      </c>
      <c r="BM43" s="35">
        <v>159</v>
      </c>
      <c r="BN43" s="23">
        <v>228</v>
      </c>
      <c r="BO43" s="23">
        <v>1580</v>
      </c>
      <c r="BP43" s="23">
        <v>1189</v>
      </c>
    </row>
    <row r="44" spans="1:68" x14ac:dyDescent="0.75">
      <c r="A44" s="4" t="s">
        <v>119</v>
      </c>
      <c r="B44" s="15" t="s">
        <v>248</v>
      </c>
      <c r="C44" s="5">
        <v>9</v>
      </c>
      <c r="D44" s="5">
        <v>89</v>
      </c>
      <c r="E44" s="5">
        <v>28</v>
      </c>
      <c r="F44" s="19">
        <v>0.13874788494077839</v>
      </c>
      <c r="G44" s="19">
        <f t="shared" si="0"/>
        <v>-6.537890044576522E-2</v>
      </c>
      <c r="H44" s="19">
        <f t="shared" si="1"/>
        <v>-0.15103338632750396</v>
      </c>
      <c r="I44" s="19">
        <f t="shared" si="2"/>
        <v>0.10486891385767794</v>
      </c>
      <c r="J44" s="19">
        <f t="shared" si="3"/>
        <v>-1.1864406779661052E-2</v>
      </c>
      <c r="K44" s="19">
        <f t="shared" si="4"/>
        <v>-0.1286449399656947</v>
      </c>
      <c r="L44" s="19">
        <f t="shared" si="5"/>
        <v>0.23031496062992127</v>
      </c>
      <c r="M44" s="19">
        <f t="shared" si="6"/>
        <v>4.4799999999999951E-2</v>
      </c>
      <c r="N44" s="19">
        <f t="shared" si="7"/>
        <v>2.7565084226646164E-2</v>
      </c>
      <c r="O44" s="35">
        <v>82</v>
      </c>
      <c r="P44" s="35">
        <v>768</v>
      </c>
      <c r="Q44" s="35">
        <v>300</v>
      </c>
      <c r="R44" s="12">
        <v>6.006534305101785E-2</v>
      </c>
      <c r="S44" s="12">
        <v>4.2437174016121341E-2</v>
      </c>
      <c r="T44" s="12">
        <v>-0.15078462588128272</v>
      </c>
      <c r="U44" s="12">
        <v>-0.10283877878950189</v>
      </c>
      <c r="V44" s="12">
        <v>7.6119402985074691E-2</v>
      </c>
      <c r="W44" s="12">
        <v>-6.2968099861303695E-2</v>
      </c>
      <c r="X44" s="12">
        <v>2.6642984014209059E-3</v>
      </c>
      <c r="Y44" s="12">
        <v>-2.3619722468261051E-3</v>
      </c>
      <c r="Z44" s="12">
        <v>0.21899970405445399</v>
      </c>
      <c r="AA44" s="35">
        <v>10</v>
      </c>
      <c r="AB44" s="35">
        <v>613</v>
      </c>
      <c r="AC44" s="35">
        <v>172</v>
      </c>
      <c r="AD44" s="12">
        <v>0.36815642458100561</v>
      </c>
      <c r="AE44" s="12">
        <v>0.17517354022049814</v>
      </c>
      <c r="AF44" s="12">
        <v>-0.23558026407227239</v>
      </c>
      <c r="AG44" s="12">
        <v>-8.454545454545459E-2</v>
      </c>
      <c r="AH44" s="12">
        <v>0.16037735849056611</v>
      </c>
      <c r="AI44" s="12">
        <v>7.3598630723149316E-2</v>
      </c>
      <c r="AJ44" s="12">
        <v>4.9023515344758906E-2</v>
      </c>
      <c r="AK44" s="12">
        <v>-4.5592705167173397E-3</v>
      </c>
      <c r="AL44" s="12">
        <v>-5.4580152671755755E-2</v>
      </c>
      <c r="AM44" s="35">
        <v>2481</v>
      </c>
      <c r="AN44" s="35">
        <v>8347</v>
      </c>
      <c r="AO44" s="35">
        <v>1756</v>
      </c>
      <c r="AP44" s="12">
        <v>0.36815642458100561</v>
      </c>
      <c r="AQ44" s="12">
        <v>0.17517354022049814</v>
      </c>
      <c r="AR44" s="12">
        <v>-0.23558026407227239</v>
      </c>
      <c r="AS44" s="12">
        <v>-8.454545454545459E-2</v>
      </c>
      <c r="AT44" s="12">
        <v>0.16037735849056611</v>
      </c>
      <c r="AU44" s="12">
        <v>7.3598630723149316E-2</v>
      </c>
      <c r="AV44" s="12">
        <v>4.9023515344758906E-2</v>
      </c>
      <c r="AW44" s="12">
        <v>-4.5592705167173397E-3</v>
      </c>
      <c r="AX44" s="12">
        <v>-5.4580152671755755E-2</v>
      </c>
      <c r="AY44" s="35">
        <v>108</v>
      </c>
      <c r="AZ44" s="35">
        <v>1955</v>
      </c>
      <c r="BA44" s="35">
        <v>79</v>
      </c>
      <c r="BB44" s="12">
        <v>-3.1438377260527117E-2</v>
      </c>
      <c r="BC44" s="12">
        <v>-2.3736513344690513E-2</v>
      </c>
      <c r="BD44" s="12">
        <v>-1.607724523033971E-2</v>
      </c>
      <c r="BE44" s="12">
        <v>-3.6889025514909357E-2</v>
      </c>
      <c r="BF44" s="12">
        <v>6.7273932578753026E-3</v>
      </c>
      <c r="BG44" s="12">
        <v>-0.109674901836451</v>
      </c>
      <c r="BH44" s="12">
        <v>6.1606311291294569E-2</v>
      </c>
      <c r="BI44" s="12">
        <v>7.5861179202683537E-2</v>
      </c>
      <c r="BJ44" s="12">
        <v>8.154454970620062E-3</v>
      </c>
      <c r="BK44" s="35">
        <v>61</v>
      </c>
      <c r="BL44" s="35">
        <v>714</v>
      </c>
      <c r="BM44" s="35">
        <v>247</v>
      </c>
      <c r="BN44" s="23">
        <v>573</v>
      </c>
      <c r="BO44" s="23">
        <v>3600</v>
      </c>
      <c r="BP44" s="23">
        <v>1758</v>
      </c>
    </row>
    <row r="45" spans="1:68" x14ac:dyDescent="0.75">
      <c r="A45" s="4" t="s">
        <v>120</v>
      </c>
      <c r="B45" s="15" t="s">
        <v>247</v>
      </c>
      <c r="C45" s="5">
        <v>18</v>
      </c>
      <c r="D45" s="5">
        <v>56</v>
      </c>
      <c r="E45" s="5">
        <v>16</v>
      </c>
      <c r="F45" s="19">
        <v>-6.537890044576522E-2</v>
      </c>
      <c r="G45" s="19">
        <f t="shared" si="0"/>
        <v>-0.15103338632750396</v>
      </c>
      <c r="H45" s="19">
        <f t="shared" si="1"/>
        <v>0.10486891385767794</v>
      </c>
      <c r="I45" s="19">
        <f t="shared" si="2"/>
        <v>-1.1864406779661052E-2</v>
      </c>
      <c r="J45" s="19">
        <f t="shared" si="3"/>
        <v>-0.1286449399656947</v>
      </c>
      <c r="K45" s="19">
        <f t="shared" si="4"/>
        <v>0.23031496062992127</v>
      </c>
      <c r="L45" s="19">
        <f t="shared" si="5"/>
        <v>4.4799999999999951E-2</v>
      </c>
      <c r="M45" s="19">
        <f t="shared" si="6"/>
        <v>2.7565084226646164E-2</v>
      </c>
      <c r="N45" s="19">
        <f t="shared" si="7"/>
        <v>-9.6870342771982143E-2</v>
      </c>
      <c r="O45" s="35">
        <v>98</v>
      </c>
      <c r="P45" s="35">
        <v>599</v>
      </c>
      <c r="Q45" s="35">
        <v>148</v>
      </c>
      <c r="R45" s="12">
        <v>4.2437174016121341E-2</v>
      </c>
      <c r="S45" s="12">
        <v>-0.15078462588128272</v>
      </c>
      <c r="T45" s="12">
        <v>-0.10283877878950189</v>
      </c>
      <c r="U45" s="12">
        <v>7.6119402985074691E-2</v>
      </c>
      <c r="V45" s="12">
        <v>-6.2968099861303695E-2</v>
      </c>
      <c r="W45" s="12">
        <v>2.6642984014209059E-3</v>
      </c>
      <c r="X45" s="12">
        <v>-2.3619722468261051E-3</v>
      </c>
      <c r="Y45" s="12">
        <v>0.21899970405445399</v>
      </c>
      <c r="Z45" s="12">
        <v>-5.389657683903859E-2</v>
      </c>
      <c r="AA45" s="35">
        <v>15</v>
      </c>
      <c r="AB45" s="35">
        <v>627</v>
      </c>
      <c r="AC45" s="35">
        <v>110</v>
      </c>
      <c r="AD45" s="12">
        <v>0.17517354022049814</v>
      </c>
      <c r="AE45" s="12">
        <v>-0.23558026407227239</v>
      </c>
      <c r="AF45" s="12">
        <v>-8.454545454545459E-2</v>
      </c>
      <c r="AG45" s="12">
        <v>0.16037735849056611</v>
      </c>
      <c r="AH45" s="12">
        <v>7.3598630723149316E-2</v>
      </c>
      <c r="AI45" s="12">
        <v>4.9023515344758906E-2</v>
      </c>
      <c r="AJ45" s="12">
        <v>-4.5592705167173397E-3</v>
      </c>
      <c r="AK45" s="12">
        <v>-5.4580152671755755E-2</v>
      </c>
      <c r="AL45" s="12">
        <v>8.8817117480823882E-3</v>
      </c>
      <c r="AM45" s="35">
        <v>327</v>
      </c>
      <c r="AN45" s="35">
        <v>7161</v>
      </c>
      <c r="AO45" s="35">
        <v>944</v>
      </c>
      <c r="AP45" s="12">
        <v>0.17517354022049814</v>
      </c>
      <c r="AQ45" s="12">
        <v>-0.23558026407227239</v>
      </c>
      <c r="AR45" s="12">
        <v>-8.454545454545459E-2</v>
      </c>
      <c r="AS45" s="12">
        <v>0.16037735849056611</v>
      </c>
      <c r="AT45" s="12">
        <v>7.3598630723149316E-2</v>
      </c>
      <c r="AU45" s="12">
        <v>4.9023515344758906E-2</v>
      </c>
      <c r="AV45" s="12">
        <v>-4.5592705167173397E-3</v>
      </c>
      <c r="AW45" s="12">
        <v>-5.4580152671755755E-2</v>
      </c>
      <c r="AX45" s="12">
        <v>8.8817117480823882E-3</v>
      </c>
      <c r="AY45" s="35">
        <v>99</v>
      </c>
      <c r="AZ45" s="35">
        <v>2068</v>
      </c>
      <c r="BA45" s="35">
        <v>114</v>
      </c>
      <c r="BB45" s="12">
        <v>-2.3736513344690513E-2</v>
      </c>
      <c r="BC45" s="12">
        <v>-1.607724523033971E-2</v>
      </c>
      <c r="BD45" s="12">
        <v>-3.6889025514909357E-2</v>
      </c>
      <c r="BE45" s="12">
        <v>6.7273932578753026E-3</v>
      </c>
      <c r="BF45" s="12">
        <v>-0.109674901836451</v>
      </c>
      <c r="BG45" s="12">
        <v>6.1606311291294569E-2</v>
      </c>
      <c r="BH45" s="12">
        <v>7.5861179202683537E-2</v>
      </c>
      <c r="BI45" s="12">
        <v>8.154454970620062E-3</v>
      </c>
      <c r="BJ45" s="12">
        <v>-0.15565600095158794</v>
      </c>
      <c r="BK45" s="35">
        <v>36</v>
      </c>
      <c r="BL45" s="35">
        <v>579</v>
      </c>
      <c r="BM45" s="35">
        <v>235</v>
      </c>
      <c r="BN45" s="23">
        <v>450</v>
      </c>
      <c r="BO45" s="23">
        <v>4304</v>
      </c>
      <c r="BP45" s="23">
        <v>1597</v>
      </c>
    </row>
    <row r="46" spans="1:68" x14ac:dyDescent="0.75">
      <c r="A46" s="4" t="s">
        <v>121</v>
      </c>
      <c r="B46" s="15" t="s">
        <v>246</v>
      </c>
      <c r="C46" s="5">
        <v>8</v>
      </c>
      <c r="D46" s="5">
        <v>40</v>
      </c>
      <c r="E46" s="5">
        <v>17</v>
      </c>
      <c r="F46" s="19">
        <v>-0.15103338632750396</v>
      </c>
      <c r="G46" s="19">
        <f t="shared" si="0"/>
        <v>0.10486891385767794</v>
      </c>
      <c r="H46" s="19">
        <f t="shared" si="1"/>
        <v>-1.1864406779661052E-2</v>
      </c>
      <c r="I46" s="19">
        <f t="shared" si="2"/>
        <v>-0.1286449399656947</v>
      </c>
      <c r="J46" s="19">
        <f t="shared" si="3"/>
        <v>0.23031496062992127</v>
      </c>
      <c r="K46" s="19">
        <f t="shared" si="4"/>
        <v>4.4799999999999951E-2</v>
      </c>
      <c r="L46" s="19">
        <f t="shared" si="5"/>
        <v>2.7565084226646164E-2</v>
      </c>
      <c r="M46" s="19">
        <f t="shared" si="6"/>
        <v>-9.6870342771982143E-2</v>
      </c>
      <c r="N46" s="19">
        <f t="shared" si="7"/>
        <v>-1.6501650165016479E-2</v>
      </c>
      <c r="O46" s="35">
        <v>76</v>
      </c>
      <c r="P46" s="35">
        <v>647</v>
      </c>
      <c r="Q46" s="35">
        <v>112</v>
      </c>
      <c r="R46" s="12">
        <v>-0.15078462588128272</v>
      </c>
      <c r="S46" s="12">
        <v>-0.10283877878950189</v>
      </c>
      <c r="T46" s="12">
        <v>7.6119402985074691E-2</v>
      </c>
      <c r="U46" s="12">
        <v>-6.2968099861303695E-2</v>
      </c>
      <c r="V46" s="12">
        <v>2.6642984014209059E-3</v>
      </c>
      <c r="W46" s="12">
        <v>-2.3619722468261051E-3</v>
      </c>
      <c r="X46" s="12">
        <v>0.21899970405445399</v>
      </c>
      <c r="Y46" s="12">
        <v>-5.389657683903859E-2</v>
      </c>
      <c r="Z46" s="12">
        <v>2.0015396458814561E-2</v>
      </c>
      <c r="AA46" s="35">
        <v>8</v>
      </c>
      <c r="AB46" s="35">
        <v>458</v>
      </c>
      <c r="AC46" s="35">
        <v>68</v>
      </c>
      <c r="AD46" s="12">
        <v>-0.23558026407227239</v>
      </c>
      <c r="AE46" s="12">
        <v>-8.454545454545459E-2</v>
      </c>
      <c r="AF46" s="12">
        <v>0.16037735849056611</v>
      </c>
      <c r="AG46" s="12">
        <v>7.3598630723149316E-2</v>
      </c>
      <c r="AH46" s="12">
        <v>4.9023515344758906E-2</v>
      </c>
      <c r="AI46" s="12">
        <v>-4.5592705167173397E-3</v>
      </c>
      <c r="AJ46" s="12">
        <v>-5.4580152671755755E-2</v>
      </c>
      <c r="AK46" s="12">
        <v>8.8817117480823882E-3</v>
      </c>
      <c r="AL46" s="12">
        <v>-5.2420968387354994E-2</v>
      </c>
      <c r="AM46" s="35">
        <v>244</v>
      </c>
      <c r="AN46" s="35">
        <v>6651</v>
      </c>
      <c r="AO46" s="35">
        <v>766</v>
      </c>
      <c r="AP46" s="12">
        <v>-0.23558026407227239</v>
      </c>
      <c r="AQ46" s="12">
        <v>-8.454545454545459E-2</v>
      </c>
      <c r="AR46" s="12">
        <v>0.16037735849056611</v>
      </c>
      <c r="AS46" s="12">
        <v>7.3598630723149316E-2</v>
      </c>
      <c r="AT46" s="12">
        <v>4.9023515344758906E-2</v>
      </c>
      <c r="AU46" s="12">
        <v>-4.5592705167173397E-3</v>
      </c>
      <c r="AV46" s="12">
        <v>-5.4580152671755755E-2</v>
      </c>
      <c r="AW46" s="12">
        <v>8.8817117480823882E-3</v>
      </c>
      <c r="AX46" s="12">
        <v>-5.2420968387354994E-2</v>
      </c>
      <c r="AY46" s="35">
        <v>126</v>
      </c>
      <c r="AZ46" s="35">
        <v>2352</v>
      </c>
      <c r="BA46" s="35">
        <v>72</v>
      </c>
      <c r="BB46" s="12">
        <v>-1.607724523033971E-2</v>
      </c>
      <c r="BC46" s="12">
        <v>-3.6889025514909357E-2</v>
      </c>
      <c r="BD46" s="12">
        <v>6.7273932578753026E-3</v>
      </c>
      <c r="BE46" s="12">
        <v>-0.109674901836451</v>
      </c>
      <c r="BF46" s="12">
        <v>6.1606311291294569E-2</v>
      </c>
      <c r="BG46" s="12">
        <v>7.5861179202683537E-2</v>
      </c>
      <c r="BH46" s="12">
        <v>8.154454970620062E-3</v>
      </c>
      <c r="BI46" s="12">
        <v>-0.15565600095158794</v>
      </c>
      <c r="BJ46" s="12">
        <v>-0.12684548630677339</v>
      </c>
      <c r="BK46" s="35">
        <v>30</v>
      </c>
      <c r="BL46" s="35">
        <v>507</v>
      </c>
      <c r="BM46" s="35">
        <v>216</v>
      </c>
      <c r="BN46" s="23">
        <v>461</v>
      </c>
      <c r="BO46" s="23">
        <v>3799</v>
      </c>
      <c r="BP46" s="23">
        <v>1530</v>
      </c>
    </row>
    <row r="47" spans="1:68" x14ac:dyDescent="0.75">
      <c r="A47" s="4" t="s">
        <v>122</v>
      </c>
      <c r="B47" s="15" t="s">
        <v>245</v>
      </c>
      <c r="C47" s="5">
        <v>15</v>
      </c>
      <c r="D47" s="5">
        <v>31</v>
      </c>
      <c r="E47" s="5">
        <v>13</v>
      </c>
      <c r="F47" s="19">
        <v>0.10486891385767794</v>
      </c>
      <c r="G47" s="19">
        <f t="shared" si="0"/>
        <v>-1.1864406779661052E-2</v>
      </c>
      <c r="H47" s="19">
        <f t="shared" si="1"/>
        <v>-0.1286449399656947</v>
      </c>
      <c r="I47" s="19">
        <f t="shared" si="2"/>
        <v>0.23031496062992127</v>
      </c>
      <c r="J47" s="19">
        <f t="shared" si="3"/>
        <v>4.4799999999999951E-2</v>
      </c>
      <c r="K47" s="19">
        <f t="shared" si="4"/>
        <v>2.7565084226646164E-2</v>
      </c>
      <c r="L47" s="19">
        <f t="shared" si="5"/>
        <v>-9.6870342771982143E-2</v>
      </c>
      <c r="M47" s="19">
        <f t="shared" si="6"/>
        <v>-1.6501650165016479E-2</v>
      </c>
      <c r="N47" s="19">
        <f t="shared" si="7"/>
        <v>3.691275167785224E-2</v>
      </c>
      <c r="O47" s="35">
        <v>119</v>
      </c>
      <c r="P47" s="35">
        <v>449</v>
      </c>
      <c r="Q47" s="35">
        <v>109</v>
      </c>
      <c r="R47" s="12">
        <v>-0.10283877878950189</v>
      </c>
      <c r="S47" s="12">
        <v>7.6119402985074691E-2</v>
      </c>
      <c r="T47" s="12">
        <v>-6.2968099861303695E-2</v>
      </c>
      <c r="U47" s="12">
        <v>2.6642984014209059E-3</v>
      </c>
      <c r="V47" s="12">
        <v>-2.3619722468261051E-3</v>
      </c>
      <c r="W47" s="12">
        <v>0.21899970405445399</v>
      </c>
      <c r="X47" s="12">
        <v>-5.389657683903859E-2</v>
      </c>
      <c r="Y47" s="12">
        <v>2.0015396458814561E-2</v>
      </c>
      <c r="Z47" s="12">
        <v>3.446540880503135E-2</v>
      </c>
      <c r="AA47" s="35">
        <v>23</v>
      </c>
      <c r="AB47" s="35">
        <v>466</v>
      </c>
      <c r="AC47" s="35">
        <v>67</v>
      </c>
      <c r="AD47" s="12">
        <v>-8.454545454545459E-2</v>
      </c>
      <c r="AE47" s="12">
        <v>0.16037735849056611</v>
      </c>
      <c r="AF47" s="12">
        <v>7.3598630723149316E-2</v>
      </c>
      <c r="AG47" s="12">
        <v>4.9023515344758906E-2</v>
      </c>
      <c r="AH47" s="12">
        <v>-4.5592705167173397E-3</v>
      </c>
      <c r="AI47" s="12">
        <v>-5.4580152671755755E-2</v>
      </c>
      <c r="AJ47" s="12">
        <v>8.8817117480823882E-3</v>
      </c>
      <c r="AK47" s="12">
        <v>-5.2420968387354994E-2</v>
      </c>
      <c r="AL47" s="12">
        <v>-0.1026182432432432</v>
      </c>
      <c r="AM47" s="35">
        <v>312</v>
      </c>
      <c r="AN47" s="35">
        <v>6268</v>
      </c>
      <c r="AO47" s="35">
        <v>835</v>
      </c>
      <c r="AP47" s="12">
        <v>-8.454545454545459E-2</v>
      </c>
      <c r="AQ47" s="12">
        <v>0.16037735849056611</v>
      </c>
      <c r="AR47" s="12">
        <v>7.3598630723149316E-2</v>
      </c>
      <c r="AS47" s="12">
        <v>4.9023515344758906E-2</v>
      </c>
      <c r="AT47" s="12">
        <v>-4.5592705167173397E-3</v>
      </c>
      <c r="AU47" s="12">
        <v>-5.4580152671755755E-2</v>
      </c>
      <c r="AV47" s="12">
        <v>8.8817117480823882E-3</v>
      </c>
      <c r="AW47" s="12">
        <v>-5.2420968387354994E-2</v>
      </c>
      <c r="AX47" s="12">
        <v>-0.1026182432432432</v>
      </c>
      <c r="AY47" s="35">
        <v>193</v>
      </c>
      <c r="AZ47" s="35">
        <v>1886</v>
      </c>
      <c r="BA47" s="35">
        <v>84</v>
      </c>
      <c r="BB47" s="12">
        <v>-3.6889025514909357E-2</v>
      </c>
      <c r="BC47" s="12">
        <v>6.7273932578753026E-3</v>
      </c>
      <c r="BD47" s="12">
        <v>-0.109674901836451</v>
      </c>
      <c r="BE47" s="12">
        <v>6.1606311291294569E-2</v>
      </c>
      <c r="BF47" s="12">
        <v>7.5861179202683537E-2</v>
      </c>
      <c r="BG47" s="12">
        <v>8.154454970620062E-3</v>
      </c>
      <c r="BH47" s="12">
        <v>-0.15565600095158794</v>
      </c>
      <c r="BI47" s="12">
        <v>-0.12684548630677339</v>
      </c>
      <c r="BJ47" s="12">
        <v>0.19238464020651813</v>
      </c>
      <c r="BK47" s="35">
        <v>75</v>
      </c>
      <c r="BL47" s="35">
        <v>742</v>
      </c>
      <c r="BM47" s="35">
        <v>339</v>
      </c>
      <c r="BN47" s="23">
        <v>525</v>
      </c>
      <c r="BO47" s="23">
        <v>4364</v>
      </c>
      <c r="BP47" s="23">
        <v>1815</v>
      </c>
    </row>
    <row r="48" spans="1:68" x14ac:dyDescent="0.75">
      <c r="A48" s="4" t="s">
        <v>123</v>
      </c>
      <c r="B48" s="15" t="s">
        <v>244</v>
      </c>
      <c r="C48" s="5">
        <v>18</v>
      </c>
      <c r="D48" s="5">
        <v>58</v>
      </c>
      <c r="E48" s="5">
        <v>20</v>
      </c>
      <c r="F48" s="19">
        <v>-1.1864406779661052E-2</v>
      </c>
      <c r="G48" s="19">
        <f t="shared" si="0"/>
        <v>-0.1286449399656947</v>
      </c>
      <c r="H48" s="19">
        <f t="shared" si="1"/>
        <v>0.23031496062992127</v>
      </c>
      <c r="I48" s="19">
        <f t="shared" si="2"/>
        <v>4.4799999999999951E-2</v>
      </c>
      <c r="J48" s="19">
        <f t="shared" si="3"/>
        <v>2.7565084226646164E-2</v>
      </c>
      <c r="K48" s="19">
        <f t="shared" si="4"/>
        <v>-9.6870342771982143E-2</v>
      </c>
      <c r="L48" s="19">
        <f t="shared" si="5"/>
        <v>-1.6501650165016479E-2</v>
      </c>
      <c r="M48" s="19">
        <f t="shared" si="6"/>
        <v>3.691275167785224E-2</v>
      </c>
      <c r="N48" s="19">
        <f t="shared" si="7"/>
        <v>3.8834951456310662E-2</v>
      </c>
      <c r="O48" s="35">
        <v>99</v>
      </c>
      <c r="P48" s="35">
        <v>621</v>
      </c>
      <c r="Q48" s="35">
        <v>123</v>
      </c>
      <c r="R48" s="12">
        <v>7.6119402985074691E-2</v>
      </c>
      <c r="S48" s="12">
        <v>-6.2968099861303695E-2</v>
      </c>
      <c r="T48" s="12">
        <v>2.6642984014209059E-3</v>
      </c>
      <c r="U48" s="12">
        <v>-2.3619722468261051E-3</v>
      </c>
      <c r="V48" s="12">
        <v>0.21899970405445399</v>
      </c>
      <c r="W48" s="12">
        <v>-5.389657683903859E-2</v>
      </c>
      <c r="X48" s="12">
        <v>2.0015396458814561E-2</v>
      </c>
      <c r="Y48" s="12">
        <v>3.446540880503135E-2</v>
      </c>
      <c r="Z48" s="12">
        <v>5.2529182879377467E-2</v>
      </c>
      <c r="AA48" s="35">
        <v>29</v>
      </c>
      <c r="AB48" s="35">
        <v>483</v>
      </c>
      <c r="AC48" s="35">
        <v>108</v>
      </c>
      <c r="AD48" s="12">
        <v>0.16037735849056611</v>
      </c>
      <c r="AE48" s="12">
        <v>7.3598630723149316E-2</v>
      </c>
      <c r="AF48" s="12">
        <v>4.9023515344758906E-2</v>
      </c>
      <c r="AG48" s="12">
        <v>-4.5592705167173397E-3</v>
      </c>
      <c r="AH48" s="12">
        <v>-5.4580152671755755E-2</v>
      </c>
      <c r="AI48" s="12">
        <v>8.8817117480823882E-3</v>
      </c>
      <c r="AJ48" s="12">
        <v>-5.2420968387354994E-2</v>
      </c>
      <c r="AK48" s="12">
        <v>-0.1026182432432432</v>
      </c>
      <c r="AL48" s="12">
        <v>-4.8000000000000043E-2</v>
      </c>
      <c r="AM48" s="35">
        <v>379</v>
      </c>
      <c r="AN48" s="35">
        <v>7522</v>
      </c>
      <c r="AO48" s="35">
        <v>1139</v>
      </c>
      <c r="AP48" s="12">
        <v>0.16037735849056611</v>
      </c>
      <c r="AQ48" s="12">
        <v>7.3598630723149316E-2</v>
      </c>
      <c r="AR48" s="12">
        <v>4.9023515344758906E-2</v>
      </c>
      <c r="AS48" s="12">
        <v>-4.5592705167173397E-3</v>
      </c>
      <c r="AT48" s="12">
        <v>-5.4580152671755755E-2</v>
      </c>
      <c r="AU48" s="12">
        <v>8.8817117480823882E-3</v>
      </c>
      <c r="AV48" s="12">
        <v>-5.2420968387354994E-2</v>
      </c>
      <c r="AW48" s="12">
        <v>-0.1026182432432432</v>
      </c>
      <c r="AX48" s="12">
        <v>-4.8000000000000043E-2</v>
      </c>
      <c r="AY48" s="35">
        <v>199</v>
      </c>
      <c r="AZ48" s="35">
        <v>2318</v>
      </c>
      <c r="BA48" s="35">
        <v>63</v>
      </c>
      <c r="BB48" s="12">
        <v>6.7273932578753026E-3</v>
      </c>
      <c r="BC48" s="12">
        <v>-0.109674901836451</v>
      </c>
      <c r="BD48" s="12">
        <v>6.1606311291294569E-2</v>
      </c>
      <c r="BE48" s="12">
        <v>7.5861179202683537E-2</v>
      </c>
      <c r="BF48" s="12">
        <v>8.154454970620062E-3</v>
      </c>
      <c r="BG48" s="12">
        <v>-0.15565600095158794</v>
      </c>
      <c r="BH48" s="12">
        <v>-0.12684548630677339</v>
      </c>
      <c r="BI48" s="12">
        <v>0.19238464020651813</v>
      </c>
      <c r="BJ48" s="12">
        <v>0.2273489932885906</v>
      </c>
      <c r="BK48" s="35">
        <v>40</v>
      </c>
      <c r="BL48" s="35">
        <v>588</v>
      </c>
      <c r="BM48" s="35">
        <v>290</v>
      </c>
      <c r="BN48" s="23">
        <v>422</v>
      </c>
      <c r="BO48" s="23">
        <v>3645</v>
      </c>
      <c r="BP48" s="23">
        <v>1558</v>
      </c>
    </row>
    <row r="49" spans="1:68" x14ac:dyDescent="0.75">
      <c r="A49" s="4" t="s">
        <v>124</v>
      </c>
      <c r="B49" s="15" t="s">
        <v>243</v>
      </c>
      <c r="C49" s="5">
        <v>21</v>
      </c>
      <c r="D49" s="5">
        <v>46</v>
      </c>
      <c r="E49" s="5">
        <v>6</v>
      </c>
      <c r="F49" s="19">
        <v>-0.1286449399656947</v>
      </c>
      <c r="G49" s="19">
        <f t="shared" si="0"/>
        <v>0.23031496062992127</v>
      </c>
      <c r="H49" s="19">
        <f t="shared" si="1"/>
        <v>4.4799999999999951E-2</v>
      </c>
      <c r="I49" s="19">
        <f t="shared" si="2"/>
        <v>2.7565084226646164E-2</v>
      </c>
      <c r="J49" s="19">
        <f t="shared" si="3"/>
        <v>-9.6870342771982143E-2</v>
      </c>
      <c r="K49" s="19">
        <f t="shared" si="4"/>
        <v>-1.6501650165016479E-2</v>
      </c>
      <c r="L49" s="19">
        <f t="shared" si="5"/>
        <v>3.691275167785224E-2</v>
      </c>
      <c r="M49" s="19">
        <f t="shared" si="6"/>
        <v>3.8834951456310662E-2</v>
      </c>
      <c r="N49" s="19">
        <f t="shared" si="7"/>
        <v>-7.7881619937694158E-3</v>
      </c>
      <c r="O49" s="35">
        <v>74</v>
      </c>
      <c r="P49" s="35">
        <v>415</v>
      </c>
      <c r="Q49" s="35">
        <v>107</v>
      </c>
      <c r="R49" s="12">
        <v>-6.2968099861303695E-2</v>
      </c>
      <c r="S49" s="12">
        <v>2.6642984014209059E-3</v>
      </c>
      <c r="T49" s="12">
        <v>-2.3619722468261051E-3</v>
      </c>
      <c r="U49" s="12">
        <v>0.21899970405445399</v>
      </c>
      <c r="V49" s="12">
        <v>-5.389657683903859E-2</v>
      </c>
      <c r="W49" s="12">
        <v>2.0015396458814561E-2</v>
      </c>
      <c r="X49" s="12">
        <v>3.446540880503135E-2</v>
      </c>
      <c r="Y49" s="12">
        <v>5.2529182879377467E-2</v>
      </c>
      <c r="Z49" s="12">
        <v>7.393715341959429E-3</v>
      </c>
      <c r="AA49" s="35">
        <v>18</v>
      </c>
      <c r="AB49" s="35">
        <v>483</v>
      </c>
      <c r="AC49" s="35">
        <v>85</v>
      </c>
      <c r="AD49" s="12">
        <v>7.3598630723149316E-2</v>
      </c>
      <c r="AE49" s="12">
        <v>4.9023515344758906E-2</v>
      </c>
      <c r="AF49" s="12">
        <v>-4.5592705167173397E-3</v>
      </c>
      <c r="AG49" s="12">
        <v>-5.4580152671755755E-2</v>
      </c>
      <c r="AH49" s="12">
        <v>8.8817117480823882E-3</v>
      </c>
      <c r="AI49" s="12">
        <v>-5.2420968387354994E-2</v>
      </c>
      <c r="AJ49" s="12">
        <v>-0.1026182432432432</v>
      </c>
      <c r="AK49" s="12">
        <v>-4.8000000000000043E-2</v>
      </c>
      <c r="AL49" s="12">
        <v>-3.4602076124567449E-2</v>
      </c>
      <c r="AM49" s="35">
        <v>279</v>
      </c>
      <c r="AN49" s="35">
        <v>6560</v>
      </c>
      <c r="AO49" s="35">
        <v>864</v>
      </c>
      <c r="AP49" s="12">
        <v>7.3598630723149316E-2</v>
      </c>
      <c r="AQ49" s="12">
        <v>4.9023515344758906E-2</v>
      </c>
      <c r="AR49" s="12">
        <v>-4.5592705167173397E-3</v>
      </c>
      <c r="AS49" s="12">
        <v>-5.4580152671755755E-2</v>
      </c>
      <c r="AT49" s="12">
        <v>8.8817117480823882E-3</v>
      </c>
      <c r="AU49" s="12">
        <v>-5.2420968387354994E-2</v>
      </c>
      <c r="AV49" s="12">
        <v>-0.1026182432432432</v>
      </c>
      <c r="AW49" s="12">
        <v>-4.8000000000000043E-2</v>
      </c>
      <c r="AX49" s="12">
        <v>-3.4602076124567449E-2</v>
      </c>
      <c r="AY49" s="35">
        <v>108</v>
      </c>
      <c r="AZ49" s="35">
        <v>1734</v>
      </c>
      <c r="BA49" s="35">
        <v>75</v>
      </c>
      <c r="BB49" s="12">
        <v>-0.109674901836451</v>
      </c>
      <c r="BC49" s="12">
        <v>6.1606311291294569E-2</v>
      </c>
      <c r="BD49" s="12">
        <v>7.5861179202683537E-2</v>
      </c>
      <c r="BE49" s="12">
        <v>8.154454970620062E-3</v>
      </c>
      <c r="BF49" s="12">
        <v>-0.15565600095158794</v>
      </c>
      <c r="BG49" s="12">
        <v>-0.12684548630677339</v>
      </c>
      <c r="BH49" s="12">
        <v>0.19238464020651813</v>
      </c>
      <c r="BI49" s="12">
        <v>0.2273489932885906</v>
      </c>
      <c r="BJ49" s="12">
        <v>0.10028002557713922</v>
      </c>
      <c r="BK49" s="35">
        <v>39</v>
      </c>
      <c r="BL49" s="35">
        <v>555</v>
      </c>
      <c r="BM49" s="35">
        <v>270</v>
      </c>
      <c r="BN49" s="23">
        <v>414</v>
      </c>
      <c r="BO49" s="23">
        <v>3259</v>
      </c>
      <c r="BP49" s="23">
        <v>1546</v>
      </c>
    </row>
    <row r="50" spans="1:68" x14ac:dyDescent="0.75">
      <c r="A50" s="4" t="s">
        <v>125</v>
      </c>
      <c r="B50" s="15" t="s">
        <v>242</v>
      </c>
      <c r="C50" s="5">
        <v>20</v>
      </c>
      <c r="D50" s="5">
        <v>36</v>
      </c>
      <c r="E50" s="5">
        <v>11</v>
      </c>
      <c r="F50" s="19">
        <v>0.23031496062992127</v>
      </c>
      <c r="G50" s="19">
        <f t="shared" si="0"/>
        <v>4.4799999999999951E-2</v>
      </c>
      <c r="H50" s="19">
        <f t="shared" si="1"/>
        <v>2.7565084226646164E-2</v>
      </c>
      <c r="I50" s="19">
        <f t="shared" si="2"/>
        <v>-9.6870342771982143E-2</v>
      </c>
      <c r="J50" s="19">
        <f t="shared" si="3"/>
        <v>-1.6501650165016479E-2</v>
      </c>
      <c r="K50" s="19">
        <f t="shared" si="4"/>
        <v>3.691275167785224E-2</v>
      </c>
      <c r="L50" s="19">
        <f t="shared" si="5"/>
        <v>3.8834951456310662E-2</v>
      </c>
      <c r="M50" s="19">
        <f t="shared" si="6"/>
        <v>-7.7881619937694158E-3</v>
      </c>
      <c r="N50" s="19">
        <f t="shared" si="7"/>
        <v>-6.9073783359497654E-2</v>
      </c>
      <c r="O50" s="35">
        <v>97</v>
      </c>
      <c r="P50" s="35">
        <v>602</v>
      </c>
      <c r="Q50" s="35">
        <v>116</v>
      </c>
      <c r="R50" s="12">
        <v>2.6642984014209059E-3</v>
      </c>
      <c r="S50" s="12">
        <v>-2.3619722468261051E-3</v>
      </c>
      <c r="T50" s="12">
        <v>0.21899970405445399</v>
      </c>
      <c r="U50" s="12">
        <v>-5.389657683903859E-2</v>
      </c>
      <c r="V50" s="12">
        <v>2.0015396458814561E-2</v>
      </c>
      <c r="W50" s="12">
        <v>3.446540880503135E-2</v>
      </c>
      <c r="X50" s="12">
        <v>5.2529182879377467E-2</v>
      </c>
      <c r="Y50" s="12">
        <v>7.393715341959429E-3</v>
      </c>
      <c r="Z50" s="12">
        <v>-1.4220183486238549E-2</v>
      </c>
      <c r="AA50" s="35">
        <v>12</v>
      </c>
      <c r="AB50" s="35">
        <v>385</v>
      </c>
      <c r="AC50" s="35">
        <v>92</v>
      </c>
      <c r="AD50" s="12">
        <v>4.9023515344758906E-2</v>
      </c>
      <c r="AE50" s="12">
        <v>-4.5592705167173397E-3</v>
      </c>
      <c r="AF50" s="12">
        <v>-5.4580152671755755E-2</v>
      </c>
      <c r="AG50" s="12">
        <v>8.8817117480823882E-3</v>
      </c>
      <c r="AH50" s="12">
        <v>-5.2420968387354994E-2</v>
      </c>
      <c r="AI50" s="12">
        <v>-0.1026182432432432</v>
      </c>
      <c r="AJ50" s="12">
        <v>-4.8000000000000043E-2</v>
      </c>
      <c r="AK50" s="12">
        <v>-3.4602076124567449E-2</v>
      </c>
      <c r="AL50" s="12">
        <v>-1.8945212493599595E-2</v>
      </c>
      <c r="AM50" s="35">
        <v>601</v>
      </c>
      <c r="AN50" s="35">
        <v>9455</v>
      </c>
      <c r="AO50" s="35">
        <v>1905</v>
      </c>
      <c r="AP50" s="12">
        <v>4.9023515344758906E-2</v>
      </c>
      <c r="AQ50" s="12">
        <v>-4.5592705167173397E-3</v>
      </c>
      <c r="AR50" s="12">
        <v>-5.4580152671755755E-2</v>
      </c>
      <c r="AS50" s="12">
        <v>8.8817117480823882E-3</v>
      </c>
      <c r="AT50" s="12">
        <v>-5.2420968387354994E-2</v>
      </c>
      <c r="AU50" s="12">
        <v>-0.1026182432432432</v>
      </c>
      <c r="AV50" s="12">
        <v>-4.8000000000000043E-2</v>
      </c>
      <c r="AW50" s="12">
        <v>-3.4602076124567449E-2</v>
      </c>
      <c r="AX50" s="12">
        <v>-1.8945212493599595E-2</v>
      </c>
      <c r="AY50" s="35">
        <v>172</v>
      </c>
      <c r="AZ50" s="35">
        <v>2052</v>
      </c>
      <c r="BA50" s="35">
        <v>88</v>
      </c>
      <c r="BB50" s="12">
        <v>6.1606311291294569E-2</v>
      </c>
      <c r="BC50" s="12">
        <v>7.5861179202683537E-2</v>
      </c>
      <c r="BD50" s="12">
        <v>8.154454970620062E-3</v>
      </c>
      <c r="BE50" s="12">
        <v>-0.15565600095158794</v>
      </c>
      <c r="BF50" s="12">
        <v>-0.12684548630677339</v>
      </c>
      <c r="BG50" s="12">
        <v>0.19238464020651813</v>
      </c>
      <c r="BH50" s="12">
        <v>0.2273489932885906</v>
      </c>
      <c r="BI50" s="12">
        <v>0.10028002557713922</v>
      </c>
      <c r="BJ50" s="12">
        <v>-1.0560910602993911E-2</v>
      </c>
      <c r="BK50" s="35">
        <v>52</v>
      </c>
      <c r="BL50" s="35">
        <v>681</v>
      </c>
      <c r="BM50" s="35">
        <v>321</v>
      </c>
      <c r="BN50" s="23">
        <v>356</v>
      </c>
      <c r="BO50" s="23">
        <v>3286</v>
      </c>
      <c r="BP50" s="23">
        <v>1590</v>
      </c>
    </row>
    <row r="51" spans="1:68" x14ac:dyDescent="0.75">
      <c r="A51" s="4" t="s">
        <v>126</v>
      </c>
      <c r="B51" s="15" t="s">
        <v>241</v>
      </c>
      <c r="C51" s="5">
        <v>13</v>
      </c>
      <c r="D51" s="5">
        <v>38</v>
      </c>
      <c r="E51" s="5">
        <v>19</v>
      </c>
      <c r="F51" s="19">
        <v>4.4799999999999951E-2</v>
      </c>
      <c r="G51" s="19">
        <f t="shared" si="0"/>
        <v>2.7565084226646164E-2</v>
      </c>
      <c r="H51" s="19">
        <f t="shared" si="1"/>
        <v>-9.6870342771982143E-2</v>
      </c>
      <c r="I51" s="19">
        <f t="shared" si="2"/>
        <v>-1.6501650165016479E-2</v>
      </c>
      <c r="J51" s="19">
        <f t="shared" si="3"/>
        <v>3.691275167785224E-2</v>
      </c>
      <c r="K51" s="19">
        <f t="shared" si="4"/>
        <v>3.8834951456310662E-2</v>
      </c>
      <c r="L51" s="19">
        <f t="shared" si="5"/>
        <v>-7.7881619937694158E-3</v>
      </c>
      <c r="M51" s="19">
        <f t="shared" si="6"/>
        <v>-6.9073783359497654E-2</v>
      </c>
      <c r="N51" s="19">
        <f t="shared" si="7"/>
        <v>0.11129848229342332</v>
      </c>
      <c r="O51" s="35">
        <v>96</v>
      </c>
      <c r="P51" s="35">
        <v>563</v>
      </c>
      <c r="Q51" s="35">
        <v>141</v>
      </c>
      <c r="R51" s="12">
        <v>-2.3619722468261051E-3</v>
      </c>
      <c r="S51" s="12">
        <v>0.21899970405445399</v>
      </c>
      <c r="T51" s="12">
        <v>-5.389657683903859E-2</v>
      </c>
      <c r="U51" s="12">
        <v>2.0015396458814561E-2</v>
      </c>
      <c r="V51" s="12">
        <v>3.446540880503135E-2</v>
      </c>
      <c r="W51" s="12">
        <v>5.2529182879377467E-2</v>
      </c>
      <c r="X51" s="12">
        <v>7.393715341959429E-3</v>
      </c>
      <c r="Y51" s="12">
        <v>-1.4220183486238549E-2</v>
      </c>
      <c r="Z51" s="12">
        <v>6.2587249883666818E-2</v>
      </c>
      <c r="AA51" s="35">
        <v>12</v>
      </c>
      <c r="AB51" s="35">
        <v>481</v>
      </c>
      <c r="AC51" s="35">
        <v>91</v>
      </c>
      <c r="AD51" s="12">
        <v>-4.5592705167173397E-3</v>
      </c>
      <c r="AE51" s="12">
        <v>-5.4580152671755755E-2</v>
      </c>
      <c r="AF51" s="12">
        <v>8.8817117480823882E-3</v>
      </c>
      <c r="AG51" s="12">
        <v>-5.2420968387354994E-2</v>
      </c>
      <c r="AH51" s="12">
        <v>-0.1026182432432432</v>
      </c>
      <c r="AI51" s="12">
        <v>-4.8000000000000043E-2</v>
      </c>
      <c r="AJ51" s="12">
        <v>-3.4602076124567449E-2</v>
      </c>
      <c r="AK51" s="12">
        <v>-1.8945212493599595E-2</v>
      </c>
      <c r="AL51" s="12">
        <v>3.9665970772442494E-2</v>
      </c>
      <c r="AM51" s="35">
        <v>1243</v>
      </c>
      <c r="AN51" s="35">
        <v>13918</v>
      </c>
      <c r="AO51" s="35">
        <v>1955</v>
      </c>
      <c r="AP51" s="12">
        <v>-4.5592705167173397E-3</v>
      </c>
      <c r="AQ51" s="12">
        <v>-5.4580152671755755E-2</v>
      </c>
      <c r="AR51" s="12">
        <v>8.8817117480823882E-3</v>
      </c>
      <c r="AS51" s="12">
        <v>-5.2420968387354994E-2</v>
      </c>
      <c r="AT51" s="12">
        <v>-0.1026182432432432</v>
      </c>
      <c r="AU51" s="12">
        <v>-4.8000000000000043E-2</v>
      </c>
      <c r="AV51" s="12">
        <v>-3.4602076124567449E-2</v>
      </c>
      <c r="AW51" s="12">
        <v>-1.8945212493599595E-2</v>
      </c>
      <c r="AX51" s="12">
        <v>3.9665970772442494E-2</v>
      </c>
      <c r="AY51" s="35">
        <v>244</v>
      </c>
      <c r="AZ51" s="35">
        <v>2028</v>
      </c>
      <c r="BA51" s="35">
        <v>87</v>
      </c>
      <c r="BB51" s="12">
        <v>7.5861179202683537E-2</v>
      </c>
      <c r="BC51" s="12">
        <v>8.154454970620062E-3</v>
      </c>
      <c r="BD51" s="12">
        <v>-0.15565600095158794</v>
      </c>
      <c r="BE51" s="12">
        <v>-0.12684548630677339</v>
      </c>
      <c r="BF51" s="12">
        <v>0.19238464020651813</v>
      </c>
      <c r="BG51" s="12">
        <v>0.2273489932885906</v>
      </c>
      <c r="BH51" s="12">
        <v>0.10028002557713922</v>
      </c>
      <c r="BI51" s="12">
        <v>-1.0560910602993911E-2</v>
      </c>
      <c r="BJ51" s="12">
        <v>9.0067646939684831E-2</v>
      </c>
      <c r="BK51" s="35">
        <v>39</v>
      </c>
      <c r="BL51" s="35">
        <v>874</v>
      </c>
      <c r="BM51" s="35">
        <v>296</v>
      </c>
      <c r="BN51" s="23">
        <v>342</v>
      </c>
      <c r="BO51" s="23">
        <v>3476</v>
      </c>
      <c r="BP51" s="23">
        <v>1481</v>
      </c>
    </row>
    <row r="52" spans="1:68" x14ac:dyDescent="0.75">
      <c r="A52" s="4" t="s">
        <v>127</v>
      </c>
      <c r="B52" s="15" t="s">
        <v>240</v>
      </c>
      <c r="C52" s="5">
        <v>11</v>
      </c>
      <c r="D52" s="5">
        <v>41</v>
      </c>
      <c r="E52" s="5">
        <v>15</v>
      </c>
      <c r="F52" s="19">
        <v>2.7565084226646164E-2</v>
      </c>
      <c r="G52" s="19">
        <f t="shared" si="0"/>
        <v>-9.6870342771982143E-2</v>
      </c>
      <c r="H52" s="19">
        <f t="shared" si="1"/>
        <v>-1.6501650165016479E-2</v>
      </c>
      <c r="I52" s="19">
        <f t="shared" si="2"/>
        <v>3.691275167785224E-2</v>
      </c>
      <c r="J52" s="19">
        <f t="shared" si="3"/>
        <v>3.8834951456310662E-2</v>
      </c>
      <c r="K52" s="19">
        <f t="shared" si="4"/>
        <v>-7.7881619937694158E-3</v>
      </c>
      <c r="L52" s="19">
        <f t="shared" si="5"/>
        <v>-6.9073783359497654E-2</v>
      </c>
      <c r="M52" s="19">
        <f t="shared" si="6"/>
        <v>0.11129848229342332</v>
      </c>
      <c r="N52" s="19">
        <f t="shared" si="7"/>
        <v>-8.9529590288315641E-2</v>
      </c>
      <c r="O52" s="35">
        <v>82</v>
      </c>
      <c r="P52" s="35">
        <v>530</v>
      </c>
      <c r="Q52" s="35">
        <v>142</v>
      </c>
      <c r="R52" s="12">
        <v>0.21899970405445399</v>
      </c>
      <c r="S52" s="12">
        <v>-5.389657683903859E-2</v>
      </c>
      <c r="T52" s="12">
        <v>2.0015396458814561E-2</v>
      </c>
      <c r="U52" s="12">
        <v>3.446540880503135E-2</v>
      </c>
      <c r="V52" s="12">
        <v>5.2529182879377467E-2</v>
      </c>
      <c r="W52" s="12">
        <v>7.393715341959429E-3</v>
      </c>
      <c r="X52" s="12">
        <v>-1.4220183486238549E-2</v>
      </c>
      <c r="Y52" s="12">
        <v>6.2587249883666818E-2</v>
      </c>
      <c r="Z52" s="12">
        <v>-6.5688635865994724E-3</v>
      </c>
      <c r="AA52" s="35">
        <v>25</v>
      </c>
      <c r="AB52" s="35">
        <v>440</v>
      </c>
      <c r="AC52" s="35">
        <v>81</v>
      </c>
      <c r="AD52" s="12">
        <v>-5.4580152671755755E-2</v>
      </c>
      <c r="AE52" s="12">
        <v>8.8817117480823882E-3</v>
      </c>
      <c r="AF52" s="12">
        <v>-5.2420968387354994E-2</v>
      </c>
      <c r="AG52" s="12">
        <v>-0.1026182432432432</v>
      </c>
      <c r="AH52" s="12">
        <v>-4.8000000000000043E-2</v>
      </c>
      <c r="AI52" s="12">
        <v>-3.4602076124567449E-2</v>
      </c>
      <c r="AJ52" s="12">
        <v>-1.8945212493599595E-2</v>
      </c>
      <c r="AK52" s="12">
        <v>3.9665970772442494E-2</v>
      </c>
      <c r="AL52" s="12">
        <v>-6.6265060240963902E-2</v>
      </c>
      <c r="AM52" s="35">
        <v>894</v>
      </c>
      <c r="AN52" s="35">
        <v>12664</v>
      </c>
      <c r="AO52" s="35">
        <v>2012</v>
      </c>
      <c r="AP52" s="12">
        <v>-5.4580152671755755E-2</v>
      </c>
      <c r="AQ52" s="12">
        <v>8.8817117480823882E-3</v>
      </c>
      <c r="AR52" s="12">
        <v>-5.2420968387354994E-2</v>
      </c>
      <c r="AS52" s="12">
        <v>-0.1026182432432432</v>
      </c>
      <c r="AT52" s="12">
        <v>-4.8000000000000043E-2</v>
      </c>
      <c r="AU52" s="12">
        <v>-3.4602076124567449E-2</v>
      </c>
      <c r="AV52" s="12">
        <v>-1.8945212493599595E-2</v>
      </c>
      <c r="AW52" s="12">
        <v>3.9665970772442494E-2</v>
      </c>
      <c r="AX52" s="12">
        <v>-6.6265060240963902E-2</v>
      </c>
      <c r="AY52" s="35">
        <v>87</v>
      </c>
      <c r="AZ52" s="35">
        <v>1792</v>
      </c>
      <c r="BA52" s="35">
        <v>68</v>
      </c>
      <c r="BB52" s="12">
        <v>8.154454970620062E-3</v>
      </c>
      <c r="BC52" s="12">
        <v>-0.15565600095158794</v>
      </c>
      <c r="BD52" s="12">
        <v>-0.12684548630677339</v>
      </c>
      <c r="BE52" s="12">
        <v>0.19238464020651813</v>
      </c>
      <c r="BF52" s="12">
        <v>0.2273489932885906</v>
      </c>
      <c r="BG52" s="12">
        <v>0.10028002557713922</v>
      </c>
      <c r="BH52" s="12">
        <v>-1.0560910602993911E-2</v>
      </c>
      <c r="BI52" s="12">
        <v>9.0067646939684831E-2</v>
      </c>
      <c r="BJ52" s="12">
        <v>-2.9430891287787309E-2</v>
      </c>
      <c r="BK52" s="35">
        <v>52</v>
      </c>
      <c r="BL52" s="35">
        <v>832</v>
      </c>
      <c r="BM52" s="35">
        <v>294</v>
      </c>
      <c r="BN52" s="23">
        <v>401</v>
      </c>
      <c r="BO52" s="23">
        <v>3356</v>
      </c>
      <c r="BP52" s="23">
        <v>1534</v>
      </c>
    </row>
    <row r="53" spans="1:68" x14ac:dyDescent="0.75">
      <c r="A53" s="4" t="s">
        <v>128</v>
      </c>
      <c r="B53" s="15" t="s">
        <v>239</v>
      </c>
      <c r="C53" s="5">
        <v>21</v>
      </c>
      <c r="D53" s="5">
        <v>116</v>
      </c>
      <c r="E53" s="5">
        <v>29</v>
      </c>
      <c r="F53" s="19">
        <v>-9.6870342771982143E-2</v>
      </c>
      <c r="G53" s="19">
        <f t="shared" si="0"/>
        <v>-1.6501650165016479E-2</v>
      </c>
      <c r="H53" s="19">
        <f t="shared" si="1"/>
        <v>3.691275167785224E-2</v>
      </c>
      <c r="I53" s="19">
        <f t="shared" si="2"/>
        <v>3.8834951456310662E-2</v>
      </c>
      <c r="J53" s="19">
        <f t="shared" si="3"/>
        <v>-7.7881619937694158E-3</v>
      </c>
      <c r="K53" s="19">
        <f t="shared" si="4"/>
        <v>-6.9073783359497654E-2</v>
      </c>
      <c r="L53" s="19">
        <f t="shared" si="5"/>
        <v>0.11129848229342332</v>
      </c>
      <c r="M53" s="19">
        <f t="shared" si="6"/>
        <v>-8.9529590288315641E-2</v>
      </c>
      <c r="N53" s="19">
        <f t="shared" si="7"/>
        <v>0.13500000000000001</v>
      </c>
      <c r="O53" s="35">
        <v>88</v>
      </c>
      <c r="P53" s="35">
        <v>625</v>
      </c>
      <c r="Q53" s="35">
        <v>129</v>
      </c>
      <c r="R53" s="12">
        <v>-5.389657683903859E-2</v>
      </c>
      <c r="S53" s="12">
        <v>2.0015396458814561E-2</v>
      </c>
      <c r="T53" s="12">
        <v>3.446540880503135E-2</v>
      </c>
      <c r="U53" s="12">
        <v>5.2529182879377467E-2</v>
      </c>
      <c r="V53" s="12">
        <v>7.393715341959429E-3</v>
      </c>
      <c r="W53" s="12">
        <v>-1.4220183486238549E-2</v>
      </c>
      <c r="X53" s="12">
        <v>6.2587249883666818E-2</v>
      </c>
      <c r="Y53" s="12">
        <v>-6.5688635865994724E-3</v>
      </c>
      <c r="Z53" s="12">
        <v>-0.10601719197707736</v>
      </c>
      <c r="AA53" s="35">
        <v>28</v>
      </c>
      <c r="AB53" s="35">
        <v>411</v>
      </c>
      <c r="AC53" s="35">
        <v>94</v>
      </c>
      <c r="AD53" s="12">
        <v>8.8817117480823882E-3</v>
      </c>
      <c r="AE53" s="12">
        <v>-5.2420968387354994E-2</v>
      </c>
      <c r="AF53" s="12">
        <v>-0.1026182432432432</v>
      </c>
      <c r="AG53" s="12">
        <v>-4.8000000000000043E-2</v>
      </c>
      <c r="AH53" s="12">
        <v>-3.4602076124567449E-2</v>
      </c>
      <c r="AI53" s="12">
        <v>-1.8945212493599595E-2</v>
      </c>
      <c r="AJ53" s="12">
        <v>3.9665970772442494E-2</v>
      </c>
      <c r="AK53" s="12">
        <v>-6.6265060240963902E-2</v>
      </c>
      <c r="AL53" s="12">
        <v>6.9892473118280396E-3</v>
      </c>
      <c r="AM53" s="35">
        <v>1020</v>
      </c>
      <c r="AN53" s="35">
        <v>14373</v>
      </c>
      <c r="AO53" s="35">
        <v>2294</v>
      </c>
      <c r="AP53" s="12">
        <v>8.8817117480823882E-3</v>
      </c>
      <c r="AQ53" s="12">
        <v>-5.2420968387354994E-2</v>
      </c>
      <c r="AR53" s="12">
        <v>-0.1026182432432432</v>
      </c>
      <c r="AS53" s="12">
        <v>-4.8000000000000043E-2</v>
      </c>
      <c r="AT53" s="12">
        <v>-3.4602076124567449E-2</v>
      </c>
      <c r="AU53" s="12">
        <v>-1.8945212493599595E-2</v>
      </c>
      <c r="AV53" s="12">
        <v>3.9665970772442494E-2</v>
      </c>
      <c r="AW53" s="12">
        <v>-6.6265060240963902E-2</v>
      </c>
      <c r="AX53" s="12">
        <v>6.9892473118280396E-3</v>
      </c>
      <c r="AY53" s="35">
        <v>58</v>
      </c>
      <c r="AZ53" s="35">
        <v>1371</v>
      </c>
      <c r="BA53" s="35">
        <v>55</v>
      </c>
      <c r="BB53" s="12">
        <v>-0.15565600095158794</v>
      </c>
      <c r="BC53" s="12">
        <v>-0.12684548630677339</v>
      </c>
      <c r="BD53" s="12">
        <v>0.19238464020651813</v>
      </c>
      <c r="BE53" s="12">
        <v>0.2273489932885906</v>
      </c>
      <c r="BF53" s="12">
        <v>0.10028002557713922</v>
      </c>
      <c r="BG53" s="12">
        <v>-1.0560910602993911E-2</v>
      </c>
      <c r="BH53" s="12">
        <v>9.0067646939684831E-2</v>
      </c>
      <c r="BI53" s="12">
        <v>-2.9430891287787309E-2</v>
      </c>
      <c r="BJ53" s="12">
        <v>-3.6296111951298893E-2</v>
      </c>
      <c r="BK53" s="35">
        <v>51</v>
      </c>
      <c r="BL53" s="35">
        <v>1027</v>
      </c>
      <c r="BM53" s="35">
        <v>264</v>
      </c>
      <c r="BN53" s="23">
        <v>387</v>
      </c>
      <c r="BO53" s="23">
        <v>2514</v>
      </c>
      <c r="BP53" s="23">
        <v>1200</v>
      </c>
    </row>
    <row r="54" spans="1:68" x14ac:dyDescent="0.75">
      <c r="A54" s="4" t="s">
        <v>129</v>
      </c>
      <c r="B54" s="15" t="s">
        <v>238</v>
      </c>
      <c r="C54" s="5">
        <v>12</v>
      </c>
      <c r="D54" s="5">
        <v>26</v>
      </c>
      <c r="E54" s="5">
        <v>14</v>
      </c>
      <c r="F54" s="19">
        <v>-1.6501650165016479E-2</v>
      </c>
      <c r="G54" s="19">
        <f t="shared" si="0"/>
        <v>3.691275167785224E-2</v>
      </c>
      <c r="H54" s="19">
        <f t="shared" si="1"/>
        <v>3.8834951456310662E-2</v>
      </c>
      <c r="I54" s="19">
        <f t="shared" si="2"/>
        <v>-7.7881619937694158E-3</v>
      </c>
      <c r="J54" s="19">
        <f t="shared" si="3"/>
        <v>-6.9073783359497654E-2</v>
      </c>
      <c r="K54" s="19">
        <f t="shared" si="4"/>
        <v>0.11129848229342332</v>
      </c>
      <c r="L54" s="19">
        <f t="shared" si="5"/>
        <v>-8.9529590288315641E-2</v>
      </c>
      <c r="M54" s="19">
        <f t="shared" si="6"/>
        <v>0.13500000000000001</v>
      </c>
      <c r="N54" s="19">
        <f t="shared" si="7"/>
        <v>-2.2026431718061623E-2</v>
      </c>
      <c r="O54" s="35">
        <v>741</v>
      </c>
      <c r="P54" s="35">
        <v>353</v>
      </c>
      <c r="Q54" s="35">
        <v>116</v>
      </c>
      <c r="R54" s="12">
        <v>2.0015396458814561E-2</v>
      </c>
      <c r="S54" s="12">
        <v>3.446540880503135E-2</v>
      </c>
      <c r="T54" s="12">
        <v>5.2529182879377467E-2</v>
      </c>
      <c r="U54" s="12">
        <v>7.393715341959429E-3</v>
      </c>
      <c r="V54" s="12">
        <v>-1.4220183486238549E-2</v>
      </c>
      <c r="W54" s="12">
        <v>6.2587249883666818E-2</v>
      </c>
      <c r="X54" s="12">
        <v>-6.5688635865994724E-3</v>
      </c>
      <c r="Y54" s="12">
        <v>-0.10601719197707736</v>
      </c>
      <c r="Z54" s="12">
        <v>-2.0710059171597628E-2</v>
      </c>
      <c r="AA54" s="35">
        <v>15</v>
      </c>
      <c r="AB54" s="35">
        <v>508</v>
      </c>
      <c r="AC54" s="35">
        <v>110</v>
      </c>
      <c r="AD54" s="12">
        <v>-5.2420968387354994E-2</v>
      </c>
      <c r="AE54" s="12">
        <v>-0.1026182432432432</v>
      </c>
      <c r="AF54" s="12">
        <v>-4.8000000000000043E-2</v>
      </c>
      <c r="AG54" s="12">
        <v>-3.4602076124567449E-2</v>
      </c>
      <c r="AH54" s="12">
        <v>-1.8945212493599595E-2</v>
      </c>
      <c r="AI54" s="12">
        <v>3.9665970772442494E-2</v>
      </c>
      <c r="AJ54" s="12">
        <v>-6.6265060240963902E-2</v>
      </c>
      <c r="AK54" s="12">
        <v>6.9892473118280396E-3</v>
      </c>
      <c r="AL54" s="12">
        <v>1.3347570742124892E-2</v>
      </c>
      <c r="AM54" s="35">
        <v>1581</v>
      </c>
      <c r="AN54" s="35">
        <v>15786</v>
      </c>
      <c r="AO54" s="35">
        <v>4866</v>
      </c>
      <c r="AP54" s="12">
        <v>-5.2420968387354994E-2</v>
      </c>
      <c r="AQ54" s="12">
        <v>-0.1026182432432432</v>
      </c>
      <c r="AR54" s="12">
        <v>-4.8000000000000043E-2</v>
      </c>
      <c r="AS54" s="12">
        <v>-3.4602076124567449E-2</v>
      </c>
      <c r="AT54" s="12">
        <v>-1.8945212493599595E-2</v>
      </c>
      <c r="AU54" s="12">
        <v>3.9665970772442494E-2</v>
      </c>
      <c r="AV54" s="12">
        <v>-6.6265060240963902E-2</v>
      </c>
      <c r="AW54" s="12">
        <v>6.9892473118280396E-3</v>
      </c>
      <c r="AX54" s="12">
        <v>1.3347570742124892E-2</v>
      </c>
      <c r="AY54" s="35">
        <v>153</v>
      </c>
      <c r="AZ54" s="35">
        <v>1233</v>
      </c>
      <c r="BA54" s="35">
        <v>53</v>
      </c>
      <c r="BB54" s="12">
        <v>-0.12684548630677339</v>
      </c>
      <c r="BC54" s="12">
        <v>0.19238464020651813</v>
      </c>
      <c r="BD54" s="12">
        <v>0.2273489932885906</v>
      </c>
      <c r="BE54" s="12">
        <v>0.10028002557713922</v>
      </c>
      <c r="BF54" s="12">
        <v>-1.0560910602993911E-2</v>
      </c>
      <c r="BG54" s="12">
        <v>9.0067646939684831E-2</v>
      </c>
      <c r="BH54" s="12">
        <v>-2.9430891287787309E-2</v>
      </c>
      <c r="BI54" s="12">
        <v>-3.6296111951298893E-2</v>
      </c>
      <c r="BJ54" s="12">
        <v>-2.6320494229355784E-2</v>
      </c>
      <c r="BK54" s="35">
        <v>66</v>
      </c>
      <c r="BL54" s="35">
        <v>730</v>
      </c>
      <c r="BM54" s="35">
        <v>302</v>
      </c>
      <c r="BN54" s="23">
        <v>322</v>
      </c>
      <c r="BO54" s="23">
        <v>2541</v>
      </c>
      <c r="BP54" s="23">
        <v>1238</v>
      </c>
    </row>
    <row r="55" spans="1:68" x14ac:dyDescent="0.75">
      <c r="A55" s="4" t="s">
        <v>130</v>
      </c>
      <c r="B55" s="15" t="s">
        <v>237</v>
      </c>
      <c r="C55" s="5">
        <v>11</v>
      </c>
      <c r="D55" s="5">
        <v>28</v>
      </c>
      <c r="E55" s="5">
        <v>14</v>
      </c>
      <c r="F55" s="19">
        <v>3.691275167785224E-2</v>
      </c>
      <c r="G55" s="19">
        <f t="shared" si="0"/>
        <v>3.8834951456310662E-2</v>
      </c>
      <c r="H55" s="19">
        <f t="shared" si="1"/>
        <v>-7.7881619937694158E-3</v>
      </c>
      <c r="I55" s="19">
        <f t="shared" si="2"/>
        <v>-6.9073783359497654E-2</v>
      </c>
      <c r="J55" s="19">
        <f t="shared" si="3"/>
        <v>0.11129848229342332</v>
      </c>
      <c r="K55" s="19">
        <f t="shared" si="4"/>
        <v>-8.9529590288315641E-2</v>
      </c>
      <c r="L55" s="19">
        <f t="shared" si="5"/>
        <v>0.13500000000000001</v>
      </c>
      <c r="M55" s="19">
        <f t="shared" si="6"/>
        <v>-2.2026431718061623E-2</v>
      </c>
      <c r="N55" s="19">
        <f t="shared" si="7"/>
        <v>-4.2042042042042094E-2</v>
      </c>
      <c r="O55" s="35">
        <v>81</v>
      </c>
      <c r="P55" s="35">
        <v>511</v>
      </c>
      <c r="Q55" s="35">
        <v>124</v>
      </c>
      <c r="R55" s="12">
        <v>3.446540880503135E-2</v>
      </c>
      <c r="S55" s="12">
        <v>5.2529182879377467E-2</v>
      </c>
      <c r="T55" s="12">
        <v>7.393715341959429E-3</v>
      </c>
      <c r="U55" s="12">
        <v>-1.4220183486238549E-2</v>
      </c>
      <c r="V55" s="12">
        <v>6.2587249883666818E-2</v>
      </c>
      <c r="W55" s="12">
        <v>-6.5688635865994724E-3</v>
      </c>
      <c r="X55" s="12">
        <v>-0.10601719197707736</v>
      </c>
      <c r="Y55" s="12">
        <v>-2.0710059171597628E-2</v>
      </c>
      <c r="Z55" s="12">
        <v>0.12411883182275928</v>
      </c>
      <c r="AA55" s="35">
        <v>13</v>
      </c>
      <c r="AB55" s="35">
        <v>523</v>
      </c>
      <c r="AC55" s="35">
        <v>82</v>
      </c>
      <c r="AD55" s="12">
        <v>-0.1026182432432432</v>
      </c>
      <c r="AE55" s="12">
        <v>-4.8000000000000043E-2</v>
      </c>
      <c r="AF55" s="12">
        <v>-3.4602076124567449E-2</v>
      </c>
      <c r="AG55" s="12">
        <v>-1.8945212493599595E-2</v>
      </c>
      <c r="AH55" s="12">
        <v>3.9665970772442494E-2</v>
      </c>
      <c r="AI55" s="12">
        <v>-6.6265060240963902E-2</v>
      </c>
      <c r="AJ55" s="12">
        <v>6.9892473118280396E-3</v>
      </c>
      <c r="AK55" s="12">
        <v>1.3347570742124892E-2</v>
      </c>
      <c r="AL55" s="12">
        <v>-9.7471022128556406E-2</v>
      </c>
      <c r="AM55" s="35">
        <v>1801</v>
      </c>
      <c r="AN55" s="35">
        <v>15378</v>
      </c>
      <c r="AO55" s="35">
        <v>2708</v>
      </c>
      <c r="AP55" s="12">
        <v>-0.1026182432432432</v>
      </c>
      <c r="AQ55" s="12">
        <v>-4.8000000000000043E-2</v>
      </c>
      <c r="AR55" s="12">
        <v>-3.4602076124567449E-2</v>
      </c>
      <c r="AS55" s="12">
        <v>-1.8945212493599595E-2</v>
      </c>
      <c r="AT55" s="12">
        <v>3.9665970772442494E-2</v>
      </c>
      <c r="AU55" s="12">
        <v>-6.6265060240963902E-2</v>
      </c>
      <c r="AV55" s="12">
        <v>6.9892473118280396E-3</v>
      </c>
      <c r="AW55" s="12">
        <v>1.3347570742124892E-2</v>
      </c>
      <c r="AX55" s="12">
        <v>-9.7471022128556406E-2</v>
      </c>
      <c r="AY55" s="35">
        <v>183</v>
      </c>
      <c r="AZ55" s="35">
        <v>1991</v>
      </c>
      <c r="BA55" s="35">
        <v>71</v>
      </c>
      <c r="BB55" s="12">
        <v>0.19238464020651813</v>
      </c>
      <c r="BC55" s="12">
        <v>0.2273489932885906</v>
      </c>
      <c r="BD55" s="12">
        <v>0.10028002557713922</v>
      </c>
      <c r="BE55" s="12">
        <v>-1.0560910602993911E-2</v>
      </c>
      <c r="BF55" s="12">
        <v>9.0067646939684831E-2</v>
      </c>
      <c r="BG55" s="12">
        <v>-2.9430891287787309E-2</v>
      </c>
      <c r="BH55" s="12">
        <v>-3.6296111951298893E-2</v>
      </c>
      <c r="BI55" s="12">
        <v>-2.6320494229355784E-2</v>
      </c>
      <c r="BJ55" s="12">
        <v>0.1048229149665416</v>
      </c>
      <c r="BK55" s="35">
        <v>48</v>
      </c>
      <c r="BL55" s="35">
        <v>654</v>
      </c>
      <c r="BM55" s="35">
        <v>466</v>
      </c>
      <c r="BN55" s="23">
        <v>339</v>
      </c>
      <c r="BO55" s="23">
        <v>2932</v>
      </c>
      <c r="BP55" s="23">
        <v>1081</v>
      </c>
    </row>
    <row r="56" spans="1:68" x14ac:dyDescent="0.75">
      <c r="A56" s="4" t="s">
        <v>131</v>
      </c>
      <c r="B56" s="15" t="s">
        <v>236</v>
      </c>
      <c r="C56" s="5">
        <v>12</v>
      </c>
      <c r="D56" s="5">
        <v>51</v>
      </c>
      <c r="E56" s="5">
        <v>14</v>
      </c>
      <c r="F56" s="19">
        <v>3.8834951456310662E-2</v>
      </c>
      <c r="G56" s="19">
        <f t="shared" si="0"/>
        <v>-7.7881619937694158E-3</v>
      </c>
      <c r="H56" s="19">
        <f t="shared" si="1"/>
        <v>-6.9073783359497654E-2</v>
      </c>
      <c r="I56" s="19">
        <f t="shared" si="2"/>
        <v>0.11129848229342332</v>
      </c>
      <c r="J56" s="19">
        <f t="shared" si="3"/>
        <v>-8.9529590288315641E-2</v>
      </c>
      <c r="K56" s="19">
        <f t="shared" si="4"/>
        <v>0.13500000000000001</v>
      </c>
      <c r="L56" s="19">
        <f t="shared" si="5"/>
        <v>-2.2026431718061623E-2</v>
      </c>
      <c r="M56" s="19">
        <f t="shared" si="6"/>
        <v>-4.2042042042042094E-2</v>
      </c>
      <c r="N56" s="19">
        <f t="shared" si="7"/>
        <v>-2.6645768025078342E-2</v>
      </c>
      <c r="O56" s="35">
        <v>85</v>
      </c>
      <c r="P56" s="35">
        <v>470</v>
      </c>
      <c r="Q56" s="35">
        <v>125</v>
      </c>
      <c r="R56" s="12">
        <v>5.2529182879377467E-2</v>
      </c>
      <c r="S56" s="12">
        <v>7.393715341959429E-3</v>
      </c>
      <c r="T56" s="12">
        <v>-1.4220183486238549E-2</v>
      </c>
      <c r="U56" s="12">
        <v>6.2587249883666818E-2</v>
      </c>
      <c r="V56" s="12">
        <v>-6.5688635865994724E-3</v>
      </c>
      <c r="W56" s="12">
        <v>-0.10601719197707736</v>
      </c>
      <c r="X56" s="12">
        <v>-2.0710059171597628E-2</v>
      </c>
      <c r="Y56" s="12">
        <v>0.12411883182275928</v>
      </c>
      <c r="Z56" s="12">
        <v>-5.6215005599104195E-2</v>
      </c>
      <c r="AA56" s="35">
        <v>17</v>
      </c>
      <c r="AB56" s="35">
        <v>429</v>
      </c>
      <c r="AC56" s="35">
        <v>104</v>
      </c>
      <c r="AD56" s="12">
        <v>-4.8000000000000043E-2</v>
      </c>
      <c r="AE56" s="12">
        <v>-3.4602076124567449E-2</v>
      </c>
      <c r="AF56" s="12">
        <v>-1.8945212493599595E-2</v>
      </c>
      <c r="AG56" s="12">
        <v>3.9665970772442494E-2</v>
      </c>
      <c r="AH56" s="12">
        <v>-6.6265060240963902E-2</v>
      </c>
      <c r="AI56" s="12">
        <v>6.9892473118280396E-3</v>
      </c>
      <c r="AJ56" s="12">
        <v>1.3347570742124892E-2</v>
      </c>
      <c r="AK56" s="12">
        <v>-9.7471022128556406E-2</v>
      </c>
      <c r="AL56" s="12">
        <v>3.7361354349095155E-2</v>
      </c>
      <c r="AM56" s="35">
        <v>1219</v>
      </c>
      <c r="AN56" s="35">
        <v>13713</v>
      </c>
      <c r="AO56" s="35">
        <v>2717</v>
      </c>
      <c r="AP56" s="12">
        <v>-4.8000000000000043E-2</v>
      </c>
      <c r="AQ56" s="12">
        <v>-3.4602076124567449E-2</v>
      </c>
      <c r="AR56" s="12">
        <v>-1.8945212493599595E-2</v>
      </c>
      <c r="AS56" s="12">
        <v>3.9665970772442494E-2</v>
      </c>
      <c r="AT56" s="12">
        <v>-6.6265060240963902E-2</v>
      </c>
      <c r="AU56" s="12">
        <v>6.9892473118280396E-3</v>
      </c>
      <c r="AV56" s="12">
        <v>1.3347570742124892E-2</v>
      </c>
      <c r="AW56" s="12">
        <v>-9.7471022128556406E-2</v>
      </c>
      <c r="AX56" s="12">
        <v>3.7361354349095155E-2</v>
      </c>
      <c r="AY56" s="35">
        <v>128</v>
      </c>
      <c r="AZ56" s="35">
        <v>1949</v>
      </c>
      <c r="BA56" s="35">
        <v>65</v>
      </c>
      <c r="BB56" s="12">
        <v>0.2273489932885906</v>
      </c>
      <c r="BC56" s="12">
        <v>0.10028002557713922</v>
      </c>
      <c r="BD56" s="12">
        <v>-1.0560910602993911E-2</v>
      </c>
      <c r="BE56" s="12">
        <v>9.0067646939684831E-2</v>
      </c>
      <c r="BF56" s="12">
        <v>-2.9430891287787309E-2</v>
      </c>
      <c r="BG56" s="12">
        <v>-3.6296111951298893E-2</v>
      </c>
      <c r="BH56" s="12">
        <v>-2.6320494229355784E-2</v>
      </c>
      <c r="BI56" s="12">
        <v>0.1048229149665416</v>
      </c>
      <c r="BJ56" s="12">
        <v>-6.7954352402407991E-2</v>
      </c>
      <c r="BK56" s="35">
        <v>76</v>
      </c>
      <c r="BL56" s="35">
        <v>607</v>
      </c>
      <c r="BM56" s="35">
        <v>745</v>
      </c>
      <c r="BN56" s="23">
        <v>371</v>
      </c>
      <c r="BO56" s="23">
        <v>3130</v>
      </c>
      <c r="BP56" s="23">
        <v>897</v>
      </c>
    </row>
    <row r="57" spans="1:68" x14ac:dyDescent="0.75">
      <c r="A57" s="4" t="s">
        <v>132</v>
      </c>
      <c r="B57" s="15" t="s">
        <v>235</v>
      </c>
      <c r="C57" s="5">
        <v>12</v>
      </c>
      <c r="D57" s="5">
        <v>35</v>
      </c>
      <c r="E57" s="5">
        <v>14</v>
      </c>
      <c r="F57" s="19">
        <v>-7.7881619937694158E-3</v>
      </c>
      <c r="G57" s="19">
        <f t="shared" si="0"/>
        <v>-6.9073783359497654E-2</v>
      </c>
      <c r="H57" s="19">
        <f t="shared" si="1"/>
        <v>0.11129848229342332</v>
      </c>
      <c r="I57" s="19">
        <f t="shared" si="2"/>
        <v>-8.9529590288315641E-2</v>
      </c>
      <c r="J57" s="19">
        <f t="shared" si="3"/>
        <v>0.13500000000000001</v>
      </c>
      <c r="K57" s="19">
        <f t="shared" si="4"/>
        <v>-2.2026431718061623E-2</v>
      </c>
      <c r="L57" s="19">
        <f t="shared" si="5"/>
        <v>-4.2042042042042094E-2</v>
      </c>
      <c r="M57" s="19">
        <f t="shared" si="6"/>
        <v>-2.6645768025078342E-2</v>
      </c>
      <c r="N57" s="19">
        <f t="shared" si="7"/>
        <v>3.5426731078904927E-2</v>
      </c>
      <c r="O57" s="35">
        <v>146</v>
      </c>
      <c r="P57" s="35">
        <v>480</v>
      </c>
      <c r="Q57" s="35">
        <v>156</v>
      </c>
      <c r="R57" s="12">
        <v>7.393715341959429E-3</v>
      </c>
      <c r="S57" s="12">
        <v>-1.4220183486238549E-2</v>
      </c>
      <c r="T57" s="12">
        <v>6.2587249883666818E-2</v>
      </c>
      <c r="U57" s="12">
        <v>-6.5688635865994724E-3</v>
      </c>
      <c r="V57" s="12">
        <v>-0.10601719197707736</v>
      </c>
      <c r="W57" s="12">
        <v>-2.0710059171597628E-2</v>
      </c>
      <c r="X57" s="12">
        <v>0.12411883182275928</v>
      </c>
      <c r="Y57" s="12">
        <v>-5.6215005599104195E-2</v>
      </c>
      <c r="Z57" s="12">
        <v>9.4447081158044677E-2</v>
      </c>
      <c r="AA57" s="35">
        <v>33</v>
      </c>
      <c r="AB57" s="35">
        <v>2523</v>
      </c>
      <c r="AC57" s="35">
        <v>773</v>
      </c>
      <c r="AD57" s="12">
        <v>-3.4602076124567449E-2</v>
      </c>
      <c r="AE57" s="12">
        <v>-1.8945212493599595E-2</v>
      </c>
      <c r="AF57" s="12">
        <v>3.9665970772442494E-2</v>
      </c>
      <c r="AG57" s="12">
        <v>-6.6265060240963902E-2</v>
      </c>
      <c r="AH57" s="12">
        <v>6.9892473118280396E-3</v>
      </c>
      <c r="AI57" s="12">
        <v>1.3347570742124892E-2</v>
      </c>
      <c r="AJ57" s="12">
        <v>-9.7471022128556406E-2</v>
      </c>
      <c r="AK57" s="12">
        <v>3.7361354349095155E-2</v>
      </c>
      <c r="AL57" s="12">
        <v>5.3460889138998269E-2</v>
      </c>
      <c r="AM57" s="35">
        <v>1094</v>
      </c>
      <c r="AN57" s="35">
        <v>26465</v>
      </c>
      <c r="AO57" s="35">
        <v>5370</v>
      </c>
      <c r="AP57" s="12">
        <v>-3.4602076124567449E-2</v>
      </c>
      <c r="AQ57" s="12">
        <v>-1.8945212493599595E-2</v>
      </c>
      <c r="AR57" s="12">
        <v>3.9665970772442494E-2</v>
      </c>
      <c r="AS57" s="12">
        <v>-6.6265060240963902E-2</v>
      </c>
      <c r="AT57" s="12">
        <v>6.9892473118280396E-3</v>
      </c>
      <c r="AU57" s="12">
        <v>1.3347570742124892E-2</v>
      </c>
      <c r="AV57" s="12">
        <v>-9.7471022128556406E-2</v>
      </c>
      <c r="AW57" s="12">
        <v>3.7361354349095155E-2</v>
      </c>
      <c r="AX57" s="12">
        <v>5.3460889138998269E-2</v>
      </c>
      <c r="AY57" s="35">
        <v>337</v>
      </c>
      <c r="AZ57" s="35">
        <v>1794</v>
      </c>
      <c r="BA57" s="35">
        <v>726</v>
      </c>
      <c r="BB57" s="12">
        <v>0.10028002557713922</v>
      </c>
      <c r="BC57" s="12">
        <v>-1.0560910602993911E-2</v>
      </c>
      <c r="BD57" s="12">
        <v>9.0067646939684831E-2</v>
      </c>
      <c r="BE57" s="12">
        <v>-2.9430891287787309E-2</v>
      </c>
      <c r="BF57" s="12">
        <v>-3.6296111951298893E-2</v>
      </c>
      <c r="BG57" s="12">
        <v>-2.6320494229355784E-2</v>
      </c>
      <c r="BH57" s="12">
        <v>0.1048229149665416</v>
      </c>
      <c r="BI57" s="12">
        <v>-6.7954352402407991E-2</v>
      </c>
      <c r="BJ57" s="12">
        <v>1.0322146055394832E-2</v>
      </c>
      <c r="BK57" s="35">
        <v>176</v>
      </c>
      <c r="BL57" s="35">
        <v>1891</v>
      </c>
      <c r="BM57" s="35">
        <v>1075</v>
      </c>
      <c r="BN57" s="23">
        <v>170</v>
      </c>
      <c r="BO57" s="23">
        <v>1244</v>
      </c>
      <c r="BP57" s="23">
        <v>463</v>
      </c>
    </row>
    <row r="58" spans="1:68" x14ac:dyDescent="0.75">
      <c r="A58" s="4" t="s">
        <v>133</v>
      </c>
      <c r="B58" s="15" t="s">
        <v>234</v>
      </c>
      <c r="C58" s="5">
        <v>11</v>
      </c>
      <c r="D58" s="5">
        <v>28</v>
      </c>
      <c r="E58" s="5">
        <v>9</v>
      </c>
      <c r="F58" s="19">
        <v>-6.9073783359497654E-2</v>
      </c>
      <c r="G58" s="19">
        <f t="shared" si="0"/>
        <v>0.11129848229342332</v>
      </c>
      <c r="H58" s="19">
        <f t="shared" si="1"/>
        <v>-8.9529590288315641E-2</v>
      </c>
      <c r="I58" s="19">
        <f t="shared" si="2"/>
        <v>0.13500000000000001</v>
      </c>
      <c r="J58" s="19">
        <f t="shared" si="3"/>
        <v>-2.2026431718061623E-2</v>
      </c>
      <c r="K58" s="19">
        <f t="shared" si="4"/>
        <v>-4.2042042042042094E-2</v>
      </c>
      <c r="L58" s="19">
        <f t="shared" si="5"/>
        <v>-2.6645768025078342E-2</v>
      </c>
      <c r="M58" s="19">
        <f t="shared" si="6"/>
        <v>3.5426731078904927E-2</v>
      </c>
      <c r="N58" s="19">
        <f t="shared" si="7"/>
        <v>-3.2659409020217689E-2</v>
      </c>
      <c r="O58" s="35">
        <v>101</v>
      </c>
      <c r="P58" s="35">
        <v>555</v>
      </c>
      <c r="Q58" s="35">
        <v>116</v>
      </c>
      <c r="R58" s="12">
        <v>-1.4220183486238549E-2</v>
      </c>
      <c r="S58" s="12">
        <v>6.2587249883666818E-2</v>
      </c>
      <c r="T58" s="12">
        <v>-6.5688635865994724E-3</v>
      </c>
      <c r="U58" s="12">
        <v>-0.10601719197707736</v>
      </c>
      <c r="V58" s="12">
        <v>-2.0710059171597628E-2</v>
      </c>
      <c r="W58" s="12">
        <v>0.12411883182275928</v>
      </c>
      <c r="X58" s="12">
        <v>-5.6215005599104195E-2</v>
      </c>
      <c r="Y58" s="12">
        <v>9.4447081158044677E-2</v>
      </c>
      <c r="Z58" s="12">
        <v>-2.2116218560277567E-2</v>
      </c>
      <c r="AA58" s="35">
        <v>89</v>
      </c>
      <c r="AB58" s="35">
        <v>4693</v>
      </c>
      <c r="AC58" s="35">
        <v>1843</v>
      </c>
      <c r="AD58" s="12">
        <v>-1.8945212493599595E-2</v>
      </c>
      <c r="AE58" s="12">
        <v>3.9665970772442494E-2</v>
      </c>
      <c r="AF58" s="12">
        <v>-6.6265060240963902E-2</v>
      </c>
      <c r="AG58" s="12">
        <v>6.9892473118280396E-3</v>
      </c>
      <c r="AH58" s="12">
        <v>1.3347570742124892E-2</v>
      </c>
      <c r="AI58" s="12">
        <v>-9.7471022128556406E-2</v>
      </c>
      <c r="AJ58" s="12">
        <v>3.7361354349095155E-2</v>
      </c>
      <c r="AK58" s="12">
        <v>5.3460889138998269E-2</v>
      </c>
      <c r="AL58" s="12">
        <v>3.3653846153846256E-2</v>
      </c>
      <c r="AM58" s="35">
        <v>1295</v>
      </c>
      <c r="AN58" s="35">
        <v>31811</v>
      </c>
      <c r="AO58" s="35">
        <v>7056</v>
      </c>
      <c r="AP58" s="12">
        <v>-1.8945212493599595E-2</v>
      </c>
      <c r="AQ58" s="12">
        <v>3.9665970772442494E-2</v>
      </c>
      <c r="AR58" s="12">
        <v>-6.6265060240963902E-2</v>
      </c>
      <c r="AS58" s="12">
        <v>6.9892473118280396E-3</v>
      </c>
      <c r="AT58" s="12">
        <v>1.3347570742124892E-2</v>
      </c>
      <c r="AU58" s="12">
        <v>-9.7471022128556406E-2</v>
      </c>
      <c r="AV58" s="12">
        <v>3.7361354349095155E-2</v>
      </c>
      <c r="AW58" s="12">
        <v>5.3460889138998269E-2</v>
      </c>
      <c r="AX58" s="12">
        <v>3.3653846153846256E-2</v>
      </c>
      <c r="AY58" s="35">
        <v>217</v>
      </c>
      <c r="AZ58" s="35">
        <v>1521</v>
      </c>
      <c r="BA58" s="35">
        <v>801</v>
      </c>
      <c r="BB58" s="12">
        <v>-1.0560910602993911E-2</v>
      </c>
      <c r="BC58" s="12">
        <v>9.0067646939684831E-2</v>
      </c>
      <c r="BD58" s="12">
        <v>-2.9430891287787309E-2</v>
      </c>
      <c r="BE58" s="12">
        <v>-3.6296111951298893E-2</v>
      </c>
      <c r="BF58" s="12">
        <v>-2.6320494229355784E-2</v>
      </c>
      <c r="BG58" s="12">
        <v>0.1048229149665416</v>
      </c>
      <c r="BH58" s="12">
        <v>-6.7954352402407991E-2</v>
      </c>
      <c r="BI58" s="12">
        <v>1.0322146055394832E-2</v>
      </c>
      <c r="BJ58" s="12">
        <v>-3.586626139817628E-2</v>
      </c>
      <c r="BK58" s="35">
        <v>344</v>
      </c>
      <c r="BL58" s="35">
        <v>2569</v>
      </c>
      <c r="BM58" s="35">
        <v>1212</v>
      </c>
      <c r="BN58" s="23">
        <v>141</v>
      </c>
      <c r="BO58" s="23">
        <v>1040</v>
      </c>
      <c r="BP58" s="23">
        <v>417</v>
      </c>
    </row>
    <row r="59" spans="1:68" x14ac:dyDescent="0.75">
      <c r="A59" s="4" t="s">
        <v>134</v>
      </c>
      <c r="B59" s="15" t="s">
        <v>233</v>
      </c>
      <c r="C59" s="5">
        <v>7</v>
      </c>
      <c r="D59" s="5">
        <v>50</v>
      </c>
      <c r="E59" s="5">
        <v>10</v>
      </c>
      <c r="F59" s="19">
        <v>0.11129848229342332</v>
      </c>
      <c r="G59" s="19">
        <f t="shared" si="0"/>
        <v>-8.9529590288315641E-2</v>
      </c>
      <c r="H59" s="19">
        <f t="shared" si="1"/>
        <v>0.13500000000000001</v>
      </c>
      <c r="I59" s="19">
        <f t="shared" si="2"/>
        <v>-2.2026431718061623E-2</v>
      </c>
      <c r="J59" s="19">
        <f t="shared" si="3"/>
        <v>-4.2042042042042094E-2</v>
      </c>
      <c r="K59" s="19">
        <f t="shared" si="4"/>
        <v>-2.6645768025078342E-2</v>
      </c>
      <c r="L59" s="19">
        <f t="shared" si="5"/>
        <v>3.5426731078904927E-2</v>
      </c>
      <c r="M59" s="19">
        <f t="shared" si="6"/>
        <v>-3.2659409020217689E-2</v>
      </c>
      <c r="N59" s="19">
        <f t="shared" si="7"/>
        <v>-7.7170418006430874E-2</v>
      </c>
      <c r="O59" s="35">
        <v>81</v>
      </c>
      <c r="P59" s="35">
        <v>560</v>
      </c>
      <c r="Q59" s="35">
        <v>96</v>
      </c>
      <c r="R59" s="12">
        <v>6.2587249883666818E-2</v>
      </c>
      <c r="S59" s="12">
        <v>-6.5688635865994724E-3</v>
      </c>
      <c r="T59" s="12">
        <v>-0.10601719197707736</v>
      </c>
      <c r="U59" s="12">
        <v>-2.0710059171597628E-2</v>
      </c>
      <c r="V59" s="12">
        <v>0.12411883182275928</v>
      </c>
      <c r="W59" s="12">
        <v>-5.6215005599104195E-2</v>
      </c>
      <c r="X59" s="12">
        <v>9.4447081158044677E-2</v>
      </c>
      <c r="Y59" s="12">
        <v>-2.2116218560277567E-2</v>
      </c>
      <c r="Z59" s="12">
        <v>-2.4611973392461239E-2</v>
      </c>
      <c r="AA59" s="35">
        <v>56</v>
      </c>
      <c r="AB59" s="35">
        <v>3687</v>
      </c>
      <c r="AC59" s="35">
        <v>1159</v>
      </c>
      <c r="AD59" s="12">
        <v>3.9665970772442494E-2</v>
      </c>
      <c r="AE59" s="12">
        <v>-6.6265060240963902E-2</v>
      </c>
      <c r="AF59" s="12">
        <v>6.9892473118280396E-3</v>
      </c>
      <c r="AG59" s="12">
        <v>1.3347570742124892E-2</v>
      </c>
      <c r="AH59" s="12">
        <v>-9.7471022128556406E-2</v>
      </c>
      <c r="AI59" s="12">
        <v>3.7361354349095155E-2</v>
      </c>
      <c r="AJ59" s="12">
        <v>5.3460889138998269E-2</v>
      </c>
      <c r="AK59" s="12">
        <v>3.3653846153846256E-2</v>
      </c>
      <c r="AL59" s="12">
        <v>2.4289405684754461E-2</v>
      </c>
      <c r="AM59" s="35">
        <v>957</v>
      </c>
      <c r="AN59" s="35">
        <v>30386</v>
      </c>
      <c r="AO59" s="35">
        <v>5705</v>
      </c>
      <c r="AP59" s="12">
        <v>3.9665970772442494E-2</v>
      </c>
      <c r="AQ59" s="12">
        <v>-6.6265060240963902E-2</v>
      </c>
      <c r="AR59" s="12">
        <v>6.9892473118280396E-3</v>
      </c>
      <c r="AS59" s="12">
        <v>1.3347570742124892E-2</v>
      </c>
      <c r="AT59" s="12">
        <v>-9.7471022128556406E-2</v>
      </c>
      <c r="AU59" s="12">
        <v>3.7361354349095155E-2</v>
      </c>
      <c r="AV59" s="12">
        <v>5.3460889138998269E-2</v>
      </c>
      <c r="AW59" s="12">
        <v>3.3653846153846256E-2</v>
      </c>
      <c r="AX59" s="12">
        <v>2.4289405684754461E-2</v>
      </c>
      <c r="AY59" s="35">
        <v>488</v>
      </c>
      <c r="AZ59" s="35">
        <v>1623</v>
      </c>
      <c r="BA59" s="35">
        <v>1033</v>
      </c>
      <c r="BB59" s="12">
        <v>9.0067646939684831E-2</v>
      </c>
      <c r="BC59" s="12">
        <v>-2.9430891287787309E-2</v>
      </c>
      <c r="BD59" s="12">
        <v>-3.6296111951298893E-2</v>
      </c>
      <c r="BE59" s="12">
        <v>-2.6320494229355784E-2</v>
      </c>
      <c r="BF59" s="12">
        <v>0.1048229149665416</v>
      </c>
      <c r="BG59" s="12">
        <v>-6.7954352402407991E-2</v>
      </c>
      <c r="BH59" s="12">
        <v>1.0322146055394832E-2</v>
      </c>
      <c r="BI59" s="12">
        <v>-3.586626139817628E-2</v>
      </c>
      <c r="BJ59" s="12">
        <v>5.7560102509863764E-3</v>
      </c>
      <c r="BK59" s="35">
        <v>189</v>
      </c>
      <c r="BL59" s="35">
        <v>2861</v>
      </c>
      <c r="BM59" s="35">
        <v>1396</v>
      </c>
      <c r="BN59" s="23">
        <v>124</v>
      </c>
      <c r="BO59" s="23">
        <v>1059</v>
      </c>
      <c r="BP59" s="23">
        <v>552</v>
      </c>
    </row>
    <row r="60" spans="1:68" x14ac:dyDescent="0.75">
      <c r="A60" s="4" t="s">
        <v>135</v>
      </c>
      <c r="B60" s="15" t="s">
        <v>232</v>
      </c>
      <c r="C60" s="5">
        <v>15</v>
      </c>
      <c r="D60" s="5">
        <v>58</v>
      </c>
      <c r="E60" s="5">
        <v>21</v>
      </c>
      <c r="F60" s="19">
        <v>-8.9529590288315641E-2</v>
      </c>
      <c r="G60" s="19">
        <f t="shared" si="0"/>
        <v>0.13500000000000001</v>
      </c>
      <c r="H60" s="19">
        <f t="shared" si="1"/>
        <v>-2.2026431718061623E-2</v>
      </c>
      <c r="I60" s="19">
        <f t="shared" si="2"/>
        <v>-4.2042042042042094E-2</v>
      </c>
      <c r="J60" s="19">
        <f t="shared" si="3"/>
        <v>-2.6645768025078342E-2</v>
      </c>
      <c r="K60" s="19">
        <f t="shared" si="4"/>
        <v>3.5426731078904927E-2</v>
      </c>
      <c r="L60" s="19">
        <f t="shared" si="5"/>
        <v>-3.2659409020217689E-2</v>
      </c>
      <c r="M60" s="19">
        <f t="shared" si="6"/>
        <v>-7.7170418006430874E-2</v>
      </c>
      <c r="N60" s="19">
        <f t="shared" si="7"/>
        <v>-9.930313588850169E-2</v>
      </c>
      <c r="O60" s="35">
        <v>123</v>
      </c>
      <c r="P60" s="35">
        <v>598</v>
      </c>
      <c r="Q60" s="35">
        <v>105</v>
      </c>
      <c r="R60" s="12">
        <v>-6.5688635865994724E-3</v>
      </c>
      <c r="S60" s="12">
        <v>-0.10601719197707736</v>
      </c>
      <c r="T60" s="12">
        <v>-2.0710059171597628E-2</v>
      </c>
      <c r="U60" s="12">
        <v>0.12411883182275928</v>
      </c>
      <c r="V60" s="12">
        <v>-5.6215005599104195E-2</v>
      </c>
      <c r="W60" s="12">
        <v>9.4447081158044677E-2</v>
      </c>
      <c r="X60" s="12">
        <v>-2.2116218560277567E-2</v>
      </c>
      <c r="Y60" s="12">
        <v>-2.4611973392461239E-2</v>
      </c>
      <c r="Z60" s="12">
        <v>-3.4780631961809472E-2</v>
      </c>
      <c r="AA60" s="35">
        <v>48</v>
      </c>
      <c r="AB60" s="35">
        <v>3372</v>
      </c>
      <c r="AC60" s="35">
        <v>1020</v>
      </c>
      <c r="AD60" s="12">
        <v>-6.6265060240963902E-2</v>
      </c>
      <c r="AE60" s="12">
        <v>6.9892473118280396E-3</v>
      </c>
      <c r="AF60" s="12">
        <v>1.3347570742124892E-2</v>
      </c>
      <c r="AG60" s="12">
        <v>-9.7471022128556406E-2</v>
      </c>
      <c r="AH60" s="12">
        <v>3.7361354349095155E-2</v>
      </c>
      <c r="AI60" s="12">
        <v>5.3460889138998269E-2</v>
      </c>
      <c r="AJ60" s="12">
        <v>3.3653846153846256E-2</v>
      </c>
      <c r="AK60" s="12">
        <v>2.4289405684754461E-2</v>
      </c>
      <c r="AL60" s="12">
        <v>1.3622603430877955E-2</v>
      </c>
      <c r="AM60" s="35">
        <v>1234</v>
      </c>
      <c r="AN60" s="35">
        <v>32032</v>
      </c>
      <c r="AO60" s="35">
        <v>6243</v>
      </c>
      <c r="AP60" s="12">
        <v>-6.6265060240963902E-2</v>
      </c>
      <c r="AQ60" s="12">
        <v>6.9892473118280396E-3</v>
      </c>
      <c r="AR60" s="12">
        <v>1.3347570742124892E-2</v>
      </c>
      <c r="AS60" s="12">
        <v>-9.7471022128556406E-2</v>
      </c>
      <c r="AT60" s="12">
        <v>3.7361354349095155E-2</v>
      </c>
      <c r="AU60" s="12">
        <v>5.3460889138998269E-2</v>
      </c>
      <c r="AV60" s="12">
        <v>3.3653846153846256E-2</v>
      </c>
      <c r="AW60" s="12">
        <v>2.4289405684754461E-2</v>
      </c>
      <c r="AX60" s="12">
        <v>1.3622603430877955E-2</v>
      </c>
      <c r="AY60" s="35">
        <v>224</v>
      </c>
      <c r="AZ60" s="35">
        <v>1878</v>
      </c>
      <c r="BA60" s="35">
        <v>903</v>
      </c>
      <c r="BB60" s="12">
        <v>-2.9430891287787309E-2</v>
      </c>
      <c r="BC60" s="12">
        <v>-3.6296111951298893E-2</v>
      </c>
      <c r="BD60" s="12">
        <v>-2.6320494229355784E-2</v>
      </c>
      <c r="BE60" s="12">
        <v>0.1048229149665416</v>
      </c>
      <c r="BF60" s="12">
        <v>-6.7954352402407991E-2</v>
      </c>
      <c r="BG60" s="12">
        <v>1.0322146055394832E-2</v>
      </c>
      <c r="BH60" s="12">
        <v>-3.586626139817628E-2</v>
      </c>
      <c r="BI60" s="12">
        <v>5.7560102509863764E-3</v>
      </c>
      <c r="BJ60" s="12">
        <v>-1.0677667900260923E-2</v>
      </c>
      <c r="BK60" s="35">
        <v>280</v>
      </c>
      <c r="BL60" s="35">
        <v>2052</v>
      </c>
      <c r="BM60" s="35">
        <v>1236</v>
      </c>
      <c r="BN60" s="23">
        <v>190</v>
      </c>
      <c r="BO60" s="23">
        <v>991</v>
      </c>
      <c r="BP60" s="23">
        <v>452</v>
      </c>
    </row>
    <row r="61" spans="1:68" x14ac:dyDescent="0.75">
      <c r="A61" s="4" t="s">
        <v>136</v>
      </c>
      <c r="B61" s="15" t="s">
        <v>231</v>
      </c>
      <c r="C61" s="5">
        <v>12</v>
      </c>
      <c r="D61" s="5">
        <v>33</v>
      </c>
      <c r="E61" s="5">
        <v>10</v>
      </c>
      <c r="F61" s="19">
        <v>0.13500000000000001</v>
      </c>
      <c r="G61" s="19">
        <f t="shared" si="0"/>
        <v>-2.2026431718061623E-2</v>
      </c>
      <c r="H61" s="19">
        <f t="shared" si="1"/>
        <v>-4.2042042042042094E-2</v>
      </c>
      <c r="I61" s="19">
        <f t="shared" si="2"/>
        <v>-2.6645768025078342E-2</v>
      </c>
      <c r="J61" s="19">
        <f t="shared" si="3"/>
        <v>3.5426731078904927E-2</v>
      </c>
      <c r="K61" s="19">
        <f t="shared" si="4"/>
        <v>-3.2659409020217689E-2</v>
      </c>
      <c r="L61" s="19">
        <f t="shared" si="5"/>
        <v>-7.7170418006430874E-2</v>
      </c>
      <c r="M61" s="19">
        <f t="shared" si="6"/>
        <v>-9.930313588850169E-2</v>
      </c>
      <c r="N61" s="19">
        <f t="shared" si="7"/>
        <v>0.12572533849129597</v>
      </c>
      <c r="O61" s="35">
        <v>93</v>
      </c>
      <c r="P61" s="35">
        <v>469</v>
      </c>
      <c r="Q61" s="35">
        <v>103</v>
      </c>
      <c r="R61" s="12">
        <v>-0.10601719197707736</v>
      </c>
      <c r="S61" s="12">
        <v>-2.0710059171597628E-2</v>
      </c>
      <c r="T61" s="12">
        <v>0.12411883182275928</v>
      </c>
      <c r="U61" s="12">
        <v>-5.6215005599104195E-2</v>
      </c>
      <c r="V61" s="12">
        <v>9.4447081158044677E-2</v>
      </c>
      <c r="W61" s="12">
        <v>-2.2116218560277567E-2</v>
      </c>
      <c r="X61" s="12">
        <v>-2.4611973392461239E-2</v>
      </c>
      <c r="Y61" s="12">
        <v>-3.4780631961809472E-2</v>
      </c>
      <c r="Z61" s="12">
        <v>1.4837494112105444E-2</v>
      </c>
      <c r="AA61" s="35">
        <v>51</v>
      </c>
      <c r="AB61" s="35">
        <v>3474</v>
      </c>
      <c r="AC61" s="35">
        <v>1099</v>
      </c>
      <c r="AD61" s="12">
        <v>6.9892473118280396E-3</v>
      </c>
      <c r="AE61" s="12">
        <v>1.3347570742124892E-2</v>
      </c>
      <c r="AF61" s="12">
        <v>-9.7471022128556406E-2</v>
      </c>
      <c r="AG61" s="12">
        <v>3.7361354349095155E-2</v>
      </c>
      <c r="AH61" s="12">
        <v>5.3460889138998269E-2</v>
      </c>
      <c r="AI61" s="12">
        <v>3.3653846153846256E-2</v>
      </c>
      <c r="AJ61" s="12">
        <v>2.4289405684754461E-2</v>
      </c>
      <c r="AK61" s="12">
        <v>1.3622603430877955E-2</v>
      </c>
      <c r="AL61" s="12">
        <v>1.0452961672473782E-2</v>
      </c>
      <c r="AM61" s="35">
        <v>1046</v>
      </c>
      <c r="AN61" s="35">
        <v>30720</v>
      </c>
      <c r="AO61" s="35">
        <v>10610</v>
      </c>
      <c r="AP61" s="12">
        <v>6.9892473118280396E-3</v>
      </c>
      <c r="AQ61" s="12">
        <v>1.3347570742124892E-2</v>
      </c>
      <c r="AR61" s="12">
        <v>-9.7471022128556406E-2</v>
      </c>
      <c r="AS61" s="12">
        <v>3.7361354349095155E-2</v>
      </c>
      <c r="AT61" s="12">
        <v>5.3460889138998269E-2</v>
      </c>
      <c r="AU61" s="12">
        <v>3.3653846153846256E-2</v>
      </c>
      <c r="AV61" s="12">
        <v>2.4289405684754461E-2</v>
      </c>
      <c r="AW61" s="12">
        <v>1.3622603430877955E-2</v>
      </c>
      <c r="AX61" s="12">
        <v>1.0452961672473782E-2</v>
      </c>
      <c r="AY61" s="35">
        <v>400</v>
      </c>
      <c r="AZ61" s="35">
        <v>1648</v>
      </c>
      <c r="BA61" s="35">
        <v>1012</v>
      </c>
      <c r="BB61" s="12">
        <v>-3.6296111951298893E-2</v>
      </c>
      <c r="BC61" s="12">
        <v>-2.6320494229355784E-2</v>
      </c>
      <c r="BD61" s="12">
        <v>0.1048229149665416</v>
      </c>
      <c r="BE61" s="12">
        <v>-6.7954352402407991E-2</v>
      </c>
      <c r="BF61" s="12">
        <v>1.0322146055394832E-2</v>
      </c>
      <c r="BG61" s="12">
        <v>-3.586626139817628E-2</v>
      </c>
      <c r="BH61" s="12">
        <v>5.7560102509863764E-3</v>
      </c>
      <c r="BI61" s="12">
        <v>-1.0677667900260923E-2</v>
      </c>
      <c r="BJ61" s="12">
        <v>-5.7848367776619503E-3</v>
      </c>
      <c r="BK61" s="35">
        <v>264</v>
      </c>
      <c r="BL61" s="35">
        <v>2207</v>
      </c>
      <c r="BM61" s="35">
        <v>1310</v>
      </c>
      <c r="BN61" s="23">
        <v>143</v>
      </c>
      <c r="BO61" s="23">
        <v>1016</v>
      </c>
      <c r="BP61" s="23">
        <v>522</v>
      </c>
    </row>
    <row r="62" spans="1:68" x14ac:dyDescent="0.75">
      <c r="A62" s="4" t="s">
        <v>137</v>
      </c>
      <c r="B62" s="15" t="s">
        <v>230</v>
      </c>
      <c r="C62" s="5">
        <v>11</v>
      </c>
      <c r="D62" s="5">
        <v>44</v>
      </c>
      <c r="E62" s="5">
        <v>6</v>
      </c>
      <c r="F62" s="19">
        <v>-2.2026431718061623E-2</v>
      </c>
      <c r="G62" s="19">
        <f t="shared" si="0"/>
        <v>-4.2042042042042094E-2</v>
      </c>
      <c r="H62" s="19">
        <f t="shared" si="1"/>
        <v>-2.6645768025078342E-2</v>
      </c>
      <c r="I62" s="19">
        <f t="shared" si="2"/>
        <v>3.5426731078904927E-2</v>
      </c>
      <c r="J62" s="19">
        <f t="shared" si="3"/>
        <v>-3.2659409020217689E-2</v>
      </c>
      <c r="K62" s="19">
        <f t="shared" si="4"/>
        <v>-7.7170418006430874E-2</v>
      </c>
      <c r="L62" s="19">
        <f t="shared" si="5"/>
        <v>-9.930313588850169E-2</v>
      </c>
      <c r="M62" s="19">
        <f t="shared" si="6"/>
        <v>0.12572533849129597</v>
      </c>
      <c r="N62" s="19">
        <f t="shared" si="7"/>
        <v>-4.6391752577319534E-2</v>
      </c>
      <c r="O62" s="35">
        <v>94</v>
      </c>
      <c r="P62" s="35">
        <v>472</v>
      </c>
      <c r="Q62" s="35">
        <v>105</v>
      </c>
      <c r="R62" s="12">
        <v>-2.0710059171597628E-2</v>
      </c>
      <c r="S62" s="12">
        <v>0.12411883182275928</v>
      </c>
      <c r="T62" s="12">
        <v>-5.6215005599104195E-2</v>
      </c>
      <c r="U62" s="12">
        <v>9.4447081158044677E-2</v>
      </c>
      <c r="V62" s="12">
        <v>-2.2116218560277567E-2</v>
      </c>
      <c r="W62" s="12">
        <v>-2.4611973392461239E-2</v>
      </c>
      <c r="X62" s="12">
        <v>-3.4780631961809472E-2</v>
      </c>
      <c r="Y62" s="12">
        <v>1.4837494112105444E-2</v>
      </c>
      <c r="Z62" s="12">
        <v>7.6583894174981904E-3</v>
      </c>
      <c r="AA62" s="35">
        <v>45</v>
      </c>
      <c r="AB62" s="35">
        <v>3135</v>
      </c>
      <c r="AC62" s="35">
        <v>933</v>
      </c>
      <c r="AD62" s="12">
        <v>1.3347570742124892E-2</v>
      </c>
      <c r="AE62" s="12">
        <v>-9.7471022128556406E-2</v>
      </c>
      <c r="AF62" s="12">
        <v>3.7361354349095155E-2</v>
      </c>
      <c r="AG62" s="12">
        <v>5.3460889138998269E-2</v>
      </c>
      <c r="AH62" s="12">
        <v>3.3653846153846256E-2</v>
      </c>
      <c r="AI62" s="12">
        <v>2.4289405684754461E-2</v>
      </c>
      <c r="AJ62" s="12">
        <v>1.3622603430877955E-2</v>
      </c>
      <c r="AK62" s="12">
        <v>1.0452961672473782E-2</v>
      </c>
      <c r="AL62" s="12">
        <v>2.561576354679795E-2</v>
      </c>
      <c r="AM62" s="35">
        <v>1127</v>
      </c>
      <c r="AN62" s="35">
        <v>48102</v>
      </c>
      <c r="AO62" s="35">
        <v>20111</v>
      </c>
      <c r="AP62" s="12">
        <v>1.3347570742124892E-2</v>
      </c>
      <c r="AQ62" s="12">
        <v>-9.7471022128556406E-2</v>
      </c>
      <c r="AR62" s="12">
        <v>3.7361354349095155E-2</v>
      </c>
      <c r="AS62" s="12">
        <v>5.3460889138998269E-2</v>
      </c>
      <c r="AT62" s="12">
        <v>3.3653846153846256E-2</v>
      </c>
      <c r="AU62" s="12">
        <v>2.4289405684754461E-2</v>
      </c>
      <c r="AV62" s="12">
        <v>1.3622603430877955E-2</v>
      </c>
      <c r="AW62" s="12">
        <v>1.0452961672473782E-2</v>
      </c>
      <c r="AX62" s="12">
        <v>2.561576354679795E-2</v>
      </c>
      <c r="AY62" s="35">
        <v>347</v>
      </c>
      <c r="AZ62" s="35">
        <v>1440</v>
      </c>
      <c r="BA62" s="35">
        <v>1066</v>
      </c>
      <c r="BB62" s="12">
        <v>-2.6320494229355784E-2</v>
      </c>
      <c r="BC62" s="12">
        <v>0.1048229149665416</v>
      </c>
      <c r="BD62" s="12">
        <v>-6.7954352402407991E-2</v>
      </c>
      <c r="BE62" s="12">
        <v>1.0322146055394832E-2</v>
      </c>
      <c r="BF62" s="12">
        <v>-3.586626139817628E-2</v>
      </c>
      <c r="BG62" s="12">
        <v>5.7560102509863764E-3</v>
      </c>
      <c r="BH62" s="12">
        <v>-1.0677667900260923E-2</v>
      </c>
      <c r="BI62" s="12">
        <v>-5.7848367776619503E-3</v>
      </c>
      <c r="BJ62" s="12">
        <v>5.5429910769357216E-2</v>
      </c>
      <c r="BK62" s="35">
        <v>246</v>
      </c>
      <c r="BL62" s="35">
        <v>2022</v>
      </c>
      <c r="BM62" s="35">
        <v>1356</v>
      </c>
      <c r="BN62" s="23">
        <v>110</v>
      </c>
      <c r="BO62" s="23">
        <v>921</v>
      </c>
      <c r="BP62" s="23">
        <v>452</v>
      </c>
    </row>
    <row r="63" spans="1:68" x14ac:dyDescent="0.75">
      <c r="A63" s="4" t="s">
        <v>138</v>
      </c>
      <c r="B63" s="15" t="s">
        <v>229</v>
      </c>
      <c r="C63" s="5">
        <v>8</v>
      </c>
      <c r="D63" s="5">
        <v>20</v>
      </c>
      <c r="E63" s="5">
        <v>14</v>
      </c>
      <c r="F63" s="19">
        <v>-4.2042042042042094E-2</v>
      </c>
      <c r="G63" s="19">
        <f t="shared" si="0"/>
        <v>-2.6645768025078342E-2</v>
      </c>
      <c r="H63" s="19">
        <f t="shared" si="1"/>
        <v>3.5426731078904927E-2</v>
      </c>
      <c r="I63" s="19">
        <f t="shared" si="2"/>
        <v>-3.2659409020217689E-2</v>
      </c>
      <c r="J63" s="19">
        <f t="shared" si="3"/>
        <v>-7.7170418006430874E-2</v>
      </c>
      <c r="K63" s="19">
        <f t="shared" si="4"/>
        <v>-9.930313588850169E-2</v>
      </c>
      <c r="L63" s="19">
        <f t="shared" si="5"/>
        <v>0.12572533849129597</v>
      </c>
      <c r="M63" s="19">
        <f t="shared" si="6"/>
        <v>-4.6391752577319534E-2</v>
      </c>
      <c r="N63" s="19">
        <f t="shared" si="7"/>
        <v>9.9099099099099197E-2</v>
      </c>
      <c r="O63" s="35">
        <v>101</v>
      </c>
      <c r="P63" s="35">
        <v>443</v>
      </c>
      <c r="Q63" s="35">
        <v>122</v>
      </c>
      <c r="R63" s="12">
        <v>0.12411883182275928</v>
      </c>
      <c r="S63" s="12">
        <v>-5.6215005599104195E-2</v>
      </c>
      <c r="T63" s="12">
        <v>9.4447081158044677E-2</v>
      </c>
      <c r="U63" s="12">
        <v>-2.2116218560277567E-2</v>
      </c>
      <c r="V63" s="12">
        <v>-2.4611973392461239E-2</v>
      </c>
      <c r="W63" s="12">
        <v>-3.4780631961809472E-2</v>
      </c>
      <c r="X63" s="12">
        <v>1.4837494112105444E-2</v>
      </c>
      <c r="Y63" s="12">
        <v>7.6583894174981904E-3</v>
      </c>
      <c r="Z63" s="12">
        <v>4.8825426070935096E-2</v>
      </c>
      <c r="AA63" s="35">
        <v>45</v>
      </c>
      <c r="AB63" s="35">
        <v>3023</v>
      </c>
      <c r="AC63" s="35">
        <v>1011</v>
      </c>
      <c r="AD63" s="12">
        <v>-9.7471022128556406E-2</v>
      </c>
      <c r="AE63" s="12">
        <v>3.7361354349095155E-2</v>
      </c>
      <c r="AF63" s="12">
        <v>5.3460889138998269E-2</v>
      </c>
      <c r="AG63" s="12">
        <v>3.3653846153846256E-2</v>
      </c>
      <c r="AH63" s="12">
        <v>2.4289405684754461E-2</v>
      </c>
      <c r="AI63" s="12">
        <v>1.3622603430877955E-2</v>
      </c>
      <c r="AJ63" s="12">
        <v>1.0452961672473782E-2</v>
      </c>
      <c r="AK63" s="12">
        <v>2.561576354679795E-2</v>
      </c>
      <c r="AL63" s="12">
        <v>0.1589817483189242</v>
      </c>
      <c r="AM63" s="35">
        <v>989</v>
      </c>
      <c r="AN63" s="35">
        <v>41909</v>
      </c>
      <c r="AO63" s="35">
        <v>13057</v>
      </c>
      <c r="AP63" s="12">
        <v>-9.7471022128556406E-2</v>
      </c>
      <c r="AQ63" s="12">
        <v>3.7361354349095155E-2</v>
      </c>
      <c r="AR63" s="12">
        <v>5.3460889138998269E-2</v>
      </c>
      <c r="AS63" s="12">
        <v>3.3653846153846256E-2</v>
      </c>
      <c r="AT63" s="12">
        <v>2.4289405684754461E-2</v>
      </c>
      <c r="AU63" s="12">
        <v>1.3622603430877955E-2</v>
      </c>
      <c r="AV63" s="12">
        <v>1.0452961672473782E-2</v>
      </c>
      <c r="AW63" s="12">
        <v>2.561576354679795E-2</v>
      </c>
      <c r="AX63" s="12">
        <v>0.1589817483189242</v>
      </c>
      <c r="AY63" s="35">
        <v>327</v>
      </c>
      <c r="AZ63" s="35">
        <v>1340</v>
      </c>
      <c r="BA63" s="35">
        <v>1124</v>
      </c>
      <c r="BB63" s="12">
        <v>0.1048229149665416</v>
      </c>
      <c r="BC63" s="12">
        <v>-6.7954352402407991E-2</v>
      </c>
      <c r="BD63" s="12">
        <v>1.0322146055394832E-2</v>
      </c>
      <c r="BE63" s="12">
        <v>-3.586626139817628E-2</v>
      </c>
      <c r="BF63" s="12">
        <v>5.7560102509863764E-3</v>
      </c>
      <c r="BG63" s="12">
        <v>-1.0677667900260923E-2</v>
      </c>
      <c r="BH63" s="12">
        <v>-5.7848367776619503E-3</v>
      </c>
      <c r="BI63" s="12">
        <v>5.5429910769357216E-2</v>
      </c>
      <c r="BJ63" s="12">
        <v>1.3869949740912492E-2</v>
      </c>
      <c r="BK63" s="35">
        <v>233</v>
      </c>
      <c r="BL63" s="35">
        <v>2142</v>
      </c>
      <c r="BM63" s="35">
        <v>1481</v>
      </c>
      <c r="BN63" s="23">
        <v>160</v>
      </c>
      <c r="BO63" s="23">
        <v>892</v>
      </c>
      <c r="BP63" s="23">
        <v>494</v>
      </c>
    </row>
    <row r="64" spans="1:68" x14ac:dyDescent="0.75">
      <c r="A64" s="4" t="s">
        <v>139</v>
      </c>
      <c r="B64" s="15" t="s">
        <v>228</v>
      </c>
      <c r="C64" s="5">
        <v>8</v>
      </c>
      <c r="D64" s="5">
        <v>54</v>
      </c>
      <c r="E64" s="5">
        <v>22</v>
      </c>
      <c r="F64" s="19">
        <v>-2.6645768025078342E-2</v>
      </c>
      <c r="G64" s="19">
        <f t="shared" si="0"/>
        <v>3.5426731078904927E-2</v>
      </c>
      <c r="H64" s="19">
        <f t="shared" si="1"/>
        <v>-3.2659409020217689E-2</v>
      </c>
      <c r="I64" s="19">
        <f t="shared" si="2"/>
        <v>-7.7170418006430874E-2</v>
      </c>
      <c r="J64" s="19">
        <f t="shared" si="3"/>
        <v>-9.930313588850169E-2</v>
      </c>
      <c r="K64" s="19">
        <f t="shared" si="4"/>
        <v>0.12572533849129597</v>
      </c>
      <c r="L64" s="19">
        <f t="shared" si="5"/>
        <v>-4.6391752577319534E-2</v>
      </c>
      <c r="M64" s="19">
        <f t="shared" si="6"/>
        <v>9.9099099099099197E-2</v>
      </c>
      <c r="N64" s="19">
        <f t="shared" si="7"/>
        <v>-0.40327868852459015</v>
      </c>
      <c r="O64" s="35">
        <v>89</v>
      </c>
      <c r="P64" s="35">
        <v>486</v>
      </c>
      <c r="Q64" s="35">
        <v>116</v>
      </c>
      <c r="R64" s="12">
        <v>-5.6215005599104195E-2</v>
      </c>
      <c r="S64" s="12">
        <v>9.4447081158044677E-2</v>
      </c>
      <c r="T64" s="12">
        <v>-2.2116218560277567E-2</v>
      </c>
      <c r="U64" s="12">
        <v>-2.4611973392461239E-2</v>
      </c>
      <c r="V64" s="12">
        <v>-3.4780631961809472E-2</v>
      </c>
      <c r="W64" s="12">
        <v>1.4837494112105444E-2</v>
      </c>
      <c r="X64" s="12">
        <v>7.6583894174981904E-3</v>
      </c>
      <c r="Y64" s="12">
        <v>4.8825426070935096E-2</v>
      </c>
      <c r="Z64" s="12">
        <v>-0.45652173913043481</v>
      </c>
      <c r="AA64" s="35">
        <v>45</v>
      </c>
      <c r="AB64" s="35">
        <v>2872</v>
      </c>
      <c r="AC64" s="35">
        <v>984</v>
      </c>
      <c r="AD64" s="12">
        <v>3.7361354349095155E-2</v>
      </c>
      <c r="AE64" s="12">
        <v>5.3460889138998269E-2</v>
      </c>
      <c r="AF64" s="12">
        <v>3.3653846153846256E-2</v>
      </c>
      <c r="AG64" s="12">
        <v>2.4289405684754461E-2</v>
      </c>
      <c r="AH64" s="12">
        <v>1.3622603430877955E-2</v>
      </c>
      <c r="AI64" s="12">
        <v>1.0452961672473782E-2</v>
      </c>
      <c r="AJ64" s="12">
        <v>2.561576354679795E-2</v>
      </c>
      <c r="AK64" s="12">
        <v>0.1589817483189242</v>
      </c>
      <c r="AL64" s="12">
        <v>-0.39328636552009943</v>
      </c>
      <c r="AM64" s="35">
        <v>1605</v>
      </c>
      <c r="AN64" s="35">
        <v>33189</v>
      </c>
      <c r="AO64" s="35">
        <v>6239</v>
      </c>
      <c r="AP64" s="12">
        <v>3.7361354349095155E-2</v>
      </c>
      <c r="AQ64" s="12">
        <v>5.3460889138998269E-2</v>
      </c>
      <c r="AR64" s="12">
        <v>3.3653846153846256E-2</v>
      </c>
      <c r="AS64" s="12">
        <v>2.4289405684754461E-2</v>
      </c>
      <c r="AT64" s="12">
        <v>1.3622603430877955E-2</v>
      </c>
      <c r="AU64" s="12">
        <v>1.0452961672473782E-2</v>
      </c>
      <c r="AV64" s="12">
        <v>2.561576354679795E-2</v>
      </c>
      <c r="AW64" s="12">
        <v>0.1589817483189242</v>
      </c>
      <c r="AX64" s="12">
        <v>-0.39328636552009943</v>
      </c>
      <c r="AY64" s="35">
        <v>241</v>
      </c>
      <c r="AZ64" s="35">
        <v>1280</v>
      </c>
      <c r="BA64" s="35">
        <v>2748</v>
      </c>
      <c r="BB64" s="12">
        <v>-6.7954352402407991E-2</v>
      </c>
      <c r="BC64" s="12">
        <v>1.0322146055394832E-2</v>
      </c>
      <c r="BD64" s="12">
        <v>-3.586626139817628E-2</v>
      </c>
      <c r="BE64" s="12">
        <v>5.7560102509863764E-3</v>
      </c>
      <c r="BF64" s="12">
        <v>-1.0677667900260923E-2</v>
      </c>
      <c r="BG64" s="12">
        <v>-5.7848367776619503E-3</v>
      </c>
      <c r="BH64" s="12">
        <v>5.5429910769357216E-2</v>
      </c>
      <c r="BI64" s="12">
        <v>1.3869949740912492E-2</v>
      </c>
      <c r="BJ64" s="12">
        <v>-0.50244014909887413</v>
      </c>
      <c r="BK64" s="35">
        <v>297</v>
      </c>
      <c r="BL64" s="35">
        <v>2254</v>
      </c>
      <c r="BM64" s="35">
        <v>1354</v>
      </c>
      <c r="BN64" s="23">
        <v>113</v>
      </c>
      <c r="BO64" s="23">
        <v>849</v>
      </c>
      <c r="BP64" s="23">
        <v>470</v>
      </c>
    </row>
    <row r="65" spans="1:68" x14ac:dyDescent="0.75">
      <c r="A65" s="4" t="s">
        <v>140</v>
      </c>
      <c r="B65" s="15" t="s">
        <v>295</v>
      </c>
      <c r="C65" s="5">
        <v>12</v>
      </c>
      <c r="D65" s="5">
        <v>30</v>
      </c>
      <c r="E65" s="5">
        <v>15</v>
      </c>
      <c r="F65" s="19">
        <v>3.5426731078904927E-2</v>
      </c>
      <c r="G65" s="19">
        <f t="shared" si="0"/>
        <v>-3.2659409020217689E-2</v>
      </c>
      <c r="H65" s="19">
        <f t="shared" si="1"/>
        <v>-7.7170418006430874E-2</v>
      </c>
      <c r="I65" s="19">
        <f t="shared" si="2"/>
        <v>-9.930313588850169E-2</v>
      </c>
      <c r="J65" s="19">
        <f t="shared" si="3"/>
        <v>0.12572533849129597</v>
      </c>
      <c r="K65" s="19">
        <f t="shared" si="4"/>
        <v>-4.6391752577319534E-2</v>
      </c>
      <c r="L65" s="19">
        <f t="shared" si="5"/>
        <v>9.9099099099099197E-2</v>
      </c>
      <c r="M65" s="19">
        <f t="shared" si="6"/>
        <v>-0.40327868852459015</v>
      </c>
      <c r="N65" s="19">
        <f t="shared" si="7"/>
        <v>0</v>
      </c>
      <c r="O65" s="35">
        <v>287</v>
      </c>
      <c r="P65" s="35">
        <v>447</v>
      </c>
      <c r="Q65" s="35">
        <v>113</v>
      </c>
      <c r="R65" s="12">
        <v>9.4447081158044677E-2</v>
      </c>
      <c r="S65" s="12">
        <v>-2.2116218560277567E-2</v>
      </c>
      <c r="T65" s="12">
        <v>-2.4611973392461239E-2</v>
      </c>
      <c r="U65" s="12">
        <v>-3.4780631961809472E-2</v>
      </c>
      <c r="V65" s="12">
        <v>1.4837494112105444E-2</v>
      </c>
      <c r="W65" s="12">
        <v>7.6583894174981904E-3</v>
      </c>
      <c r="X65" s="12">
        <v>4.8825426070935096E-2</v>
      </c>
      <c r="Y65" s="12">
        <v>-0.45652173913043481</v>
      </c>
      <c r="Z65" s="12">
        <v>0</v>
      </c>
      <c r="AA65" s="35">
        <v>50</v>
      </c>
      <c r="AB65" s="35">
        <v>2777</v>
      </c>
      <c r="AC65" s="35">
        <v>936</v>
      </c>
      <c r="AD65" s="12">
        <v>5.3460889138998269E-2</v>
      </c>
      <c r="AE65" s="12">
        <v>3.3653846153846256E-2</v>
      </c>
      <c r="AF65" s="12">
        <v>2.4289405684754461E-2</v>
      </c>
      <c r="AG65" s="12">
        <v>1.3622603430877955E-2</v>
      </c>
      <c r="AH65" s="12">
        <v>1.0452961672473782E-2</v>
      </c>
      <c r="AI65" s="12">
        <v>2.561576354679795E-2</v>
      </c>
      <c r="AJ65" s="12">
        <v>0.1589817483189242</v>
      </c>
      <c r="AK65" s="12">
        <v>-0.39328636552009943</v>
      </c>
      <c r="AL65" s="12">
        <v>0</v>
      </c>
      <c r="AM65" s="35">
        <v>1195</v>
      </c>
      <c r="AN65" s="35">
        <v>31705</v>
      </c>
      <c r="AO65" s="35">
        <v>5608</v>
      </c>
      <c r="AP65" s="12">
        <v>5.3460889138998269E-2</v>
      </c>
      <c r="AQ65" s="12">
        <v>3.3653846153846256E-2</v>
      </c>
      <c r="AR65" s="12">
        <v>2.4289405684754461E-2</v>
      </c>
      <c r="AS65" s="12">
        <v>1.3622603430877955E-2</v>
      </c>
      <c r="AT65" s="12">
        <v>1.0452961672473782E-2</v>
      </c>
      <c r="AU65" s="12">
        <v>2.561576354679795E-2</v>
      </c>
      <c r="AV65" s="12">
        <v>0.1589817483189242</v>
      </c>
      <c r="AW65" s="12">
        <v>-0.39328636552009943</v>
      </c>
      <c r="AX65" s="12">
        <v>0</v>
      </c>
      <c r="AY65" s="35">
        <v>276</v>
      </c>
      <c r="AZ65" s="35">
        <v>1335</v>
      </c>
      <c r="BA65" s="35">
        <v>2908</v>
      </c>
      <c r="BB65" s="12">
        <v>1.0322146055394832E-2</v>
      </c>
      <c r="BC65" s="12">
        <v>-3.586626139817628E-2</v>
      </c>
      <c r="BD65" s="12">
        <v>5.7560102509863764E-3</v>
      </c>
      <c r="BE65" s="12">
        <v>-1.0677667900260923E-2</v>
      </c>
      <c r="BF65" s="12">
        <v>-5.7848367776619503E-3</v>
      </c>
      <c r="BG65" s="12">
        <v>5.5429910769357216E-2</v>
      </c>
      <c r="BH65" s="12">
        <v>1.3869949740912492E-2</v>
      </c>
      <c r="BI65" s="12">
        <v>-0.50244014909887413</v>
      </c>
      <c r="BJ65" s="12">
        <v>0</v>
      </c>
      <c r="BK65" s="35">
        <v>312</v>
      </c>
      <c r="BL65" s="35">
        <v>1521</v>
      </c>
      <c r="BM65" s="35">
        <v>1240</v>
      </c>
      <c r="BN65" s="23">
        <v>183</v>
      </c>
      <c r="BO65" s="23">
        <v>673</v>
      </c>
      <c r="BP65" s="23">
        <v>428</v>
      </c>
    </row>
    <row r="66" spans="1:68" x14ac:dyDescent="0.75">
      <c r="A66" s="4" t="s">
        <v>141</v>
      </c>
      <c r="B66" s="15" t="s">
        <v>226</v>
      </c>
      <c r="C66" s="5">
        <v>7</v>
      </c>
      <c r="D66" s="5">
        <v>37</v>
      </c>
      <c r="E66" s="5">
        <v>17</v>
      </c>
      <c r="F66" s="19">
        <v>-3.2659409020217689E-2</v>
      </c>
      <c r="G66" s="19">
        <f t="shared" si="0"/>
        <v>-7.7170418006430874E-2</v>
      </c>
      <c r="H66" s="19">
        <f t="shared" si="1"/>
        <v>-9.930313588850169E-2</v>
      </c>
      <c r="I66" s="19">
        <f t="shared" si="2"/>
        <v>0.12572533849129597</v>
      </c>
      <c r="J66" s="19">
        <f t="shared" si="3"/>
        <v>-4.6391752577319534E-2</v>
      </c>
      <c r="K66" s="19">
        <f t="shared" si="4"/>
        <v>9.9099099099099197E-2</v>
      </c>
      <c r="L66" s="19">
        <f t="shared" si="5"/>
        <v>-0.40327868852459015</v>
      </c>
      <c r="M66" s="19">
        <f t="shared" si="6"/>
        <v>0</v>
      </c>
      <c r="N66" s="19">
        <f t="shared" si="7"/>
        <v>0</v>
      </c>
      <c r="O66" s="35">
        <v>82</v>
      </c>
      <c r="P66" s="35">
        <v>403</v>
      </c>
      <c r="Q66" s="35">
        <v>120</v>
      </c>
      <c r="R66" s="12">
        <v>-2.2116218560277567E-2</v>
      </c>
      <c r="S66" s="12">
        <v>-2.4611973392461239E-2</v>
      </c>
      <c r="T66" s="12">
        <v>-3.4780631961809472E-2</v>
      </c>
      <c r="U66" s="12">
        <v>1.4837494112105444E-2</v>
      </c>
      <c r="V66" s="12">
        <v>7.6583894174981904E-3</v>
      </c>
      <c r="W66" s="12">
        <v>4.8825426070935096E-2</v>
      </c>
      <c r="X66" s="12">
        <v>-0.45652173913043481</v>
      </c>
      <c r="Y66" s="12">
        <v>0</v>
      </c>
      <c r="Z66" s="12">
        <v>0</v>
      </c>
      <c r="AA66" s="35">
        <v>33</v>
      </c>
      <c r="AB66" s="35">
        <v>2787</v>
      </c>
      <c r="AC66" s="35">
        <v>930</v>
      </c>
      <c r="AD66" s="12">
        <v>3.3653846153846256E-2</v>
      </c>
      <c r="AE66" s="12">
        <v>2.4289405684754461E-2</v>
      </c>
      <c r="AF66" s="12">
        <v>1.3622603430877955E-2</v>
      </c>
      <c r="AG66" s="12">
        <v>1.0452961672473782E-2</v>
      </c>
      <c r="AH66" s="12">
        <v>2.561576354679795E-2</v>
      </c>
      <c r="AI66" s="12">
        <v>0.1589817483189242</v>
      </c>
      <c r="AJ66" s="12">
        <v>-0.39328636552009943</v>
      </c>
      <c r="AK66" s="12">
        <v>0</v>
      </c>
      <c r="AL66" s="12">
        <v>0</v>
      </c>
      <c r="AM66" s="35">
        <v>1711</v>
      </c>
      <c r="AN66" s="35">
        <v>29520</v>
      </c>
      <c r="AO66" s="35">
        <v>7341</v>
      </c>
      <c r="AP66" s="12">
        <v>3.3653846153846256E-2</v>
      </c>
      <c r="AQ66" s="12">
        <v>2.4289405684754461E-2</v>
      </c>
      <c r="AR66" s="12">
        <v>1.3622603430877955E-2</v>
      </c>
      <c r="AS66" s="12">
        <v>1.0452961672473782E-2</v>
      </c>
      <c r="AT66" s="12">
        <v>2.561576354679795E-2</v>
      </c>
      <c r="AU66" s="12">
        <v>0.1589817483189242</v>
      </c>
      <c r="AV66" s="12">
        <v>-0.39328636552009943</v>
      </c>
      <c r="AW66" s="12">
        <v>0</v>
      </c>
      <c r="AX66" s="12">
        <v>0</v>
      </c>
      <c r="AY66" s="35">
        <v>282</v>
      </c>
      <c r="AZ66" s="35">
        <v>1143</v>
      </c>
      <c r="BA66" s="35">
        <v>2021</v>
      </c>
      <c r="BB66" s="12">
        <v>-3.586626139817628E-2</v>
      </c>
      <c r="BC66" s="12">
        <v>5.7560102509863764E-3</v>
      </c>
      <c r="BD66" s="12">
        <v>-1.0677667900260923E-2</v>
      </c>
      <c r="BE66" s="12">
        <v>-5.7848367776619503E-3</v>
      </c>
      <c r="BF66" s="12">
        <v>5.5429910769357216E-2</v>
      </c>
      <c r="BG66" s="12">
        <v>1.3869949740912492E-2</v>
      </c>
      <c r="BH66" s="12">
        <v>-0.50244014909887413</v>
      </c>
      <c r="BI66" s="12">
        <v>0</v>
      </c>
      <c r="BJ66" s="12">
        <v>0</v>
      </c>
      <c r="BK66" s="35">
        <v>229</v>
      </c>
      <c r="BL66" s="35">
        <v>1717</v>
      </c>
      <c r="BM66" s="35">
        <v>1335</v>
      </c>
      <c r="BN66" s="23">
        <v>114</v>
      </c>
      <c r="BO66" s="23">
        <v>757</v>
      </c>
      <c r="BP66" s="23">
        <v>476</v>
      </c>
    </row>
    <row r="67" spans="1:68" x14ac:dyDescent="0.75">
      <c r="A67" s="4" t="s">
        <v>142</v>
      </c>
      <c r="B67" s="15" t="s">
        <v>225</v>
      </c>
      <c r="C67" s="5">
        <v>14</v>
      </c>
      <c r="D67" s="5">
        <v>13</v>
      </c>
      <c r="E67" s="5">
        <v>13</v>
      </c>
      <c r="F67" s="19">
        <v>-7.7170418006430874E-2</v>
      </c>
      <c r="G67" s="19">
        <f t="shared" ref="G67:G72" si="8">$F68</f>
        <v>-9.930313588850169E-2</v>
      </c>
      <c r="H67" s="19">
        <f t="shared" ref="H67:H72" si="9">$F69</f>
        <v>0.12572533849129597</v>
      </c>
      <c r="I67" s="19">
        <f t="shared" ref="I67:I72" si="10">$F70</f>
        <v>-4.6391752577319534E-2</v>
      </c>
      <c r="J67" s="19">
        <f t="shared" ref="J67:J72" si="11">$F71</f>
        <v>9.9099099099099197E-2</v>
      </c>
      <c r="K67" s="19">
        <f t="shared" ref="K67:K72" si="12">$F72</f>
        <v>-0.40327868852459015</v>
      </c>
      <c r="L67" s="19">
        <f t="shared" ref="L67:L72" si="13">$F73</f>
        <v>0</v>
      </c>
      <c r="M67" s="19">
        <f t="shared" ref="M67:M72" si="14">$F74</f>
        <v>0</v>
      </c>
      <c r="N67" s="19">
        <f t="shared" ref="N67:N72" si="15">$F75</f>
        <v>0</v>
      </c>
      <c r="O67" s="35">
        <v>85</v>
      </c>
      <c r="P67" s="35">
        <v>331</v>
      </c>
      <c r="Q67" s="35">
        <v>84</v>
      </c>
      <c r="R67" s="12">
        <v>-2.4611973392461239E-2</v>
      </c>
      <c r="S67" s="12">
        <v>-3.4780631961809472E-2</v>
      </c>
      <c r="T67" s="12">
        <v>1.4837494112105444E-2</v>
      </c>
      <c r="U67" s="12">
        <v>7.6583894174981904E-3</v>
      </c>
      <c r="V67" s="12">
        <v>4.8825426070935096E-2</v>
      </c>
      <c r="W67" s="12">
        <v>-0.45652173913043481</v>
      </c>
      <c r="X67" s="12">
        <v>0</v>
      </c>
      <c r="Y67" s="12">
        <v>0</v>
      </c>
      <c r="Z67" s="12">
        <v>0</v>
      </c>
      <c r="AA67" s="35">
        <v>30</v>
      </c>
      <c r="AB67" s="35">
        <v>2888</v>
      </c>
      <c r="AC67" s="35">
        <v>990</v>
      </c>
      <c r="AD67" s="12">
        <v>2.4289405684754461E-2</v>
      </c>
      <c r="AE67" s="12">
        <v>1.3622603430877955E-2</v>
      </c>
      <c r="AF67" s="12">
        <v>1.0452961672473782E-2</v>
      </c>
      <c r="AG67" s="12">
        <v>2.561576354679795E-2</v>
      </c>
      <c r="AH67" s="12">
        <v>0.1589817483189242</v>
      </c>
      <c r="AI67" s="12">
        <v>-0.39328636552009943</v>
      </c>
      <c r="AJ67" s="12">
        <v>0</v>
      </c>
      <c r="AK67" s="12">
        <v>0</v>
      </c>
      <c r="AL67" s="12">
        <v>0</v>
      </c>
      <c r="AM67" s="35">
        <v>982</v>
      </c>
      <c r="AN67" s="35">
        <v>27777</v>
      </c>
      <c r="AO67" s="35">
        <v>5750</v>
      </c>
      <c r="AP67" s="12">
        <v>2.4289405684754461E-2</v>
      </c>
      <c r="AQ67" s="12">
        <v>1.3622603430877955E-2</v>
      </c>
      <c r="AR67" s="12">
        <v>1.0452961672473782E-2</v>
      </c>
      <c r="AS67" s="12">
        <v>2.561576354679795E-2</v>
      </c>
      <c r="AT67" s="12">
        <v>0.1589817483189242</v>
      </c>
      <c r="AU67" s="12">
        <v>-0.39328636552009943</v>
      </c>
      <c r="AV67" s="12">
        <v>0</v>
      </c>
      <c r="AW67" s="12">
        <v>0</v>
      </c>
      <c r="AX67" s="12">
        <v>0</v>
      </c>
      <c r="AY67" s="35">
        <v>236</v>
      </c>
      <c r="AZ67" s="35">
        <v>2369</v>
      </c>
      <c r="BA67" s="35">
        <v>1597</v>
      </c>
      <c r="BB67" s="12">
        <v>5.7560102509863764E-3</v>
      </c>
      <c r="BC67" s="12">
        <v>-1.0677667900260923E-2</v>
      </c>
      <c r="BD67" s="12">
        <v>-5.7848367776619503E-3</v>
      </c>
      <c r="BE67" s="12">
        <v>5.5429910769357216E-2</v>
      </c>
      <c r="BF67" s="12">
        <v>1.3869949740912492E-2</v>
      </c>
      <c r="BG67" s="12">
        <v>-0.50244014909887413</v>
      </c>
      <c r="BH67" s="12">
        <v>0</v>
      </c>
      <c r="BI67" s="12">
        <v>0</v>
      </c>
      <c r="BJ67" s="12">
        <v>0</v>
      </c>
      <c r="BK67" s="35">
        <v>276</v>
      </c>
      <c r="BL67" s="35">
        <v>1566</v>
      </c>
      <c r="BM67" s="35">
        <v>1306</v>
      </c>
      <c r="BN67" s="23">
        <v>146</v>
      </c>
      <c r="BO67" s="23">
        <v>702</v>
      </c>
      <c r="BP67" s="23">
        <v>451</v>
      </c>
    </row>
    <row r="68" spans="1:68" x14ac:dyDescent="0.75">
      <c r="A68" s="4" t="s">
        <v>143</v>
      </c>
      <c r="B68" s="15" t="s">
        <v>224</v>
      </c>
      <c r="C68" s="5">
        <v>8</v>
      </c>
      <c r="D68" s="5">
        <v>30</v>
      </c>
      <c r="E68" s="5">
        <v>7</v>
      </c>
      <c r="F68" s="19">
        <v>-9.930313588850169E-2</v>
      </c>
      <c r="G68" s="19">
        <f t="shared" si="8"/>
        <v>0.12572533849129597</v>
      </c>
      <c r="H68" s="19">
        <f t="shared" si="9"/>
        <v>-4.6391752577319534E-2</v>
      </c>
      <c r="I68" s="19">
        <f t="shared" si="10"/>
        <v>9.9099099099099197E-2</v>
      </c>
      <c r="J68" s="19">
        <f t="shared" si="11"/>
        <v>-0.40327868852459015</v>
      </c>
      <c r="K68" s="19">
        <f t="shared" si="12"/>
        <v>0</v>
      </c>
      <c r="L68" s="19">
        <f t="shared" si="13"/>
        <v>0</v>
      </c>
      <c r="M68" s="19">
        <f t="shared" si="14"/>
        <v>0</v>
      </c>
      <c r="N68" s="19">
        <f t="shared" si="15"/>
        <v>0</v>
      </c>
      <c r="O68" s="35">
        <v>58</v>
      </c>
      <c r="P68" s="35">
        <v>437</v>
      </c>
      <c r="Q68" s="35">
        <v>96</v>
      </c>
      <c r="R68" s="12">
        <v>-3.4780631961809472E-2</v>
      </c>
      <c r="S68" s="12">
        <v>1.4837494112105444E-2</v>
      </c>
      <c r="T68" s="12">
        <v>7.6583894174981904E-3</v>
      </c>
      <c r="U68" s="12">
        <v>4.8825426070935096E-2</v>
      </c>
      <c r="V68" s="12">
        <v>-0.45652173913043481</v>
      </c>
      <c r="W68" s="12">
        <v>0</v>
      </c>
      <c r="X68" s="12">
        <v>0</v>
      </c>
      <c r="Y68" s="12">
        <v>0</v>
      </c>
      <c r="Z68" s="12">
        <v>0</v>
      </c>
      <c r="AA68" s="35">
        <v>30</v>
      </c>
      <c r="AB68" s="35">
        <v>2921</v>
      </c>
      <c r="AC68" s="35">
        <v>943</v>
      </c>
      <c r="AD68" s="12">
        <v>1.3622603430877955E-2</v>
      </c>
      <c r="AE68" s="12">
        <v>1.0452961672473782E-2</v>
      </c>
      <c r="AF68" s="12">
        <v>2.561576354679795E-2</v>
      </c>
      <c r="AG68" s="12">
        <v>0.1589817483189242</v>
      </c>
      <c r="AH68" s="12">
        <v>-0.39328636552009943</v>
      </c>
      <c r="AI68" s="12">
        <v>0</v>
      </c>
      <c r="AJ68" s="12">
        <v>0</v>
      </c>
      <c r="AK68" s="12">
        <v>0</v>
      </c>
      <c r="AL68" s="12">
        <v>0</v>
      </c>
      <c r="AM68" s="35">
        <v>1140</v>
      </c>
      <c r="AN68" s="35">
        <v>28690</v>
      </c>
      <c r="AO68" s="35">
        <v>5532</v>
      </c>
      <c r="AP68" s="12">
        <v>1.3622603430877955E-2</v>
      </c>
      <c r="AQ68" s="12">
        <v>1.0452961672473782E-2</v>
      </c>
      <c r="AR68" s="12">
        <v>2.561576354679795E-2</v>
      </c>
      <c r="AS68" s="12">
        <v>0.1589817483189242</v>
      </c>
      <c r="AT68" s="12">
        <v>-0.39328636552009943</v>
      </c>
      <c r="AU68" s="12">
        <v>0</v>
      </c>
      <c r="AV68" s="12">
        <v>0</v>
      </c>
      <c r="AW68" s="12">
        <v>0</v>
      </c>
      <c r="AX68" s="12">
        <v>0</v>
      </c>
      <c r="AY68" s="35">
        <v>229</v>
      </c>
      <c r="AZ68" s="35">
        <v>921</v>
      </c>
      <c r="BA68" s="35">
        <v>1425</v>
      </c>
      <c r="BB68" s="12">
        <v>-1.0677667900260923E-2</v>
      </c>
      <c r="BC68" s="12">
        <v>-5.7848367776619503E-3</v>
      </c>
      <c r="BD68" s="12">
        <v>5.5429910769357216E-2</v>
      </c>
      <c r="BE68" s="12">
        <v>1.3869949740912492E-2</v>
      </c>
      <c r="BF68" s="12">
        <v>-0.50244014909887413</v>
      </c>
      <c r="BG68" s="12">
        <v>0</v>
      </c>
      <c r="BH68" s="12">
        <v>0</v>
      </c>
      <c r="BI68" s="12">
        <v>0</v>
      </c>
      <c r="BJ68" s="12">
        <v>0</v>
      </c>
      <c r="BK68" s="35">
        <v>349</v>
      </c>
      <c r="BL68" s="35">
        <v>1756</v>
      </c>
      <c r="BM68" s="35">
        <v>1250</v>
      </c>
      <c r="BN68" s="23">
        <v>120</v>
      </c>
      <c r="BO68" s="23">
        <v>703</v>
      </c>
      <c r="BP68" s="23">
        <v>458</v>
      </c>
    </row>
    <row r="69" spans="1:68" x14ac:dyDescent="0.75">
      <c r="A69" s="4" t="s">
        <v>144</v>
      </c>
      <c r="B69" s="15" t="s">
        <v>223</v>
      </c>
      <c r="C69" s="5">
        <v>21</v>
      </c>
      <c r="D69" s="5">
        <v>104</v>
      </c>
      <c r="E69" s="5">
        <v>25</v>
      </c>
      <c r="F69" s="19">
        <v>0.12572533849129597</v>
      </c>
      <c r="G69" s="19">
        <f t="shared" si="8"/>
        <v>-4.6391752577319534E-2</v>
      </c>
      <c r="H69" s="19">
        <f t="shared" si="9"/>
        <v>9.9099099099099197E-2</v>
      </c>
      <c r="I69" s="19">
        <f t="shared" si="10"/>
        <v>-0.40327868852459015</v>
      </c>
      <c r="J69" s="19">
        <f t="shared" si="11"/>
        <v>0</v>
      </c>
      <c r="K69" s="19">
        <f t="shared" si="12"/>
        <v>0</v>
      </c>
      <c r="L69" s="19">
        <f t="shared" si="13"/>
        <v>0</v>
      </c>
      <c r="M69" s="19">
        <f t="shared" si="14"/>
        <v>0</v>
      </c>
      <c r="N69" s="19">
        <f t="shared" si="15"/>
        <v>0</v>
      </c>
      <c r="O69" s="35">
        <v>88</v>
      </c>
      <c r="P69" s="35">
        <v>568</v>
      </c>
      <c r="Q69" s="35">
        <v>222</v>
      </c>
      <c r="R69" s="12">
        <v>1.4837494112105444E-2</v>
      </c>
      <c r="S69" s="12">
        <v>7.6583894174981904E-3</v>
      </c>
      <c r="T69" s="12">
        <v>4.8825426070935096E-2</v>
      </c>
      <c r="U69" s="12">
        <v>-0.45652173913043481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35">
        <v>42</v>
      </c>
      <c r="AB69" s="35">
        <v>2827</v>
      </c>
      <c r="AC69" s="35">
        <v>880</v>
      </c>
      <c r="AD69" s="12">
        <v>1.0452961672473782E-2</v>
      </c>
      <c r="AE69" s="12">
        <v>2.561576354679795E-2</v>
      </c>
      <c r="AF69" s="12">
        <v>0.1589817483189242</v>
      </c>
      <c r="AG69" s="12">
        <v>-0.39328636552009943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35">
        <v>1634</v>
      </c>
      <c r="AN69" s="35">
        <v>27735</v>
      </c>
      <c r="AO69" s="35">
        <v>5865</v>
      </c>
      <c r="AP69" s="12">
        <v>1.0452961672473782E-2</v>
      </c>
      <c r="AQ69" s="12">
        <v>2.561576354679795E-2</v>
      </c>
      <c r="AR69" s="12">
        <v>0.1589817483189242</v>
      </c>
      <c r="AS69" s="12">
        <v>-0.39328636552009943</v>
      </c>
      <c r="AT69" s="12">
        <v>0</v>
      </c>
      <c r="AU69" s="12">
        <v>0</v>
      </c>
      <c r="AV69" s="12">
        <v>0</v>
      </c>
      <c r="AW69" s="12">
        <v>0</v>
      </c>
      <c r="AX69" s="12">
        <v>0</v>
      </c>
      <c r="AY69" s="35">
        <v>239</v>
      </c>
      <c r="AZ69" s="35">
        <v>991</v>
      </c>
      <c r="BA69" s="35">
        <v>1255</v>
      </c>
      <c r="BB69" s="12">
        <v>-5.7848367776619503E-3</v>
      </c>
      <c r="BC69" s="12">
        <v>5.5429910769357216E-2</v>
      </c>
      <c r="BD69" s="12">
        <v>1.3869949740912492E-2</v>
      </c>
      <c r="BE69" s="12">
        <v>-0.50244014909887413</v>
      </c>
      <c r="BF69" s="12">
        <v>0</v>
      </c>
      <c r="BG69" s="12">
        <v>0</v>
      </c>
      <c r="BH69" s="12">
        <v>0</v>
      </c>
      <c r="BI69" s="12">
        <v>0</v>
      </c>
      <c r="BJ69" s="12">
        <v>0</v>
      </c>
      <c r="BK69" s="35">
        <v>237</v>
      </c>
      <c r="BL69" s="35">
        <v>1771</v>
      </c>
      <c r="BM69" s="35">
        <v>1285</v>
      </c>
      <c r="BN69" s="23">
        <v>131</v>
      </c>
      <c r="BO69" s="23">
        <v>773</v>
      </c>
      <c r="BP69" s="23">
        <v>443</v>
      </c>
    </row>
    <row r="70" spans="1:68" x14ac:dyDescent="0.75">
      <c r="A70" s="4" t="s">
        <v>145</v>
      </c>
      <c r="B70" s="15" t="s">
        <v>222</v>
      </c>
      <c r="C70" s="5">
        <v>9</v>
      </c>
      <c r="D70" s="5">
        <v>24</v>
      </c>
      <c r="E70" s="5">
        <v>17</v>
      </c>
      <c r="F70" s="12">
        <v>-4.6391752577319534E-2</v>
      </c>
      <c r="G70" s="19">
        <f t="shared" si="8"/>
        <v>9.9099099099099197E-2</v>
      </c>
      <c r="H70" s="19">
        <f t="shared" si="9"/>
        <v>-0.40327868852459015</v>
      </c>
      <c r="I70" s="19">
        <f t="shared" si="10"/>
        <v>0</v>
      </c>
      <c r="J70" s="19">
        <f t="shared" si="11"/>
        <v>0</v>
      </c>
      <c r="K70" s="19">
        <f t="shared" si="12"/>
        <v>0</v>
      </c>
      <c r="L70" s="19">
        <f t="shared" si="13"/>
        <v>0</v>
      </c>
      <c r="M70" s="19">
        <f t="shared" si="14"/>
        <v>0</v>
      </c>
      <c r="N70" s="19">
        <f t="shared" si="15"/>
        <v>0</v>
      </c>
      <c r="O70" s="35">
        <v>81</v>
      </c>
      <c r="P70" s="35">
        <v>470</v>
      </c>
      <c r="Q70" s="35">
        <v>202</v>
      </c>
      <c r="R70" s="12">
        <v>7.6583894174981904E-3</v>
      </c>
      <c r="S70" s="12">
        <v>4.8825426070935096E-2</v>
      </c>
      <c r="T70" s="12">
        <v>-0.45652173913043481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35">
        <v>49</v>
      </c>
      <c r="AB70" s="35">
        <v>2872</v>
      </c>
      <c r="AC70" s="35">
        <v>917</v>
      </c>
      <c r="AD70" s="12">
        <v>2.561576354679795E-2</v>
      </c>
      <c r="AE70" s="12">
        <v>0.1589817483189242</v>
      </c>
      <c r="AF70" s="12">
        <v>-0.39328636552009943</v>
      </c>
      <c r="AG70" s="12">
        <v>0</v>
      </c>
      <c r="AH70" s="12">
        <v>0</v>
      </c>
      <c r="AI70" s="12">
        <v>0</v>
      </c>
      <c r="AJ70" s="12">
        <v>0</v>
      </c>
      <c r="AK70" s="12">
        <v>0</v>
      </c>
      <c r="AL70" s="12">
        <v>0</v>
      </c>
      <c r="AM70" s="35">
        <v>1390</v>
      </c>
      <c r="AN70" s="35">
        <v>26970</v>
      </c>
      <c r="AO70" s="35">
        <v>5787</v>
      </c>
      <c r="AP70" s="12">
        <v>2.561576354679795E-2</v>
      </c>
      <c r="AQ70" s="12">
        <v>0.1589817483189242</v>
      </c>
      <c r="AR70" s="12">
        <v>-0.39328636552009943</v>
      </c>
      <c r="AS70" s="12">
        <v>0</v>
      </c>
      <c r="AT70" s="12">
        <v>0</v>
      </c>
      <c r="AU70" s="12">
        <v>0</v>
      </c>
      <c r="AV70" s="12">
        <v>0</v>
      </c>
      <c r="AW70" s="12">
        <v>0</v>
      </c>
      <c r="AX70" s="12">
        <v>0</v>
      </c>
      <c r="AY70" s="35">
        <v>237</v>
      </c>
      <c r="AZ70" s="35">
        <v>1005</v>
      </c>
      <c r="BA70" s="35">
        <v>1272</v>
      </c>
      <c r="BB70" s="12">
        <v>5.5429910769357216E-2</v>
      </c>
      <c r="BC70" s="12">
        <v>1.3869949740912492E-2</v>
      </c>
      <c r="BD70" s="12">
        <v>-0.50244014909887413</v>
      </c>
      <c r="BE70" s="12">
        <v>0</v>
      </c>
      <c r="BF70" s="12">
        <v>0</v>
      </c>
      <c r="BG70" s="12">
        <v>0</v>
      </c>
      <c r="BH70" s="12">
        <v>0</v>
      </c>
      <c r="BI70" s="12">
        <v>0</v>
      </c>
      <c r="BJ70" s="12">
        <v>0</v>
      </c>
      <c r="BK70" s="35">
        <v>206</v>
      </c>
      <c r="BL70" s="35">
        <v>2032</v>
      </c>
      <c r="BM70" s="35">
        <v>1270</v>
      </c>
      <c r="BN70" s="23">
        <v>114</v>
      </c>
      <c r="BO70" s="23">
        <v>809</v>
      </c>
      <c r="BP70" s="23">
        <v>498</v>
      </c>
    </row>
    <row r="71" spans="1:68" x14ac:dyDescent="0.75">
      <c r="A71" s="4" t="s">
        <v>146</v>
      </c>
      <c r="B71" s="15" t="s">
        <v>221</v>
      </c>
      <c r="C71" s="5">
        <v>10</v>
      </c>
      <c r="D71" s="5">
        <v>30</v>
      </c>
      <c r="E71" s="5">
        <v>7</v>
      </c>
      <c r="F71" s="12">
        <v>9.9099099099099197E-2</v>
      </c>
      <c r="G71" s="19">
        <f t="shared" si="8"/>
        <v>-0.40327868852459015</v>
      </c>
      <c r="H71" s="19">
        <f t="shared" si="9"/>
        <v>0</v>
      </c>
      <c r="I71" s="19">
        <f t="shared" si="10"/>
        <v>0</v>
      </c>
      <c r="J71" s="19">
        <f t="shared" si="11"/>
        <v>0</v>
      </c>
      <c r="K71" s="19">
        <f t="shared" si="12"/>
        <v>0</v>
      </c>
      <c r="L71" s="19">
        <f t="shared" si="13"/>
        <v>0</v>
      </c>
      <c r="M71" s="19">
        <f t="shared" si="14"/>
        <v>0</v>
      </c>
      <c r="N71" s="19">
        <f t="shared" si="15"/>
        <v>0</v>
      </c>
      <c r="O71" s="35">
        <v>84</v>
      </c>
      <c r="P71" s="35">
        <v>628</v>
      </c>
      <c r="Q71" s="35">
        <v>230</v>
      </c>
      <c r="R71" s="12">
        <v>4.8825426070935096E-2</v>
      </c>
      <c r="S71" s="12">
        <v>-0.45652173913043481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35">
        <v>38</v>
      </c>
      <c r="AB71" s="35">
        <v>2265</v>
      </c>
      <c r="AC71" s="35">
        <v>669</v>
      </c>
      <c r="AD71" s="12">
        <v>0.1589817483189242</v>
      </c>
      <c r="AE71" s="12">
        <v>-0.39328636552009943</v>
      </c>
      <c r="AF71" s="12">
        <v>0</v>
      </c>
      <c r="AG71" s="12">
        <v>0</v>
      </c>
      <c r="AH71" s="12">
        <v>0</v>
      </c>
      <c r="AI71" s="12">
        <v>0</v>
      </c>
      <c r="AJ71" s="12">
        <v>0</v>
      </c>
      <c r="AK71" s="12">
        <v>0</v>
      </c>
      <c r="AL71" s="12">
        <v>0</v>
      </c>
      <c r="AM71" s="35">
        <v>1022</v>
      </c>
      <c r="AN71" s="35">
        <v>25394</v>
      </c>
      <c r="AO71" s="35">
        <v>5151</v>
      </c>
      <c r="AP71" s="12">
        <v>0.1589817483189242</v>
      </c>
      <c r="AQ71" s="12">
        <v>-0.39328636552009943</v>
      </c>
      <c r="AR71" s="12">
        <v>0</v>
      </c>
      <c r="AS71" s="12">
        <v>0</v>
      </c>
      <c r="AT71" s="12">
        <v>0</v>
      </c>
      <c r="AU71" s="12">
        <v>0</v>
      </c>
      <c r="AV71" s="12">
        <v>0</v>
      </c>
      <c r="AW71" s="12">
        <v>0</v>
      </c>
      <c r="AX71" s="12">
        <v>0</v>
      </c>
      <c r="AY71" s="35">
        <v>206</v>
      </c>
      <c r="AZ71" s="35">
        <v>1110</v>
      </c>
      <c r="BA71" s="35">
        <v>1226</v>
      </c>
      <c r="BB71" s="12">
        <v>1.3869949740912492E-2</v>
      </c>
      <c r="BC71" s="12">
        <v>-0.50244014909887413</v>
      </c>
      <c r="BD71" s="12">
        <v>0</v>
      </c>
      <c r="BE71" s="12">
        <v>0</v>
      </c>
      <c r="BF71" s="12">
        <v>0</v>
      </c>
      <c r="BG71" s="12">
        <v>0</v>
      </c>
      <c r="BH71" s="12">
        <v>0</v>
      </c>
      <c r="BI71" s="12">
        <v>0</v>
      </c>
      <c r="BJ71" s="12">
        <v>0</v>
      </c>
      <c r="BK71" s="35">
        <v>302</v>
      </c>
      <c r="BL71" s="35">
        <v>1627</v>
      </c>
      <c r="BM71" s="35">
        <v>1232</v>
      </c>
      <c r="BN71" s="23">
        <v>178</v>
      </c>
      <c r="BO71" s="23">
        <v>840</v>
      </c>
      <c r="BP71" s="23">
        <v>556</v>
      </c>
    </row>
    <row r="72" spans="1:68" x14ac:dyDescent="0.75">
      <c r="A72" s="4" t="s">
        <v>147</v>
      </c>
      <c r="B72" s="15" t="s">
        <v>220</v>
      </c>
      <c r="C72" s="5">
        <v>9</v>
      </c>
      <c r="D72" s="5">
        <v>17</v>
      </c>
      <c r="E72" s="5">
        <v>3</v>
      </c>
      <c r="F72" s="12">
        <v>-0.40327868852459015</v>
      </c>
      <c r="G72" s="19">
        <f t="shared" si="8"/>
        <v>0</v>
      </c>
      <c r="H72" s="19">
        <f t="shared" si="9"/>
        <v>0</v>
      </c>
      <c r="I72" s="19">
        <f t="shared" si="10"/>
        <v>0</v>
      </c>
      <c r="J72" s="19">
        <f t="shared" si="11"/>
        <v>0</v>
      </c>
      <c r="K72" s="19">
        <f t="shared" si="12"/>
        <v>0</v>
      </c>
      <c r="L72" s="19">
        <f t="shared" si="13"/>
        <v>0</v>
      </c>
      <c r="M72" s="19">
        <f t="shared" si="14"/>
        <v>0</v>
      </c>
      <c r="N72" s="19">
        <f t="shared" si="15"/>
        <v>0</v>
      </c>
      <c r="O72" s="35">
        <v>78</v>
      </c>
      <c r="P72" s="35">
        <v>514</v>
      </c>
      <c r="Q72" s="35">
        <v>75</v>
      </c>
      <c r="R72" s="12">
        <v>-0.45652173913043481</v>
      </c>
      <c r="S72" s="12">
        <v>0</v>
      </c>
      <c r="T72" s="12">
        <v>0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35">
        <v>36</v>
      </c>
      <c r="AB72" s="35">
        <v>2555</v>
      </c>
      <c r="AC72" s="35">
        <v>918</v>
      </c>
      <c r="AD72" s="12">
        <v>-0.39328636552009943</v>
      </c>
      <c r="AE72" s="12">
        <v>0</v>
      </c>
      <c r="AF72" s="12">
        <v>0</v>
      </c>
      <c r="AG72" s="12">
        <v>0</v>
      </c>
      <c r="AH72" s="12">
        <v>0</v>
      </c>
      <c r="AI72" s="12">
        <v>0</v>
      </c>
      <c r="AJ72" s="12">
        <v>0</v>
      </c>
      <c r="AK72" s="12">
        <v>0</v>
      </c>
      <c r="AL72" s="12">
        <v>0</v>
      </c>
      <c r="AM72" s="35">
        <v>905</v>
      </c>
      <c r="AN72" s="35">
        <v>25148</v>
      </c>
      <c r="AO72" s="35">
        <v>5720</v>
      </c>
      <c r="AP72" s="12">
        <v>-0.39328636552009943</v>
      </c>
      <c r="AQ72" s="12">
        <v>0</v>
      </c>
      <c r="AR72" s="12">
        <v>0</v>
      </c>
      <c r="AS72" s="12">
        <v>0</v>
      </c>
      <c r="AT72" s="12">
        <v>0</v>
      </c>
      <c r="AU72" s="12">
        <v>0</v>
      </c>
      <c r="AV72" s="12">
        <v>0</v>
      </c>
      <c r="AW72" s="12">
        <v>0</v>
      </c>
      <c r="AX72" s="12">
        <v>0</v>
      </c>
      <c r="AY72" s="35">
        <v>206</v>
      </c>
      <c r="AZ72" s="35">
        <v>862</v>
      </c>
      <c r="BA72" s="35">
        <v>1053</v>
      </c>
      <c r="BB72" s="12">
        <v>-0.50244014909887413</v>
      </c>
      <c r="BC72" s="12">
        <v>0</v>
      </c>
      <c r="BD72" s="12">
        <v>0</v>
      </c>
      <c r="BE72" s="12">
        <v>0</v>
      </c>
      <c r="BF72" s="12">
        <v>0</v>
      </c>
      <c r="BG72" s="12">
        <v>0</v>
      </c>
      <c r="BH72" s="12">
        <v>0</v>
      </c>
      <c r="BI72" s="12">
        <v>0</v>
      </c>
      <c r="BJ72" s="12">
        <v>0</v>
      </c>
      <c r="BK72" s="35">
        <v>463</v>
      </c>
      <c r="BL72" s="35">
        <v>1698</v>
      </c>
      <c r="BM72" s="35">
        <v>1197</v>
      </c>
      <c r="BN72" s="23">
        <v>337</v>
      </c>
      <c r="BO72" s="23">
        <v>1060</v>
      </c>
      <c r="BP72" s="23">
        <v>494</v>
      </c>
    </row>
    <row r="73" spans="1:68" x14ac:dyDescent="0.75">
      <c r="G73" s="20"/>
      <c r="H73" s="20"/>
      <c r="I73" s="20"/>
      <c r="J73" s="20"/>
      <c r="K73" s="20"/>
      <c r="L73" s="20"/>
      <c r="M73" s="20"/>
      <c r="N73" s="20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0E54D-D17F-413E-A990-729E9EEA987B}">
  <sheetPr>
    <tabColor rgb="FFB381D9"/>
  </sheetPr>
  <dimension ref="A1:Q17"/>
  <sheetViews>
    <sheetView workbookViewId="0">
      <selection activeCell="A5" sqref="A5"/>
    </sheetView>
  </sheetViews>
  <sheetFormatPr defaultRowHeight="14.75" x14ac:dyDescent="0.75"/>
  <cols>
    <col min="1" max="1" width="26.86328125" bestFit="1" customWidth="1"/>
    <col min="2" max="4" width="12.6796875" bestFit="1" customWidth="1"/>
    <col min="5" max="5" width="26.76953125" bestFit="1" customWidth="1"/>
    <col min="6" max="13" width="12.6796875" bestFit="1" customWidth="1"/>
    <col min="14" max="14" width="20.54296875" bestFit="1" customWidth="1"/>
    <col min="15" max="15" width="19.31640625" bestFit="1" customWidth="1"/>
    <col min="16" max="16" width="19.453125" bestFit="1" customWidth="1"/>
    <col min="17" max="17" width="2" bestFit="1" customWidth="1"/>
  </cols>
  <sheetData>
    <row r="1" spans="1:17" x14ac:dyDescent="0.75">
      <c r="A1" s="29"/>
      <c r="B1" s="29" t="s">
        <v>5</v>
      </c>
      <c r="C1" s="29" t="s">
        <v>3</v>
      </c>
      <c r="D1" s="29" t="s">
        <v>4</v>
      </c>
      <c r="E1" s="29" t="s">
        <v>357</v>
      </c>
      <c r="F1" s="29" t="s">
        <v>311</v>
      </c>
      <c r="G1" s="29" t="s">
        <v>312</v>
      </c>
      <c r="H1" s="29" t="s">
        <v>313</v>
      </c>
      <c r="I1" s="29" t="s">
        <v>314</v>
      </c>
      <c r="J1" s="29" t="s">
        <v>315</v>
      </c>
      <c r="K1" s="29" t="s">
        <v>316</v>
      </c>
      <c r="L1" s="29" t="s">
        <v>317</v>
      </c>
      <c r="M1" s="29" t="s">
        <v>318</v>
      </c>
      <c r="N1" s="29" t="s">
        <v>307</v>
      </c>
      <c r="O1" s="29" t="s">
        <v>308</v>
      </c>
      <c r="P1" s="29" t="s">
        <v>309</v>
      </c>
      <c r="Q1" s="29"/>
    </row>
    <row r="2" spans="1:17" x14ac:dyDescent="0.75">
      <c r="A2" s="27" t="s">
        <v>5</v>
      </c>
      <c r="B2" s="27">
        <v>1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</row>
    <row r="3" spans="1:17" x14ac:dyDescent="0.75">
      <c r="A3" s="27" t="s">
        <v>3</v>
      </c>
      <c r="B3" s="27">
        <v>-0.35083188434174212</v>
      </c>
      <c r="C3" s="27">
        <v>1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</row>
    <row r="4" spans="1:17" x14ac:dyDescent="0.75">
      <c r="A4" s="27" t="s">
        <v>4</v>
      </c>
      <c r="B4" s="27">
        <v>-5.6913872989686068E-3</v>
      </c>
      <c r="C4" s="50">
        <v>-0.52737574380894559</v>
      </c>
      <c r="D4" s="27">
        <v>1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</row>
    <row r="5" spans="1:17" x14ac:dyDescent="0.75">
      <c r="A5" s="27" t="s">
        <v>357</v>
      </c>
      <c r="B5" s="27">
        <v>-0.10119899871513487</v>
      </c>
      <c r="C5" s="27">
        <v>1.3019427145446233E-2</v>
      </c>
      <c r="D5" s="27">
        <v>0.15413026782443792</v>
      </c>
      <c r="E5" s="27">
        <v>1</v>
      </c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</row>
    <row r="6" spans="1:17" x14ac:dyDescent="0.75">
      <c r="A6" s="27" t="s">
        <v>311</v>
      </c>
      <c r="B6" s="27">
        <v>8.0813007077952768E-3</v>
      </c>
      <c r="C6" s="27">
        <v>8.0107096485535628E-2</v>
      </c>
      <c r="D6" s="27">
        <v>4.7118154834585556E-2</v>
      </c>
      <c r="E6" s="27">
        <v>6.3044592988553069E-2</v>
      </c>
      <c r="F6" s="27">
        <v>1</v>
      </c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</row>
    <row r="7" spans="1:17" x14ac:dyDescent="0.75">
      <c r="A7" s="27" t="s">
        <v>312</v>
      </c>
      <c r="B7" s="27">
        <v>-0.23444455242888013</v>
      </c>
      <c r="C7" s="27">
        <v>0.14617613413077851</v>
      </c>
      <c r="D7" s="27">
        <v>-7.7293046034523832E-2</v>
      </c>
      <c r="E7" s="27">
        <v>0.13230961535837499</v>
      </c>
      <c r="F7" s="27">
        <v>6.9263810428489017E-2</v>
      </c>
      <c r="G7" s="27">
        <v>1</v>
      </c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x14ac:dyDescent="0.75">
      <c r="A8" s="27" t="s">
        <v>313</v>
      </c>
      <c r="B8" s="27">
        <v>-6.6090454122374104E-2</v>
      </c>
      <c r="C8" s="27">
        <v>0.12471935574589858</v>
      </c>
      <c r="D8" s="27">
        <v>-0.10585455952629609</v>
      </c>
      <c r="E8" s="27">
        <v>1.535681880138718E-2</v>
      </c>
      <c r="F8" s="27">
        <v>0.12967357172809796</v>
      </c>
      <c r="G8" s="27">
        <v>7.3233849219298625E-2</v>
      </c>
      <c r="H8" s="27">
        <v>1</v>
      </c>
      <c r="I8" s="27"/>
      <c r="J8" s="27"/>
      <c r="K8" s="27"/>
      <c r="L8" s="27"/>
      <c r="M8" s="27"/>
      <c r="N8" s="27"/>
      <c r="O8" s="27"/>
      <c r="P8" s="27"/>
      <c r="Q8" s="27"/>
    </row>
    <row r="9" spans="1:17" x14ac:dyDescent="0.75">
      <c r="A9" s="27" t="s">
        <v>314</v>
      </c>
      <c r="B9" s="27">
        <v>-0.12735516176276956</v>
      </c>
      <c r="C9" s="27">
        <v>0.12236311360847089</v>
      </c>
      <c r="D9" s="27">
        <v>-8.1519970112955475E-2</v>
      </c>
      <c r="E9" s="27">
        <v>9.1671512730302093E-2</v>
      </c>
      <c r="F9" s="27">
        <v>1.0045150157086973E-2</v>
      </c>
      <c r="G9" s="27">
        <v>0.13673261249821275</v>
      </c>
      <c r="H9" s="27">
        <v>7.0185276772150543E-2</v>
      </c>
      <c r="I9" s="27">
        <v>1</v>
      </c>
      <c r="J9" s="27"/>
      <c r="K9" s="27"/>
      <c r="L9" s="27"/>
      <c r="M9" s="27"/>
      <c r="N9" s="27"/>
      <c r="O9" s="27"/>
      <c r="P9" s="27"/>
      <c r="Q9" s="27"/>
    </row>
    <row r="10" spans="1:17" x14ac:dyDescent="0.75">
      <c r="A10" s="27" t="s">
        <v>315</v>
      </c>
      <c r="B10" s="27">
        <v>0.18454948837221696</v>
      </c>
      <c r="C10" s="27">
        <v>0.11340834807123892</v>
      </c>
      <c r="D10" s="27">
        <v>-0.10958532609304006</v>
      </c>
      <c r="E10" s="27">
        <v>2.6842887333249122E-2</v>
      </c>
      <c r="F10" s="27">
        <v>9.7043073935770635E-2</v>
      </c>
      <c r="G10" s="27">
        <v>4.6838172081654396E-3</v>
      </c>
      <c r="H10" s="27">
        <v>0.14027501009911397</v>
      </c>
      <c r="I10" s="27">
        <v>7.5823738942080415E-2</v>
      </c>
      <c r="J10" s="27">
        <v>1</v>
      </c>
      <c r="K10" s="27"/>
      <c r="L10" s="27"/>
      <c r="M10" s="27"/>
      <c r="N10" s="27"/>
      <c r="O10" s="27"/>
      <c r="P10" s="27"/>
      <c r="Q10" s="27"/>
    </row>
    <row r="11" spans="1:17" x14ac:dyDescent="0.75">
      <c r="A11" s="27" t="s">
        <v>316</v>
      </c>
      <c r="B11" s="27">
        <v>7.6719384969450355E-2</v>
      </c>
      <c r="C11" s="27">
        <v>-8.3896660066880763E-2</v>
      </c>
      <c r="D11" s="27">
        <v>-6.8922314348969976E-2</v>
      </c>
      <c r="E11" s="27">
        <v>-0.10813740853733508</v>
      </c>
      <c r="F11" s="27">
        <v>2.9424791228833257E-2</v>
      </c>
      <c r="G11" s="27">
        <v>9.4753316280997882E-2</v>
      </c>
      <c r="H11" s="27">
        <v>6.2796440910462695E-3</v>
      </c>
      <c r="I11" s="27">
        <v>0.14342280561667986</v>
      </c>
      <c r="J11" s="27">
        <v>7.3808249076347351E-2</v>
      </c>
      <c r="K11" s="27">
        <v>1</v>
      </c>
      <c r="L11" s="27"/>
      <c r="M11" s="27"/>
      <c r="N11" s="27"/>
      <c r="O11" s="27"/>
      <c r="P11" s="27"/>
      <c r="Q11" s="27"/>
    </row>
    <row r="12" spans="1:17" x14ac:dyDescent="0.75">
      <c r="A12" s="27" t="s">
        <v>317</v>
      </c>
      <c r="B12" s="27">
        <v>-0.10898040550197292</v>
      </c>
      <c r="C12" s="27">
        <v>0.19307740858914269</v>
      </c>
      <c r="D12" s="27">
        <v>-0.1153314712189156</v>
      </c>
      <c r="E12" s="27">
        <v>-8.8616336950136057E-2</v>
      </c>
      <c r="F12" s="27">
        <v>-0.10379065009102857</v>
      </c>
      <c r="G12" s="27">
        <v>2.4279894585264729E-2</v>
      </c>
      <c r="H12" s="27">
        <v>9.8106661292998359E-2</v>
      </c>
      <c r="I12" s="27">
        <v>1.1500569420524407E-2</v>
      </c>
      <c r="J12" s="27">
        <v>0.13960448415172183</v>
      </c>
      <c r="K12" s="27">
        <v>7.1833262739705972E-2</v>
      </c>
      <c r="L12" s="27">
        <v>1</v>
      </c>
      <c r="M12" s="27"/>
      <c r="N12" s="27"/>
      <c r="O12" s="27"/>
      <c r="P12" s="27"/>
      <c r="Q12" s="27"/>
    </row>
    <row r="13" spans="1:17" x14ac:dyDescent="0.75">
      <c r="A13" s="27" t="s">
        <v>318</v>
      </c>
      <c r="B13" s="27">
        <v>4.1724917290081515E-2</v>
      </c>
      <c r="C13" s="27">
        <v>-0.16559725297046612</v>
      </c>
      <c r="D13" s="27">
        <v>-2.814319112882714E-3</v>
      </c>
      <c r="E13" s="27">
        <v>-0.10536184469806453</v>
      </c>
      <c r="F13" s="27">
        <v>-9.4719883036113603E-2</v>
      </c>
      <c r="G13" s="27">
        <v>-9.7930809344658351E-2</v>
      </c>
      <c r="H13" s="27">
        <v>2.0921481920591324E-2</v>
      </c>
      <c r="I13" s="27">
        <v>9.2676479385933125E-2</v>
      </c>
      <c r="J13" s="27">
        <v>1.7051593874374677E-2</v>
      </c>
      <c r="K13" s="27">
        <v>0.14289236887694506</v>
      </c>
      <c r="L13" s="27">
        <v>7.7614384266275066E-2</v>
      </c>
      <c r="M13" s="27">
        <v>1</v>
      </c>
      <c r="N13" s="27"/>
      <c r="O13" s="27"/>
      <c r="P13" s="27"/>
      <c r="Q13" s="27"/>
    </row>
    <row r="14" spans="1:17" x14ac:dyDescent="0.75">
      <c r="A14" s="27" t="s">
        <v>307</v>
      </c>
      <c r="B14" s="27">
        <v>0.38758040992231468</v>
      </c>
      <c r="C14" s="27">
        <v>-0.16912215577726306</v>
      </c>
      <c r="D14" s="27">
        <v>8.7075815523260089E-2</v>
      </c>
      <c r="E14" s="27">
        <v>-0.10954500385245476</v>
      </c>
      <c r="F14" s="27">
        <v>-9.6573989684534983E-2</v>
      </c>
      <c r="G14" s="27">
        <v>-0.11399852283762202</v>
      </c>
      <c r="H14" s="27">
        <v>-2.5234756234049211E-2</v>
      </c>
      <c r="I14" s="27">
        <v>-3.1169734385223465E-2</v>
      </c>
      <c r="J14" s="27">
        <v>-6.1340481111203313E-2</v>
      </c>
      <c r="K14" s="27">
        <v>-1.9004397257784138E-3</v>
      </c>
      <c r="L14" s="27">
        <v>-7.3043305701899139E-2</v>
      </c>
      <c r="M14" s="27">
        <v>-7.2263335836344478E-2</v>
      </c>
      <c r="N14" s="27">
        <v>1</v>
      </c>
      <c r="O14" s="27"/>
      <c r="P14" s="27"/>
      <c r="Q14" s="27"/>
    </row>
    <row r="15" spans="1:17" x14ac:dyDescent="0.75">
      <c r="A15" s="27" t="s">
        <v>308</v>
      </c>
      <c r="B15" s="27">
        <v>0.34488953356562085</v>
      </c>
      <c r="C15" s="27">
        <v>-0.14821710634219787</v>
      </c>
      <c r="D15" s="27">
        <v>7.9613138368613959E-2</v>
      </c>
      <c r="E15" s="27">
        <v>-3.4178000181897129E-2</v>
      </c>
      <c r="F15" s="27">
        <v>-7.308832808322395E-2</v>
      </c>
      <c r="G15" s="27">
        <v>-7.9551606072558054E-2</v>
      </c>
      <c r="H15" s="27">
        <v>-6.1669781039711286E-3</v>
      </c>
      <c r="I15" s="27">
        <v>-2.4783381020144032E-2</v>
      </c>
      <c r="J15" s="27">
        <v>-2.3789892035967022E-3</v>
      </c>
      <c r="K15" s="27">
        <v>-1.5003300638932637E-2</v>
      </c>
      <c r="L15" s="27">
        <v>-4.6467602657869859E-2</v>
      </c>
      <c r="M15" s="27">
        <v>-8.0631215246759785E-2</v>
      </c>
      <c r="N15" s="50">
        <v>0.96421092813844567</v>
      </c>
      <c r="O15" s="27">
        <v>1</v>
      </c>
      <c r="P15" s="27"/>
      <c r="Q15" s="27"/>
    </row>
    <row r="16" spans="1:17" x14ac:dyDescent="0.75">
      <c r="A16" s="27" t="s">
        <v>309</v>
      </c>
      <c r="B16" s="27">
        <v>0.3559955093023261</v>
      </c>
      <c r="C16" s="27">
        <v>-0.14892213068687207</v>
      </c>
      <c r="D16" s="27">
        <v>8.5552827432012785E-2</v>
      </c>
      <c r="E16" s="27">
        <v>-4.7685715099981707E-2</v>
      </c>
      <c r="F16" s="27">
        <v>-7.4406823204954009E-2</v>
      </c>
      <c r="G16" s="27">
        <v>-8.9088095329865655E-2</v>
      </c>
      <c r="H16" s="27">
        <v>-4.3194536416098446E-2</v>
      </c>
      <c r="I16" s="27">
        <v>-5.5092759078624882E-2</v>
      </c>
      <c r="J16" s="27">
        <v>-5.1976860289458311E-2</v>
      </c>
      <c r="K16" s="27">
        <v>-3.461757856930605E-2</v>
      </c>
      <c r="L16" s="27">
        <v>-3.5446789152569401E-2</v>
      </c>
      <c r="M16" s="27">
        <v>-6.4176295724221344E-2</v>
      </c>
      <c r="N16" s="50">
        <v>0.9593660781071085</v>
      </c>
      <c r="O16" s="50">
        <v>0.96682793214312013</v>
      </c>
      <c r="P16" s="27">
        <v>1</v>
      </c>
      <c r="Q16" s="27"/>
    </row>
    <row r="17" spans="1:17" ht="15.5" thickBot="1" x14ac:dyDescent="0.9">
      <c r="A17" s="28"/>
      <c r="B17" s="28" t="e">
        <v>#DIV/0!</v>
      </c>
      <c r="C17" s="28" t="e">
        <v>#DIV/0!</v>
      </c>
      <c r="D17" s="28" t="e">
        <v>#DIV/0!</v>
      </c>
      <c r="E17" s="28" t="e">
        <v>#DIV/0!</v>
      </c>
      <c r="F17" s="28" t="e">
        <v>#DIV/0!</v>
      </c>
      <c r="G17" s="28" t="e">
        <v>#DIV/0!</v>
      </c>
      <c r="H17" s="28" t="e">
        <v>#DIV/0!</v>
      </c>
      <c r="I17" s="28" t="e">
        <v>#DIV/0!</v>
      </c>
      <c r="J17" s="28" t="e">
        <v>#DIV/0!</v>
      </c>
      <c r="K17" s="28" t="e">
        <v>#DIV/0!</v>
      </c>
      <c r="L17" s="28" t="e">
        <v>#DIV/0!</v>
      </c>
      <c r="M17" s="28" t="e">
        <v>#DIV/0!</v>
      </c>
      <c r="N17" s="28" t="e">
        <v>#DIV/0!</v>
      </c>
      <c r="O17" s="28" t="e">
        <v>#DIV/0!</v>
      </c>
      <c r="P17" s="28" t="e">
        <v>#DIV/0!</v>
      </c>
      <c r="Q17" s="28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08565-AF3C-4679-8EC7-26AC5A4D5189}">
  <sheetPr>
    <tabColor rgb="FFB381D9"/>
  </sheetPr>
  <dimension ref="A1:T73"/>
  <sheetViews>
    <sheetView topLeftCell="C1" workbookViewId="0">
      <pane ySplit="1" topLeftCell="A37" activePane="bottomLeft" state="frozen"/>
      <selection pane="bottomLeft" activeCell="F1" sqref="F1:T72"/>
    </sheetView>
  </sheetViews>
  <sheetFormatPr defaultColWidth="9" defaultRowHeight="14.75" x14ac:dyDescent="0.75"/>
  <cols>
    <col min="1" max="1" width="11.2265625" style="4" bestFit="1" customWidth="1"/>
    <col min="2" max="2" width="21.31640625" style="15" customWidth="1"/>
    <col min="3" max="3" width="20.453125" style="23" bestFit="1" customWidth="1"/>
    <col min="4" max="4" width="19.08984375" style="23" bestFit="1" customWidth="1"/>
    <col min="5" max="5" width="19.54296875" style="23" bestFit="1" customWidth="1"/>
    <col min="6" max="6" width="20.54296875" style="25" bestFit="1" customWidth="1"/>
    <col min="7" max="14" width="8.76953125" bestFit="1" customWidth="1"/>
    <col min="15" max="15" width="20.453125" style="23" bestFit="1" customWidth="1"/>
    <col min="16" max="16" width="19.08984375" style="23" bestFit="1" customWidth="1"/>
    <col min="17" max="17" width="19.54296875" style="23" bestFit="1" customWidth="1"/>
  </cols>
  <sheetData>
    <row r="1" spans="1:20" ht="25.2" customHeight="1" x14ac:dyDescent="0.75">
      <c r="A1" s="7" t="s">
        <v>76</v>
      </c>
      <c r="B1" s="26" t="s">
        <v>305</v>
      </c>
      <c r="C1" s="22" t="s">
        <v>330</v>
      </c>
      <c r="D1" s="22" t="s">
        <v>331</v>
      </c>
      <c r="E1" s="22" t="s">
        <v>332</v>
      </c>
      <c r="F1" s="51" t="s">
        <v>5</v>
      </c>
      <c r="G1" s="51" t="s">
        <v>3</v>
      </c>
      <c r="H1" s="51" t="s">
        <v>4</v>
      </c>
      <c r="I1" s="24" t="s">
        <v>357</v>
      </c>
      <c r="J1" s="21" t="s">
        <v>311</v>
      </c>
      <c r="K1" s="21" t="s">
        <v>312</v>
      </c>
      <c r="L1" s="21" t="s">
        <v>313</v>
      </c>
      <c r="M1" s="21" t="s">
        <v>314</v>
      </c>
      <c r="N1" s="21" t="s">
        <v>315</v>
      </c>
      <c r="O1" s="21" t="s">
        <v>316</v>
      </c>
      <c r="P1" s="21" t="s">
        <v>317</v>
      </c>
      <c r="Q1" s="21" t="s">
        <v>318</v>
      </c>
      <c r="R1" s="22" t="s">
        <v>307</v>
      </c>
      <c r="S1" s="22" t="s">
        <v>308</v>
      </c>
      <c r="T1" s="22" t="s">
        <v>309</v>
      </c>
    </row>
    <row r="2" spans="1:20" x14ac:dyDescent="0.75">
      <c r="A2" s="4" t="s">
        <v>77</v>
      </c>
      <c r="B2" s="15" t="s">
        <v>289</v>
      </c>
      <c r="C2" s="5"/>
      <c r="D2" s="5">
        <v>1</v>
      </c>
      <c r="E2" s="5"/>
      <c r="F2" s="47">
        <v>0</v>
      </c>
      <c r="G2" s="47">
        <v>1</v>
      </c>
      <c r="H2" s="47">
        <v>0</v>
      </c>
      <c r="I2" s="19">
        <v>8.8815789473684292E-2</v>
      </c>
      <c r="J2" s="19">
        <f t="shared" ref="J2:J33" si="0">$I3</f>
        <v>-7.8549848942598186E-2</v>
      </c>
      <c r="K2" s="19">
        <f t="shared" ref="K2:K33" si="1">$I4</f>
        <v>5.9016393442622883E-2</v>
      </c>
      <c r="L2" s="19">
        <f t="shared" ref="L2:L33" si="2">$I5</f>
        <v>9.2879256965944235E-2</v>
      </c>
      <c r="M2" s="19">
        <f t="shared" ref="M2:M33" si="3">$I6</f>
        <v>-6.5155807365439133E-2</v>
      </c>
      <c r="N2" s="19">
        <f t="shared" ref="N2:N33" si="4">$I7</f>
        <v>-2.7272727272727223E-2</v>
      </c>
      <c r="O2" s="19">
        <f t="shared" ref="O2:O33" si="5">$I8</f>
        <v>-6.230529595015577E-2</v>
      </c>
      <c r="P2" s="19">
        <f t="shared" ref="P2:P33" si="6">$I9</f>
        <v>9.6345514950166189E-2</v>
      </c>
      <c r="Q2" s="19">
        <f t="shared" ref="Q2:Q33" si="7">$I10</f>
        <v>-0.1454545454545455</v>
      </c>
      <c r="R2" s="23">
        <v>2</v>
      </c>
      <c r="S2" s="23">
        <v>27</v>
      </c>
      <c r="T2" s="23">
        <v>9</v>
      </c>
    </row>
    <row r="3" spans="1:20" x14ac:dyDescent="0.75">
      <c r="A3" s="4" t="s">
        <v>78</v>
      </c>
      <c r="B3" s="15" t="s">
        <v>288</v>
      </c>
      <c r="C3" s="5"/>
      <c r="D3" s="5"/>
      <c r="E3" s="5"/>
      <c r="F3" s="47">
        <v>0</v>
      </c>
      <c r="G3" s="47">
        <v>0</v>
      </c>
      <c r="H3" s="47">
        <v>0</v>
      </c>
      <c r="I3" s="19">
        <v>-7.8549848942598186E-2</v>
      </c>
      <c r="J3" s="19">
        <f t="shared" si="0"/>
        <v>5.9016393442622883E-2</v>
      </c>
      <c r="K3" s="19">
        <f t="shared" si="1"/>
        <v>9.2879256965944235E-2</v>
      </c>
      <c r="L3" s="19">
        <f t="shared" si="2"/>
        <v>-6.5155807365439133E-2</v>
      </c>
      <c r="M3" s="19">
        <f t="shared" si="3"/>
        <v>-2.7272727272727223E-2</v>
      </c>
      <c r="N3" s="19">
        <f t="shared" si="4"/>
        <v>-6.230529595015577E-2</v>
      </c>
      <c r="O3" s="19">
        <f t="shared" si="5"/>
        <v>9.6345514950166189E-2</v>
      </c>
      <c r="P3" s="19">
        <f t="shared" si="6"/>
        <v>-0.1454545454545455</v>
      </c>
      <c r="Q3" s="19">
        <f t="shared" si="7"/>
        <v>0.21985815602836881</v>
      </c>
      <c r="R3" s="23">
        <v>7</v>
      </c>
      <c r="S3" s="23">
        <v>114</v>
      </c>
      <c r="T3" s="23">
        <v>48</v>
      </c>
    </row>
    <row r="4" spans="1:20" x14ac:dyDescent="0.75">
      <c r="A4" s="4" t="s">
        <v>79</v>
      </c>
      <c r="B4" s="15" t="s">
        <v>287</v>
      </c>
      <c r="C4" s="5"/>
      <c r="D4" s="5">
        <v>1</v>
      </c>
      <c r="E4" s="5"/>
      <c r="F4" s="47">
        <v>0</v>
      </c>
      <c r="G4" s="47">
        <v>1</v>
      </c>
      <c r="H4" s="47">
        <v>0</v>
      </c>
      <c r="I4" s="19">
        <v>5.9016393442622883E-2</v>
      </c>
      <c r="J4" s="19">
        <f t="shared" si="0"/>
        <v>9.2879256965944235E-2</v>
      </c>
      <c r="K4" s="19">
        <f t="shared" si="1"/>
        <v>-6.5155807365439133E-2</v>
      </c>
      <c r="L4" s="19">
        <f t="shared" si="2"/>
        <v>-2.7272727272727223E-2</v>
      </c>
      <c r="M4" s="19">
        <f t="shared" si="3"/>
        <v>-6.230529595015577E-2</v>
      </c>
      <c r="N4" s="19">
        <f t="shared" si="4"/>
        <v>9.6345514950166189E-2</v>
      </c>
      <c r="O4" s="19">
        <f t="shared" si="5"/>
        <v>-0.1454545454545455</v>
      </c>
      <c r="P4" s="19">
        <f t="shared" si="6"/>
        <v>0.21985815602836881</v>
      </c>
      <c r="Q4" s="19">
        <f t="shared" si="7"/>
        <v>0</v>
      </c>
      <c r="R4" s="23">
        <v>8</v>
      </c>
      <c r="S4" s="23">
        <v>87</v>
      </c>
      <c r="T4" s="23">
        <v>41</v>
      </c>
    </row>
    <row r="5" spans="1:20" x14ac:dyDescent="0.75">
      <c r="A5" s="4" t="s">
        <v>80</v>
      </c>
      <c r="B5" s="15" t="s">
        <v>286</v>
      </c>
      <c r="C5" s="5"/>
      <c r="D5" s="5">
        <v>1</v>
      </c>
      <c r="E5" s="5">
        <v>1</v>
      </c>
      <c r="F5" s="47">
        <v>0</v>
      </c>
      <c r="G5" s="47">
        <v>0.5</v>
      </c>
      <c r="H5" s="47">
        <v>0.5</v>
      </c>
      <c r="I5" s="19">
        <v>9.2879256965944235E-2</v>
      </c>
      <c r="J5" s="19">
        <f t="shared" si="0"/>
        <v>-6.5155807365439133E-2</v>
      </c>
      <c r="K5" s="19">
        <f t="shared" si="1"/>
        <v>-2.7272727272727223E-2</v>
      </c>
      <c r="L5" s="19">
        <f t="shared" si="2"/>
        <v>-6.230529595015577E-2</v>
      </c>
      <c r="M5" s="19">
        <f t="shared" si="3"/>
        <v>9.6345514950166189E-2</v>
      </c>
      <c r="N5" s="19">
        <f t="shared" si="4"/>
        <v>-0.1454545454545455</v>
      </c>
      <c r="O5" s="19">
        <f t="shared" si="5"/>
        <v>0.21985815602836881</v>
      </c>
      <c r="P5" s="19">
        <f t="shared" si="6"/>
        <v>0</v>
      </c>
      <c r="Q5" s="19">
        <f t="shared" si="7"/>
        <v>0.49127906976744184</v>
      </c>
      <c r="R5" s="23">
        <v>4</v>
      </c>
      <c r="S5" s="23">
        <v>128</v>
      </c>
      <c r="T5" s="23">
        <v>39</v>
      </c>
    </row>
    <row r="6" spans="1:20" x14ac:dyDescent="0.75">
      <c r="A6" s="4" t="s">
        <v>81</v>
      </c>
      <c r="B6" s="15" t="s">
        <v>285</v>
      </c>
      <c r="C6" s="5">
        <v>1</v>
      </c>
      <c r="D6" s="5">
        <v>4</v>
      </c>
      <c r="E6" s="5">
        <v>1</v>
      </c>
      <c r="F6" s="47">
        <v>0.16666666666666666</v>
      </c>
      <c r="G6" s="47">
        <v>0.66666666666666663</v>
      </c>
      <c r="H6" s="47">
        <v>0.16666666666666666</v>
      </c>
      <c r="I6" s="19">
        <v>-6.5155807365439133E-2</v>
      </c>
      <c r="J6" s="19">
        <f t="shared" si="0"/>
        <v>-2.7272727272727223E-2</v>
      </c>
      <c r="K6" s="19">
        <f t="shared" si="1"/>
        <v>-6.230529595015577E-2</v>
      </c>
      <c r="L6" s="19">
        <f t="shared" si="2"/>
        <v>9.6345514950166189E-2</v>
      </c>
      <c r="M6" s="19">
        <f t="shared" si="3"/>
        <v>-0.1454545454545455</v>
      </c>
      <c r="N6" s="19">
        <f t="shared" si="4"/>
        <v>0.21985815602836881</v>
      </c>
      <c r="O6" s="19">
        <f t="shared" si="5"/>
        <v>0</v>
      </c>
      <c r="P6" s="19">
        <f t="shared" si="6"/>
        <v>0.49127906976744184</v>
      </c>
      <c r="Q6" s="19">
        <f t="shared" si="7"/>
        <v>0.51267056530214417</v>
      </c>
      <c r="R6" s="23">
        <v>14</v>
      </c>
      <c r="S6" s="23">
        <v>120</v>
      </c>
      <c r="T6" s="23">
        <v>63</v>
      </c>
    </row>
    <row r="7" spans="1:20" x14ac:dyDescent="0.75">
      <c r="A7" s="4" t="s">
        <v>82</v>
      </c>
      <c r="B7" s="15" t="s">
        <v>284</v>
      </c>
      <c r="C7" s="5"/>
      <c r="D7" s="5">
        <v>2</v>
      </c>
      <c r="E7" s="5"/>
      <c r="F7" s="47">
        <v>0</v>
      </c>
      <c r="G7" s="47">
        <v>1</v>
      </c>
      <c r="H7" s="47">
        <v>0</v>
      </c>
      <c r="I7" s="19">
        <v>-2.7272727272727223E-2</v>
      </c>
      <c r="J7" s="19">
        <f t="shared" si="0"/>
        <v>-6.230529595015577E-2</v>
      </c>
      <c r="K7" s="19">
        <f t="shared" si="1"/>
        <v>9.6345514950166189E-2</v>
      </c>
      <c r="L7" s="19">
        <f t="shared" si="2"/>
        <v>-0.1454545454545455</v>
      </c>
      <c r="M7" s="19">
        <f t="shared" si="3"/>
        <v>0.21985815602836881</v>
      </c>
      <c r="N7" s="19">
        <f t="shared" si="4"/>
        <v>0</v>
      </c>
      <c r="O7" s="19">
        <f t="shared" si="5"/>
        <v>0.49127906976744184</v>
      </c>
      <c r="P7" s="19">
        <f t="shared" si="6"/>
        <v>0.51267056530214417</v>
      </c>
      <c r="Q7" s="19">
        <f t="shared" si="7"/>
        <v>8.247422680412364E-2</v>
      </c>
      <c r="R7" s="23">
        <v>6</v>
      </c>
      <c r="S7" s="23">
        <v>136</v>
      </c>
      <c r="T7" s="23">
        <v>40</v>
      </c>
    </row>
    <row r="8" spans="1:20" x14ac:dyDescent="0.75">
      <c r="A8" s="4" t="s">
        <v>83</v>
      </c>
      <c r="B8" s="15" t="s">
        <v>283</v>
      </c>
      <c r="C8" s="5">
        <v>1</v>
      </c>
      <c r="D8" s="5">
        <v>1</v>
      </c>
      <c r="E8" s="5"/>
      <c r="F8" s="47">
        <v>0.5</v>
      </c>
      <c r="G8" s="47">
        <v>0.5</v>
      </c>
      <c r="H8" s="47">
        <v>0</v>
      </c>
      <c r="I8" s="19">
        <v>-6.230529595015577E-2</v>
      </c>
      <c r="J8" s="19">
        <f t="shared" si="0"/>
        <v>9.6345514950166189E-2</v>
      </c>
      <c r="K8" s="19">
        <f t="shared" si="1"/>
        <v>-0.1454545454545455</v>
      </c>
      <c r="L8" s="19">
        <f t="shared" si="2"/>
        <v>0.21985815602836881</v>
      </c>
      <c r="M8" s="19">
        <f t="shared" si="3"/>
        <v>0</v>
      </c>
      <c r="N8" s="19">
        <f t="shared" si="4"/>
        <v>0.49127906976744184</v>
      </c>
      <c r="O8" s="19">
        <f t="shared" si="5"/>
        <v>0.51267056530214417</v>
      </c>
      <c r="P8" s="19">
        <f t="shared" si="6"/>
        <v>8.247422680412364E-2</v>
      </c>
      <c r="Q8" s="19">
        <f t="shared" si="7"/>
        <v>4.8809523809523858E-2</v>
      </c>
      <c r="R8" s="23">
        <v>7</v>
      </c>
      <c r="S8" s="23">
        <v>130</v>
      </c>
      <c r="T8" s="23">
        <v>24</v>
      </c>
    </row>
    <row r="9" spans="1:20" x14ac:dyDescent="0.75">
      <c r="A9" s="4" t="s">
        <v>84</v>
      </c>
      <c r="B9" s="15" t="s">
        <v>282</v>
      </c>
      <c r="C9" s="5">
        <v>1</v>
      </c>
      <c r="D9" s="5">
        <v>8</v>
      </c>
      <c r="E9" s="5">
        <v>1</v>
      </c>
      <c r="F9" s="47">
        <v>0.1</v>
      </c>
      <c r="G9" s="47">
        <v>0.8</v>
      </c>
      <c r="H9" s="47">
        <v>0.1</v>
      </c>
      <c r="I9" s="19">
        <v>9.6345514950166189E-2</v>
      </c>
      <c r="J9" s="19">
        <f t="shared" si="0"/>
        <v>-0.1454545454545455</v>
      </c>
      <c r="K9" s="19">
        <f t="shared" si="1"/>
        <v>0.21985815602836881</v>
      </c>
      <c r="L9" s="19">
        <f t="shared" si="2"/>
        <v>0</v>
      </c>
      <c r="M9" s="19">
        <f t="shared" si="3"/>
        <v>0.49127906976744184</v>
      </c>
      <c r="N9" s="19">
        <f t="shared" si="4"/>
        <v>0.51267056530214417</v>
      </c>
      <c r="O9" s="19">
        <f t="shared" si="5"/>
        <v>8.247422680412364E-2</v>
      </c>
      <c r="P9" s="19">
        <f t="shared" si="6"/>
        <v>4.8809523809523858E-2</v>
      </c>
      <c r="Q9" s="19">
        <f t="shared" si="7"/>
        <v>-1.1350737797956922E-2</v>
      </c>
      <c r="R9" s="23">
        <v>8</v>
      </c>
      <c r="S9" s="23">
        <v>118</v>
      </c>
      <c r="T9" s="23">
        <v>29</v>
      </c>
    </row>
    <row r="10" spans="1:20" x14ac:dyDescent="0.75">
      <c r="A10" s="4" t="s">
        <v>85</v>
      </c>
      <c r="B10" s="15" t="s">
        <v>281</v>
      </c>
      <c r="C10" s="5"/>
      <c r="D10" s="5">
        <v>5</v>
      </c>
      <c r="E10" s="5">
        <v>1</v>
      </c>
      <c r="F10" s="47">
        <v>0</v>
      </c>
      <c r="G10" s="47">
        <v>0.83333333333333337</v>
      </c>
      <c r="H10" s="47">
        <v>0.16666666666666666</v>
      </c>
      <c r="I10" s="19">
        <v>-0.1454545454545455</v>
      </c>
      <c r="J10" s="19">
        <f t="shared" si="0"/>
        <v>0.21985815602836881</v>
      </c>
      <c r="K10" s="19">
        <f t="shared" si="1"/>
        <v>0</v>
      </c>
      <c r="L10" s="19">
        <f t="shared" si="2"/>
        <v>0.49127906976744184</v>
      </c>
      <c r="M10" s="19">
        <f t="shared" si="3"/>
        <v>0.51267056530214417</v>
      </c>
      <c r="N10" s="19">
        <f t="shared" si="4"/>
        <v>8.247422680412364E-2</v>
      </c>
      <c r="O10" s="19">
        <f t="shared" si="5"/>
        <v>4.8809523809523858E-2</v>
      </c>
      <c r="P10" s="19">
        <f t="shared" si="6"/>
        <v>-1.1350737797956922E-2</v>
      </c>
      <c r="Q10" s="19">
        <f t="shared" si="7"/>
        <v>0.11136624569460384</v>
      </c>
      <c r="R10" s="23">
        <v>10</v>
      </c>
      <c r="S10" s="23">
        <v>129</v>
      </c>
      <c r="T10" s="23">
        <v>17</v>
      </c>
    </row>
    <row r="11" spans="1:20" x14ac:dyDescent="0.75">
      <c r="A11" s="4" t="s">
        <v>86</v>
      </c>
      <c r="B11" s="15" t="s">
        <v>280</v>
      </c>
      <c r="C11" s="5"/>
      <c r="D11" s="5">
        <v>4</v>
      </c>
      <c r="E11" s="5">
        <v>1</v>
      </c>
      <c r="F11" s="47">
        <v>0</v>
      </c>
      <c r="G11" s="47">
        <v>0.8</v>
      </c>
      <c r="H11" s="47">
        <v>0.2</v>
      </c>
      <c r="I11" s="19">
        <v>0.21985815602836881</v>
      </c>
      <c r="J11" s="19">
        <f t="shared" si="0"/>
        <v>0</v>
      </c>
      <c r="K11" s="19">
        <f t="shared" si="1"/>
        <v>0.49127906976744184</v>
      </c>
      <c r="L11" s="19">
        <f t="shared" si="2"/>
        <v>0.51267056530214417</v>
      </c>
      <c r="M11" s="19">
        <f t="shared" si="3"/>
        <v>8.247422680412364E-2</v>
      </c>
      <c r="N11" s="19">
        <f t="shared" si="4"/>
        <v>4.8809523809523858E-2</v>
      </c>
      <c r="O11" s="19">
        <f t="shared" si="5"/>
        <v>-1.1350737797956922E-2</v>
      </c>
      <c r="P11" s="19">
        <f t="shared" si="6"/>
        <v>0.11136624569460384</v>
      </c>
      <c r="Q11" s="19">
        <f t="shared" si="7"/>
        <v>-6.1983471074380181E-2</v>
      </c>
      <c r="R11" s="23">
        <v>3</v>
      </c>
      <c r="S11" s="23">
        <v>173</v>
      </c>
      <c r="T11" s="23">
        <v>55</v>
      </c>
    </row>
    <row r="12" spans="1:20" x14ac:dyDescent="0.75">
      <c r="A12" s="4" t="s">
        <v>87</v>
      </c>
      <c r="B12" s="15" t="s">
        <v>293</v>
      </c>
      <c r="C12" s="5"/>
      <c r="D12" s="5">
        <v>2</v>
      </c>
      <c r="E12" s="5"/>
      <c r="F12" s="47">
        <v>0</v>
      </c>
      <c r="G12" s="47">
        <v>1</v>
      </c>
      <c r="H12" s="47">
        <v>0</v>
      </c>
      <c r="I12" s="19">
        <v>0</v>
      </c>
      <c r="J12" s="19">
        <f t="shared" si="0"/>
        <v>0.49127906976744184</v>
      </c>
      <c r="K12" s="19">
        <f t="shared" si="1"/>
        <v>0.51267056530214417</v>
      </c>
      <c r="L12" s="19">
        <f t="shared" si="2"/>
        <v>8.247422680412364E-2</v>
      </c>
      <c r="M12" s="19">
        <f t="shared" si="3"/>
        <v>4.8809523809523858E-2</v>
      </c>
      <c r="N12" s="19">
        <f t="shared" si="4"/>
        <v>-1.1350737797956922E-2</v>
      </c>
      <c r="O12" s="19">
        <f t="shared" si="5"/>
        <v>0.11136624569460384</v>
      </c>
      <c r="P12" s="19">
        <f t="shared" si="6"/>
        <v>-6.1983471074380181E-2</v>
      </c>
      <c r="Q12" s="19">
        <f t="shared" si="7"/>
        <v>-3.7444933920704797E-2</v>
      </c>
      <c r="R12" s="23">
        <v>7</v>
      </c>
      <c r="S12" s="23">
        <v>244</v>
      </c>
      <c r="T12" s="23">
        <v>107</v>
      </c>
    </row>
    <row r="13" spans="1:20" x14ac:dyDescent="0.75">
      <c r="A13" s="4" t="s">
        <v>88</v>
      </c>
      <c r="B13" s="15" t="s">
        <v>279</v>
      </c>
      <c r="C13" s="5">
        <v>1</v>
      </c>
      <c r="D13" s="5">
        <v>2</v>
      </c>
      <c r="E13" s="5">
        <v>1</v>
      </c>
      <c r="F13" s="47">
        <v>0.25</v>
      </c>
      <c r="G13" s="47">
        <v>0.5</v>
      </c>
      <c r="H13" s="47">
        <v>0.25</v>
      </c>
      <c r="I13" s="19">
        <v>0.49127906976744184</v>
      </c>
      <c r="J13" s="19">
        <f t="shared" si="0"/>
        <v>0.51267056530214417</v>
      </c>
      <c r="K13" s="19">
        <f t="shared" si="1"/>
        <v>8.247422680412364E-2</v>
      </c>
      <c r="L13" s="19">
        <f t="shared" si="2"/>
        <v>4.8809523809523858E-2</v>
      </c>
      <c r="M13" s="19">
        <f t="shared" si="3"/>
        <v>-1.1350737797956922E-2</v>
      </c>
      <c r="N13" s="19">
        <f t="shared" si="4"/>
        <v>0.11136624569460384</v>
      </c>
      <c r="O13" s="19">
        <f t="shared" si="5"/>
        <v>-6.1983471074380181E-2</v>
      </c>
      <c r="P13" s="19">
        <f t="shared" si="6"/>
        <v>-3.7444933920704797E-2</v>
      </c>
      <c r="Q13" s="19">
        <f t="shared" si="7"/>
        <v>-3.3180778032036562E-2</v>
      </c>
      <c r="R13" s="23">
        <v>9</v>
      </c>
      <c r="S13" s="23">
        <v>180</v>
      </c>
      <c r="T13" s="23">
        <v>65</v>
      </c>
    </row>
    <row r="14" spans="1:20" x14ac:dyDescent="0.75">
      <c r="A14" s="4" t="s">
        <v>89</v>
      </c>
      <c r="B14" s="15" t="s">
        <v>278</v>
      </c>
      <c r="C14" s="5"/>
      <c r="D14" s="5">
        <v>1</v>
      </c>
      <c r="E14" s="5">
        <v>3</v>
      </c>
      <c r="F14" s="47">
        <v>0</v>
      </c>
      <c r="G14" s="47">
        <v>0.25</v>
      </c>
      <c r="H14" s="47">
        <v>0.75</v>
      </c>
      <c r="I14" s="19">
        <v>0.51267056530214417</v>
      </c>
      <c r="J14" s="19">
        <f t="shared" si="0"/>
        <v>8.247422680412364E-2</v>
      </c>
      <c r="K14" s="19">
        <f t="shared" si="1"/>
        <v>4.8809523809523858E-2</v>
      </c>
      <c r="L14" s="19">
        <f t="shared" si="2"/>
        <v>-1.1350737797956922E-2</v>
      </c>
      <c r="M14" s="19">
        <f t="shared" si="3"/>
        <v>0.11136624569460384</v>
      </c>
      <c r="N14" s="19">
        <f t="shared" si="4"/>
        <v>-6.1983471074380181E-2</v>
      </c>
      <c r="O14" s="19">
        <f t="shared" si="5"/>
        <v>-3.7444933920704797E-2</v>
      </c>
      <c r="P14" s="19">
        <f t="shared" si="6"/>
        <v>-3.3180778032036562E-2</v>
      </c>
      <c r="Q14" s="19">
        <f t="shared" si="7"/>
        <v>-4.6153846153846101E-2</v>
      </c>
      <c r="R14" s="23">
        <v>16</v>
      </c>
      <c r="S14" s="23">
        <v>199</v>
      </c>
      <c r="T14" s="23">
        <v>42</v>
      </c>
    </row>
    <row r="15" spans="1:20" x14ac:dyDescent="0.75">
      <c r="A15" s="4" t="s">
        <v>90</v>
      </c>
      <c r="B15" s="15" t="s">
        <v>277</v>
      </c>
      <c r="C15" s="5">
        <v>1</v>
      </c>
      <c r="D15" s="5">
        <v>5</v>
      </c>
      <c r="E15" s="5">
        <v>3</v>
      </c>
      <c r="F15" s="47">
        <v>0.1111111111111111</v>
      </c>
      <c r="G15" s="47">
        <v>0.55555555555555558</v>
      </c>
      <c r="H15" s="47">
        <v>0.33333333333333331</v>
      </c>
      <c r="I15" s="19">
        <v>8.247422680412364E-2</v>
      </c>
      <c r="J15" s="19">
        <f t="shared" si="0"/>
        <v>4.8809523809523858E-2</v>
      </c>
      <c r="K15" s="19">
        <f t="shared" si="1"/>
        <v>-1.1350737797956922E-2</v>
      </c>
      <c r="L15" s="19">
        <f t="shared" si="2"/>
        <v>0.11136624569460384</v>
      </c>
      <c r="M15" s="19">
        <f t="shared" si="3"/>
        <v>-6.1983471074380181E-2</v>
      </c>
      <c r="N15" s="19">
        <f t="shared" si="4"/>
        <v>-3.7444933920704797E-2</v>
      </c>
      <c r="O15" s="19">
        <f t="shared" si="5"/>
        <v>-3.3180778032036562E-2</v>
      </c>
      <c r="P15" s="19">
        <f t="shared" si="6"/>
        <v>-4.6153846153846101E-2</v>
      </c>
      <c r="Q15" s="19">
        <f t="shared" si="7"/>
        <v>-3.2258064516129004E-2</v>
      </c>
      <c r="R15" s="23">
        <v>19</v>
      </c>
      <c r="S15" s="23">
        <v>226</v>
      </c>
      <c r="T15" s="23">
        <v>77</v>
      </c>
    </row>
    <row r="16" spans="1:20" x14ac:dyDescent="0.75">
      <c r="A16" s="4" t="s">
        <v>91</v>
      </c>
      <c r="B16" s="15" t="s">
        <v>276</v>
      </c>
      <c r="C16" s="5"/>
      <c r="D16" s="5">
        <v>4</v>
      </c>
      <c r="E16" s="5">
        <v>1</v>
      </c>
      <c r="F16" s="47">
        <v>0</v>
      </c>
      <c r="G16" s="47">
        <v>0.8</v>
      </c>
      <c r="H16" s="47">
        <v>0.2</v>
      </c>
      <c r="I16" s="19">
        <v>4.8809523809523858E-2</v>
      </c>
      <c r="J16" s="19">
        <f t="shared" si="0"/>
        <v>-1.1350737797956922E-2</v>
      </c>
      <c r="K16" s="19">
        <f t="shared" si="1"/>
        <v>0.11136624569460384</v>
      </c>
      <c r="L16" s="19">
        <f t="shared" si="2"/>
        <v>-6.1983471074380181E-2</v>
      </c>
      <c r="M16" s="19">
        <f t="shared" si="3"/>
        <v>-3.7444933920704797E-2</v>
      </c>
      <c r="N16" s="19">
        <f t="shared" si="4"/>
        <v>-3.3180778032036562E-2</v>
      </c>
      <c r="O16" s="19">
        <f t="shared" si="5"/>
        <v>-4.6153846153846101E-2</v>
      </c>
      <c r="P16" s="19">
        <f t="shared" si="6"/>
        <v>-3.2258064516129004E-2</v>
      </c>
      <c r="Q16" s="19">
        <f t="shared" si="7"/>
        <v>-0.26282051282051277</v>
      </c>
      <c r="R16" s="23">
        <v>9</v>
      </c>
      <c r="S16" s="23">
        <v>180</v>
      </c>
      <c r="T16" s="23">
        <v>44</v>
      </c>
    </row>
    <row r="17" spans="1:20" x14ac:dyDescent="0.75">
      <c r="A17" s="4" t="s">
        <v>92</v>
      </c>
      <c r="B17" s="15" t="s">
        <v>275</v>
      </c>
      <c r="C17" s="5"/>
      <c r="D17" s="5">
        <v>4</v>
      </c>
      <c r="E17" s="5">
        <v>1</v>
      </c>
      <c r="F17" s="47">
        <v>0</v>
      </c>
      <c r="G17" s="47">
        <v>0.8</v>
      </c>
      <c r="H17" s="47">
        <v>0.2</v>
      </c>
      <c r="I17" s="19">
        <v>-1.1350737797956922E-2</v>
      </c>
      <c r="J17" s="19">
        <f t="shared" si="0"/>
        <v>0.11136624569460384</v>
      </c>
      <c r="K17" s="19">
        <f t="shared" si="1"/>
        <v>-6.1983471074380181E-2</v>
      </c>
      <c r="L17" s="19">
        <f t="shared" si="2"/>
        <v>-3.7444933920704797E-2</v>
      </c>
      <c r="M17" s="19">
        <f t="shared" si="3"/>
        <v>-3.3180778032036562E-2</v>
      </c>
      <c r="N17" s="19">
        <f t="shared" si="4"/>
        <v>-4.6153846153846101E-2</v>
      </c>
      <c r="O17" s="19">
        <f t="shared" si="5"/>
        <v>-3.2258064516129004E-2</v>
      </c>
      <c r="P17" s="19">
        <f t="shared" si="6"/>
        <v>-0.26282051282051277</v>
      </c>
      <c r="Q17" s="19">
        <f t="shared" si="7"/>
        <v>-1.0434782608695681E-2</v>
      </c>
      <c r="R17" s="23">
        <v>5</v>
      </c>
      <c r="S17" s="23">
        <v>169</v>
      </c>
      <c r="T17" s="23">
        <v>58</v>
      </c>
    </row>
    <row r="18" spans="1:20" x14ac:dyDescent="0.75">
      <c r="A18" s="4" t="s">
        <v>93</v>
      </c>
      <c r="B18" s="15" t="s">
        <v>274</v>
      </c>
      <c r="C18" s="5"/>
      <c r="D18" s="5">
        <v>3</v>
      </c>
      <c r="E18" s="5"/>
      <c r="F18" s="47">
        <v>0</v>
      </c>
      <c r="G18" s="47">
        <v>1</v>
      </c>
      <c r="H18" s="47">
        <v>0</v>
      </c>
      <c r="I18" s="19">
        <v>0.11136624569460384</v>
      </c>
      <c r="J18" s="19">
        <f t="shared" si="0"/>
        <v>-6.1983471074380181E-2</v>
      </c>
      <c r="K18" s="19">
        <f t="shared" si="1"/>
        <v>-3.7444933920704797E-2</v>
      </c>
      <c r="L18" s="19">
        <f t="shared" si="2"/>
        <v>-3.3180778032036562E-2</v>
      </c>
      <c r="M18" s="19">
        <f t="shared" si="3"/>
        <v>-4.6153846153846101E-2</v>
      </c>
      <c r="N18" s="19">
        <f t="shared" si="4"/>
        <v>-3.2258064516129004E-2</v>
      </c>
      <c r="O18" s="19">
        <f t="shared" si="5"/>
        <v>-0.26282051282051277</v>
      </c>
      <c r="P18" s="19">
        <f t="shared" si="6"/>
        <v>-1.0434782608695681E-2</v>
      </c>
      <c r="Q18" s="19">
        <f t="shared" si="7"/>
        <v>5.7996485061511338E-2</v>
      </c>
      <c r="R18" s="23">
        <v>16</v>
      </c>
      <c r="S18" s="23">
        <v>237</v>
      </c>
      <c r="T18" s="23">
        <v>53</v>
      </c>
    </row>
    <row r="19" spans="1:20" x14ac:dyDescent="0.75">
      <c r="A19" s="4" t="s">
        <v>94</v>
      </c>
      <c r="B19" s="15" t="s">
        <v>273</v>
      </c>
      <c r="C19" s="5">
        <v>1</v>
      </c>
      <c r="D19" s="5">
        <v>4</v>
      </c>
      <c r="E19" s="5">
        <v>1</v>
      </c>
      <c r="F19" s="47">
        <v>0.16666666666666666</v>
      </c>
      <c r="G19" s="47">
        <v>0.66666666666666663</v>
      </c>
      <c r="H19" s="47">
        <v>0.16666666666666666</v>
      </c>
      <c r="I19" s="19">
        <v>-6.1983471074380181E-2</v>
      </c>
      <c r="J19" s="19">
        <f t="shared" si="0"/>
        <v>-3.7444933920704797E-2</v>
      </c>
      <c r="K19" s="19">
        <f t="shared" si="1"/>
        <v>-3.3180778032036562E-2</v>
      </c>
      <c r="L19" s="19">
        <f t="shared" si="2"/>
        <v>-4.6153846153846101E-2</v>
      </c>
      <c r="M19" s="19">
        <f t="shared" si="3"/>
        <v>-3.2258064516129004E-2</v>
      </c>
      <c r="N19" s="19">
        <f t="shared" si="4"/>
        <v>-0.26282051282051277</v>
      </c>
      <c r="O19" s="19">
        <f t="shared" si="5"/>
        <v>-1.0434782608695681E-2</v>
      </c>
      <c r="P19" s="19">
        <f t="shared" si="6"/>
        <v>5.7996485061511338E-2</v>
      </c>
      <c r="Q19" s="19">
        <f t="shared" si="7"/>
        <v>4.9833887043189362E-2</v>
      </c>
      <c r="R19" s="23">
        <v>21</v>
      </c>
      <c r="S19" s="23">
        <v>189</v>
      </c>
      <c r="T19" s="23">
        <v>78</v>
      </c>
    </row>
    <row r="20" spans="1:20" x14ac:dyDescent="0.75">
      <c r="A20" s="4" t="s">
        <v>95</v>
      </c>
      <c r="B20" s="15" t="s">
        <v>272</v>
      </c>
      <c r="C20" s="5">
        <v>1</v>
      </c>
      <c r="D20" s="5">
        <v>7</v>
      </c>
      <c r="E20" s="5">
        <v>7</v>
      </c>
      <c r="F20" s="47">
        <v>6.6666666666666666E-2</v>
      </c>
      <c r="G20" s="47">
        <v>0.46666666666666667</v>
      </c>
      <c r="H20" s="47">
        <v>0.46666666666666667</v>
      </c>
      <c r="I20" s="19">
        <v>-3.7444933920704797E-2</v>
      </c>
      <c r="J20" s="19">
        <f t="shared" si="0"/>
        <v>-3.3180778032036562E-2</v>
      </c>
      <c r="K20" s="19">
        <f t="shared" si="1"/>
        <v>-4.6153846153846101E-2</v>
      </c>
      <c r="L20" s="19">
        <f t="shared" si="2"/>
        <v>-3.2258064516129004E-2</v>
      </c>
      <c r="M20" s="19">
        <f t="shared" si="3"/>
        <v>-0.26282051282051277</v>
      </c>
      <c r="N20" s="19">
        <f t="shared" si="4"/>
        <v>-1.0434782608695681E-2</v>
      </c>
      <c r="O20" s="19">
        <f t="shared" si="5"/>
        <v>5.7996485061511338E-2</v>
      </c>
      <c r="P20" s="19">
        <f t="shared" si="6"/>
        <v>4.9833887043189362E-2</v>
      </c>
      <c r="Q20" s="19">
        <f t="shared" si="7"/>
        <v>-0.16613924050632911</v>
      </c>
      <c r="R20" s="23">
        <v>29</v>
      </c>
      <c r="S20" s="23">
        <v>254</v>
      </c>
      <c r="T20" s="23">
        <v>85</v>
      </c>
    </row>
    <row r="21" spans="1:20" x14ac:dyDescent="0.75">
      <c r="A21" s="4" t="s">
        <v>96</v>
      </c>
      <c r="B21" s="15" t="s">
        <v>271</v>
      </c>
      <c r="C21" s="5">
        <v>2</v>
      </c>
      <c r="D21" s="5">
        <v>2</v>
      </c>
      <c r="E21" s="5">
        <v>2</v>
      </c>
      <c r="F21" s="47">
        <v>0.33333333333333331</v>
      </c>
      <c r="G21" s="47">
        <v>0.33333333333333331</v>
      </c>
      <c r="H21" s="47">
        <v>0.33333333333333331</v>
      </c>
      <c r="I21" s="19">
        <v>-3.3180778032036562E-2</v>
      </c>
      <c r="J21" s="19">
        <f t="shared" si="0"/>
        <v>-4.6153846153846101E-2</v>
      </c>
      <c r="K21" s="19">
        <f t="shared" si="1"/>
        <v>-3.2258064516129004E-2</v>
      </c>
      <c r="L21" s="19">
        <f t="shared" si="2"/>
        <v>-0.26282051282051277</v>
      </c>
      <c r="M21" s="19">
        <f t="shared" si="3"/>
        <v>-1.0434782608695681E-2</v>
      </c>
      <c r="N21" s="19">
        <f t="shared" si="4"/>
        <v>5.7996485061511338E-2</v>
      </c>
      <c r="O21" s="19">
        <f t="shared" si="5"/>
        <v>4.9833887043189362E-2</v>
      </c>
      <c r="P21" s="19">
        <f t="shared" si="6"/>
        <v>-0.16613924050632911</v>
      </c>
      <c r="Q21" s="19">
        <f t="shared" si="7"/>
        <v>9.6774193548387011E-2</v>
      </c>
      <c r="R21" s="23">
        <v>16</v>
      </c>
      <c r="S21" s="23">
        <v>241</v>
      </c>
      <c r="T21" s="23">
        <v>51</v>
      </c>
    </row>
    <row r="22" spans="1:20" x14ac:dyDescent="0.75">
      <c r="A22" s="4" t="s">
        <v>97</v>
      </c>
      <c r="B22" s="15" t="s">
        <v>270</v>
      </c>
      <c r="C22" s="5">
        <v>2</v>
      </c>
      <c r="D22" s="5">
        <v>22</v>
      </c>
      <c r="E22" s="5">
        <v>1</v>
      </c>
      <c r="F22" s="47">
        <v>0.08</v>
      </c>
      <c r="G22" s="47">
        <v>0.88</v>
      </c>
      <c r="H22" s="47">
        <v>0.04</v>
      </c>
      <c r="I22" s="19">
        <v>-4.6153846153846101E-2</v>
      </c>
      <c r="J22" s="19">
        <f t="shared" si="0"/>
        <v>-3.2258064516129004E-2</v>
      </c>
      <c r="K22" s="19">
        <f t="shared" si="1"/>
        <v>-0.26282051282051277</v>
      </c>
      <c r="L22" s="19">
        <f t="shared" si="2"/>
        <v>-1.0434782608695681E-2</v>
      </c>
      <c r="M22" s="19">
        <f t="shared" si="3"/>
        <v>5.7996485061511338E-2</v>
      </c>
      <c r="N22" s="19">
        <f t="shared" si="4"/>
        <v>4.9833887043189362E-2</v>
      </c>
      <c r="O22" s="19">
        <f t="shared" si="5"/>
        <v>-0.16613924050632911</v>
      </c>
      <c r="P22" s="19">
        <f t="shared" si="6"/>
        <v>9.6774193548387011E-2</v>
      </c>
      <c r="Q22" s="19">
        <f t="shared" si="7"/>
        <v>6.7474048442906609E-2</v>
      </c>
      <c r="R22" s="23">
        <v>18</v>
      </c>
      <c r="S22" s="23">
        <v>263</v>
      </c>
      <c r="T22" s="23">
        <v>73</v>
      </c>
    </row>
    <row r="23" spans="1:20" x14ac:dyDescent="0.75">
      <c r="A23" s="4" t="s">
        <v>98</v>
      </c>
      <c r="B23" s="15" t="s">
        <v>269</v>
      </c>
      <c r="C23" s="5"/>
      <c r="D23" s="5"/>
      <c r="E23" s="5"/>
      <c r="F23" s="47">
        <v>0</v>
      </c>
      <c r="G23" s="47">
        <v>0</v>
      </c>
      <c r="H23" s="47">
        <v>0</v>
      </c>
      <c r="I23" s="19">
        <v>-3.2258064516129004E-2</v>
      </c>
      <c r="J23" s="19">
        <f t="shared" si="0"/>
        <v>-0.26282051282051277</v>
      </c>
      <c r="K23" s="19">
        <f t="shared" si="1"/>
        <v>-1.0434782608695681E-2</v>
      </c>
      <c r="L23" s="19">
        <f t="shared" si="2"/>
        <v>5.7996485061511338E-2</v>
      </c>
      <c r="M23" s="19">
        <f t="shared" si="3"/>
        <v>4.9833887043189362E-2</v>
      </c>
      <c r="N23" s="19">
        <f t="shared" si="4"/>
        <v>-0.16613924050632911</v>
      </c>
      <c r="O23" s="19">
        <f t="shared" si="5"/>
        <v>9.6774193548387011E-2</v>
      </c>
      <c r="P23" s="19">
        <f t="shared" si="6"/>
        <v>6.7474048442906609E-2</v>
      </c>
      <c r="Q23" s="19">
        <f t="shared" si="7"/>
        <v>6.9692058346839447E-2</v>
      </c>
      <c r="R23" s="23">
        <v>19</v>
      </c>
      <c r="S23" s="23">
        <v>212</v>
      </c>
      <c r="T23" s="23">
        <v>64</v>
      </c>
    </row>
    <row r="24" spans="1:20" x14ac:dyDescent="0.75">
      <c r="A24" s="4" t="s">
        <v>99</v>
      </c>
      <c r="B24" s="15" t="s">
        <v>268</v>
      </c>
      <c r="C24" s="5"/>
      <c r="D24" s="5">
        <v>1</v>
      </c>
      <c r="E24" s="5">
        <v>2</v>
      </c>
      <c r="F24" s="47">
        <v>0</v>
      </c>
      <c r="G24" s="47">
        <v>0.33333333333333331</v>
      </c>
      <c r="H24" s="47">
        <v>0.66666666666666663</v>
      </c>
      <c r="I24" s="19">
        <v>-0.26282051282051277</v>
      </c>
      <c r="J24" s="19">
        <f t="shared" si="0"/>
        <v>-1.0434782608695681E-2</v>
      </c>
      <c r="K24" s="19">
        <f t="shared" si="1"/>
        <v>5.7996485061511338E-2</v>
      </c>
      <c r="L24" s="19">
        <f t="shared" si="2"/>
        <v>4.9833887043189362E-2</v>
      </c>
      <c r="M24" s="19">
        <f t="shared" si="3"/>
        <v>-0.16613924050632911</v>
      </c>
      <c r="N24" s="19">
        <f t="shared" si="4"/>
        <v>9.6774193548387011E-2</v>
      </c>
      <c r="O24" s="19">
        <f t="shared" si="5"/>
        <v>6.7474048442906609E-2</v>
      </c>
      <c r="P24" s="19">
        <f t="shared" si="6"/>
        <v>6.9692058346839447E-2</v>
      </c>
      <c r="Q24" s="19">
        <f t="shared" si="7"/>
        <v>4.5454545454546302E-3</v>
      </c>
      <c r="R24" s="23">
        <v>14</v>
      </c>
      <c r="S24" s="23">
        <v>161</v>
      </c>
      <c r="T24" s="23">
        <v>44</v>
      </c>
    </row>
    <row r="25" spans="1:20" x14ac:dyDescent="0.75">
      <c r="A25" s="4" t="s">
        <v>100</v>
      </c>
      <c r="B25" s="15" t="s">
        <v>267</v>
      </c>
      <c r="C25" s="5"/>
      <c r="D25" s="5">
        <v>3</v>
      </c>
      <c r="E25" s="5">
        <v>2</v>
      </c>
      <c r="F25" s="47">
        <v>0</v>
      </c>
      <c r="G25" s="47">
        <v>0.6</v>
      </c>
      <c r="H25" s="47">
        <v>0.4</v>
      </c>
      <c r="I25" s="19">
        <v>-1.0434782608695681E-2</v>
      </c>
      <c r="J25" s="19">
        <f t="shared" si="0"/>
        <v>5.7996485061511338E-2</v>
      </c>
      <c r="K25" s="19">
        <f t="shared" si="1"/>
        <v>4.9833887043189362E-2</v>
      </c>
      <c r="L25" s="19">
        <f t="shared" si="2"/>
        <v>-0.16613924050632911</v>
      </c>
      <c r="M25" s="19">
        <f t="shared" si="3"/>
        <v>9.6774193548387011E-2</v>
      </c>
      <c r="N25" s="19">
        <f t="shared" si="4"/>
        <v>6.7474048442906609E-2</v>
      </c>
      <c r="O25" s="19">
        <f t="shared" si="5"/>
        <v>6.9692058346839447E-2</v>
      </c>
      <c r="P25" s="19">
        <f t="shared" si="6"/>
        <v>4.5454545454546302E-3</v>
      </c>
      <c r="Q25" s="19">
        <f t="shared" si="7"/>
        <v>-3.9215686274509776E-2</v>
      </c>
      <c r="R25" s="23">
        <v>23</v>
      </c>
      <c r="S25" s="23">
        <v>217</v>
      </c>
      <c r="T25" s="23">
        <v>80</v>
      </c>
    </row>
    <row r="26" spans="1:20" x14ac:dyDescent="0.75">
      <c r="A26" s="4" t="s">
        <v>101</v>
      </c>
      <c r="B26" s="15" t="s">
        <v>266</v>
      </c>
      <c r="C26" s="5">
        <v>6</v>
      </c>
      <c r="D26" s="5">
        <v>27</v>
      </c>
      <c r="E26" s="5">
        <v>2</v>
      </c>
      <c r="F26" s="47">
        <v>0.17142857142857143</v>
      </c>
      <c r="G26" s="47">
        <v>0.77142857142857146</v>
      </c>
      <c r="H26" s="47">
        <v>5.7142857142857141E-2</v>
      </c>
      <c r="I26" s="19">
        <v>5.7996485061511338E-2</v>
      </c>
      <c r="J26" s="19">
        <f t="shared" si="0"/>
        <v>4.9833887043189362E-2</v>
      </c>
      <c r="K26" s="19">
        <f t="shared" si="1"/>
        <v>-0.16613924050632911</v>
      </c>
      <c r="L26" s="19">
        <f t="shared" si="2"/>
        <v>9.6774193548387011E-2</v>
      </c>
      <c r="M26" s="19">
        <f t="shared" si="3"/>
        <v>6.7474048442906609E-2</v>
      </c>
      <c r="N26" s="19">
        <f t="shared" si="4"/>
        <v>6.9692058346839447E-2</v>
      </c>
      <c r="O26" s="19">
        <f t="shared" si="5"/>
        <v>4.5454545454546302E-3</v>
      </c>
      <c r="P26" s="19">
        <f t="shared" si="6"/>
        <v>-3.9215686274509776E-2</v>
      </c>
      <c r="Q26" s="19">
        <f t="shared" si="7"/>
        <v>-4.7095761381475976E-3</v>
      </c>
      <c r="R26" s="23">
        <v>6</v>
      </c>
      <c r="S26" s="23">
        <v>235</v>
      </c>
      <c r="T26" s="23">
        <v>37</v>
      </c>
    </row>
    <row r="27" spans="1:20" x14ac:dyDescent="0.75">
      <c r="A27" s="4" t="s">
        <v>102</v>
      </c>
      <c r="B27" s="15" t="s">
        <v>265</v>
      </c>
      <c r="C27" s="5"/>
      <c r="D27" s="5">
        <v>3</v>
      </c>
      <c r="E27" s="5"/>
      <c r="F27" s="47">
        <v>0</v>
      </c>
      <c r="G27" s="47">
        <v>1</v>
      </c>
      <c r="H27" s="47">
        <v>0</v>
      </c>
      <c r="I27" s="19">
        <v>4.9833887043189362E-2</v>
      </c>
      <c r="J27" s="19">
        <f t="shared" si="0"/>
        <v>-0.16613924050632911</v>
      </c>
      <c r="K27" s="19">
        <f t="shared" si="1"/>
        <v>9.6774193548387011E-2</v>
      </c>
      <c r="L27" s="19">
        <f t="shared" si="2"/>
        <v>6.7474048442906609E-2</v>
      </c>
      <c r="M27" s="19">
        <f t="shared" si="3"/>
        <v>6.9692058346839447E-2</v>
      </c>
      <c r="N27" s="19">
        <f t="shared" si="4"/>
        <v>4.5454545454546302E-3</v>
      </c>
      <c r="O27" s="19">
        <f t="shared" si="5"/>
        <v>-3.9215686274509776E-2</v>
      </c>
      <c r="P27" s="19">
        <f t="shared" si="6"/>
        <v>-4.7095761381475976E-3</v>
      </c>
      <c r="Q27" s="19">
        <f t="shared" si="7"/>
        <v>-1.7350157728706628E-2</v>
      </c>
      <c r="R27" s="23">
        <v>11</v>
      </c>
      <c r="S27" s="23">
        <v>236</v>
      </c>
      <c r="T27" s="23">
        <v>69</v>
      </c>
    </row>
    <row r="28" spans="1:20" x14ac:dyDescent="0.75">
      <c r="A28" s="4" t="s">
        <v>103</v>
      </c>
      <c r="B28" s="15" t="s">
        <v>264</v>
      </c>
      <c r="C28" s="5">
        <v>1</v>
      </c>
      <c r="D28" s="5">
        <v>6</v>
      </c>
      <c r="E28" s="5">
        <v>3</v>
      </c>
      <c r="F28" s="47">
        <v>0.1</v>
      </c>
      <c r="G28" s="47">
        <v>0.6</v>
      </c>
      <c r="H28" s="47">
        <v>0.3</v>
      </c>
      <c r="I28" s="19">
        <v>-0.16613924050632911</v>
      </c>
      <c r="J28" s="19">
        <f t="shared" si="0"/>
        <v>9.6774193548387011E-2</v>
      </c>
      <c r="K28" s="19">
        <f t="shared" si="1"/>
        <v>6.7474048442906609E-2</v>
      </c>
      <c r="L28" s="19">
        <f t="shared" si="2"/>
        <v>6.9692058346839447E-2</v>
      </c>
      <c r="M28" s="19">
        <f t="shared" si="3"/>
        <v>4.5454545454546302E-3</v>
      </c>
      <c r="N28" s="19">
        <f t="shared" si="4"/>
        <v>-3.9215686274509776E-2</v>
      </c>
      <c r="O28" s="19">
        <f t="shared" si="5"/>
        <v>-4.7095761381475976E-3</v>
      </c>
      <c r="P28" s="19">
        <f t="shared" si="6"/>
        <v>-1.7350157728706628E-2</v>
      </c>
      <c r="Q28" s="19">
        <f t="shared" si="7"/>
        <v>0.12680577849117181</v>
      </c>
      <c r="R28" s="23">
        <v>11</v>
      </c>
      <c r="S28" s="23">
        <v>156</v>
      </c>
      <c r="T28" s="23">
        <v>59</v>
      </c>
    </row>
    <row r="29" spans="1:20" x14ac:dyDescent="0.75">
      <c r="A29" s="4" t="s">
        <v>104</v>
      </c>
      <c r="B29" s="15" t="s">
        <v>263</v>
      </c>
      <c r="C29" s="5"/>
      <c r="D29" s="5">
        <v>2</v>
      </c>
      <c r="E29" s="5">
        <v>1</v>
      </c>
      <c r="F29" s="47">
        <v>0</v>
      </c>
      <c r="G29" s="47">
        <v>0.66666666666666663</v>
      </c>
      <c r="H29" s="47">
        <v>0.33333333333333331</v>
      </c>
      <c r="I29" s="19">
        <v>9.6774193548387011E-2</v>
      </c>
      <c r="J29" s="19">
        <f t="shared" si="0"/>
        <v>6.7474048442906609E-2</v>
      </c>
      <c r="K29" s="19">
        <f t="shared" si="1"/>
        <v>6.9692058346839447E-2</v>
      </c>
      <c r="L29" s="19">
        <f t="shared" si="2"/>
        <v>4.5454545454546302E-3</v>
      </c>
      <c r="M29" s="19">
        <f t="shared" si="3"/>
        <v>-3.9215686274509776E-2</v>
      </c>
      <c r="N29" s="19">
        <f t="shared" si="4"/>
        <v>-4.7095761381475976E-3</v>
      </c>
      <c r="O29" s="19">
        <f t="shared" si="5"/>
        <v>-1.7350157728706628E-2</v>
      </c>
      <c r="P29" s="19">
        <f t="shared" si="6"/>
        <v>0.12680577849117181</v>
      </c>
      <c r="Q29" s="19">
        <f t="shared" si="7"/>
        <v>-0.15669515669515666</v>
      </c>
      <c r="R29" s="23">
        <v>10</v>
      </c>
      <c r="S29" s="23">
        <v>147</v>
      </c>
      <c r="T29" s="23">
        <v>62</v>
      </c>
    </row>
    <row r="30" spans="1:20" x14ac:dyDescent="0.75">
      <c r="A30" s="4" t="s">
        <v>105</v>
      </c>
      <c r="B30" s="15" t="s">
        <v>262</v>
      </c>
      <c r="C30" s="5"/>
      <c r="D30" s="5">
        <v>6</v>
      </c>
      <c r="E30" s="5"/>
      <c r="F30" s="47">
        <v>0</v>
      </c>
      <c r="G30" s="47">
        <v>1</v>
      </c>
      <c r="H30" s="47">
        <v>0</v>
      </c>
      <c r="I30" s="19">
        <v>6.7474048442906609E-2</v>
      </c>
      <c r="J30" s="19">
        <f t="shared" si="0"/>
        <v>6.9692058346839447E-2</v>
      </c>
      <c r="K30" s="19">
        <f t="shared" si="1"/>
        <v>4.5454545454546302E-3</v>
      </c>
      <c r="L30" s="19">
        <f t="shared" si="2"/>
        <v>-3.9215686274509776E-2</v>
      </c>
      <c r="M30" s="19">
        <f t="shared" si="3"/>
        <v>-4.7095761381475976E-3</v>
      </c>
      <c r="N30" s="19">
        <f t="shared" si="4"/>
        <v>-1.7350157728706628E-2</v>
      </c>
      <c r="O30" s="19">
        <f t="shared" si="5"/>
        <v>0.12680577849117181</v>
      </c>
      <c r="P30" s="19">
        <f t="shared" si="6"/>
        <v>-0.15669515669515666</v>
      </c>
      <c r="Q30" s="19">
        <f t="shared" si="7"/>
        <v>3.8851351351351315E-2</v>
      </c>
      <c r="R30" s="23">
        <v>3</v>
      </c>
      <c r="S30" s="23">
        <v>173</v>
      </c>
      <c r="T30" s="23">
        <v>88</v>
      </c>
    </row>
    <row r="31" spans="1:20" x14ac:dyDescent="0.75">
      <c r="A31" s="4" t="s">
        <v>106</v>
      </c>
      <c r="B31" s="15" t="s">
        <v>261</v>
      </c>
      <c r="C31" s="5">
        <v>1</v>
      </c>
      <c r="D31" s="5">
        <v>4</v>
      </c>
      <c r="E31" s="5">
        <v>2</v>
      </c>
      <c r="F31" s="47">
        <v>0.14285714285714285</v>
      </c>
      <c r="G31" s="47">
        <v>0.5714285714285714</v>
      </c>
      <c r="H31" s="47">
        <v>0.2857142857142857</v>
      </c>
      <c r="I31" s="19">
        <v>6.9692058346839447E-2</v>
      </c>
      <c r="J31" s="19">
        <f t="shared" si="0"/>
        <v>4.5454545454546302E-3</v>
      </c>
      <c r="K31" s="19">
        <f t="shared" si="1"/>
        <v>-3.9215686274509776E-2</v>
      </c>
      <c r="L31" s="19">
        <f t="shared" si="2"/>
        <v>-4.7095761381475976E-3</v>
      </c>
      <c r="M31" s="19">
        <f t="shared" si="3"/>
        <v>-1.7350157728706628E-2</v>
      </c>
      <c r="N31" s="19">
        <f t="shared" si="4"/>
        <v>0.12680577849117181</v>
      </c>
      <c r="O31" s="19">
        <f t="shared" si="5"/>
        <v>-0.15669515669515666</v>
      </c>
      <c r="P31" s="19">
        <f t="shared" si="6"/>
        <v>3.8851351351351315E-2</v>
      </c>
      <c r="Q31" s="19">
        <f t="shared" si="7"/>
        <v>6.8292682926829329E-2</v>
      </c>
      <c r="R31" s="23">
        <v>6</v>
      </c>
      <c r="S31" s="23">
        <v>197</v>
      </c>
      <c r="T31" s="23">
        <v>54</v>
      </c>
    </row>
    <row r="32" spans="1:20" x14ac:dyDescent="0.75">
      <c r="A32" s="4" t="s">
        <v>107</v>
      </c>
      <c r="B32" s="15" t="s">
        <v>260</v>
      </c>
      <c r="C32" s="5"/>
      <c r="D32" s="5">
        <v>3</v>
      </c>
      <c r="E32" s="5"/>
      <c r="F32" s="47">
        <v>0</v>
      </c>
      <c r="G32" s="47">
        <v>1</v>
      </c>
      <c r="H32" s="47">
        <v>0</v>
      </c>
      <c r="I32" s="19">
        <v>4.5454545454546302E-3</v>
      </c>
      <c r="J32" s="19">
        <f t="shared" si="0"/>
        <v>-3.9215686274509776E-2</v>
      </c>
      <c r="K32" s="19">
        <f t="shared" si="1"/>
        <v>-4.7095761381475976E-3</v>
      </c>
      <c r="L32" s="19">
        <f t="shared" si="2"/>
        <v>-1.7350157728706628E-2</v>
      </c>
      <c r="M32" s="19">
        <f t="shared" si="3"/>
        <v>0.12680577849117181</v>
      </c>
      <c r="N32" s="19">
        <f t="shared" si="4"/>
        <v>-0.15669515669515666</v>
      </c>
      <c r="O32" s="19">
        <f t="shared" si="5"/>
        <v>3.8851351351351315E-2</v>
      </c>
      <c r="P32" s="19">
        <f t="shared" si="6"/>
        <v>6.8292682926829329E-2</v>
      </c>
      <c r="Q32" s="19">
        <f t="shared" si="7"/>
        <v>-3.6529680365296802E-2</v>
      </c>
      <c r="R32" s="23">
        <v>10</v>
      </c>
      <c r="S32" s="23">
        <v>205</v>
      </c>
      <c r="T32" s="23">
        <v>75</v>
      </c>
    </row>
    <row r="33" spans="1:20" x14ac:dyDescent="0.75">
      <c r="A33" s="4" t="s">
        <v>108</v>
      </c>
      <c r="B33" s="15" t="s">
        <v>259</v>
      </c>
      <c r="C33" s="5">
        <v>7</v>
      </c>
      <c r="D33" s="5">
        <v>47</v>
      </c>
      <c r="E33" s="5">
        <v>7</v>
      </c>
      <c r="F33" s="47">
        <v>0.11475409836065574</v>
      </c>
      <c r="G33" s="47">
        <v>0.77049180327868849</v>
      </c>
      <c r="H33" s="47">
        <v>0.11475409836065574</v>
      </c>
      <c r="I33" s="19">
        <v>-3.9215686274509776E-2</v>
      </c>
      <c r="J33" s="19">
        <f t="shared" si="0"/>
        <v>-4.7095761381475976E-3</v>
      </c>
      <c r="K33" s="19">
        <f t="shared" si="1"/>
        <v>-1.7350157728706628E-2</v>
      </c>
      <c r="L33" s="19">
        <f t="shared" si="2"/>
        <v>0.12680577849117181</v>
      </c>
      <c r="M33" s="19">
        <f t="shared" si="3"/>
        <v>-0.15669515669515666</v>
      </c>
      <c r="N33" s="19">
        <f t="shared" si="4"/>
        <v>3.8851351351351315E-2</v>
      </c>
      <c r="O33" s="19">
        <f t="shared" si="5"/>
        <v>6.8292682926829329E-2</v>
      </c>
      <c r="P33" s="19">
        <f t="shared" si="6"/>
        <v>-3.6529680365296802E-2</v>
      </c>
      <c r="Q33" s="19">
        <f t="shared" si="7"/>
        <v>3.7914691943127909E-2</v>
      </c>
      <c r="R33" s="23">
        <v>9</v>
      </c>
      <c r="S33" s="23">
        <v>212</v>
      </c>
      <c r="T33" s="23">
        <v>60</v>
      </c>
    </row>
    <row r="34" spans="1:20" x14ac:dyDescent="0.75">
      <c r="A34" s="4" t="s">
        <v>109</v>
      </c>
      <c r="B34" s="15" t="s">
        <v>258</v>
      </c>
      <c r="C34" s="5">
        <v>12</v>
      </c>
      <c r="D34" s="5">
        <v>44</v>
      </c>
      <c r="E34" s="5">
        <v>9</v>
      </c>
      <c r="F34" s="47">
        <v>0.18461538461538463</v>
      </c>
      <c r="G34" s="47">
        <v>0.67692307692307696</v>
      </c>
      <c r="H34" s="47">
        <v>0.13846153846153847</v>
      </c>
      <c r="I34" s="19">
        <v>-4.7095761381475976E-3</v>
      </c>
      <c r="J34" s="19">
        <f t="shared" ref="J34:J65" si="8">$I35</f>
        <v>-1.7350157728706628E-2</v>
      </c>
      <c r="K34" s="19">
        <f t="shared" ref="K34:K65" si="9">$I36</f>
        <v>0.12680577849117181</v>
      </c>
      <c r="L34" s="19">
        <f t="shared" ref="L34:L65" si="10">$I37</f>
        <v>-0.15669515669515666</v>
      </c>
      <c r="M34" s="19">
        <f t="shared" ref="M34:M65" si="11">$I38</f>
        <v>3.8851351351351315E-2</v>
      </c>
      <c r="N34" s="19">
        <f t="shared" ref="N34:N65" si="12">$I39</f>
        <v>6.8292682926829329E-2</v>
      </c>
      <c r="O34" s="19">
        <f t="shared" ref="O34:O65" si="13">$I40</f>
        <v>-3.6529680365296802E-2</v>
      </c>
      <c r="P34" s="19">
        <f t="shared" ref="P34:P65" si="14">$I41</f>
        <v>3.7914691943127909E-2</v>
      </c>
      <c r="Q34" s="19">
        <f t="shared" ref="Q34:Q65" si="15">$I42</f>
        <v>-7.6103500761035003E-2</v>
      </c>
      <c r="R34" s="23">
        <v>6</v>
      </c>
      <c r="S34" s="23">
        <v>184</v>
      </c>
      <c r="T34" s="23">
        <v>67</v>
      </c>
    </row>
    <row r="35" spans="1:20" x14ac:dyDescent="0.75">
      <c r="A35" s="4" t="s">
        <v>110</v>
      </c>
      <c r="B35" s="15" t="s">
        <v>257</v>
      </c>
      <c r="C35" s="5">
        <v>7</v>
      </c>
      <c r="D35" s="5">
        <v>39</v>
      </c>
      <c r="E35" s="5">
        <v>11</v>
      </c>
      <c r="F35" s="47">
        <v>0.12280701754385964</v>
      </c>
      <c r="G35" s="47">
        <v>0.68421052631578949</v>
      </c>
      <c r="H35" s="47">
        <v>0.19298245614035087</v>
      </c>
      <c r="I35" s="19">
        <v>-1.7350157728706628E-2</v>
      </c>
      <c r="J35" s="19">
        <f t="shared" si="8"/>
        <v>0.12680577849117181</v>
      </c>
      <c r="K35" s="19">
        <f t="shared" si="9"/>
        <v>-0.15669515669515666</v>
      </c>
      <c r="L35" s="19">
        <f t="shared" si="10"/>
        <v>3.8851351351351315E-2</v>
      </c>
      <c r="M35" s="19">
        <f t="shared" si="11"/>
        <v>6.8292682926829329E-2</v>
      </c>
      <c r="N35" s="19">
        <f t="shared" si="12"/>
        <v>-3.6529680365296802E-2</v>
      </c>
      <c r="O35" s="19">
        <f t="shared" si="13"/>
        <v>3.7914691943127909E-2</v>
      </c>
      <c r="P35" s="19">
        <f t="shared" si="14"/>
        <v>-7.6103500761035003E-2</v>
      </c>
      <c r="Q35" s="19">
        <f t="shared" si="15"/>
        <v>-2.6359143327841839E-2</v>
      </c>
      <c r="R35" s="23">
        <v>17</v>
      </c>
      <c r="S35" s="23">
        <v>200</v>
      </c>
      <c r="T35" s="23">
        <v>54</v>
      </c>
    </row>
    <row r="36" spans="1:20" x14ac:dyDescent="0.75">
      <c r="A36" s="4" t="s">
        <v>111</v>
      </c>
      <c r="B36" s="15" t="s">
        <v>256</v>
      </c>
      <c r="C36" s="5">
        <v>18</v>
      </c>
      <c r="D36" s="5">
        <v>32</v>
      </c>
      <c r="E36" s="5">
        <v>14</v>
      </c>
      <c r="F36" s="47">
        <v>0.28125</v>
      </c>
      <c r="G36" s="47">
        <v>0.5</v>
      </c>
      <c r="H36" s="47">
        <v>0.21875</v>
      </c>
      <c r="I36" s="19">
        <v>0.12680577849117181</v>
      </c>
      <c r="J36" s="19">
        <f t="shared" si="8"/>
        <v>-0.15669515669515666</v>
      </c>
      <c r="K36" s="19">
        <f t="shared" si="9"/>
        <v>3.8851351351351315E-2</v>
      </c>
      <c r="L36" s="19">
        <f t="shared" si="10"/>
        <v>6.8292682926829329E-2</v>
      </c>
      <c r="M36" s="19">
        <f t="shared" si="11"/>
        <v>-3.6529680365296802E-2</v>
      </c>
      <c r="N36" s="19">
        <f t="shared" si="12"/>
        <v>3.7914691943127909E-2</v>
      </c>
      <c r="O36" s="19">
        <f t="shared" si="13"/>
        <v>-7.6103500761035003E-2</v>
      </c>
      <c r="P36" s="19">
        <f t="shared" si="14"/>
        <v>-2.6359143327841839E-2</v>
      </c>
      <c r="Q36" s="19">
        <f t="shared" si="15"/>
        <v>0.13874788494077839</v>
      </c>
      <c r="R36" s="23">
        <v>19</v>
      </c>
      <c r="S36" s="23">
        <v>306</v>
      </c>
      <c r="T36" s="23">
        <v>68</v>
      </c>
    </row>
    <row r="37" spans="1:20" x14ac:dyDescent="0.75">
      <c r="A37" s="4" t="s">
        <v>112</v>
      </c>
      <c r="B37" s="15" t="s">
        <v>255</v>
      </c>
      <c r="C37" s="5">
        <v>6</v>
      </c>
      <c r="D37" s="5">
        <v>65</v>
      </c>
      <c r="E37" s="5">
        <v>7</v>
      </c>
      <c r="F37" s="47">
        <v>7.6923076923076927E-2</v>
      </c>
      <c r="G37" s="47">
        <v>0.83333333333333337</v>
      </c>
      <c r="H37" s="47">
        <v>8.9743589743589744E-2</v>
      </c>
      <c r="I37" s="19">
        <v>-0.15669515669515666</v>
      </c>
      <c r="J37" s="19">
        <f t="shared" si="8"/>
        <v>3.8851351351351315E-2</v>
      </c>
      <c r="K37" s="19">
        <f t="shared" si="9"/>
        <v>6.8292682926829329E-2</v>
      </c>
      <c r="L37" s="19">
        <f t="shared" si="10"/>
        <v>-3.6529680365296802E-2</v>
      </c>
      <c r="M37" s="19">
        <f t="shared" si="11"/>
        <v>3.7914691943127909E-2</v>
      </c>
      <c r="N37" s="19">
        <f t="shared" si="12"/>
        <v>-7.6103500761035003E-2</v>
      </c>
      <c r="O37" s="19">
        <f t="shared" si="13"/>
        <v>-2.6359143327841839E-2</v>
      </c>
      <c r="P37" s="19">
        <f t="shared" si="14"/>
        <v>0.13874788494077839</v>
      </c>
      <c r="Q37" s="19">
        <f t="shared" si="15"/>
        <v>-6.537890044576522E-2</v>
      </c>
      <c r="R37" s="23">
        <v>8</v>
      </c>
      <c r="S37" s="23">
        <v>232</v>
      </c>
      <c r="T37" s="23">
        <v>88</v>
      </c>
    </row>
    <row r="38" spans="1:20" x14ac:dyDescent="0.75">
      <c r="A38" s="4" t="s">
        <v>113</v>
      </c>
      <c r="B38" s="15" t="s">
        <v>254</v>
      </c>
      <c r="C38" s="5">
        <v>11</v>
      </c>
      <c r="D38" s="5">
        <v>25</v>
      </c>
      <c r="E38" s="5">
        <v>6</v>
      </c>
      <c r="F38" s="47">
        <v>0.26190476190476192</v>
      </c>
      <c r="G38" s="47">
        <v>0.59523809523809523</v>
      </c>
      <c r="H38" s="47">
        <v>0.14285714285714285</v>
      </c>
      <c r="I38" s="19">
        <v>3.8851351351351315E-2</v>
      </c>
      <c r="J38" s="19">
        <f t="shared" si="8"/>
        <v>6.8292682926829329E-2</v>
      </c>
      <c r="K38" s="19">
        <f t="shared" si="9"/>
        <v>-3.6529680365296802E-2</v>
      </c>
      <c r="L38" s="19">
        <f t="shared" si="10"/>
        <v>3.7914691943127909E-2</v>
      </c>
      <c r="M38" s="19">
        <f t="shared" si="11"/>
        <v>-7.6103500761035003E-2</v>
      </c>
      <c r="N38" s="19">
        <f t="shared" si="12"/>
        <v>-2.6359143327841839E-2</v>
      </c>
      <c r="O38" s="19">
        <f t="shared" si="13"/>
        <v>0.13874788494077839</v>
      </c>
      <c r="P38" s="19">
        <f t="shared" si="14"/>
        <v>-6.537890044576522E-2</v>
      </c>
      <c r="Q38" s="19">
        <f t="shared" si="15"/>
        <v>-0.15103338632750396</v>
      </c>
      <c r="R38" s="23">
        <v>25</v>
      </c>
      <c r="S38" s="23">
        <v>227</v>
      </c>
      <c r="T38" s="23">
        <v>103</v>
      </c>
    </row>
    <row r="39" spans="1:20" x14ac:dyDescent="0.75">
      <c r="A39" s="4" t="s">
        <v>114</v>
      </c>
      <c r="B39" s="15" t="s">
        <v>253</v>
      </c>
      <c r="C39" s="5">
        <v>11</v>
      </c>
      <c r="D39" s="5">
        <v>49</v>
      </c>
      <c r="E39" s="5">
        <v>6</v>
      </c>
      <c r="F39" s="47">
        <v>0.16666666666666666</v>
      </c>
      <c r="G39" s="47">
        <v>0.74242424242424243</v>
      </c>
      <c r="H39" s="47">
        <v>9.0909090909090912E-2</v>
      </c>
      <c r="I39" s="19">
        <v>6.8292682926829329E-2</v>
      </c>
      <c r="J39" s="19">
        <f t="shared" si="8"/>
        <v>-3.6529680365296802E-2</v>
      </c>
      <c r="K39" s="19">
        <f t="shared" si="9"/>
        <v>3.7914691943127909E-2</v>
      </c>
      <c r="L39" s="19">
        <f t="shared" si="10"/>
        <v>-7.6103500761035003E-2</v>
      </c>
      <c r="M39" s="19">
        <f t="shared" si="11"/>
        <v>-2.6359143327841839E-2</v>
      </c>
      <c r="N39" s="19">
        <f t="shared" si="12"/>
        <v>0.13874788494077839</v>
      </c>
      <c r="O39" s="19">
        <f t="shared" si="13"/>
        <v>-6.537890044576522E-2</v>
      </c>
      <c r="P39" s="19">
        <f t="shared" si="14"/>
        <v>-0.15103338632750396</v>
      </c>
      <c r="Q39" s="19">
        <f t="shared" si="15"/>
        <v>0.10486891385767794</v>
      </c>
      <c r="R39" s="23">
        <v>27</v>
      </c>
      <c r="S39" s="23">
        <v>300</v>
      </c>
      <c r="T39" s="23">
        <v>77</v>
      </c>
    </row>
    <row r="40" spans="1:20" x14ac:dyDescent="0.75">
      <c r="A40" s="4" t="s">
        <v>115</v>
      </c>
      <c r="B40" s="15" t="s">
        <v>252</v>
      </c>
      <c r="C40" s="5">
        <v>11</v>
      </c>
      <c r="D40" s="5">
        <v>49</v>
      </c>
      <c r="E40" s="5">
        <v>4</v>
      </c>
      <c r="F40" s="47">
        <v>0.171875</v>
      </c>
      <c r="G40" s="47">
        <v>0.765625</v>
      </c>
      <c r="H40" s="47">
        <v>6.25E-2</v>
      </c>
      <c r="I40" s="19">
        <v>-3.6529680365296802E-2</v>
      </c>
      <c r="J40" s="19">
        <f t="shared" si="8"/>
        <v>3.7914691943127909E-2</v>
      </c>
      <c r="K40" s="19">
        <f t="shared" si="9"/>
        <v>-7.6103500761035003E-2</v>
      </c>
      <c r="L40" s="19">
        <f t="shared" si="10"/>
        <v>-2.6359143327841839E-2</v>
      </c>
      <c r="M40" s="19">
        <f t="shared" si="11"/>
        <v>0.13874788494077839</v>
      </c>
      <c r="N40" s="19">
        <f t="shared" si="12"/>
        <v>-6.537890044576522E-2</v>
      </c>
      <c r="O40" s="19">
        <f t="shared" si="13"/>
        <v>-0.15103338632750396</v>
      </c>
      <c r="P40" s="19">
        <f t="shared" si="14"/>
        <v>0.10486891385767794</v>
      </c>
      <c r="Q40" s="19">
        <f t="shared" si="15"/>
        <v>-1.1864406779661052E-2</v>
      </c>
      <c r="R40" s="23">
        <v>51</v>
      </c>
      <c r="S40" s="23">
        <v>246</v>
      </c>
      <c r="T40" s="23">
        <v>263</v>
      </c>
    </row>
    <row r="41" spans="1:20" x14ac:dyDescent="0.75">
      <c r="A41" s="4" t="s">
        <v>116</v>
      </c>
      <c r="B41" s="15" t="s">
        <v>251</v>
      </c>
      <c r="C41" s="5">
        <v>3</v>
      </c>
      <c r="D41" s="5">
        <v>48</v>
      </c>
      <c r="E41" s="5">
        <v>11</v>
      </c>
      <c r="F41" s="47">
        <v>4.8387096774193547E-2</v>
      </c>
      <c r="G41" s="47">
        <v>0.77419354838709675</v>
      </c>
      <c r="H41" s="47">
        <v>0.17741935483870969</v>
      </c>
      <c r="I41" s="19">
        <v>3.7914691943127909E-2</v>
      </c>
      <c r="J41" s="19">
        <f t="shared" si="8"/>
        <v>-7.6103500761035003E-2</v>
      </c>
      <c r="K41" s="19">
        <f t="shared" si="9"/>
        <v>-2.6359143327841839E-2</v>
      </c>
      <c r="L41" s="19">
        <f t="shared" si="10"/>
        <v>0.13874788494077839</v>
      </c>
      <c r="M41" s="19">
        <f t="shared" si="11"/>
        <v>-6.537890044576522E-2</v>
      </c>
      <c r="N41" s="19">
        <f t="shared" si="12"/>
        <v>-0.15103338632750396</v>
      </c>
      <c r="O41" s="19">
        <f t="shared" si="13"/>
        <v>0.10486891385767794</v>
      </c>
      <c r="P41" s="19">
        <f t="shared" si="14"/>
        <v>-1.1864406779661052E-2</v>
      </c>
      <c r="Q41" s="19">
        <f t="shared" si="15"/>
        <v>-0.1286449399656947</v>
      </c>
      <c r="R41" s="23">
        <v>39</v>
      </c>
      <c r="S41" s="23">
        <v>323</v>
      </c>
      <c r="T41" s="23">
        <v>455</v>
      </c>
    </row>
    <row r="42" spans="1:20" x14ac:dyDescent="0.75">
      <c r="A42" s="4" t="s">
        <v>117</v>
      </c>
      <c r="B42" s="15" t="s">
        <v>250</v>
      </c>
      <c r="C42" s="5">
        <v>3</v>
      </c>
      <c r="D42" s="5">
        <v>22</v>
      </c>
      <c r="E42" s="5">
        <v>4</v>
      </c>
      <c r="F42" s="47">
        <v>0.10344827586206896</v>
      </c>
      <c r="G42" s="47">
        <v>0.75862068965517238</v>
      </c>
      <c r="H42" s="47">
        <v>0.13793103448275862</v>
      </c>
      <c r="I42" s="19">
        <v>-7.6103500761035003E-2</v>
      </c>
      <c r="J42" s="19">
        <f t="shared" si="8"/>
        <v>-2.6359143327841839E-2</v>
      </c>
      <c r="K42" s="19">
        <f t="shared" si="9"/>
        <v>0.13874788494077839</v>
      </c>
      <c r="L42" s="19">
        <f t="shared" si="10"/>
        <v>-6.537890044576522E-2</v>
      </c>
      <c r="M42" s="19">
        <f t="shared" si="11"/>
        <v>-0.15103338632750396</v>
      </c>
      <c r="N42" s="19">
        <f t="shared" si="12"/>
        <v>0.10486891385767794</v>
      </c>
      <c r="O42" s="19">
        <f t="shared" si="13"/>
        <v>-1.1864406779661052E-2</v>
      </c>
      <c r="P42" s="19">
        <f t="shared" si="14"/>
        <v>-0.1286449399656947</v>
      </c>
      <c r="Q42" s="19">
        <f t="shared" si="15"/>
        <v>0.23031496062992127</v>
      </c>
      <c r="R42" s="23">
        <v>58</v>
      </c>
      <c r="S42" s="23">
        <v>366</v>
      </c>
      <c r="T42" s="23">
        <v>709</v>
      </c>
    </row>
    <row r="43" spans="1:20" x14ac:dyDescent="0.75">
      <c r="A43" s="4" t="s">
        <v>118</v>
      </c>
      <c r="B43" s="15" t="s">
        <v>249</v>
      </c>
      <c r="C43" s="5">
        <v>6</v>
      </c>
      <c r="D43" s="5">
        <v>22</v>
      </c>
      <c r="E43" s="5">
        <v>14</v>
      </c>
      <c r="F43" s="47">
        <v>0.14285714285714285</v>
      </c>
      <c r="G43" s="47">
        <v>0.52380952380952384</v>
      </c>
      <c r="H43" s="47">
        <v>0.33333333333333331</v>
      </c>
      <c r="I43" s="19">
        <v>-2.6359143327841839E-2</v>
      </c>
      <c r="J43" s="19">
        <f t="shared" si="8"/>
        <v>0.13874788494077839</v>
      </c>
      <c r="K43" s="19">
        <f t="shared" si="9"/>
        <v>-6.537890044576522E-2</v>
      </c>
      <c r="L43" s="19">
        <f t="shared" si="10"/>
        <v>-0.15103338632750396</v>
      </c>
      <c r="M43" s="19">
        <f t="shared" si="11"/>
        <v>0.10486891385767794</v>
      </c>
      <c r="N43" s="19">
        <f t="shared" si="12"/>
        <v>-1.1864406779661052E-2</v>
      </c>
      <c r="O43" s="19">
        <f t="shared" si="13"/>
        <v>-0.1286449399656947</v>
      </c>
      <c r="P43" s="19">
        <f t="shared" si="14"/>
        <v>0.23031496062992127</v>
      </c>
      <c r="Q43" s="19">
        <f t="shared" si="15"/>
        <v>4.4799999999999951E-2</v>
      </c>
      <c r="R43" s="23">
        <v>228</v>
      </c>
      <c r="S43" s="23">
        <v>1580</v>
      </c>
      <c r="T43" s="23">
        <v>1189</v>
      </c>
    </row>
    <row r="44" spans="1:20" x14ac:dyDescent="0.75">
      <c r="A44" s="4" t="s">
        <v>119</v>
      </c>
      <c r="B44" s="15" t="s">
        <v>248</v>
      </c>
      <c r="C44" s="5">
        <v>9</v>
      </c>
      <c r="D44" s="5">
        <v>89</v>
      </c>
      <c r="E44" s="5">
        <v>28</v>
      </c>
      <c r="F44" s="47">
        <v>7.1428571428571425E-2</v>
      </c>
      <c r="G44" s="47">
        <v>0.70634920634920639</v>
      </c>
      <c r="H44" s="47">
        <v>0.22222222222222221</v>
      </c>
      <c r="I44" s="19">
        <v>0.13874788494077839</v>
      </c>
      <c r="J44" s="19">
        <f t="shared" si="8"/>
        <v>-6.537890044576522E-2</v>
      </c>
      <c r="K44" s="19">
        <f t="shared" si="9"/>
        <v>-0.15103338632750396</v>
      </c>
      <c r="L44" s="19">
        <f t="shared" si="10"/>
        <v>0.10486891385767794</v>
      </c>
      <c r="M44" s="19">
        <f t="shared" si="11"/>
        <v>-1.1864406779661052E-2</v>
      </c>
      <c r="N44" s="19">
        <f t="shared" si="12"/>
        <v>-0.1286449399656947</v>
      </c>
      <c r="O44" s="19">
        <f t="shared" si="13"/>
        <v>0.23031496062992127</v>
      </c>
      <c r="P44" s="19">
        <f t="shared" si="14"/>
        <v>4.4799999999999951E-2</v>
      </c>
      <c r="Q44" s="19">
        <f t="shared" si="15"/>
        <v>2.7565084226646164E-2</v>
      </c>
      <c r="R44" s="23">
        <v>573</v>
      </c>
      <c r="S44" s="23">
        <v>3600</v>
      </c>
      <c r="T44" s="23">
        <v>1758</v>
      </c>
    </row>
    <row r="45" spans="1:20" x14ac:dyDescent="0.75">
      <c r="A45" s="4" t="s">
        <v>120</v>
      </c>
      <c r="B45" s="15" t="s">
        <v>247</v>
      </c>
      <c r="C45" s="5">
        <v>18</v>
      </c>
      <c r="D45" s="5">
        <v>56</v>
      </c>
      <c r="E45" s="5">
        <v>16</v>
      </c>
      <c r="F45" s="47">
        <v>0.2</v>
      </c>
      <c r="G45" s="47">
        <v>0.62222222222222223</v>
      </c>
      <c r="H45" s="47">
        <v>0.17777777777777778</v>
      </c>
      <c r="I45" s="19">
        <v>-6.537890044576522E-2</v>
      </c>
      <c r="J45" s="19">
        <f t="shared" si="8"/>
        <v>-0.15103338632750396</v>
      </c>
      <c r="K45" s="19">
        <f t="shared" si="9"/>
        <v>0.10486891385767794</v>
      </c>
      <c r="L45" s="19">
        <f t="shared" si="10"/>
        <v>-1.1864406779661052E-2</v>
      </c>
      <c r="M45" s="19">
        <f t="shared" si="11"/>
        <v>-0.1286449399656947</v>
      </c>
      <c r="N45" s="19">
        <f t="shared" si="12"/>
        <v>0.23031496062992127</v>
      </c>
      <c r="O45" s="19">
        <f t="shared" si="13"/>
        <v>4.4799999999999951E-2</v>
      </c>
      <c r="P45" s="19">
        <f t="shared" si="14"/>
        <v>2.7565084226646164E-2</v>
      </c>
      <c r="Q45" s="19">
        <f t="shared" si="15"/>
        <v>-9.6870342771982143E-2</v>
      </c>
      <c r="R45" s="23">
        <v>450</v>
      </c>
      <c r="S45" s="23">
        <v>4304</v>
      </c>
      <c r="T45" s="23">
        <v>1597</v>
      </c>
    </row>
    <row r="46" spans="1:20" x14ac:dyDescent="0.75">
      <c r="A46" s="4" t="s">
        <v>121</v>
      </c>
      <c r="B46" s="15" t="s">
        <v>246</v>
      </c>
      <c r="C46" s="5">
        <v>8</v>
      </c>
      <c r="D46" s="5">
        <v>40</v>
      </c>
      <c r="E46" s="5">
        <v>17</v>
      </c>
      <c r="F46" s="47">
        <v>0.12307692307692308</v>
      </c>
      <c r="G46" s="47">
        <v>0.61538461538461542</v>
      </c>
      <c r="H46" s="47">
        <v>0.26153846153846155</v>
      </c>
      <c r="I46" s="19">
        <v>-0.15103338632750396</v>
      </c>
      <c r="J46" s="19">
        <f t="shared" si="8"/>
        <v>0.10486891385767794</v>
      </c>
      <c r="K46" s="19">
        <f t="shared" si="9"/>
        <v>-1.1864406779661052E-2</v>
      </c>
      <c r="L46" s="19">
        <f t="shared" si="10"/>
        <v>-0.1286449399656947</v>
      </c>
      <c r="M46" s="19">
        <f t="shared" si="11"/>
        <v>0.23031496062992127</v>
      </c>
      <c r="N46" s="19">
        <f t="shared" si="12"/>
        <v>4.4799999999999951E-2</v>
      </c>
      <c r="O46" s="19">
        <f t="shared" si="13"/>
        <v>2.7565084226646164E-2</v>
      </c>
      <c r="P46" s="19">
        <f t="shared" si="14"/>
        <v>-9.6870342771982143E-2</v>
      </c>
      <c r="Q46" s="19">
        <f t="shared" si="15"/>
        <v>-1.6501650165016479E-2</v>
      </c>
      <c r="R46" s="23">
        <v>461</v>
      </c>
      <c r="S46" s="23">
        <v>3799</v>
      </c>
      <c r="T46" s="23">
        <v>1530</v>
      </c>
    </row>
    <row r="47" spans="1:20" x14ac:dyDescent="0.75">
      <c r="A47" s="4" t="s">
        <v>122</v>
      </c>
      <c r="B47" s="15" t="s">
        <v>245</v>
      </c>
      <c r="C47" s="5">
        <v>15</v>
      </c>
      <c r="D47" s="5">
        <v>31</v>
      </c>
      <c r="E47" s="5">
        <v>13</v>
      </c>
      <c r="F47" s="47">
        <v>0.25423728813559321</v>
      </c>
      <c r="G47" s="47">
        <v>0.52542372881355937</v>
      </c>
      <c r="H47" s="47">
        <v>0.22033898305084745</v>
      </c>
      <c r="I47" s="19">
        <v>0.10486891385767794</v>
      </c>
      <c r="J47" s="19">
        <f t="shared" si="8"/>
        <v>-1.1864406779661052E-2</v>
      </c>
      <c r="K47" s="19">
        <f t="shared" si="9"/>
        <v>-0.1286449399656947</v>
      </c>
      <c r="L47" s="19">
        <f t="shared" si="10"/>
        <v>0.23031496062992127</v>
      </c>
      <c r="M47" s="19">
        <f t="shared" si="11"/>
        <v>4.4799999999999951E-2</v>
      </c>
      <c r="N47" s="19">
        <f t="shared" si="12"/>
        <v>2.7565084226646164E-2</v>
      </c>
      <c r="O47" s="19">
        <f t="shared" si="13"/>
        <v>-9.6870342771982143E-2</v>
      </c>
      <c r="P47" s="19">
        <f t="shared" si="14"/>
        <v>-1.6501650165016479E-2</v>
      </c>
      <c r="Q47" s="19">
        <f t="shared" si="15"/>
        <v>3.691275167785224E-2</v>
      </c>
      <c r="R47" s="23">
        <v>525</v>
      </c>
      <c r="S47" s="23">
        <v>4364</v>
      </c>
      <c r="T47" s="23">
        <v>1815</v>
      </c>
    </row>
    <row r="48" spans="1:20" x14ac:dyDescent="0.75">
      <c r="A48" s="4" t="s">
        <v>123</v>
      </c>
      <c r="B48" s="15" t="s">
        <v>244</v>
      </c>
      <c r="C48" s="5">
        <v>18</v>
      </c>
      <c r="D48" s="5">
        <v>58</v>
      </c>
      <c r="E48" s="5">
        <v>20</v>
      </c>
      <c r="F48" s="47">
        <v>0.1875</v>
      </c>
      <c r="G48" s="47">
        <v>0.60416666666666663</v>
      </c>
      <c r="H48" s="47">
        <v>0.20833333333333334</v>
      </c>
      <c r="I48" s="19">
        <v>-1.1864406779661052E-2</v>
      </c>
      <c r="J48" s="19">
        <f t="shared" si="8"/>
        <v>-0.1286449399656947</v>
      </c>
      <c r="K48" s="19">
        <f t="shared" si="9"/>
        <v>0.23031496062992127</v>
      </c>
      <c r="L48" s="19">
        <f t="shared" si="10"/>
        <v>4.4799999999999951E-2</v>
      </c>
      <c r="M48" s="19">
        <f t="shared" si="11"/>
        <v>2.7565084226646164E-2</v>
      </c>
      <c r="N48" s="19">
        <f t="shared" si="12"/>
        <v>-9.6870342771982143E-2</v>
      </c>
      <c r="O48" s="19">
        <f t="shared" si="13"/>
        <v>-1.6501650165016479E-2</v>
      </c>
      <c r="P48" s="19">
        <f t="shared" si="14"/>
        <v>3.691275167785224E-2</v>
      </c>
      <c r="Q48" s="19">
        <f t="shared" si="15"/>
        <v>3.8834951456310662E-2</v>
      </c>
      <c r="R48" s="23">
        <v>422</v>
      </c>
      <c r="S48" s="23">
        <v>3645</v>
      </c>
      <c r="T48" s="23">
        <v>1558</v>
      </c>
    </row>
    <row r="49" spans="1:20" x14ac:dyDescent="0.75">
      <c r="A49" s="4" t="s">
        <v>124</v>
      </c>
      <c r="B49" s="15" t="s">
        <v>243</v>
      </c>
      <c r="C49" s="5">
        <v>21</v>
      </c>
      <c r="D49" s="5">
        <v>46</v>
      </c>
      <c r="E49" s="5">
        <v>6</v>
      </c>
      <c r="F49" s="47">
        <v>0.28767123287671231</v>
      </c>
      <c r="G49" s="47">
        <v>0.63013698630136983</v>
      </c>
      <c r="H49" s="47">
        <v>8.2191780821917804E-2</v>
      </c>
      <c r="I49" s="19">
        <v>-0.1286449399656947</v>
      </c>
      <c r="J49" s="19">
        <f t="shared" si="8"/>
        <v>0.23031496062992127</v>
      </c>
      <c r="K49" s="19">
        <f t="shared" si="9"/>
        <v>4.4799999999999951E-2</v>
      </c>
      <c r="L49" s="19">
        <f t="shared" si="10"/>
        <v>2.7565084226646164E-2</v>
      </c>
      <c r="M49" s="19">
        <f t="shared" si="11"/>
        <v>-9.6870342771982143E-2</v>
      </c>
      <c r="N49" s="19">
        <f t="shared" si="12"/>
        <v>-1.6501650165016479E-2</v>
      </c>
      <c r="O49" s="19">
        <f t="shared" si="13"/>
        <v>3.691275167785224E-2</v>
      </c>
      <c r="P49" s="19">
        <f t="shared" si="14"/>
        <v>3.8834951456310662E-2</v>
      </c>
      <c r="Q49" s="19">
        <f t="shared" si="15"/>
        <v>-7.7881619937694158E-3</v>
      </c>
      <c r="R49" s="23">
        <v>414</v>
      </c>
      <c r="S49" s="23">
        <v>3259</v>
      </c>
      <c r="T49" s="23">
        <v>1546</v>
      </c>
    </row>
    <row r="50" spans="1:20" x14ac:dyDescent="0.75">
      <c r="A50" s="4" t="s">
        <v>125</v>
      </c>
      <c r="B50" s="15" t="s">
        <v>242</v>
      </c>
      <c r="C50" s="5">
        <v>20</v>
      </c>
      <c r="D50" s="5">
        <v>36</v>
      </c>
      <c r="E50" s="5">
        <v>11</v>
      </c>
      <c r="F50" s="47">
        <v>0.29850746268656714</v>
      </c>
      <c r="G50" s="47">
        <v>0.53731343283582089</v>
      </c>
      <c r="H50" s="47">
        <v>0.16417910447761194</v>
      </c>
      <c r="I50" s="19">
        <v>0.23031496062992127</v>
      </c>
      <c r="J50" s="19">
        <f t="shared" si="8"/>
        <v>4.4799999999999951E-2</v>
      </c>
      <c r="K50" s="19">
        <f t="shared" si="9"/>
        <v>2.7565084226646164E-2</v>
      </c>
      <c r="L50" s="19">
        <f t="shared" si="10"/>
        <v>-9.6870342771982143E-2</v>
      </c>
      <c r="M50" s="19">
        <f t="shared" si="11"/>
        <v>-1.6501650165016479E-2</v>
      </c>
      <c r="N50" s="19">
        <f t="shared" si="12"/>
        <v>3.691275167785224E-2</v>
      </c>
      <c r="O50" s="19">
        <f t="shared" si="13"/>
        <v>3.8834951456310662E-2</v>
      </c>
      <c r="P50" s="19">
        <f t="shared" si="14"/>
        <v>-7.7881619937694158E-3</v>
      </c>
      <c r="Q50" s="19">
        <f t="shared" si="15"/>
        <v>-6.9073783359497654E-2</v>
      </c>
      <c r="R50" s="23">
        <v>356</v>
      </c>
      <c r="S50" s="23">
        <v>3286</v>
      </c>
      <c r="T50" s="23">
        <v>1590</v>
      </c>
    </row>
    <row r="51" spans="1:20" x14ac:dyDescent="0.75">
      <c r="A51" s="4" t="s">
        <v>126</v>
      </c>
      <c r="B51" s="15" t="s">
        <v>241</v>
      </c>
      <c r="C51" s="5">
        <v>13</v>
      </c>
      <c r="D51" s="5">
        <v>38</v>
      </c>
      <c r="E51" s="5">
        <v>19</v>
      </c>
      <c r="F51" s="47">
        <v>0.18571428571428572</v>
      </c>
      <c r="G51" s="47">
        <v>0.54285714285714282</v>
      </c>
      <c r="H51" s="47">
        <v>0.27142857142857141</v>
      </c>
      <c r="I51" s="19">
        <v>4.4799999999999951E-2</v>
      </c>
      <c r="J51" s="19">
        <f t="shared" si="8"/>
        <v>2.7565084226646164E-2</v>
      </c>
      <c r="K51" s="19">
        <f t="shared" si="9"/>
        <v>-9.6870342771982143E-2</v>
      </c>
      <c r="L51" s="19">
        <f t="shared" si="10"/>
        <v>-1.6501650165016479E-2</v>
      </c>
      <c r="M51" s="19">
        <f t="shared" si="11"/>
        <v>3.691275167785224E-2</v>
      </c>
      <c r="N51" s="19">
        <f t="shared" si="12"/>
        <v>3.8834951456310662E-2</v>
      </c>
      <c r="O51" s="19">
        <f t="shared" si="13"/>
        <v>-7.7881619937694158E-3</v>
      </c>
      <c r="P51" s="19">
        <f t="shared" si="14"/>
        <v>-6.9073783359497654E-2</v>
      </c>
      <c r="Q51" s="19">
        <f t="shared" si="15"/>
        <v>0.11129848229342332</v>
      </c>
      <c r="R51" s="23">
        <v>342</v>
      </c>
      <c r="S51" s="23">
        <v>3476</v>
      </c>
      <c r="T51" s="23">
        <v>1481</v>
      </c>
    </row>
    <row r="52" spans="1:20" x14ac:dyDescent="0.75">
      <c r="A52" s="4" t="s">
        <v>127</v>
      </c>
      <c r="B52" s="15" t="s">
        <v>240</v>
      </c>
      <c r="C52" s="5">
        <v>11</v>
      </c>
      <c r="D52" s="5">
        <v>41</v>
      </c>
      <c r="E52" s="5">
        <v>15</v>
      </c>
      <c r="F52" s="47">
        <v>0.16417910447761194</v>
      </c>
      <c r="G52" s="47">
        <v>0.61194029850746268</v>
      </c>
      <c r="H52" s="47">
        <v>0.22388059701492538</v>
      </c>
      <c r="I52" s="19">
        <v>2.7565084226646164E-2</v>
      </c>
      <c r="J52" s="19">
        <f t="shared" si="8"/>
        <v>-9.6870342771982143E-2</v>
      </c>
      <c r="K52" s="19">
        <f t="shared" si="9"/>
        <v>-1.6501650165016479E-2</v>
      </c>
      <c r="L52" s="19">
        <f t="shared" si="10"/>
        <v>3.691275167785224E-2</v>
      </c>
      <c r="M52" s="19">
        <f t="shared" si="11"/>
        <v>3.8834951456310662E-2</v>
      </c>
      <c r="N52" s="19">
        <f t="shared" si="12"/>
        <v>-7.7881619937694158E-3</v>
      </c>
      <c r="O52" s="19">
        <f t="shared" si="13"/>
        <v>-6.9073783359497654E-2</v>
      </c>
      <c r="P52" s="19">
        <f t="shared" si="14"/>
        <v>0.11129848229342332</v>
      </c>
      <c r="Q52" s="19">
        <f t="shared" si="15"/>
        <v>-8.9529590288315641E-2</v>
      </c>
      <c r="R52" s="23">
        <v>401</v>
      </c>
      <c r="S52" s="23">
        <v>3356</v>
      </c>
      <c r="T52" s="23">
        <v>1534</v>
      </c>
    </row>
    <row r="53" spans="1:20" x14ac:dyDescent="0.75">
      <c r="A53" s="4" t="s">
        <v>128</v>
      </c>
      <c r="B53" s="15" t="s">
        <v>239</v>
      </c>
      <c r="C53" s="5">
        <v>21</v>
      </c>
      <c r="D53" s="5">
        <v>116</v>
      </c>
      <c r="E53" s="5">
        <v>29</v>
      </c>
      <c r="F53" s="47">
        <v>0.12650602409638553</v>
      </c>
      <c r="G53" s="47">
        <v>0.6987951807228916</v>
      </c>
      <c r="H53" s="47">
        <v>0.1746987951807229</v>
      </c>
      <c r="I53" s="19">
        <v>-9.6870342771982143E-2</v>
      </c>
      <c r="J53" s="19">
        <f t="shared" si="8"/>
        <v>-1.6501650165016479E-2</v>
      </c>
      <c r="K53" s="19">
        <f t="shared" si="9"/>
        <v>3.691275167785224E-2</v>
      </c>
      <c r="L53" s="19">
        <f t="shared" si="10"/>
        <v>3.8834951456310662E-2</v>
      </c>
      <c r="M53" s="19">
        <f t="shared" si="11"/>
        <v>-7.7881619937694158E-3</v>
      </c>
      <c r="N53" s="19">
        <f t="shared" si="12"/>
        <v>-6.9073783359497654E-2</v>
      </c>
      <c r="O53" s="19">
        <f t="shared" si="13"/>
        <v>0.11129848229342332</v>
      </c>
      <c r="P53" s="19">
        <f t="shared" si="14"/>
        <v>-8.9529590288315641E-2</v>
      </c>
      <c r="Q53" s="19">
        <f t="shared" si="15"/>
        <v>0.13500000000000001</v>
      </c>
      <c r="R53" s="23">
        <v>387</v>
      </c>
      <c r="S53" s="23">
        <v>2514</v>
      </c>
      <c r="T53" s="23">
        <v>1200</v>
      </c>
    </row>
    <row r="54" spans="1:20" x14ac:dyDescent="0.75">
      <c r="A54" s="4" t="s">
        <v>129</v>
      </c>
      <c r="B54" s="15" t="s">
        <v>238</v>
      </c>
      <c r="C54" s="5">
        <v>12</v>
      </c>
      <c r="D54" s="5">
        <v>26</v>
      </c>
      <c r="E54" s="5">
        <v>14</v>
      </c>
      <c r="F54" s="47">
        <v>0.23076923076923078</v>
      </c>
      <c r="G54" s="47">
        <v>0.5</v>
      </c>
      <c r="H54" s="47">
        <v>0.26923076923076922</v>
      </c>
      <c r="I54" s="19">
        <v>-1.6501650165016479E-2</v>
      </c>
      <c r="J54" s="19">
        <f t="shared" si="8"/>
        <v>3.691275167785224E-2</v>
      </c>
      <c r="K54" s="19">
        <f t="shared" si="9"/>
        <v>3.8834951456310662E-2</v>
      </c>
      <c r="L54" s="19">
        <f t="shared" si="10"/>
        <v>-7.7881619937694158E-3</v>
      </c>
      <c r="M54" s="19">
        <f t="shared" si="11"/>
        <v>-6.9073783359497654E-2</v>
      </c>
      <c r="N54" s="19">
        <f t="shared" si="12"/>
        <v>0.11129848229342332</v>
      </c>
      <c r="O54" s="19">
        <f t="shared" si="13"/>
        <v>-8.9529590288315641E-2</v>
      </c>
      <c r="P54" s="19">
        <f t="shared" si="14"/>
        <v>0.13500000000000001</v>
      </c>
      <c r="Q54" s="19">
        <f t="shared" si="15"/>
        <v>-2.2026431718061623E-2</v>
      </c>
      <c r="R54" s="23">
        <v>322</v>
      </c>
      <c r="S54" s="23">
        <v>2541</v>
      </c>
      <c r="T54" s="23">
        <v>1238</v>
      </c>
    </row>
    <row r="55" spans="1:20" x14ac:dyDescent="0.75">
      <c r="A55" s="4" t="s">
        <v>130</v>
      </c>
      <c r="B55" s="15" t="s">
        <v>237</v>
      </c>
      <c r="C55" s="5">
        <v>11</v>
      </c>
      <c r="D55" s="5">
        <v>28</v>
      </c>
      <c r="E55" s="5">
        <v>14</v>
      </c>
      <c r="F55" s="47">
        <v>0.20754716981132076</v>
      </c>
      <c r="G55" s="47">
        <v>0.52830188679245282</v>
      </c>
      <c r="H55" s="47">
        <v>0.26415094339622641</v>
      </c>
      <c r="I55" s="19">
        <v>3.691275167785224E-2</v>
      </c>
      <c r="J55" s="19">
        <f t="shared" si="8"/>
        <v>3.8834951456310662E-2</v>
      </c>
      <c r="K55" s="19">
        <f t="shared" si="9"/>
        <v>-7.7881619937694158E-3</v>
      </c>
      <c r="L55" s="19">
        <f t="shared" si="10"/>
        <v>-6.9073783359497654E-2</v>
      </c>
      <c r="M55" s="19">
        <f t="shared" si="11"/>
        <v>0.11129848229342332</v>
      </c>
      <c r="N55" s="19">
        <f t="shared" si="12"/>
        <v>-8.9529590288315641E-2</v>
      </c>
      <c r="O55" s="19">
        <f t="shared" si="13"/>
        <v>0.13500000000000001</v>
      </c>
      <c r="P55" s="19">
        <f t="shared" si="14"/>
        <v>-2.2026431718061623E-2</v>
      </c>
      <c r="Q55" s="19">
        <f t="shared" si="15"/>
        <v>-4.2042042042042094E-2</v>
      </c>
      <c r="R55" s="23">
        <v>339</v>
      </c>
      <c r="S55" s="23">
        <v>2932</v>
      </c>
      <c r="T55" s="23">
        <v>1081</v>
      </c>
    </row>
    <row r="56" spans="1:20" x14ac:dyDescent="0.75">
      <c r="A56" s="4" t="s">
        <v>131</v>
      </c>
      <c r="B56" s="15" t="s">
        <v>236</v>
      </c>
      <c r="C56" s="5">
        <v>12</v>
      </c>
      <c r="D56" s="5">
        <v>51</v>
      </c>
      <c r="E56" s="5">
        <v>14</v>
      </c>
      <c r="F56" s="47">
        <v>0.15584415584415584</v>
      </c>
      <c r="G56" s="47">
        <v>0.66233766233766234</v>
      </c>
      <c r="H56" s="47">
        <v>0.18181818181818182</v>
      </c>
      <c r="I56" s="19">
        <v>3.8834951456310662E-2</v>
      </c>
      <c r="J56" s="19">
        <f t="shared" si="8"/>
        <v>-7.7881619937694158E-3</v>
      </c>
      <c r="K56" s="19">
        <f t="shared" si="9"/>
        <v>-6.9073783359497654E-2</v>
      </c>
      <c r="L56" s="19">
        <f t="shared" si="10"/>
        <v>0.11129848229342332</v>
      </c>
      <c r="M56" s="19">
        <f t="shared" si="11"/>
        <v>-8.9529590288315641E-2</v>
      </c>
      <c r="N56" s="19">
        <f t="shared" si="12"/>
        <v>0.13500000000000001</v>
      </c>
      <c r="O56" s="19">
        <f t="shared" si="13"/>
        <v>-2.2026431718061623E-2</v>
      </c>
      <c r="P56" s="19">
        <f t="shared" si="14"/>
        <v>-4.2042042042042094E-2</v>
      </c>
      <c r="Q56" s="19">
        <f t="shared" si="15"/>
        <v>-2.6645768025078342E-2</v>
      </c>
      <c r="R56" s="23">
        <v>371</v>
      </c>
      <c r="S56" s="23">
        <v>3130</v>
      </c>
      <c r="T56" s="23">
        <v>897</v>
      </c>
    </row>
    <row r="57" spans="1:20" x14ac:dyDescent="0.75">
      <c r="A57" s="4" t="s">
        <v>132</v>
      </c>
      <c r="B57" s="15" t="s">
        <v>235</v>
      </c>
      <c r="C57" s="5">
        <v>12</v>
      </c>
      <c r="D57" s="5">
        <v>35</v>
      </c>
      <c r="E57" s="5">
        <v>14</v>
      </c>
      <c r="F57" s="47">
        <v>0.19672131147540983</v>
      </c>
      <c r="G57" s="47">
        <v>0.57377049180327866</v>
      </c>
      <c r="H57" s="47">
        <v>0.22950819672131148</v>
      </c>
      <c r="I57" s="19">
        <v>-7.7881619937694158E-3</v>
      </c>
      <c r="J57" s="19">
        <f t="shared" si="8"/>
        <v>-6.9073783359497654E-2</v>
      </c>
      <c r="K57" s="19">
        <f t="shared" si="9"/>
        <v>0.11129848229342332</v>
      </c>
      <c r="L57" s="19">
        <f t="shared" si="10"/>
        <v>-8.9529590288315641E-2</v>
      </c>
      <c r="M57" s="19">
        <f t="shared" si="11"/>
        <v>0.13500000000000001</v>
      </c>
      <c r="N57" s="19">
        <f t="shared" si="12"/>
        <v>-2.2026431718061623E-2</v>
      </c>
      <c r="O57" s="19">
        <f t="shared" si="13"/>
        <v>-4.2042042042042094E-2</v>
      </c>
      <c r="P57" s="19">
        <f t="shared" si="14"/>
        <v>-2.6645768025078342E-2</v>
      </c>
      <c r="Q57" s="19">
        <f t="shared" si="15"/>
        <v>3.5426731078904927E-2</v>
      </c>
      <c r="R57" s="23">
        <v>170</v>
      </c>
      <c r="S57" s="23">
        <v>1244</v>
      </c>
      <c r="T57" s="23">
        <v>463</v>
      </c>
    </row>
    <row r="58" spans="1:20" x14ac:dyDescent="0.75">
      <c r="A58" s="4" t="s">
        <v>133</v>
      </c>
      <c r="B58" s="15" t="s">
        <v>234</v>
      </c>
      <c r="C58" s="5">
        <v>11</v>
      </c>
      <c r="D58" s="5">
        <v>28</v>
      </c>
      <c r="E58" s="5">
        <v>9</v>
      </c>
      <c r="F58" s="47">
        <v>0.22916666666666666</v>
      </c>
      <c r="G58" s="47">
        <v>0.58333333333333337</v>
      </c>
      <c r="H58" s="47">
        <v>0.1875</v>
      </c>
      <c r="I58" s="19">
        <v>-6.9073783359497654E-2</v>
      </c>
      <c r="J58" s="19">
        <f t="shared" si="8"/>
        <v>0.11129848229342332</v>
      </c>
      <c r="K58" s="19">
        <f t="shared" si="9"/>
        <v>-8.9529590288315641E-2</v>
      </c>
      <c r="L58" s="19">
        <f t="shared" si="10"/>
        <v>0.13500000000000001</v>
      </c>
      <c r="M58" s="19">
        <f t="shared" si="11"/>
        <v>-2.2026431718061623E-2</v>
      </c>
      <c r="N58" s="19">
        <f t="shared" si="12"/>
        <v>-4.2042042042042094E-2</v>
      </c>
      <c r="O58" s="19">
        <f t="shared" si="13"/>
        <v>-2.6645768025078342E-2</v>
      </c>
      <c r="P58" s="19">
        <f t="shared" si="14"/>
        <v>3.5426731078904927E-2</v>
      </c>
      <c r="Q58" s="19">
        <f t="shared" si="15"/>
        <v>-3.2659409020217689E-2</v>
      </c>
      <c r="R58" s="23">
        <v>141</v>
      </c>
      <c r="S58" s="23">
        <v>1040</v>
      </c>
      <c r="T58" s="23">
        <v>417</v>
      </c>
    </row>
    <row r="59" spans="1:20" x14ac:dyDescent="0.75">
      <c r="A59" s="4" t="s">
        <v>134</v>
      </c>
      <c r="B59" s="15" t="s">
        <v>233</v>
      </c>
      <c r="C59" s="5">
        <v>7</v>
      </c>
      <c r="D59" s="5">
        <v>50</v>
      </c>
      <c r="E59" s="5">
        <v>10</v>
      </c>
      <c r="F59" s="47">
        <v>0.1044776119402985</v>
      </c>
      <c r="G59" s="47">
        <v>0.74626865671641796</v>
      </c>
      <c r="H59" s="47">
        <v>0.14925373134328357</v>
      </c>
      <c r="I59" s="19">
        <v>0.11129848229342332</v>
      </c>
      <c r="J59" s="19">
        <f t="shared" si="8"/>
        <v>-8.9529590288315641E-2</v>
      </c>
      <c r="K59" s="19">
        <f t="shared" si="9"/>
        <v>0.13500000000000001</v>
      </c>
      <c r="L59" s="19">
        <f t="shared" si="10"/>
        <v>-2.2026431718061623E-2</v>
      </c>
      <c r="M59" s="19">
        <f t="shared" si="11"/>
        <v>-4.2042042042042094E-2</v>
      </c>
      <c r="N59" s="19">
        <f t="shared" si="12"/>
        <v>-2.6645768025078342E-2</v>
      </c>
      <c r="O59" s="19">
        <f t="shared" si="13"/>
        <v>3.5426731078904927E-2</v>
      </c>
      <c r="P59" s="19">
        <f t="shared" si="14"/>
        <v>-3.2659409020217689E-2</v>
      </c>
      <c r="Q59" s="19">
        <f t="shared" si="15"/>
        <v>-7.7170418006430874E-2</v>
      </c>
      <c r="R59" s="23">
        <v>124</v>
      </c>
      <c r="S59" s="23">
        <v>1059</v>
      </c>
      <c r="T59" s="23">
        <v>552</v>
      </c>
    </row>
    <row r="60" spans="1:20" x14ac:dyDescent="0.75">
      <c r="A60" s="4" t="s">
        <v>135</v>
      </c>
      <c r="B60" s="15" t="s">
        <v>232</v>
      </c>
      <c r="C60" s="5">
        <v>15</v>
      </c>
      <c r="D60" s="5">
        <v>58</v>
      </c>
      <c r="E60" s="5">
        <v>21</v>
      </c>
      <c r="F60" s="47">
        <v>0.15957446808510639</v>
      </c>
      <c r="G60" s="47">
        <v>0.61702127659574468</v>
      </c>
      <c r="H60" s="47">
        <v>0.22340425531914893</v>
      </c>
      <c r="I60" s="19">
        <v>-8.9529590288315641E-2</v>
      </c>
      <c r="J60" s="19">
        <f t="shared" si="8"/>
        <v>0.13500000000000001</v>
      </c>
      <c r="K60" s="19">
        <f t="shared" si="9"/>
        <v>-2.2026431718061623E-2</v>
      </c>
      <c r="L60" s="19">
        <f t="shared" si="10"/>
        <v>-4.2042042042042094E-2</v>
      </c>
      <c r="M60" s="19">
        <f t="shared" si="11"/>
        <v>-2.6645768025078342E-2</v>
      </c>
      <c r="N60" s="19">
        <f t="shared" si="12"/>
        <v>3.5426731078904927E-2</v>
      </c>
      <c r="O60" s="19">
        <f t="shared" si="13"/>
        <v>-3.2659409020217689E-2</v>
      </c>
      <c r="P60" s="19">
        <f t="shared" si="14"/>
        <v>-7.7170418006430874E-2</v>
      </c>
      <c r="Q60" s="19">
        <f t="shared" si="15"/>
        <v>-9.930313588850169E-2</v>
      </c>
      <c r="R60" s="23">
        <v>190</v>
      </c>
      <c r="S60" s="23">
        <v>991</v>
      </c>
      <c r="T60" s="23">
        <v>452</v>
      </c>
    </row>
    <row r="61" spans="1:20" x14ac:dyDescent="0.75">
      <c r="A61" s="4" t="s">
        <v>136</v>
      </c>
      <c r="B61" s="15" t="s">
        <v>231</v>
      </c>
      <c r="C61" s="5">
        <v>12</v>
      </c>
      <c r="D61" s="5">
        <v>33</v>
      </c>
      <c r="E61" s="5">
        <v>10</v>
      </c>
      <c r="F61" s="47">
        <v>0.21818181818181817</v>
      </c>
      <c r="G61" s="47">
        <v>0.6</v>
      </c>
      <c r="H61" s="47">
        <v>0.18181818181818182</v>
      </c>
      <c r="I61" s="19">
        <v>0.13500000000000001</v>
      </c>
      <c r="J61" s="19">
        <f t="shared" si="8"/>
        <v>-2.2026431718061623E-2</v>
      </c>
      <c r="K61" s="19">
        <f t="shared" si="9"/>
        <v>-4.2042042042042094E-2</v>
      </c>
      <c r="L61" s="19">
        <f t="shared" si="10"/>
        <v>-2.6645768025078342E-2</v>
      </c>
      <c r="M61" s="19">
        <f t="shared" si="11"/>
        <v>3.5426731078904927E-2</v>
      </c>
      <c r="N61" s="19">
        <f t="shared" si="12"/>
        <v>-3.2659409020217689E-2</v>
      </c>
      <c r="O61" s="19">
        <f t="shared" si="13"/>
        <v>-7.7170418006430874E-2</v>
      </c>
      <c r="P61" s="19">
        <f t="shared" si="14"/>
        <v>-9.930313588850169E-2</v>
      </c>
      <c r="Q61" s="19">
        <f t="shared" si="15"/>
        <v>0.12572533849129597</v>
      </c>
      <c r="R61" s="23">
        <v>143</v>
      </c>
      <c r="S61" s="23">
        <v>1016</v>
      </c>
      <c r="T61" s="23">
        <v>522</v>
      </c>
    </row>
    <row r="62" spans="1:20" x14ac:dyDescent="0.75">
      <c r="A62" s="4" t="s">
        <v>137</v>
      </c>
      <c r="B62" s="15" t="s">
        <v>230</v>
      </c>
      <c r="C62" s="5">
        <v>11</v>
      </c>
      <c r="D62" s="5">
        <v>44</v>
      </c>
      <c r="E62" s="5">
        <v>6</v>
      </c>
      <c r="F62" s="47">
        <v>0.18032786885245902</v>
      </c>
      <c r="G62" s="47">
        <v>0.72131147540983609</v>
      </c>
      <c r="H62" s="47">
        <v>9.8360655737704916E-2</v>
      </c>
      <c r="I62" s="19">
        <v>-2.2026431718061623E-2</v>
      </c>
      <c r="J62" s="19">
        <f t="shared" si="8"/>
        <v>-4.2042042042042094E-2</v>
      </c>
      <c r="K62" s="19">
        <f t="shared" si="9"/>
        <v>-2.6645768025078342E-2</v>
      </c>
      <c r="L62" s="19">
        <f t="shared" si="10"/>
        <v>3.5426731078904927E-2</v>
      </c>
      <c r="M62" s="19">
        <f t="shared" si="11"/>
        <v>-3.2659409020217689E-2</v>
      </c>
      <c r="N62" s="19">
        <f t="shared" si="12"/>
        <v>-7.7170418006430874E-2</v>
      </c>
      <c r="O62" s="19">
        <f t="shared" si="13"/>
        <v>-9.930313588850169E-2</v>
      </c>
      <c r="P62" s="19">
        <f t="shared" si="14"/>
        <v>0.12572533849129597</v>
      </c>
      <c r="Q62" s="19">
        <f t="shared" si="15"/>
        <v>-4.6391752577319534E-2</v>
      </c>
      <c r="R62" s="23">
        <v>110</v>
      </c>
      <c r="S62" s="23">
        <v>921</v>
      </c>
      <c r="T62" s="23">
        <v>452</v>
      </c>
    </row>
    <row r="63" spans="1:20" x14ac:dyDescent="0.75">
      <c r="A63" s="4" t="s">
        <v>138</v>
      </c>
      <c r="B63" s="15" t="s">
        <v>229</v>
      </c>
      <c r="C63" s="5">
        <v>8</v>
      </c>
      <c r="D63" s="5">
        <v>20</v>
      </c>
      <c r="E63" s="5">
        <v>14</v>
      </c>
      <c r="F63" s="47">
        <v>0.19047619047619047</v>
      </c>
      <c r="G63" s="47">
        <v>0.47619047619047616</v>
      </c>
      <c r="H63" s="47">
        <v>0.33333333333333331</v>
      </c>
      <c r="I63" s="19">
        <v>-4.2042042042042094E-2</v>
      </c>
      <c r="J63" s="19">
        <f t="shared" si="8"/>
        <v>-2.6645768025078342E-2</v>
      </c>
      <c r="K63" s="19">
        <f t="shared" si="9"/>
        <v>3.5426731078904927E-2</v>
      </c>
      <c r="L63" s="19">
        <f t="shared" si="10"/>
        <v>-3.2659409020217689E-2</v>
      </c>
      <c r="M63" s="19">
        <f t="shared" si="11"/>
        <v>-7.7170418006430874E-2</v>
      </c>
      <c r="N63" s="19">
        <f t="shared" si="12"/>
        <v>-9.930313588850169E-2</v>
      </c>
      <c r="O63" s="19">
        <f t="shared" si="13"/>
        <v>0.12572533849129597</v>
      </c>
      <c r="P63" s="19">
        <f t="shared" si="14"/>
        <v>-4.6391752577319534E-2</v>
      </c>
      <c r="Q63" s="19">
        <f t="shared" si="15"/>
        <v>9.9099099099099197E-2</v>
      </c>
      <c r="R63" s="23">
        <v>160</v>
      </c>
      <c r="S63" s="23">
        <v>892</v>
      </c>
      <c r="T63" s="23">
        <v>494</v>
      </c>
    </row>
    <row r="64" spans="1:20" x14ac:dyDescent="0.75">
      <c r="A64" s="4" t="s">
        <v>139</v>
      </c>
      <c r="B64" s="15" t="s">
        <v>228</v>
      </c>
      <c r="C64" s="5">
        <v>8</v>
      </c>
      <c r="D64" s="5">
        <v>54</v>
      </c>
      <c r="E64" s="5">
        <v>22</v>
      </c>
      <c r="F64" s="47">
        <v>9.5238095238095233E-2</v>
      </c>
      <c r="G64" s="47">
        <v>0.6428571428571429</v>
      </c>
      <c r="H64" s="47">
        <v>0.26190476190476192</v>
      </c>
      <c r="I64" s="19">
        <v>-2.6645768025078342E-2</v>
      </c>
      <c r="J64" s="19">
        <f t="shared" si="8"/>
        <v>3.5426731078904927E-2</v>
      </c>
      <c r="K64" s="19">
        <f t="shared" si="9"/>
        <v>-3.2659409020217689E-2</v>
      </c>
      <c r="L64" s="19">
        <f t="shared" si="10"/>
        <v>-7.7170418006430874E-2</v>
      </c>
      <c r="M64" s="19">
        <f t="shared" si="11"/>
        <v>-9.930313588850169E-2</v>
      </c>
      <c r="N64" s="19">
        <f t="shared" si="12"/>
        <v>0.12572533849129597</v>
      </c>
      <c r="O64" s="19">
        <f t="shared" si="13"/>
        <v>-4.6391752577319534E-2</v>
      </c>
      <c r="P64" s="19">
        <f t="shared" si="14"/>
        <v>9.9099099099099197E-2</v>
      </c>
      <c r="Q64" s="19">
        <f t="shared" si="15"/>
        <v>-0.40327868852459015</v>
      </c>
      <c r="R64" s="23">
        <v>113</v>
      </c>
      <c r="S64" s="23">
        <v>849</v>
      </c>
      <c r="T64" s="23">
        <v>470</v>
      </c>
    </row>
    <row r="65" spans="1:20" x14ac:dyDescent="0.75">
      <c r="A65" s="4" t="s">
        <v>140</v>
      </c>
      <c r="B65" s="15" t="s">
        <v>295</v>
      </c>
      <c r="C65" s="5">
        <v>12</v>
      </c>
      <c r="D65" s="5">
        <v>30</v>
      </c>
      <c r="E65" s="5">
        <v>15</v>
      </c>
      <c r="F65" s="47">
        <v>0.21052631578947367</v>
      </c>
      <c r="G65" s="47">
        <v>0.52631578947368418</v>
      </c>
      <c r="H65" s="47">
        <v>0.26315789473684209</v>
      </c>
      <c r="I65" s="19">
        <v>3.5426731078904927E-2</v>
      </c>
      <c r="J65" s="19">
        <f t="shared" si="8"/>
        <v>-3.2659409020217689E-2</v>
      </c>
      <c r="K65" s="19">
        <f t="shared" si="9"/>
        <v>-7.7170418006430874E-2</v>
      </c>
      <c r="L65" s="19">
        <f t="shared" si="10"/>
        <v>-9.930313588850169E-2</v>
      </c>
      <c r="M65" s="19">
        <f t="shared" si="11"/>
        <v>0.12572533849129597</v>
      </c>
      <c r="N65" s="19">
        <f t="shared" si="12"/>
        <v>-4.6391752577319534E-2</v>
      </c>
      <c r="O65" s="19">
        <f t="shared" si="13"/>
        <v>9.9099099099099197E-2</v>
      </c>
      <c r="P65" s="19">
        <f t="shared" si="14"/>
        <v>-0.40327868852459015</v>
      </c>
      <c r="Q65" s="19">
        <f t="shared" si="15"/>
        <v>0</v>
      </c>
      <c r="R65" s="23">
        <v>183</v>
      </c>
      <c r="S65" s="23">
        <v>673</v>
      </c>
      <c r="T65" s="23">
        <v>428</v>
      </c>
    </row>
    <row r="66" spans="1:20" x14ac:dyDescent="0.75">
      <c r="A66" s="4" t="s">
        <v>141</v>
      </c>
      <c r="B66" s="15" t="s">
        <v>226</v>
      </c>
      <c r="C66" s="5">
        <v>7</v>
      </c>
      <c r="D66" s="5">
        <v>37</v>
      </c>
      <c r="E66" s="5">
        <v>17</v>
      </c>
      <c r="F66" s="47">
        <v>0.11475409836065574</v>
      </c>
      <c r="G66" s="47">
        <v>0.60655737704918034</v>
      </c>
      <c r="H66" s="47">
        <v>0.27868852459016391</v>
      </c>
      <c r="I66" s="19">
        <v>-3.2659409020217689E-2</v>
      </c>
      <c r="J66" s="19">
        <f t="shared" ref="J66:J72" si="16">$I67</f>
        <v>-7.7170418006430874E-2</v>
      </c>
      <c r="K66" s="19">
        <f t="shared" ref="K66:K71" si="17">$I68</f>
        <v>-9.930313588850169E-2</v>
      </c>
      <c r="L66" s="19">
        <f t="shared" ref="L66:L70" si="18">$I69</f>
        <v>0.12572533849129597</v>
      </c>
      <c r="M66" s="19">
        <f t="shared" ref="M66:M69" si="19">$I70</f>
        <v>-4.6391752577319534E-2</v>
      </c>
      <c r="N66" s="19">
        <f t="shared" ref="N66:N68" si="20">$I71</f>
        <v>9.9099099099099197E-2</v>
      </c>
      <c r="O66" s="19">
        <f t="shared" ref="O66:O67" si="21">$I72</f>
        <v>-0.40327868852459015</v>
      </c>
      <c r="P66" s="19">
        <f t="shared" ref="P66" si="22">$I73</f>
        <v>0</v>
      </c>
      <c r="Q66" s="19">
        <f t="shared" ref="Q66" si="23">$F74</f>
        <v>0</v>
      </c>
      <c r="R66" s="23">
        <v>114</v>
      </c>
      <c r="S66" s="23">
        <v>757</v>
      </c>
      <c r="T66" s="23">
        <v>476</v>
      </c>
    </row>
    <row r="67" spans="1:20" x14ac:dyDescent="0.75">
      <c r="A67" s="4" t="s">
        <v>142</v>
      </c>
      <c r="B67" s="15" t="s">
        <v>225</v>
      </c>
      <c r="C67" s="5">
        <v>14</v>
      </c>
      <c r="D67" s="5">
        <v>13</v>
      </c>
      <c r="E67" s="5">
        <v>13</v>
      </c>
      <c r="F67" s="47">
        <v>0.35</v>
      </c>
      <c r="G67" s="47">
        <v>0.32500000000000001</v>
      </c>
      <c r="H67" s="47">
        <v>0.32500000000000001</v>
      </c>
      <c r="I67" s="19">
        <v>-7.7170418006430874E-2</v>
      </c>
      <c r="J67" s="19">
        <f t="shared" si="16"/>
        <v>-9.930313588850169E-2</v>
      </c>
      <c r="K67" s="19">
        <f t="shared" si="17"/>
        <v>0.12572533849129597</v>
      </c>
      <c r="L67" s="19">
        <f t="shared" si="18"/>
        <v>-4.6391752577319534E-2</v>
      </c>
      <c r="M67" s="19">
        <f t="shared" si="19"/>
        <v>9.9099099099099197E-2</v>
      </c>
      <c r="N67" s="19">
        <f t="shared" si="20"/>
        <v>-0.40327868852459015</v>
      </c>
      <c r="O67" s="19">
        <f t="shared" si="21"/>
        <v>0</v>
      </c>
      <c r="P67" s="19">
        <f t="shared" ref="P67:P72" si="24">$F74</f>
        <v>0</v>
      </c>
      <c r="Q67" s="19">
        <f t="shared" ref="Q67:Q72" si="25">$F75</f>
        <v>0</v>
      </c>
      <c r="R67" s="23">
        <v>146</v>
      </c>
      <c r="S67" s="23">
        <v>702</v>
      </c>
      <c r="T67" s="23">
        <v>451</v>
      </c>
    </row>
    <row r="68" spans="1:20" x14ac:dyDescent="0.75">
      <c r="A68" s="4" t="s">
        <v>143</v>
      </c>
      <c r="B68" s="15" t="s">
        <v>224</v>
      </c>
      <c r="C68" s="5">
        <v>8</v>
      </c>
      <c r="D68" s="5">
        <v>30</v>
      </c>
      <c r="E68" s="5">
        <v>7</v>
      </c>
      <c r="F68" s="47">
        <v>0.17777777777777778</v>
      </c>
      <c r="G68" s="47">
        <v>0.66666666666666663</v>
      </c>
      <c r="H68" s="47">
        <v>0.15555555555555556</v>
      </c>
      <c r="I68" s="19">
        <v>-9.930313588850169E-2</v>
      </c>
      <c r="J68" s="19">
        <f t="shared" si="16"/>
        <v>0.12572533849129597</v>
      </c>
      <c r="K68" s="19">
        <f t="shared" si="17"/>
        <v>-4.6391752577319534E-2</v>
      </c>
      <c r="L68" s="19">
        <f t="shared" si="18"/>
        <v>9.9099099099099197E-2</v>
      </c>
      <c r="M68" s="19">
        <f t="shared" si="19"/>
        <v>-0.40327868852459015</v>
      </c>
      <c r="N68" s="19">
        <f t="shared" si="20"/>
        <v>0</v>
      </c>
      <c r="O68" s="19">
        <f t="shared" ref="O68:O72" si="26">$F74</f>
        <v>0</v>
      </c>
      <c r="P68" s="19">
        <f t="shared" si="24"/>
        <v>0</v>
      </c>
      <c r="Q68" s="19">
        <f t="shared" si="25"/>
        <v>0</v>
      </c>
      <c r="R68" s="23">
        <v>120</v>
      </c>
      <c r="S68" s="23">
        <v>703</v>
      </c>
      <c r="T68" s="23">
        <v>458</v>
      </c>
    </row>
    <row r="69" spans="1:20" x14ac:dyDescent="0.75">
      <c r="A69" s="4" t="s">
        <v>144</v>
      </c>
      <c r="B69" s="15" t="s">
        <v>223</v>
      </c>
      <c r="C69" s="5">
        <v>21</v>
      </c>
      <c r="D69" s="5">
        <v>104</v>
      </c>
      <c r="E69" s="5">
        <v>25</v>
      </c>
      <c r="F69" s="47">
        <v>0.14000000000000001</v>
      </c>
      <c r="G69" s="47">
        <v>0.69333333333333336</v>
      </c>
      <c r="H69" s="47">
        <v>0.16666666666666666</v>
      </c>
      <c r="I69" s="19">
        <v>0.12572533849129597</v>
      </c>
      <c r="J69" s="19">
        <f t="shared" si="16"/>
        <v>-4.6391752577319534E-2</v>
      </c>
      <c r="K69" s="19">
        <f t="shared" si="17"/>
        <v>9.9099099099099197E-2</v>
      </c>
      <c r="L69" s="19">
        <f t="shared" si="18"/>
        <v>-0.40327868852459015</v>
      </c>
      <c r="M69" s="19">
        <f t="shared" si="19"/>
        <v>0</v>
      </c>
      <c r="N69" s="19">
        <f t="shared" ref="N69:N72" si="27">$F74</f>
        <v>0</v>
      </c>
      <c r="O69" s="19">
        <f t="shared" si="26"/>
        <v>0</v>
      </c>
      <c r="P69" s="19">
        <f t="shared" si="24"/>
        <v>0</v>
      </c>
      <c r="Q69" s="19">
        <f t="shared" si="25"/>
        <v>0</v>
      </c>
      <c r="R69" s="23">
        <v>131</v>
      </c>
      <c r="S69" s="23">
        <v>773</v>
      </c>
      <c r="T69" s="23">
        <v>443</v>
      </c>
    </row>
    <row r="70" spans="1:20" x14ac:dyDescent="0.75">
      <c r="A70" s="4" t="s">
        <v>145</v>
      </c>
      <c r="B70" s="15" t="s">
        <v>222</v>
      </c>
      <c r="C70" s="5">
        <v>9</v>
      </c>
      <c r="D70" s="5">
        <v>24</v>
      </c>
      <c r="E70" s="5">
        <v>17</v>
      </c>
      <c r="F70" s="47">
        <v>0.18</v>
      </c>
      <c r="G70" s="47">
        <v>0.48</v>
      </c>
      <c r="H70" s="47">
        <v>0.34</v>
      </c>
      <c r="I70" s="12">
        <v>-4.6391752577319534E-2</v>
      </c>
      <c r="J70" s="19">
        <f t="shared" si="16"/>
        <v>9.9099099099099197E-2</v>
      </c>
      <c r="K70" s="19">
        <f t="shared" si="17"/>
        <v>-0.40327868852459015</v>
      </c>
      <c r="L70" s="19">
        <f t="shared" si="18"/>
        <v>0</v>
      </c>
      <c r="M70" s="19">
        <f t="shared" ref="M70:M72" si="28">$F74</f>
        <v>0</v>
      </c>
      <c r="N70" s="19">
        <f t="shared" si="27"/>
        <v>0</v>
      </c>
      <c r="O70" s="19">
        <f t="shared" si="26"/>
        <v>0</v>
      </c>
      <c r="P70" s="19">
        <f t="shared" si="24"/>
        <v>0</v>
      </c>
      <c r="Q70" s="19">
        <f t="shared" si="25"/>
        <v>0</v>
      </c>
      <c r="R70" s="23">
        <v>114</v>
      </c>
      <c r="S70" s="23">
        <v>809</v>
      </c>
      <c r="T70" s="23">
        <v>498</v>
      </c>
    </row>
    <row r="71" spans="1:20" x14ac:dyDescent="0.75">
      <c r="A71" s="4" t="s">
        <v>146</v>
      </c>
      <c r="B71" s="15" t="s">
        <v>221</v>
      </c>
      <c r="C71" s="5">
        <v>10</v>
      </c>
      <c r="D71" s="5">
        <v>30</v>
      </c>
      <c r="E71" s="5">
        <v>7</v>
      </c>
      <c r="F71" s="47">
        <v>0.21276595744680851</v>
      </c>
      <c r="G71" s="47">
        <v>0.63829787234042556</v>
      </c>
      <c r="H71" s="47">
        <v>0.14893617021276595</v>
      </c>
      <c r="I71" s="12">
        <v>9.9099099099099197E-2</v>
      </c>
      <c r="J71" s="19">
        <f t="shared" si="16"/>
        <v>-0.40327868852459015</v>
      </c>
      <c r="K71" s="19">
        <f t="shared" si="17"/>
        <v>0</v>
      </c>
      <c r="L71" s="19">
        <f t="shared" ref="L71:L72" si="29">$F74</f>
        <v>0</v>
      </c>
      <c r="M71" s="19">
        <f t="shared" si="28"/>
        <v>0</v>
      </c>
      <c r="N71" s="19">
        <f t="shared" si="27"/>
        <v>0</v>
      </c>
      <c r="O71" s="19">
        <f t="shared" si="26"/>
        <v>0</v>
      </c>
      <c r="P71" s="19">
        <f t="shared" si="24"/>
        <v>0</v>
      </c>
      <c r="Q71" s="19">
        <f t="shared" si="25"/>
        <v>0</v>
      </c>
      <c r="R71" s="23">
        <v>178</v>
      </c>
      <c r="S71" s="23">
        <v>840</v>
      </c>
      <c r="T71" s="23">
        <v>556</v>
      </c>
    </row>
    <row r="72" spans="1:20" x14ac:dyDescent="0.75">
      <c r="A72" s="4" t="s">
        <v>147</v>
      </c>
      <c r="B72" s="15" t="s">
        <v>220</v>
      </c>
      <c r="C72" s="5">
        <v>9</v>
      </c>
      <c r="D72" s="5">
        <v>17</v>
      </c>
      <c r="E72" s="5">
        <v>3</v>
      </c>
      <c r="F72" s="47">
        <v>0.31034482758620691</v>
      </c>
      <c r="G72" s="47">
        <v>0.58620689655172409</v>
      </c>
      <c r="H72" s="47">
        <v>0.10344827586206896</v>
      </c>
      <c r="I72" s="12">
        <v>-0.40327868852459015</v>
      </c>
      <c r="J72" s="19">
        <f t="shared" si="16"/>
        <v>0</v>
      </c>
      <c r="K72" s="19">
        <f t="shared" ref="K72" si="30">$F74</f>
        <v>0</v>
      </c>
      <c r="L72" s="19">
        <f t="shared" si="29"/>
        <v>0</v>
      </c>
      <c r="M72" s="19">
        <f t="shared" si="28"/>
        <v>0</v>
      </c>
      <c r="N72" s="19">
        <f t="shared" si="27"/>
        <v>0</v>
      </c>
      <c r="O72" s="19">
        <f t="shared" si="26"/>
        <v>0</v>
      </c>
      <c r="P72" s="19">
        <f t="shared" si="24"/>
        <v>0</v>
      </c>
      <c r="Q72" s="19">
        <f t="shared" si="25"/>
        <v>0</v>
      </c>
      <c r="R72" s="23">
        <v>337</v>
      </c>
      <c r="S72" s="23">
        <v>1060</v>
      </c>
      <c r="T72" s="23">
        <v>494</v>
      </c>
    </row>
    <row r="73" spans="1:20" x14ac:dyDescent="0.75">
      <c r="F73" s="47"/>
      <c r="G73" s="47"/>
      <c r="H73" s="47"/>
      <c r="I73" s="25"/>
      <c r="J73" s="20"/>
      <c r="K73" s="20"/>
      <c r="L73" s="20"/>
      <c r="M73" s="20"/>
      <c r="N73" s="20"/>
      <c r="O73" s="20"/>
      <c r="P73" s="20"/>
      <c r="Q73" s="20"/>
      <c r="R73" s="23"/>
      <c r="S73" s="23"/>
      <c r="T73" s="2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480FA-98D6-4168-9FC4-CED314F195D6}">
  <sheetPr>
    <tabColor rgb="FFB381D9"/>
  </sheetPr>
  <dimension ref="A1:P18"/>
  <sheetViews>
    <sheetView workbookViewId="0">
      <selection activeCell="B20" sqref="B20"/>
    </sheetView>
  </sheetViews>
  <sheetFormatPr defaultRowHeight="14.75" x14ac:dyDescent="0.75"/>
  <cols>
    <col min="1" max="1" width="21.86328125" bestFit="1" customWidth="1"/>
    <col min="2" max="2" width="21.08984375" bestFit="1" customWidth="1"/>
    <col min="3" max="3" width="19.31640625" bestFit="1" customWidth="1"/>
    <col min="4" max="4" width="19.453125" bestFit="1" customWidth="1"/>
    <col min="5" max="5" width="21.86328125" bestFit="1" customWidth="1"/>
    <col min="6" max="13" width="12.6796875" bestFit="1" customWidth="1"/>
    <col min="14" max="14" width="20.54296875" bestFit="1" customWidth="1"/>
    <col min="15" max="15" width="19.31640625" bestFit="1" customWidth="1"/>
    <col min="16" max="16" width="19.453125" bestFit="1" customWidth="1"/>
  </cols>
  <sheetData>
    <row r="1" spans="1:16" x14ac:dyDescent="0.75">
      <c r="A1" s="29"/>
      <c r="B1" s="32" t="s">
        <v>330</v>
      </c>
      <c r="C1" s="32" t="s">
        <v>331</v>
      </c>
      <c r="D1" s="32" t="s">
        <v>332</v>
      </c>
      <c r="E1" s="32" t="s">
        <v>333</v>
      </c>
      <c r="F1" s="32" t="s">
        <v>311</v>
      </c>
      <c r="G1" s="32" t="s">
        <v>312</v>
      </c>
      <c r="H1" s="32" t="s">
        <v>313</v>
      </c>
      <c r="I1" s="32" t="s">
        <v>314</v>
      </c>
      <c r="J1" s="32" t="s">
        <v>315</v>
      </c>
      <c r="K1" s="32" t="s">
        <v>316</v>
      </c>
      <c r="L1" s="32" t="s">
        <v>317</v>
      </c>
      <c r="M1" s="32" t="s">
        <v>318</v>
      </c>
      <c r="N1" s="32" t="s">
        <v>307</v>
      </c>
      <c r="O1" s="32" t="s">
        <v>308</v>
      </c>
      <c r="P1" s="32" t="s">
        <v>309</v>
      </c>
    </row>
    <row r="2" spans="1:16" x14ac:dyDescent="0.75">
      <c r="A2" s="30" t="s">
        <v>330</v>
      </c>
      <c r="B2" s="27">
        <v>1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16" x14ac:dyDescent="0.75">
      <c r="A3" s="30" t="s">
        <v>331</v>
      </c>
      <c r="B3" s="27">
        <v>0.6560649126451652</v>
      </c>
      <c r="C3" s="27">
        <v>1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</row>
    <row r="4" spans="1:16" x14ac:dyDescent="0.75">
      <c r="A4" s="30" t="s">
        <v>332</v>
      </c>
      <c r="B4" s="27">
        <v>0.6255186976502588</v>
      </c>
      <c r="C4" s="27">
        <v>0.78820685481963271</v>
      </c>
      <c r="D4" s="27">
        <v>1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</row>
    <row r="5" spans="1:16" x14ac:dyDescent="0.75">
      <c r="A5" s="30" t="s">
        <v>333</v>
      </c>
      <c r="B5" s="27">
        <v>2.8660722372500454E-2</v>
      </c>
      <c r="C5" s="27">
        <v>-9.7283706942364948E-2</v>
      </c>
      <c r="D5" s="27">
        <v>-4.0716986246318441E-2</v>
      </c>
      <c r="E5" s="27">
        <v>1</v>
      </c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</row>
    <row r="6" spans="1:16" x14ac:dyDescent="0.75">
      <c r="A6" s="30" t="s">
        <v>311</v>
      </c>
      <c r="B6" s="27">
        <v>-0.14809379238364148</v>
      </c>
      <c r="C6" s="27">
        <v>-0.18195915060718532</v>
      </c>
      <c r="D6" s="27">
        <v>-0.18350149377577257</v>
      </c>
      <c r="E6" s="27">
        <v>6.3044592988553069E-2</v>
      </c>
      <c r="F6" s="27">
        <v>1</v>
      </c>
      <c r="G6" s="27"/>
      <c r="H6" s="27"/>
      <c r="I6" s="27"/>
      <c r="J6" s="27"/>
      <c r="K6" s="27"/>
      <c r="L6" s="27"/>
      <c r="M6" s="27"/>
      <c r="N6" s="27"/>
      <c r="O6" s="27"/>
      <c r="P6" s="27"/>
    </row>
    <row r="7" spans="1:16" x14ac:dyDescent="0.75">
      <c r="A7" s="30" t="s">
        <v>312</v>
      </c>
      <c r="B7" s="27">
        <v>0.21148858198759687</v>
      </c>
      <c r="C7" s="27">
        <v>-9.4758458759143627E-2</v>
      </c>
      <c r="D7" s="27">
        <v>-0.142463124966276</v>
      </c>
      <c r="E7" s="27">
        <v>0.13230961535837499</v>
      </c>
      <c r="F7" s="27">
        <v>6.9263810428489017E-2</v>
      </c>
      <c r="G7" s="27">
        <v>1</v>
      </c>
      <c r="H7" s="27"/>
      <c r="I7" s="27"/>
      <c r="J7" s="27"/>
      <c r="K7" s="27"/>
      <c r="L7" s="27"/>
      <c r="M7" s="27"/>
      <c r="N7" s="27"/>
      <c r="O7" s="27"/>
      <c r="P7" s="27"/>
    </row>
    <row r="8" spans="1:16" x14ac:dyDescent="0.75">
      <c r="A8" s="30" t="s">
        <v>313</v>
      </c>
      <c r="B8" s="27">
        <v>-0.19313605764504188</v>
      </c>
      <c r="C8" s="27">
        <v>-0.17227373713829555</v>
      </c>
      <c r="D8" s="27">
        <v>-0.19788103235247956</v>
      </c>
      <c r="E8" s="27">
        <v>1.535681880138718E-2</v>
      </c>
      <c r="F8" s="27">
        <v>0.12967357172809796</v>
      </c>
      <c r="G8" s="27">
        <v>7.3233849219298625E-2</v>
      </c>
      <c r="H8" s="27">
        <v>1</v>
      </c>
      <c r="I8" s="27"/>
      <c r="J8" s="27"/>
      <c r="K8" s="27"/>
      <c r="L8" s="27"/>
      <c r="M8" s="27"/>
      <c r="N8" s="27"/>
      <c r="O8" s="27"/>
      <c r="P8" s="27"/>
    </row>
    <row r="9" spans="1:16" x14ac:dyDescent="0.75">
      <c r="A9" s="30" t="s">
        <v>314</v>
      </c>
      <c r="B9" s="27">
        <v>6.6143221208001778E-3</v>
      </c>
      <c r="C9" s="27">
        <v>-0.12232291380650773</v>
      </c>
      <c r="D9" s="27">
        <v>-6.9964980896242632E-2</v>
      </c>
      <c r="E9" s="27">
        <v>9.1671512730302093E-2</v>
      </c>
      <c r="F9" s="27">
        <v>1.0045150157086973E-2</v>
      </c>
      <c r="G9" s="27">
        <v>0.13673261249821275</v>
      </c>
      <c r="H9" s="27">
        <v>7.0185276772150543E-2</v>
      </c>
      <c r="I9" s="27">
        <v>1</v>
      </c>
      <c r="J9" s="27"/>
      <c r="K9" s="27"/>
      <c r="L9" s="27"/>
      <c r="M9" s="27"/>
      <c r="N9" s="27"/>
      <c r="O9" s="27"/>
      <c r="P9" s="27"/>
    </row>
    <row r="10" spans="1:16" x14ac:dyDescent="0.75">
      <c r="A10" s="30" t="s">
        <v>315</v>
      </c>
      <c r="B10" s="27">
        <v>-0.22998598247121316</v>
      </c>
      <c r="C10" s="27">
        <v>-0.10524964001565518</v>
      </c>
      <c r="D10" s="27">
        <v>-0.15300464734158759</v>
      </c>
      <c r="E10" s="27">
        <v>2.6842887333249122E-2</v>
      </c>
      <c r="F10" s="27">
        <v>9.7043073935770635E-2</v>
      </c>
      <c r="G10" s="27">
        <v>4.6838172081654396E-3</v>
      </c>
      <c r="H10" s="27">
        <v>0.14027501009911397</v>
      </c>
      <c r="I10" s="27">
        <v>7.5823738942080415E-2</v>
      </c>
      <c r="J10" s="27">
        <v>1</v>
      </c>
      <c r="K10" s="27"/>
      <c r="L10" s="27"/>
      <c r="M10" s="27"/>
      <c r="N10" s="27"/>
      <c r="O10" s="27"/>
      <c r="P10" s="27"/>
    </row>
    <row r="11" spans="1:16" x14ac:dyDescent="0.75">
      <c r="A11" s="30" t="s">
        <v>316</v>
      </c>
      <c r="B11" s="27">
        <v>-4.8736636423762657E-2</v>
      </c>
      <c r="C11" s="27">
        <v>-4.0530122921453644E-2</v>
      </c>
      <c r="D11" s="27">
        <v>7.3288312124217256E-2</v>
      </c>
      <c r="E11" s="27">
        <v>-0.10813740853733508</v>
      </c>
      <c r="F11" s="27">
        <v>2.9424791228833257E-2</v>
      </c>
      <c r="G11" s="27">
        <v>9.4753316280997882E-2</v>
      </c>
      <c r="H11" s="27">
        <v>6.2796440910462695E-3</v>
      </c>
      <c r="I11" s="27">
        <v>0.14342280561667986</v>
      </c>
      <c r="J11" s="27">
        <v>7.3808249076347351E-2</v>
      </c>
      <c r="K11" s="27">
        <v>1</v>
      </c>
      <c r="L11" s="27"/>
      <c r="M11" s="27"/>
      <c r="N11" s="27"/>
      <c r="O11" s="27"/>
      <c r="P11" s="27"/>
    </row>
    <row r="12" spans="1:16" x14ac:dyDescent="0.75">
      <c r="A12" s="30" t="s">
        <v>317</v>
      </c>
      <c r="B12" s="27">
        <v>-0.1920207480827934</v>
      </c>
      <c r="C12" s="27">
        <v>-0.1359569765088576</v>
      </c>
      <c r="D12" s="27">
        <v>-0.11908329846974075</v>
      </c>
      <c r="E12" s="27">
        <v>-8.8616336950136057E-2</v>
      </c>
      <c r="F12" s="27">
        <v>-0.10379065009102857</v>
      </c>
      <c r="G12" s="27">
        <v>2.4279894585264729E-2</v>
      </c>
      <c r="H12" s="27">
        <v>9.8106661292998359E-2</v>
      </c>
      <c r="I12" s="27">
        <v>1.1500569420524407E-2</v>
      </c>
      <c r="J12" s="27">
        <v>0.13960448415172183</v>
      </c>
      <c r="K12" s="27">
        <v>7.1833262739705972E-2</v>
      </c>
      <c r="L12" s="27">
        <v>1</v>
      </c>
      <c r="M12" s="27"/>
      <c r="N12" s="27"/>
      <c r="O12" s="27"/>
      <c r="P12" s="27"/>
    </row>
    <row r="13" spans="1:16" x14ac:dyDescent="0.75">
      <c r="A13" s="30" t="s">
        <v>318</v>
      </c>
      <c r="B13" s="27">
        <v>-0.12913114215648974</v>
      </c>
      <c r="C13" s="27">
        <v>-0.11718783098898994</v>
      </c>
      <c r="D13" s="27">
        <v>-0.15701301396602929</v>
      </c>
      <c r="E13" s="27">
        <v>-0.10536184469806453</v>
      </c>
      <c r="F13" s="27">
        <v>-9.4719883036113603E-2</v>
      </c>
      <c r="G13" s="27">
        <v>-9.7930809344658351E-2</v>
      </c>
      <c r="H13" s="27">
        <v>2.0921481920591324E-2</v>
      </c>
      <c r="I13" s="27">
        <v>9.2676479385933125E-2</v>
      </c>
      <c r="J13" s="27">
        <v>1.7051593874374677E-2</v>
      </c>
      <c r="K13" s="27">
        <v>0.14289236887694506</v>
      </c>
      <c r="L13" s="27">
        <v>7.7614384266275066E-2</v>
      </c>
      <c r="M13" s="27">
        <v>1</v>
      </c>
      <c r="N13" s="27"/>
      <c r="O13" s="27"/>
      <c r="P13" s="27"/>
    </row>
    <row r="14" spans="1:16" x14ac:dyDescent="0.75">
      <c r="A14" s="30" t="s">
        <v>307</v>
      </c>
      <c r="B14" s="27">
        <v>0.60463697078731404</v>
      </c>
      <c r="C14" s="27">
        <v>0.56546554620853717</v>
      </c>
      <c r="D14" s="27">
        <v>0.66848569813454395</v>
      </c>
      <c r="E14" s="27">
        <v>-0.10954500385245476</v>
      </c>
      <c r="F14" s="27">
        <v>-9.6573989684534983E-2</v>
      </c>
      <c r="G14" s="27">
        <v>-0.11399852283762202</v>
      </c>
      <c r="H14" s="27">
        <v>-2.5234756234049211E-2</v>
      </c>
      <c r="I14" s="27">
        <v>-3.1169734385223465E-2</v>
      </c>
      <c r="J14" s="27">
        <v>-6.1340481111203313E-2</v>
      </c>
      <c r="K14" s="27">
        <v>-1.9004397257784138E-3</v>
      </c>
      <c r="L14" s="27">
        <v>-7.3043305701899139E-2</v>
      </c>
      <c r="M14" s="27">
        <v>-7.2263335836344478E-2</v>
      </c>
      <c r="N14" s="27">
        <v>1</v>
      </c>
      <c r="O14" s="27"/>
      <c r="P14" s="27"/>
    </row>
    <row r="15" spans="1:16" x14ac:dyDescent="0.75">
      <c r="A15" s="30" t="s">
        <v>308</v>
      </c>
      <c r="B15" s="27">
        <v>0.588446995330411</v>
      </c>
      <c r="C15" s="27">
        <v>0.51536767694666785</v>
      </c>
      <c r="D15" s="27">
        <v>0.6146235237897365</v>
      </c>
      <c r="E15" s="27">
        <v>-3.4178000181897129E-2</v>
      </c>
      <c r="F15" s="27">
        <v>-7.308832808322395E-2</v>
      </c>
      <c r="G15" s="27">
        <v>-7.9551606072558054E-2</v>
      </c>
      <c r="H15" s="27">
        <v>-6.1669781039711286E-3</v>
      </c>
      <c r="I15" s="27">
        <v>-2.4783381020144032E-2</v>
      </c>
      <c r="J15" s="27">
        <v>-2.3789892035967022E-3</v>
      </c>
      <c r="K15" s="27">
        <v>-1.5003300638932637E-2</v>
      </c>
      <c r="L15" s="27">
        <v>-4.6467602657869859E-2</v>
      </c>
      <c r="M15" s="27">
        <v>-8.0631215246759785E-2</v>
      </c>
      <c r="N15" s="27">
        <v>0.96421092813844567</v>
      </c>
      <c r="O15" s="27">
        <v>1</v>
      </c>
      <c r="P15" s="27"/>
    </row>
    <row r="16" spans="1:16" ht="15.5" thickBot="1" x14ac:dyDescent="0.9">
      <c r="A16" s="31" t="s">
        <v>309</v>
      </c>
      <c r="B16" s="28">
        <v>0.58004352804621595</v>
      </c>
      <c r="C16" s="28">
        <v>0.54776924027384499</v>
      </c>
      <c r="D16" s="28">
        <v>0.65107419212551632</v>
      </c>
      <c r="E16" s="28">
        <v>-4.7685715099981707E-2</v>
      </c>
      <c r="F16" s="28">
        <v>-7.4406823204954009E-2</v>
      </c>
      <c r="G16" s="28">
        <v>-8.9088095329865655E-2</v>
      </c>
      <c r="H16" s="28">
        <v>-4.3194536416098446E-2</v>
      </c>
      <c r="I16" s="28">
        <v>-5.5092759078624882E-2</v>
      </c>
      <c r="J16" s="28">
        <v>-5.1976860289458311E-2</v>
      </c>
      <c r="K16" s="28">
        <v>-3.461757856930605E-2</v>
      </c>
      <c r="L16" s="28">
        <v>-3.5446789152569401E-2</v>
      </c>
      <c r="M16" s="28">
        <v>-6.4176295724221344E-2</v>
      </c>
      <c r="N16" s="28">
        <v>0.9593660781071085</v>
      </c>
      <c r="O16" s="28">
        <v>0.96682793214312013</v>
      </c>
      <c r="P16" s="28">
        <v>1</v>
      </c>
    </row>
    <row r="18" spans="1:1" x14ac:dyDescent="0.75">
      <c r="A18" s="33" t="s">
        <v>334</v>
      </c>
    </row>
  </sheetData>
  <conditionalFormatting sqref="B2:P16">
    <cfRule type="cellIs" dxfId="11" priority="1" operator="greaterThan">
      <formula>0.6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F62EA-4E50-4BDA-8A7A-C67F6E3FE150}">
  <sheetPr>
    <tabColor rgb="FFB381D9"/>
  </sheetPr>
  <dimension ref="A1:T73"/>
  <sheetViews>
    <sheetView workbookViewId="0">
      <pane ySplit="1" topLeftCell="A2" activePane="bottomLeft" state="frozen"/>
      <selection pane="bottomLeft" activeCell="H2" sqref="H2"/>
    </sheetView>
  </sheetViews>
  <sheetFormatPr defaultColWidth="9" defaultRowHeight="14.75" x14ac:dyDescent="0.75"/>
  <cols>
    <col min="1" max="1" width="11.2265625" style="4" bestFit="1" customWidth="1"/>
    <col min="2" max="2" width="21.31640625" style="15" customWidth="1"/>
    <col min="3" max="3" width="21" style="23" bestFit="1" customWidth="1"/>
    <col min="4" max="4" width="19.08984375" style="23" bestFit="1" customWidth="1"/>
    <col min="5" max="5" width="19.54296875" style="23" bestFit="1" customWidth="1"/>
    <col min="6" max="6" width="26.86328125" style="55" bestFit="1" customWidth="1"/>
    <col min="7" max="7" width="16.08984375" style="23" bestFit="1" customWidth="1"/>
    <col min="8" max="8" width="14.86328125" style="23" bestFit="1" customWidth="1"/>
    <col min="9" max="9" width="15.2265625" style="23" bestFit="1" customWidth="1"/>
    <col min="10" max="10" width="12.86328125" style="35" bestFit="1" customWidth="1"/>
    <col min="11" max="11" width="11.54296875" style="35" bestFit="1" customWidth="1"/>
    <col min="12" max="12" width="11.86328125" style="35" bestFit="1" customWidth="1"/>
    <col min="13" max="13" width="8.76953125" style="35" bestFit="1" customWidth="1"/>
    <col min="14" max="14" width="15.6796875" style="35" bestFit="1" customWidth="1"/>
    <col min="15" max="15" width="2" style="23" bestFit="1" customWidth="1"/>
    <col min="16" max="16" width="19.08984375" style="23" bestFit="1" customWidth="1"/>
    <col min="17" max="17" width="19.54296875" style="23" bestFit="1" customWidth="1"/>
    <col min="18" max="16384" width="9" style="35"/>
  </cols>
  <sheetData>
    <row r="1" spans="1:17" ht="25.2" customHeight="1" x14ac:dyDescent="0.75">
      <c r="A1" s="7" t="s">
        <v>76</v>
      </c>
      <c r="B1" s="26" t="s">
        <v>305</v>
      </c>
      <c r="C1" s="22" t="s">
        <v>330</v>
      </c>
      <c r="D1" s="22" t="s">
        <v>331</v>
      </c>
      <c r="E1" s="22" t="s">
        <v>332</v>
      </c>
      <c r="F1" s="54" t="s">
        <v>357</v>
      </c>
      <c r="G1" s="22" t="s">
        <v>403</v>
      </c>
      <c r="H1" s="22" t="s">
        <v>404</v>
      </c>
      <c r="I1" s="22" t="s">
        <v>405</v>
      </c>
      <c r="J1" s="21" t="s">
        <v>406</v>
      </c>
      <c r="K1" s="21" t="s">
        <v>408</v>
      </c>
      <c r="L1" s="21" t="s">
        <v>407</v>
      </c>
      <c r="M1" s="21"/>
      <c r="N1" s="21"/>
      <c r="O1" s="22"/>
      <c r="P1" s="22"/>
      <c r="Q1" s="22"/>
    </row>
    <row r="2" spans="1:17" x14ac:dyDescent="0.75">
      <c r="A2" s="4" t="s">
        <v>77</v>
      </c>
      <c r="B2" s="15" t="s">
        <v>289</v>
      </c>
      <c r="C2" s="5"/>
      <c r="D2" s="5">
        <v>1</v>
      </c>
      <c r="E2" s="5"/>
      <c r="F2" s="55">
        <v>8.8815789473684292E-2</v>
      </c>
      <c r="G2" s="23">
        <f>C3+($O$2*C2)</f>
        <v>0</v>
      </c>
      <c r="H2" s="23">
        <f>D3+($O$3*D2)</f>
        <v>0</v>
      </c>
      <c r="I2" s="23">
        <f>E3+($O$4*E2)</f>
        <v>0</v>
      </c>
      <c r="J2" s="19">
        <f>CORREL(G2:G72,F2:F72)</f>
        <v>-6.9993701846382594E-2</v>
      </c>
      <c r="K2" s="19">
        <f>CORREL(H2:H72,F2:F72)</f>
        <v>-2.3085913690058822E-2</v>
      </c>
      <c r="L2" s="19">
        <f>CORREL(I2:I72,F2:F72)</f>
        <v>-2.4962981143253616E-2</v>
      </c>
      <c r="M2" s="19"/>
      <c r="N2" s="19" t="s">
        <v>409</v>
      </c>
      <c r="O2" s="23">
        <v>0</v>
      </c>
    </row>
    <row r="3" spans="1:17" x14ac:dyDescent="0.75">
      <c r="A3" s="4" t="s">
        <v>78</v>
      </c>
      <c r="B3" s="15" t="s">
        <v>288</v>
      </c>
      <c r="C3" s="5"/>
      <c r="D3" s="5"/>
      <c r="E3" s="5"/>
      <c r="F3" s="55">
        <v>-7.8549848942598186E-2</v>
      </c>
      <c r="G3" s="23">
        <f t="shared" ref="G3:G66" si="0">C4+($O$2*C3)</f>
        <v>0</v>
      </c>
      <c r="H3" s="23">
        <f t="shared" ref="H3:H66" si="1">D4+($O$3*D3)</f>
        <v>1</v>
      </c>
      <c r="I3" s="23">
        <f t="shared" ref="I3:I66" si="2">E4+($O$4*E3)</f>
        <v>0</v>
      </c>
      <c r="J3" s="19"/>
      <c r="K3" s="19"/>
      <c r="L3" s="19"/>
      <c r="M3" s="19"/>
      <c r="N3" s="19" t="s">
        <v>404</v>
      </c>
      <c r="O3" s="23">
        <v>0</v>
      </c>
    </row>
    <row r="4" spans="1:17" x14ac:dyDescent="0.75">
      <c r="A4" s="4" t="s">
        <v>79</v>
      </c>
      <c r="B4" s="15" t="s">
        <v>287</v>
      </c>
      <c r="C4" s="5"/>
      <c r="D4" s="5">
        <v>1</v>
      </c>
      <c r="E4" s="5"/>
      <c r="F4" s="55">
        <v>5.9016393442622883E-2</v>
      </c>
      <c r="G4" s="23">
        <f t="shared" si="0"/>
        <v>0</v>
      </c>
      <c r="H4" s="23">
        <f t="shared" si="1"/>
        <v>1</v>
      </c>
      <c r="I4" s="23">
        <f t="shared" si="2"/>
        <v>1</v>
      </c>
      <c r="J4" s="19"/>
      <c r="K4" s="19"/>
      <c r="L4" s="19"/>
      <c r="M4" s="19"/>
      <c r="N4" s="19" t="s">
        <v>410</v>
      </c>
      <c r="O4" s="23">
        <v>0</v>
      </c>
    </row>
    <row r="5" spans="1:17" x14ac:dyDescent="0.75">
      <c r="A5" s="4" t="s">
        <v>80</v>
      </c>
      <c r="B5" s="15" t="s">
        <v>286</v>
      </c>
      <c r="C5" s="5"/>
      <c r="D5" s="5">
        <v>1</v>
      </c>
      <c r="E5" s="5">
        <v>1</v>
      </c>
      <c r="F5" s="55">
        <v>9.2879256965944235E-2</v>
      </c>
      <c r="G5" s="23">
        <f t="shared" si="0"/>
        <v>1</v>
      </c>
      <c r="H5" s="23">
        <f t="shared" si="1"/>
        <v>4</v>
      </c>
      <c r="I5" s="23">
        <f t="shared" si="2"/>
        <v>1</v>
      </c>
      <c r="J5" s="19"/>
      <c r="K5" s="19"/>
      <c r="L5" s="19"/>
      <c r="M5" s="19"/>
      <c r="N5" s="19"/>
    </row>
    <row r="6" spans="1:17" x14ac:dyDescent="0.75">
      <c r="A6" s="4" t="s">
        <v>81</v>
      </c>
      <c r="B6" s="15" t="s">
        <v>285</v>
      </c>
      <c r="C6" s="5">
        <v>1</v>
      </c>
      <c r="D6" s="5">
        <v>4</v>
      </c>
      <c r="E6" s="5">
        <v>1</v>
      </c>
      <c r="F6" s="55">
        <v>-6.5155807365439133E-2</v>
      </c>
      <c r="G6" s="23">
        <f t="shared" si="0"/>
        <v>0</v>
      </c>
      <c r="H6" s="23">
        <f t="shared" si="1"/>
        <v>2</v>
      </c>
      <c r="I6" s="23">
        <f t="shared" si="2"/>
        <v>0</v>
      </c>
      <c r="J6" s="19"/>
      <c r="K6" s="19"/>
      <c r="L6" s="19"/>
      <c r="M6" s="19"/>
      <c r="N6" s="19"/>
    </row>
    <row r="7" spans="1:17" x14ac:dyDescent="0.75">
      <c r="A7" s="4" t="s">
        <v>82</v>
      </c>
      <c r="B7" s="15" t="s">
        <v>284</v>
      </c>
      <c r="C7" s="5"/>
      <c r="D7" s="5">
        <v>2</v>
      </c>
      <c r="E7" s="5"/>
      <c r="F7" s="55">
        <v>-2.7272727272727223E-2</v>
      </c>
      <c r="G7" s="23">
        <f t="shared" si="0"/>
        <v>1</v>
      </c>
      <c r="H7" s="23">
        <f t="shared" si="1"/>
        <v>1</v>
      </c>
      <c r="I7" s="23">
        <f t="shared" si="2"/>
        <v>0</v>
      </c>
      <c r="J7" s="19"/>
      <c r="K7" s="19"/>
      <c r="L7" s="19"/>
      <c r="M7" s="19"/>
      <c r="N7" s="19"/>
    </row>
    <row r="8" spans="1:17" x14ac:dyDescent="0.75">
      <c r="A8" s="4" t="s">
        <v>83</v>
      </c>
      <c r="B8" s="15" t="s">
        <v>283</v>
      </c>
      <c r="C8" s="5">
        <v>1</v>
      </c>
      <c r="D8" s="5">
        <v>1</v>
      </c>
      <c r="E8" s="5"/>
      <c r="F8" s="55">
        <v>-6.230529595015577E-2</v>
      </c>
      <c r="G8" s="23">
        <f t="shared" si="0"/>
        <v>1</v>
      </c>
      <c r="H8" s="23">
        <f t="shared" si="1"/>
        <v>8</v>
      </c>
      <c r="I8" s="23">
        <f t="shared" si="2"/>
        <v>1</v>
      </c>
      <c r="J8" s="19"/>
      <c r="K8" s="19"/>
      <c r="L8" s="19"/>
      <c r="M8" s="19"/>
      <c r="N8" s="19"/>
    </row>
    <row r="9" spans="1:17" x14ac:dyDescent="0.75">
      <c r="A9" s="4" t="s">
        <v>84</v>
      </c>
      <c r="B9" s="15" t="s">
        <v>282</v>
      </c>
      <c r="C9" s="5">
        <v>1</v>
      </c>
      <c r="D9" s="5">
        <v>8</v>
      </c>
      <c r="E9" s="5">
        <v>1</v>
      </c>
      <c r="F9" s="55">
        <v>9.6345514950166189E-2</v>
      </c>
      <c r="G9" s="23">
        <f t="shared" si="0"/>
        <v>0</v>
      </c>
      <c r="H9" s="23">
        <f t="shared" si="1"/>
        <v>5</v>
      </c>
      <c r="I9" s="23">
        <f t="shared" si="2"/>
        <v>1</v>
      </c>
      <c r="J9" s="19"/>
      <c r="K9" s="19"/>
      <c r="L9" s="19"/>
      <c r="M9" s="19"/>
      <c r="N9" s="19"/>
    </row>
    <row r="10" spans="1:17" x14ac:dyDescent="0.75">
      <c r="A10" s="4" t="s">
        <v>85</v>
      </c>
      <c r="B10" s="15" t="s">
        <v>281</v>
      </c>
      <c r="C10" s="5"/>
      <c r="D10" s="5">
        <v>5</v>
      </c>
      <c r="E10" s="5">
        <v>1</v>
      </c>
      <c r="F10" s="55">
        <v>-0.1454545454545455</v>
      </c>
      <c r="G10" s="23">
        <f t="shared" si="0"/>
        <v>0</v>
      </c>
      <c r="H10" s="23">
        <f t="shared" si="1"/>
        <v>4</v>
      </c>
      <c r="I10" s="23">
        <f t="shared" si="2"/>
        <v>1</v>
      </c>
      <c r="J10" s="19"/>
      <c r="K10" s="19"/>
      <c r="L10" s="19"/>
      <c r="M10" s="19"/>
      <c r="N10" s="19"/>
    </row>
    <row r="11" spans="1:17" x14ac:dyDescent="0.75">
      <c r="A11" s="4" t="s">
        <v>86</v>
      </c>
      <c r="B11" s="15" t="s">
        <v>280</v>
      </c>
      <c r="C11" s="5"/>
      <c r="D11" s="5">
        <v>4</v>
      </c>
      <c r="E11" s="5">
        <v>1</v>
      </c>
      <c r="F11" s="55">
        <v>0.21985815602836881</v>
      </c>
      <c r="G11" s="23">
        <f t="shared" si="0"/>
        <v>0</v>
      </c>
      <c r="H11" s="23">
        <f t="shared" si="1"/>
        <v>2</v>
      </c>
      <c r="I11" s="23">
        <f t="shared" si="2"/>
        <v>0</v>
      </c>
      <c r="J11" s="19"/>
      <c r="K11" s="19"/>
      <c r="L11" s="19"/>
      <c r="M11" s="19"/>
      <c r="N11" s="19"/>
    </row>
    <row r="12" spans="1:17" x14ac:dyDescent="0.75">
      <c r="A12" s="4" t="s">
        <v>87</v>
      </c>
      <c r="B12" s="15" t="s">
        <v>293</v>
      </c>
      <c r="C12" s="5"/>
      <c r="D12" s="5">
        <v>2</v>
      </c>
      <c r="E12" s="5"/>
      <c r="F12" s="55">
        <v>0</v>
      </c>
      <c r="G12" s="23">
        <f t="shared" si="0"/>
        <v>1</v>
      </c>
      <c r="H12" s="23">
        <f t="shared" si="1"/>
        <v>2</v>
      </c>
      <c r="I12" s="23">
        <f t="shared" si="2"/>
        <v>1</v>
      </c>
      <c r="J12" s="19"/>
      <c r="K12" s="19"/>
      <c r="L12" s="19"/>
      <c r="M12" s="19"/>
      <c r="N12" s="19"/>
    </row>
    <row r="13" spans="1:17" x14ac:dyDescent="0.75">
      <c r="A13" s="4" t="s">
        <v>88</v>
      </c>
      <c r="B13" s="15" t="s">
        <v>279</v>
      </c>
      <c r="C13" s="5">
        <v>1</v>
      </c>
      <c r="D13" s="5">
        <v>2</v>
      </c>
      <c r="E13" s="5">
        <v>1</v>
      </c>
      <c r="F13" s="55">
        <v>0.49127906976744184</v>
      </c>
      <c r="G13" s="23">
        <f t="shared" si="0"/>
        <v>0</v>
      </c>
      <c r="H13" s="23">
        <f t="shared" si="1"/>
        <v>1</v>
      </c>
      <c r="I13" s="23">
        <f t="shared" si="2"/>
        <v>3</v>
      </c>
      <c r="J13" s="19"/>
      <c r="K13" s="19"/>
      <c r="L13" s="19"/>
      <c r="M13" s="19"/>
      <c r="N13" s="19"/>
    </row>
    <row r="14" spans="1:17" x14ac:dyDescent="0.75">
      <c r="A14" s="4" t="s">
        <v>89</v>
      </c>
      <c r="B14" s="15" t="s">
        <v>278</v>
      </c>
      <c r="C14" s="5"/>
      <c r="D14" s="5">
        <v>1</v>
      </c>
      <c r="E14" s="5">
        <v>3</v>
      </c>
      <c r="F14" s="55">
        <v>0.51267056530214417</v>
      </c>
      <c r="G14" s="23">
        <f t="shared" si="0"/>
        <v>1</v>
      </c>
      <c r="H14" s="23">
        <f t="shared" si="1"/>
        <v>5</v>
      </c>
      <c r="I14" s="23">
        <f t="shared" si="2"/>
        <v>3</v>
      </c>
      <c r="J14" s="19"/>
      <c r="K14" s="19"/>
      <c r="L14" s="19"/>
      <c r="M14" s="19"/>
      <c r="N14" s="19"/>
    </row>
    <row r="15" spans="1:17" x14ac:dyDescent="0.75">
      <c r="A15" s="4" t="s">
        <v>90</v>
      </c>
      <c r="B15" s="15" t="s">
        <v>277</v>
      </c>
      <c r="C15" s="5">
        <v>1</v>
      </c>
      <c r="D15" s="5">
        <v>5</v>
      </c>
      <c r="E15" s="5">
        <v>3</v>
      </c>
      <c r="F15" s="55">
        <v>8.247422680412364E-2</v>
      </c>
      <c r="G15" s="23">
        <f t="shared" si="0"/>
        <v>0</v>
      </c>
      <c r="H15" s="23">
        <f t="shared" si="1"/>
        <v>4</v>
      </c>
      <c r="I15" s="23">
        <f t="shared" si="2"/>
        <v>1</v>
      </c>
      <c r="J15" s="19"/>
      <c r="K15" s="19"/>
      <c r="L15" s="19"/>
      <c r="M15" s="19"/>
      <c r="N15" s="19"/>
    </row>
    <row r="16" spans="1:17" x14ac:dyDescent="0.75">
      <c r="A16" s="4" t="s">
        <v>91</v>
      </c>
      <c r="B16" s="15" t="s">
        <v>276</v>
      </c>
      <c r="C16" s="5"/>
      <c r="D16" s="5">
        <v>4</v>
      </c>
      <c r="E16" s="5">
        <v>1</v>
      </c>
      <c r="F16" s="55">
        <v>4.8809523809523858E-2</v>
      </c>
      <c r="G16" s="23">
        <f t="shared" si="0"/>
        <v>0</v>
      </c>
      <c r="H16" s="23">
        <f t="shared" si="1"/>
        <v>4</v>
      </c>
      <c r="I16" s="23">
        <f t="shared" si="2"/>
        <v>1</v>
      </c>
      <c r="J16" s="19"/>
      <c r="K16" s="19"/>
      <c r="L16" s="19"/>
      <c r="M16" s="19"/>
      <c r="N16" s="19"/>
    </row>
    <row r="17" spans="1:14" x14ac:dyDescent="0.75">
      <c r="A17" s="4" t="s">
        <v>92</v>
      </c>
      <c r="B17" s="15" t="s">
        <v>275</v>
      </c>
      <c r="C17" s="5"/>
      <c r="D17" s="5">
        <v>4</v>
      </c>
      <c r="E17" s="5">
        <v>1</v>
      </c>
      <c r="F17" s="55">
        <v>-1.1350737797956922E-2</v>
      </c>
      <c r="G17" s="23">
        <f t="shared" si="0"/>
        <v>0</v>
      </c>
      <c r="H17" s="23">
        <f t="shared" si="1"/>
        <v>3</v>
      </c>
      <c r="I17" s="23">
        <f t="shared" si="2"/>
        <v>0</v>
      </c>
      <c r="J17" s="19"/>
      <c r="K17" s="19"/>
      <c r="L17" s="19"/>
      <c r="M17" s="19"/>
      <c r="N17" s="19"/>
    </row>
    <row r="18" spans="1:14" x14ac:dyDescent="0.75">
      <c r="A18" s="4" t="s">
        <v>93</v>
      </c>
      <c r="B18" s="15" t="s">
        <v>274</v>
      </c>
      <c r="C18" s="5"/>
      <c r="D18" s="5">
        <v>3</v>
      </c>
      <c r="E18" s="5"/>
      <c r="F18" s="55">
        <v>0.11136624569460384</v>
      </c>
      <c r="G18" s="23">
        <f t="shared" si="0"/>
        <v>1</v>
      </c>
      <c r="H18" s="23">
        <f t="shared" si="1"/>
        <v>4</v>
      </c>
      <c r="I18" s="23">
        <f t="shared" si="2"/>
        <v>1</v>
      </c>
      <c r="J18" s="19"/>
      <c r="K18" s="19"/>
      <c r="L18" s="19"/>
      <c r="M18" s="19"/>
      <c r="N18" s="19"/>
    </row>
    <row r="19" spans="1:14" x14ac:dyDescent="0.75">
      <c r="A19" s="4" t="s">
        <v>94</v>
      </c>
      <c r="B19" s="15" t="s">
        <v>273</v>
      </c>
      <c r="C19" s="5">
        <v>1</v>
      </c>
      <c r="D19" s="5">
        <v>4</v>
      </c>
      <c r="E19" s="5">
        <v>1</v>
      </c>
      <c r="F19" s="55">
        <v>-6.1983471074380181E-2</v>
      </c>
      <c r="G19" s="23">
        <f t="shared" si="0"/>
        <v>1</v>
      </c>
      <c r="H19" s="23">
        <f t="shared" si="1"/>
        <v>7</v>
      </c>
      <c r="I19" s="23">
        <f t="shared" si="2"/>
        <v>7</v>
      </c>
      <c r="J19" s="19"/>
      <c r="K19" s="19"/>
      <c r="L19" s="19"/>
      <c r="M19" s="19"/>
      <c r="N19" s="19"/>
    </row>
    <row r="20" spans="1:14" x14ac:dyDescent="0.75">
      <c r="A20" s="4" t="s">
        <v>95</v>
      </c>
      <c r="B20" s="15" t="s">
        <v>272</v>
      </c>
      <c r="C20" s="5">
        <v>1</v>
      </c>
      <c r="D20" s="5">
        <v>7</v>
      </c>
      <c r="E20" s="5">
        <v>7</v>
      </c>
      <c r="F20" s="55">
        <v>-3.7444933920704797E-2</v>
      </c>
      <c r="G20" s="23">
        <f t="shared" si="0"/>
        <v>2</v>
      </c>
      <c r="H20" s="23">
        <f t="shared" si="1"/>
        <v>2</v>
      </c>
      <c r="I20" s="23">
        <f t="shared" si="2"/>
        <v>2</v>
      </c>
      <c r="J20" s="19"/>
      <c r="K20" s="19"/>
      <c r="L20" s="19"/>
      <c r="M20" s="19"/>
      <c r="N20" s="19"/>
    </row>
    <row r="21" spans="1:14" x14ac:dyDescent="0.75">
      <c r="A21" s="4" t="s">
        <v>96</v>
      </c>
      <c r="B21" s="15" t="s">
        <v>271</v>
      </c>
      <c r="C21" s="5">
        <v>2</v>
      </c>
      <c r="D21" s="5">
        <v>2</v>
      </c>
      <c r="E21" s="5">
        <v>2</v>
      </c>
      <c r="F21" s="55">
        <v>-3.3180778032036562E-2</v>
      </c>
      <c r="G21" s="23">
        <f t="shared" si="0"/>
        <v>2</v>
      </c>
      <c r="H21" s="23">
        <f t="shared" si="1"/>
        <v>22</v>
      </c>
      <c r="I21" s="23">
        <f t="shared" si="2"/>
        <v>1</v>
      </c>
      <c r="J21" s="19"/>
      <c r="K21" s="19"/>
      <c r="L21" s="19"/>
      <c r="M21" s="19"/>
      <c r="N21" s="19"/>
    </row>
    <row r="22" spans="1:14" x14ac:dyDescent="0.75">
      <c r="A22" s="4" t="s">
        <v>97</v>
      </c>
      <c r="B22" s="15" t="s">
        <v>270</v>
      </c>
      <c r="C22" s="5">
        <v>2</v>
      </c>
      <c r="D22" s="5">
        <v>22</v>
      </c>
      <c r="E22" s="5">
        <v>1</v>
      </c>
      <c r="F22" s="55">
        <v>-4.6153846153846101E-2</v>
      </c>
      <c r="G22" s="23">
        <f t="shared" si="0"/>
        <v>0</v>
      </c>
      <c r="H22" s="23">
        <f t="shared" si="1"/>
        <v>0</v>
      </c>
      <c r="I22" s="23">
        <f t="shared" si="2"/>
        <v>0</v>
      </c>
      <c r="J22" s="19"/>
      <c r="K22" s="19"/>
      <c r="L22" s="19"/>
      <c r="M22" s="19"/>
      <c r="N22" s="19"/>
    </row>
    <row r="23" spans="1:14" x14ac:dyDescent="0.75">
      <c r="A23" s="4" t="s">
        <v>98</v>
      </c>
      <c r="B23" s="15" t="s">
        <v>269</v>
      </c>
      <c r="C23" s="5"/>
      <c r="D23" s="5"/>
      <c r="E23" s="5"/>
      <c r="F23" s="55">
        <v>-3.2258064516129004E-2</v>
      </c>
      <c r="G23" s="23">
        <f t="shared" si="0"/>
        <v>0</v>
      </c>
      <c r="H23" s="23">
        <f t="shared" si="1"/>
        <v>1</v>
      </c>
      <c r="I23" s="23">
        <f t="shared" si="2"/>
        <v>2</v>
      </c>
      <c r="J23" s="19"/>
      <c r="K23" s="19"/>
      <c r="L23" s="19"/>
      <c r="M23" s="19"/>
      <c r="N23" s="19"/>
    </row>
    <row r="24" spans="1:14" x14ac:dyDescent="0.75">
      <c r="A24" s="4" t="s">
        <v>99</v>
      </c>
      <c r="B24" s="15" t="s">
        <v>268</v>
      </c>
      <c r="C24" s="5"/>
      <c r="D24" s="5">
        <v>1</v>
      </c>
      <c r="E24" s="5">
        <v>2</v>
      </c>
      <c r="F24" s="55">
        <v>-0.26282051282051277</v>
      </c>
      <c r="G24" s="23">
        <f t="shared" si="0"/>
        <v>0</v>
      </c>
      <c r="H24" s="23">
        <f t="shared" si="1"/>
        <v>3</v>
      </c>
      <c r="I24" s="23">
        <f t="shared" si="2"/>
        <v>2</v>
      </c>
      <c r="J24" s="19"/>
      <c r="K24" s="19"/>
      <c r="L24" s="19"/>
      <c r="M24" s="19"/>
      <c r="N24" s="19"/>
    </row>
    <row r="25" spans="1:14" x14ac:dyDescent="0.75">
      <c r="A25" s="4" t="s">
        <v>100</v>
      </c>
      <c r="B25" s="15" t="s">
        <v>267</v>
      </c>
      <c r="C25" s="5"/>
      <c r="D25" s="5">
        <v>3</v>
      </c>
      <c r="E25" s="5">
        <v>2</v>
      </c>
      <c r="F25" s="55">
        <v>-1.0434782608695681E-2</v>
      </c>
      <c r="G25" s="23">
        <f t="shared" si="0"/>
        <v>6</v>
      </c>
      <c r="H25" s="23">
        <f t="shared" si="1"/>
        <v>27</v>
      </c>
      <c r="I25" s="23">
        <f t="shared" si="2"/>
        <v>2</v>
      </c>
      <c r="J25" s="19"/>
      <c r="K25" s="19"/>
      <c r="L25" s="19"/>
      <c r="M25" s="19"/>
      <c r="N25" s="19"/>
    </row>
    <row r="26" spans="1:14" x14ac:dyDescent="0.75">
      <c r="A26" s="4" t="s">
        <v>101</v>
      </c>
      <c r="B26" s="15" t="s">
        <v>266</v>
      </c>
      <c r="C26" s="5">
        <v>6</v>
      </c>
      <c r="D26" s="5">
        <v>27</v>
      </c>
      <c r="E26" s="5">
        <v>2</v>
      </c>
      <c r="F26" s="55">
        <v>5.7996485061511338E-2</v>
      </c>
      <c r="G26" s="23">
        <f t="shared" si="0"/>
        <v>0</v>
      </c>
      <c r="H26" s="23">
        <f t="shared" si="1"/>
        <v>3</v>
      </c>
      <c r="I26" s="23">
        <f t="shared" si="2"/>
        <v>0</v>
      </c>
      <c r="J26" s="19"/>
      <c r="K26" s="19"/>
      <c r="L26" s="19"/>
      <c r="M26" s="19"/>
      <c r="N26" s="19"/>
    </row>
    <row r="27" spans="1:14" x14ac:dyDescent="0.75">
      <c r="A27" s="4" t="s">
        <v>102</v>
      </c>
      <c r="B27" s="15" t="s">
        <v>265</v>
      </c>
      <c r="C27" s="5"/>
      <c r="D27" s="5">
        <v>3</v>
      </c>
      <c r="E27" s="5"/>
      <c r="F27" s="55">
        <v>4.9833887043189362E-2</v>
      </c>
      <c r="G27" s="23">
        <f t="shared" si="0"/>
        <v>1</v>
      </c>
      <c r="H27" s="23">
        <f t="shared" si="1"/>
        <v>6</v>
      </c>
      <c r="I27" s="23">
        <f t="shared" si="2"/>
        <v>3</v>
      </c>
      <c r="J27" s="19"/>
      <c r="K27" s="19"/>
      <c r="L27" s="19"/>
      <c r="M27" s="19"/>
      <c r="N27" s="19"/>
    </row>
    <row r="28" spans="1:14" x14ac:dyDescent="0.75">
      <c r="A28" s="4" t="s">
        <v>103</v>
      </c>
      <c r="B28" s="15" t="s">
        <v>264</v>
      </c>
      <c r="C28" s="5">
        <v>1</v>
      </c>
      <c r="D28" s="5">
        <v>6</v>
      </c>
      <c r="E28" s="5">
        <v>3</v>
      </c>
      <c r="F28" s="55">
        <v>-0.16613924050632911</v>
      </c>
      <c r="G28" s="23">
        <f t="shared" si="0"/>
        <v>0</v>
      </c>
      <c r="H28" s="23">
        <f t="shared" si="1"/>
        <v>2</v>
      </c>
      <c r="I28" s="23">
        <f t="shared" si="2"/>
        <v>1</v>
      </c>
      <c r="J28" s="19"/>
      <c r="K28" s="19"/>
      <c r="L28" s="19"/>
      <c r="M28" s="19"/>
      <c r="N28" s="19"/>
    </row>
    <row r="29" spans="1:14" x14ac:dyDescent="0.75">
      <c r="A29" s="4" t="s">
        <v>104</v>
      </c>
      <c r="B29" s="15" t="s">
        <v>263</v>
      </c>
      <c r="C29" s="5"/>
      <c r="D29" s="5">
        <v>2</v>
      </c>
      <c r="E29" s="5">
        <v>1</v>
      </c>
      <c r="F29" s="55">
        <v>9.6774193548387011E-2</v>
      </c>
      <c r="G29" s="23">
        <f t="shared" si="0"/>
        <v>0</v>
      </c>
      <c r="H29" s="23">
        <f t="shared" si="1"/>
        <v>6</v>
      </c>
      <c r="I29" s="23">
        <f t="shared" si="2"/>
        <v>0</v>
      </c>
      <c r="J29" s="19"/>
      <c r="K29" s="19"/>
      <c r="L29" s="19"/>
      <c r="M29" s="19"/>
      <c r="N29" s="19"/>
    </row>
    <row r="30" spans="1:14" x14ac:dyDescent="0.75">
      <c r="A30" s="4" t="s">
        <v>105</v>
      </c>
      <c r="B30" s="15" t="s">
        <v>262</v>
      </c>
      <c r="C30" s="5"/>
      <c r="D30" s="5">
        <v>6</v>
      </c>
      <c r="E30" s="5"/>
      <c r="F30" s="55">
        <v>6.7474048442906609E-2</v>
      </c>
      <c r="G30" s="23">
        <f t="shared" si="0"/>
        <v>1</v>
      </c>
      <c r="H30" s="23">
        <f t="shared" si="1"/>
        <v>4</v>
      </c>
      <c r="I30" s="23">
        <f t="shared" si="2"/>
        <v>2</v>
      </c>
      <c r="J30" s="19"/>
      <c r="K30" s="19"/>
      <c r="L30" s="19"/>
      <c r="M30" s="19"/>
      <c r="N30" s="19"/>
    </row>
    <row r="31" spans="1:14" x14ac:dyDescent="0.75">
      <c r="A31" s="4" t="s">
        <v>106</v>
      </c>
      <c r="B31" s="15" t="s">
        <v>261</v>
      </c>
      <c r="C31" s="5">
        <v>1</v>
      </c>
      <c r="D31" s="5">
        <v>4</v>
      </c>
      <c r="E31" s="5">
        <v>2</v>
      </c>
      <c r="F31" s="55">
        <v>6.9692058346839447E-2</v>
      </c>
      <c r="G31" s="23">
        <f t="shared" si="0"/>
        <v>0</v>
      </c>
      <c r="H31" s="23">
        <f t="shared" si="1"/>
        <v>3</v>
      </c>
      <c r="I31" s="23">
        <f t="shared" si="2"/>
        <v>0</v>
      </c>
      <c r="J31" s="19"/>
      <c r="K31" s="19"/>
      <c r="L31" s="19"/>
      <c r="M31" s="19"/>
      <c r="N31" s="19"/>
    </row>
    <row r="32" spans="1:14" x14ac:dyDescent="0.75">
      <c r="A32" s="4" t="s">
        <v>107</v>
      </c>
      <c r="B32" s="15" t="s">
        <v>260</v>
      </c>
      <c r="C32" s="5"/>
      <c r="D32" s="5">
        <v>3</v>
      </c>
      <c r="E32" s="5"/>
      <c r="F32" s="55">
        <v>4.5454545454546302E-3</v>
      </c>
      <c r="G32" s="23">
        <f t="shared" si="0"/>
        <v>7</v>
      </c>
      <c r="H32" s="23">
        <f t="shared" si="1"/>
        <v>47</v>
      </c>
      <c r="I32" s="23">
        <f t="shared" si="2"/>
        <v>7</v>
      </c>
      <c r="J32" s="19"/>
      <c r="K32" s="19"/>
      <c r="L32" s="19"/>
      <c r="M32" s="19"/>
      <c r="N32" s="19"/>
    </row>
    <row r="33" spans="1:14" x14ac:dyDescent="0.75">
      <c r="A33" s="4" t="s">
        <v>108</v>
      </c>
      <c r="B33" s="15" t="s">
        <v>259</v>
      </c>
      <c r="C33" s="5">
        <v>7</v>
      </c>
      <c r="D33" s="5">
        <v>47</v>
      </c>
      <c r="E33" s="5">
        <v>7</v>
      </c>
      <c r="F33" s="55">
        <v>-3.9215686274509776E-2</v>
      </c>
      <c r="G33" s="23">
        <f t="shared" si="0"/>
        <v>12</v>
      </c>
      <c r="H33" s="23">
        <f t="shared" si="1"/>
        <v>44</v>
      </c>
      <c r="I33" s="23">
        <f t="shared" si="2"/>
        <v>9</v>
      </c>
      <c r="J33" s="19"/>
      <c r="K33" s="19"/>
      <c r="L33" s="19"/>
      <c r="M33" s="19"/>
      <c r="N33" s="19"/>
    </row>
    <row r="34" spans="1:14" x14ac:dyDescent="0.75">
      <c r="A34" s="4" t="s">
        <v>109</v>
      </c>
      <c r="B34" s="15" t="s">
        <v>258</v>
      </c>
      <c r="C34" s="5">
        <v>12</v>
      </c>
      <c r="D34" s="5">
        <v>44</v>
      </c>
      <c r="E34" s="5">
        <v>9</v>
      </c>
      <c r="F34" s="55">
        <v>-4.7095761381475976E-3</v>
      </c>
      <c r="G34" s="23">
        <f t="shared" si="0"/>
        <v>7</v>
      </c>
      <c r="H34" s="23">
        <f t="shared" si="1"/>
        <v>39</v>
      </c>
      <c r="I34" s="23">
        <f t="shared" si="2"/>
        <v>11</v>
      </c>
      <c r="J34" s="19"/>
      <c r="K34" s="19"/>
      <c r="L34" s="19"/>
      <c r="M34" s="19"/>
      <c r="N34" s="19"/>
    </row>
    <row r="35" spans="1:14" x14ac:dyDescent="0.75">
      <c r="A35" s="4" t="s">
        <v>110</v>
      </c>
      <c r="B35" s="15" t="s">
        <v>257</v>
      </c>
      <c r="C35" s="5">
        <v>7</v>
      </c>
      <c r="D35" s="5">
        <v>39</v>
      </c>
      <c r="E35" s="5">
        <v>11</v>
      </c>
      <c r="F35" s="55">
        <v>-1.7350157728706628E-2</v>
      </c>
      <c r="G35" s="23">
        <f t="shared" si="0"/>
        <v>18</v>
      </c>
      <c r="H35" s="23">
        <f t="shared" si="1"/>
        <v>32</v>
      </c>
      <c r="I35" s="23">
        <f t="shared" si="2"/>
        <v>14</v>
      </c>
      <c r="J35" s="19"/>
      <c r="K35" s="19"/>
      <c r="L35" s="19"/>
      <c r="M35" s="19"/>
      <c r="N35" s="19"/>
    </row>
    <row r="36" spans="1:14" x14ac:dyDescent="0.75">
      <c r="A36" s="4" t="s">
        <v>111</v>
      </c>
      <c r="B36" s="15" t="s">
        <v>256</v>
      </c>
      <c r="C36" s="5">
        <v>18</v>
      </c>
      <c r="D36" s="5">
        <v>32</v>
      </c>
      <c r="E36" s="5">
        <v>14</v>
      </c>
      <c r="F36" s="55">
        <v>0.12680577849117181</v>
      </c>
      <c r="G36" s="23">
        <f t="shared" si="0"/>
        <v>6</v>
      </c>
      <c r="H36" s="23">
        <f t="shared" si="1"/>
        <v>65</v>
      </c>
      <c r="I36" s="23">
        <f t="shared" si="2"/>
        <v>7</v>
      </c>
      <c r="J36" s="19"/>
      <c r="K36" s="19"/>
      <c r="L36" s="19"/>
      <c r="M36" s="19"/>
      <c r="N36" s="19"/>
    </row>
    <row r="37" spans="1:14" x14ac:dyDescent="0.75">
      <c r="A37" s="4" t="s">
        <v>112</v>
      </c>
      <c r="B37" s="15" t="s">
        <v>255</v>
      </c>
      <c r="C37" s="5">
        <v>6</v>
      </c>
      <c r="D37" s="5">
        <v>65</v>
      </c>
      <c r="E37" s="5">
        <v>7</v>
      </c>
      <c r="F37" s="55">
        <v>-0.15669515669515666</v>
      </c>
      <c r="G37" s="23">
        <f t="shared" si="0"/>
        <v>11</v>
      </c>
      <c r="H37" s="23">
        <f t="shared" si="1"/>
        <v>25</v>
      </c>
      <c r="I37" s="23">
        <f t="shared" si="2"/>
        <v>6</v>
      </c>
      <c r="J37" s="19"/>
      <c r="K37" s="19"/>
      <c r="L37" s="19"/>
      <c r="M37" s="19"/>
      <c r="N37" s="19"/>
    </row>
    <row r="38" spans="1:14" x14ac:dyDescent="0.75">
      <c r="A38" s="4" t="s">
        <v>113</v>
      </c>
      <c r="B38" s="15" t="s">
        <v>254</v>
      </c>
      <c r="C38" s="5">
        <v>11</v>
      </c>
      <c r="D38" s="5">
        <v>25</v>
      </c>
      <c r="E38" s="5">
        <v>6</v>
      </c>
      <c r="F38" s="55">
        <v>3.8851351351351315E-2</v>
      </c>
      <c r="G38" s="23">
        <f t="shared" si="0"/>
        <v>11</v>
      </c>
      <c r="H38" s="23">
        <f t="shared" si="1"/>
        <v>49</v>
      </c>
      <c r="I38" s="23">
        <f t="shared" si="2"/>
        <v>6</v>
      </c>
      <c r="J38" s="19"/>
      <c r="K38" s="19"/>
      <c r="L38" s="19"/>
      <c r="M38" s="19"/>
      <c r="N38" s="19"/>
    </row>
    <row r="39" spans="1:14" x14ac:dyDescent="0.75">
      <c r="A39" s="4" t="s">
        <v>114</v>
      </c>
      <c r="B39" s="15" t="s">
        <v>253</v>
      </c>
      <c r="C39" s="5">
        <v>11</v>
      </c>
      <c r="D39" s="5">
        <v>49</v>
      </c>
      <c r="E39" s="5">
        <v>6</v>
      </c>
      <c r="F39" s="55">
        <v>6.8292682926829329E-2</v>
      </c>
      <c r="G39" s="23">
        <f t="shared" si="0"/>
        <v>11</v>
      </c>
      <c r="H39" s="23">
        <f t="shared" si="1"/>
        <v>49</v>
      </c>
      <c r="I39" s="23">
        <f t="shared" si="2"/>
        <v>4</v>
      </c>
      <c r="J39" s="19"/>
      <c r="K39" s="19"/>
      <c r="L39" s="19"/>
      <c r="M39" s="19"/>
      <c r="N39" s="19"/>
    </row>
    <row r="40" spans="1:14" x14ac:dyDescent="0.75">
      <c r="A40" s="4" t="s">
        <v>115</v>
      </c>
      <c r="B40" s="15" t="s">
        <v>252</v>
      </c>
      <c r="C40" s="5">
        <v>11</v>
      </c>
      <c r="D40" s="5">
        <v>49</v>
      </c>
      <c r="E40" s="5">
        <v>4</v>
      </c>
      <c r="F40" s="55">
        <v>-3.6529680365296802E-2</v>
      </c>
      <c r="G40" s="23">
        <f t="shared" si="0"/>
        <v>3</v>
      </c>
      <c r="H40" s="23">
        <f t="shared" si="1"/>
        <v>48</v>
      </c>
      <c r="I40" s="23">
        <f t="shared" si="2"/>
        <v>11</v>
      </c>
      <c r="J40" s="19"/>
      <c r="K40" s="19"/>
      <c r="L40" s="19"/>
      <c r="M40" s="19"/>
      <c r="N40" s="19"/>
    </row>
    <row r="41" spans="1:14" x14ac:dyDescent="0.75">
      <c r="A41" s="4" t="s">
        <v>116</v>
      </c>
      <c r="B41" s="15" t="s">
        <v>251</v>
      </c>
      <c r="C41" s="5">
        <v>3</v>
      </c>
      <c r="D41" s="5">
        <v>48</v>
      </c>
      <c r="E41" s="5">
        <v>11</v>
      </c>
      <c r="F41" s="55">
        <v>3.7914691943127909E-2</v>
      </c>
      <c r="G41" s="23">
        <f t="shared" si="0"/>
        <v>3</v>
      </c>
      <c r="H41" s="23">
        <f t="shared" si="1"/>
        <v>22</v>
      </c>
      <c r="I41" s="23">
        <f t="shared" si="2"/>
        <v>4</v>
      </c>
      <c r="J41" s="19"/>
      <c r="K41" s="19"/>
      <c r="L41" s="19"/>
      <c r="M41" s="19"/>
      <c r="N41" s="19"/>
    </row>
    <row r="42" spans="1:14" x14ac:dyDescent="0.75">
      <c r="A42" s="4" t="s">
        <v>117</v>
      </c>
      <c r="B42" s="15" t="s">
        <v>250</v>
      </c>
      <c r="C42" s="5">
        <v>3</v>
      </c>
      <c r="D42" s="5">
        <v>22</v>
      </c>
      <c r="E42" s="5">
        <v>4</v>
      </c>
      <c r="F42" s="55">
        <v>-7.6103500761035003E-2</v>
      </c>
      <c r="G42" s="23">
        <f t="shared" si="0"/>
        <v>6</v>
      </c>
      <c r="H42" s="23">
        <f t="shared" si="1"/>
        <v>22</v>
      </c>
      <c r="I42" s="23">
        <f t="shared" si="2"/>
        <v>14</v>
      </c>
      <c r="J42" s="19"/>
      <c r="K42" s="19"/>
      <c r="L42" s="19"/>
      <c r="M42" s="19"/>
      <c r="N42" s="19"/>
    </row>
    <row r="43" spans="1:14" x14ac:dyDescent="0.75">
      <c r="A43" s="4" t="s">
        <v>118</v>
      </c>
      <c r="B43" s="15" t="s">
        <v>249</v>
      </c>
      <c r="C43" s="5">
        <v>6</v>
      </c>
      <c r="D43" s="5">
        <v>22</v>
      </c>
      <c r="E43" s="5">
        <v>14</v>
      </c>
      <c r="F43" s="55">
        <v>-2.6359143327841839E-2</v>
      </c>
      <c r="G43" s="23">
        <f t="shared" si="0"/>
        <v>9</v>
      </c>
      <c r="H43" s="23">
        <f t="shared" si="1"/>
        <v>89</v>
      </c>
      <c r="I43" s="23">
        <f t="shared" si="2"/>
        <v>28</v>
      </c>
      <c r="J43" s="19"/>
      <c r="K43" s="19"/>
      <c r="L43" s="19"/>
      <c r="M43" s="19"/>
      <c r="N43" s="19"/>
    </row>
    <row r="44" spans="1:14" x14ac:dyDescent="0.75">
      <c r="A44" s="4" t="s">
        <v>119</v>
      </c>
      <c r="B44" s="15" t="s">
        <v>248</v>
      </c>
      <c r="C44" s="5">
        <v>9</v>
      </c>
      <c r="D44" s="5">
        <v>89</v>
      </c>
      <c r="E44" s="5">
        <v>28</v>
      </c>
      <c r="F44" s="55">
        <v>0.13874788494077839</v>
      </c>
      <c r="G44" s="23">
        <f t="shared" si="0"/>
        <v>18</v>
      </c>
      <c r="H44" s="23">
        <f t="shared" si="1"/>
        <v>56</v>
      </c>
      <c r="I44" s="23">
        <f t="shared" si="2"/>
        <v>16</v>
      </c>
      <c r="J44" s="19"/>
      <c r="K44" s="19"/>
      <c r="L44" s="19"/>
      <c r="M44" s="19"/>
      <c r="N44" s="19"/>
    </row>
    <row r="45" spans="1:14" x14ac:dyDescent="0.75">
      <c r="A45" s="4" t="s">
        <v>120</v>
      </c>
      <c r="B45" s="15" t="s">
        <v>247</v>
      </c>
      <c r="C45" s="5">
        <v>18</v>
      </c>
      <c r="D45" s="5">
        <v>56</v>
      </c>
      <c r="E45" s="5">
        <v>16</v>
      </c>
      <c r="F45" s="55">
        <v>-6.537890044576522E-2</v>
      </c>
      <c r="G45" s="23">
        <f t="shared" si="0"/>
        <v>8</v>
      </c>
      <c r="H45" s="23">
        <f t="shared" si="1"/>
        <v>40</v>
      </c>
      <c r="I45" s="23">
        <f t="shared" si="2"/>
        <v>17</v>
      </c>
      <c r="J45" s="19"/>
      <c r="K45" s="19"/>
      <c r="L45" s="19"/>
      <c r="M45" s="19"/>
      <c r="N45" s="19"/>
    </row>
    <row r="46" spans="1:14" x14ac:dyDescent="0.75">
      <c r="A46" s="4" t="s">
        <v>121</v>
      </c>
      <c r="B46" s="15" t="s">
        <v>246</v>
      </c>
      <c r="C46" s="5">
        <v>8</v>
      </c>
      <c r="D46" s="5">
        <v>40</v>
      </c>
      <c r="E46" s="5">
        <v>17</v>
      </c>
      <c r="F46" s="55">
        <v>-0.15103338632750396</v>
      </c>
      <c r="G46" s="23">
        <f t="shared" si="0"/>
        <v>15</v>
      </c>
      <c r="H46" s="23">
        <f t="shared" si="1"/>
        <v>31</v>
      </c>
      <c r="I46" s="23">
        <f t="shared" si="2"/>
        <v>13</v>
      </c>
      <c r="J46" s="19"/>
      <c r="K46" s="19"/>
      <c r="L46" s="19"/>
      <c r="M46" s="19"/>
      <c r="N46" s="19"/>
    </row>
    <row r="47" spans="1:14" x14ac:dyDescent="0.75">
      <c r="A47" s="4" t="s">
        <v>122</v>
      </c>
      <c r="B47" s="15" t="s">
        <v>245</v>
      </c>
      <c r="C47" s="5">
        <v>15</v>
      </c>
      <c r="D47" s="5">
        <v>31</v>
      </c>
      <c r="E47" s="5">
        <v>13</v>
      </c>
      <c r="F47" s="55">
        <v>0.10486891385767794</v>
      </c>
      <c r="G47" s="23">
        <f t="shared" si="0"/>
        <v>18</v>
      </c>
      <c r="H47" s="23">
        <f t="shared" si="1"/>
        <v>58</v>
      </c>
      <c r="I47" s="23">
        <f t="shared" si="2"/>
        <v>20</v>
      </c>
      <c r="J47" s="19"/>
      <c r="K47" s="19"/>
      <c r="L47" s="19"/>
      <c r="M47" s="19"/>
      <c r="N47" s="19"/>
    </row>
    <row r="48" spans="1:14" x14ac:dyDescent="0.75">
      <c r="A48" s="4" t="s">
        <v>123</v>
      </c>
      <c r="B48" s="15" t="s">
        <v>244</v>
      </c>
      <c r="C48" s="5">
        <v>18</v>
      </c>
      <c r="D48" s="5">
        <v>58</v>
      </c>
      <c r="E48" s="5">
        <v>20</v>
      </c>
      <c r="F48" s="55">
        <v>-1.1864406779661052E-2</v>
      </c>
      <c r="G48" s="23">
        <f t="shared" si="0"/>
        <v>21</v>
      </c>
      <c r="H48" s="23">
        <f t="shared" si="1"/>
        <v>46</v>
      </c>
      <c r="I48" s="23">
        <f t="shared" si="2"/>
        <v>6</v>
      </c>
      <c r="J48" s="19"/>
      <c r="K48" s="19"/>
      <c r="L48" s="19"/>
      <c r="M48" s="19"/>
      <c r="N48" s="19"/>
    </row>
    <row r="49" spans="1:14" x14ac:dyDescent="0.75">
      <c r="A49" s="4" t="s">
        <v>124</v>
      </c>
      <c r="B49" s="15" t="s">
        <v>243</v>
      </c>
      <c r="C49" s="5">
        <v>21</v>
      </c>
      <c r="D49" s="5">
        <v>46</v>
      </c>
      <c r="E49" s="5">
        <v>6</v>
      </c>
      <c r="F49" s="55">
        <v>-0.1286449399656947</v>
      </c>
      <c r="G49" s="23">
        <f t="shared" si="0"/>
        <v>20</v>
      </c>
      <c r="H49" s="23">
        <f t="shared" si="1"/>
        <v>36</v>
      </c>
      <c r="I49" s="23">
        <f t="shared" si="2"/>
        <v>11</v>
      </c>
      <c r="J49" s="19"/>
      <c r="K49" s="19"/>
      <c r="L49" s="19"/>
      <c r="M49" s="19"/>
      <c r="N49" s="19"/>
    </row>
    <row r="50" spans="1:14" x14ac:dyDescent="0.75">
      <c r="A50" s="4" t="s">
        <v>125</v>
      </c>
      <c r="B50" s="15" t="s">
        <v>242</v>
      </c>
      <c r="C50" s="5">
        <v>20</v>
      </c>
      <c r="D50" s="5">
        <v>36</v>
      </c>
      <c r="E50" s="5">
        <v>11</v>
      </c>
      <c r="F50" s="55">
        <v>0.23031496062992127</v>
      </c>
      <c r="G50" s="23">
        <f t="shared" si="0"/>
        <v>13</v>
      </c>
      <c r="H50" s="23">
        <f t="shared" si="1"/>
        <v>38</v>
      </c>
      <c r="I50" s="23">
        <f t="shared" si="2"/>
        <v>19</v>
      </c>
      <c r="J50" s="19"/>
      <c r="K50" s="19"/>
      <c r="L50" s="19"/>
      <c r="M50" s="19"/>
      <c r="N50" s="19"/>
    </row>
    <row r="51" spans="1:14" x14ac:dyDescent="0.75">
      <c r="A51" s="4" t="s">
        <v>126</v>
      </c>
      <c r="B51" s="15" t="s">
        <v>241</v>
      </c>
      <c r="C51" s="5">
        <v>13</v>
      </c>
      <c r="D51" s="5">
        <v>38</v>
      </c>
      <c r="E51" s="5">
        <v>19</v>
      </c>
      <c r="F51" s="55">
        <v>4.4799999999999951E-2</v>
      </c>
      <c r="G51" s="23">
        <f t="shared" si="0"/>
        <v>11</v>
      </c>
      <c r="H51" s="23">
        <f t="shared" si="1"/>
        <v>41</v>
      </c>
      <c r="I51" s="23">
        <f t="shared" si="2"/>
        <v>15</v>
      </c>
      <c r="J51" s="19"/>
      <c r="K51" s="19"/>
      <c r="L51" s="19"/>
      <c r="M51" s="19"/>
      <c r="N51" s="19"/>
    </row>
    <row r="52" spans="1:14" x14ac:dyDescent="0.75">
      <c r="A52" s="4" t="s">
        <v>127</v>
      </c>
      <c r="B52" s="15" t="s">
        <v>240</v>
      </c>
      <c r="C52" s="5">
        <v>11</v>
      </c>
      <c r="D52" s="5">
        <v>41</v>
      </c>
      <c r="E52" s="5">
        <v>15</v>
      </c>
      <c r="F52" s="55">
        <v>2.7565084226646164E-2</v>
      </c>
      <c r="G52" s="23">
        <f t="shared" si="0"/>
        <v>21</v>
      </c>
      <c r="H52" s="23">
        <f t="shared" si="1"/>
        <v>116</v>
      </c>
      <c r="I52" s="23">
        <f t="shared" si="2"/>
        <v>29</v>
      </c>
      <c r="J52" s="19"/>
      <c r="K52" s="19"/>
      <c r="L52" s="19"/>
      <c r="M52" s="19"/>
      <c r="N52" s="19"/>
    </row>
    <row r="53" spans="1:14" x14ac:dyDescent="0.75">
      <c r="A53" s="4" t="s">
        <v>128</v>
      </c>
      <c r="B53" s="15" t="s">
        <v>239</v>
      </c>
      <c r="C53" s="5">
        <v>21</v>
      </c>
      <c r="D53" s="5">
        <v>116</v>
      </c>
      <c r="E53" s="5">
        <v>29</v>
      </c>
      <c r="F53" s="55">
        <v>-9.6870342771982143E-2</v>
      </c>
      <c r="G53" s="23">
        <f t="shared" si="0"/>
        <v>12</v>
      </c>
      <c r="H53" s="23">
        <f t="shared" si="1"/>
        <v>26</v>
      </c>
      <c r="I53" s="23">
        <f t="shared" si="2"/>
        <v>14</v>
      </c>
      <c r="J53" s="19"/>
      <c r="K53" s="19"/>
      <c r="L53" s="19"/>
      <c r="M53" s="19"/>
      <c r="N53" s="19"/>
    </row>
    <row r="54" spans="1:14" x14ac:dyDescent="0.75">
      <c r="A54" s="4" t="s">
        <v>129</v>
      </c>
      <c r="B54" s="15" t="s">
        <v>238</v>
      </c>
      <c r="C54" s="5">
        <v>12</v>
      </c>
      <c r="D54" s="5">
        <v>26</v>
      </c>
      <c r="E54" s="5">
        <v>14</v>
      </c>
      <c r="F54" s="55">
        <v>-1.6501650165016479E-2</v>
      </c>
      <c r="G54" s="23">
        <f t="shared" si="0"/>
        <v>11</v>
      </c>
      <c r="H54" s="23">
        <f t="shared" si="1"/>
        <v>28</v>
      </c>
      <c r="I54" s="23">
        <f t="shared" si="2"/>
        <v>14</v>
      </c>
      <c r="J54" s="19"/>
      <c r="K54" s="19"/>
      <c r="L54" s="19"/>
      <c r="M54" s="19"/>
      <c r="N54" s="19"/>
    </row>
    <row r="55" spans="1:14" x14ac:dyDescent="0.75">
      <c r="A55" s="4" t="s">
        <v>130</v>
      </c>
      <c r="B55" s="15" t="s">
        <v>237</v>
      </c>
      <c r="C55" s="5">
        <v>11</v>
      </c>
      <c r="D55" s="5">
        <v>28</v>
      </c>
      <c r="E55" s="5">
        <v>14</v>
      </c>
      <c r="F55" s="55">
        <v>3.691275167785224E-2</v>
      </c>
      <c r="G55" s="23">
        <f t="shared" si="0"/>
        <v>12</v>
      </c>
      <c r="H55" s="23">
        <f t="shared" si="1"/>
        <v>51</v>
      </c>
      <c r="I55" s="23">
        <f t="shared" si="2"/>
        <v>14</v>
      </c>
      <c r="J55" s="19"/>
      <c r="K55" s="19"/>
      <c r="L55" s="19"/>
      <c r="M55" s="19"/>
      <c r="N55" s="19"/>
    </row>
    <row r="56" spans="1:14" x14ac:dyDescent="0.75">
      <c r="A56" s="4" t="s">
        <v>131</v>
      </c>
      <c r="B56" s="15" t="s">
        <v>236</v>
      </c>
      <c r="C56" s="5">
        <v>12</v>
      </c>
      <c r="D56" s="5">
        <v>51</v>
      </c>
      <c r="E56" s="5">
        <v>14</v>
      </c>
      <c r="F56" s="55">
        <v>3.8834951456310662E-2</v>
      </c>
      <c r="G56" s="23">
        <f t="shared" si="0"/>
        <v>12</v>
      </c>
      <c r="H56" s="23">
        <f t="shared" si="1"/>
        <v>35</v>
      </c>
      <c r="I56" s="23">
        <f t="shared" si="2"/>
        <v>14</v>
      </c>
      <c r="J56" s="19"/>
      <c r="K56" s="19"/>
      <c r="L56" s="19"/>
      <c r="M56" s="19"/>
      <c r="N56" s="19"/>
    </row>
    <row r="57" spans="1:14" x14ac:dyDescent="0.75">
      <c r="A57" s="4" t="s">
        <v>132</v>
      </c>
      <c r="B57" s="15" t="s">
        <v>235</v>
      </c>
      <c r="C57" s="5">
        <v>12</v>
      </c>
      <c r="D57" s="5">
        <v>35</v>
      </c>
      <c r="E57" s="5">
        <v>14</v>
      </c>
      <c r="F57" s="55">
        <v>-7.7881619937694158E-3</v>
      </c>
      <c r="G57" s="23">
        <f t="shared" si="0"/>
        <v>11</v>
      </c>
      <c r="H57" s="23">
        <f t="shared" si="1"/>
        <v>28</v>
      </c>
      <c r="I57" s="23">
        <f t="shared" si="2"/>
        <v>9</v>
      </c>
      <c r="J57" s="19"/>
      <c r="K57" s="19"/>
      <c r="L57" s="19"/>
      <c r="M57" s="19"/>
      <c r="N57" s="19"/>
    </row>
    <row r="58" spans="1:14" x14ac:dyDescent="0.75">
      <c r="A58" s="4" t="s">
        <v>133</v>
      </c>
      <c r="B58" s="15" t="s">
        <v>234</v>
      </c>
      <c r="C58" s="5">
        <v>11</v>
      </c>
      <c r="D58" s="5">
        <v>28</v>
      </c>
      <c r="E58" s="5">
        <v>9</v>
      </c>
      <c r="F58" s="55">
        <v>-6.9073783359497654E-2</v>
      </c>
      <c r="G58" s="23">
        <f t="shared" si="0"/>
        <v>7</v>
      </c>
      <c r="H58" s="23">
        <f t="shared" si="1"/>
        <v>50</v>
      </c>
      <c r="I58" s="23">
        <f t="shared" si="2"/>
        <v>10</v>
      </c>
      <c r="J58" s="19"/>
      <c r="K58" s="19"/>
      <c r="L58" s="19"/>
      <c r="M58" s="19"/>
      <c r="N58" s="19"/>
    </row>
    <row r="59" spans="1:14" x14ac:dyDescent="0.75">
      <c r="A59" s="4" t="s">
        <v>134</v>
      </c>
      <c r="B59" s="15" t="s">
        <v>233</v>
      </c>
      <c r="C59" s="5">
        <v>7</v>
      </c>
      <c r="D59" s="5">
        <v>50</v>
      </c>
      <c r="E59" s="5">
        <v>10</v>
      </c>
      <c r="F59" s="55">
        <v>0.11129848229342332</v>
      </c>
      <c r="G59" s="23">
        <f t="shared" si="0"/>
        <v>15</v>
      </c>
      <c r="H59" s="23">
        <f t="shared" si="1"/>
        <v>58</v>
      </c>
      <c r="I59" s="23">
        <f t="shared" si="2"/>
        <v>21</v>
      </c>
      <c r="J59" s="19"/>
      <c r="K59" s="19"/>
      <c r="L59" s="19"/>
      <c r="M59" s="19"/>
      <c r="N59" s="19"/>
    </row>
    <row r="60" spans="1:14" x14ac:dyDescent="0.75">
      <c r="A60" s="4" t="s">
        <v>135</v>
      </c>
      <c r="B60" s="15" t="s">
        <v>232</v>
      </c>
      <c r="C60" s="5">
        <v>15</v>
      </c>
      <c r="D60" s="5">
        <v>58</v>
      </c>
      <c r="E60" s="5">
        <v>21</v>
      </c>
      <c r="F60" s="55">
        <v>-8.9529590288315641E-2</v>
      </c>
      <c r="G60" s="23">
        <f t="shared" si="0"/>
        <v>12</v>
      </c>
      <c r="H60" s="23">
        <f t="shared" si="1"/>
        <v>33</v>
      </c>
      <c r="I60" s="23">
        <f t="shared" si="2"/>
        <v>10</v>
      </c>
      <c r="J60" s="19"/>
      <c r="K60" s="19"/>
      <c r="L60" s="19"/>
      <c r="M60" s="19"/>
      <c r="N60" s="19"/>
    </row>
    <row r="61" spans="1:14" x14ac:dyDescent="0.75">
      <c r="A61" s="4" t="s">
        <v>136</v>
      </c>
      <c r="B61" s="15" t="s">
        <v>231</v>
      </c>
      <c r="C61" s="5">
        <v>12</v>
      </c>
      <c r="D61" s="5">
        <v>33</v>
      </c>
      <c r="E61" s="5">
        <v>10</v>
      </c>
      <c r="F61" s="55">
        <v>0.13500000000000001</v>
      </c>
      <c r="G61" s="23">
        <f t="shared" si="0"/>
        <v>11</v>
      </c>
      <c r="H61" s="23">
        <f t="shared" si="1"/>
        <v>44</v>
      </c>
      <c r="I61" s="23">
        <f t="shared" si="2"/>
        <v>6</v>
      </c>
      <c r="J61" s="19"/>
      <c r="K61" s="19"/>
      <c r="L61" s="19"/>
      <c r="M61" s="19"/>
      <c r="N61" s="19"/>
    </row>
    <row r="62" spans="1:14" x14ac:dyDescent="0.75">
      <c r="A62" s="4" t="s">
        <v>137</v>
      </c>
      <c r="B62" s="15" t="s">
        <v>230</v>
      </c>
      <c r="C62" s="5">
        <v>11</v>
      </c>
      <c r="D62" s="5">
        <v>44</v>
      </c>
      <c r="E62" s="5">
        <v>6</v>
      </c>
      <c r="F62" s="55">
        <v>-2.2026431718061623E-2</v>
      </c>
      <c r="G62" s="23">
        <f t="shared" si="0"/>
        <v>8</v>
      </c>
      <c r="H62" s="23">
        <f t="shared" si="1"/>
        <v>20</v>
      </c>
      <c r="I62" s="23">
        <f t="shared" si="2"/>
        <v>14</v>
      </c>
      <c r="J62" s="19"/>
      <c r="K62" s="19"/>
      <c r="L62" s="19"/>
      <c r="M62" s="19"/>
      <c r="N62" s="19"/>
    </row>
    <row r="63" spans="1:14" x14ac:dyDescent="0.75">
      <c r="A63" s="4" t="s">
        <v>138</v>
      </c>
      <c r="B63" s="15" t="s">
        <v>229</v>
      </c>
      <c r="C63" s="5">
        <v>8</v>
      </c>
      <c r="D63" s="5">
        <v>20</v>
      </c>
      <c r="E63" s="5">
        <v>14</v>
      </c>
      <c r="F63" s="55">
        <v>-4.2042042042042094E-2</v>
      </c>
      <c r="G63" s="23">
        <f t="shared" si="0"/>
        <v>8</v>
      </c>
      <c r="H63" s="23">
        <f t="shared" si="1"/>
        <v>54</v>
      </c>
      <c r="I63" s="23">
        <f t="shared" si="2"/>
        <v>22</v>
      </c>
      <c r="J63" s="19"/>
      <c r="K63" s="19"/>
      <c r="L63" s="19"/>
      <c r="M63" s="19"/>
      <c r="N63" s="19"/>
    </row>
    <row r="64" spans="1:14" x14ac:dyDescent="0.75">
      <c r="A64" s="4" t="s">
        <v>139</v>
      </c>
      <c r="B64" s="15" t="s">
        <v>228</v>
      </c>
      <c r="C64" s="5">
        <v>8</v>
      </c>
      <c r="D64" s="5">
        <v>54</v>
      </c>
      <c r="E64" s="5">
        <v>22</v>
      </c>
      <c r="F64" s="55">
        <v>-2.6645768025078342E-2</v>
      </c>
      <c r="G64" s="23">
        <f t="shared" si="0"/>
        <v>12</v>
      </c>
      <c r="H64" s="23">
        <f t="shared" si="1"/>
        <v>30</v>
      </c>
      <c r="I64" s="23">
        <f t="shared" si="2"/>
        <v>15</v>
      </c>
      <c r="J64" s="19"/>
      <c r="K64" s="19"/>
      <c r="L64" s="19"/>
      <c r="M64" s="19"/>
      <c r="N64" s="19"/>
    </row>
    <row r="65" spans="1:20" x14ac:dyDescent="0.75">
      <c r="A65" s="4" t="s">
        <v>140</v>
      </c>
      <c r="B65" s="15" t="s">
        <v>295</v>
      </c>
      <c r="C65" s="5">
        <v>12</v>
      </c>
      <c r="D65" s="5">
        <v>30</v>
      </c>
      <c r="E65" s="5">
        <v>15</v>
      </c>
      <c r="F65" s="55">
        <v>3.5426731078904927E-2</v>
      </c>
      <c r="G65" s="23">
        <f t="shared" si="0"/>
        <v>7</v>
      </c>
      <c r="H65" s="23">
        <f t="shared" si="1"/>
        <v>37</v>
      </c>
      <c r="I65" s="23">
        <f t="shared" si="2"/>
        <v>17</v>
      </c>
      <c r="J65" s="19"/>
      <c r="K65" s="19"/>
      <c r="L65" s="19"/>
      <c r="M65" s="19"/>
      <c r="N65" s="19"/>
    </row>
    <row r="66" spans="1:20" x14ac:dyDescent="0.75">
      <c r="A66" s="4" t="s">
        <v>141</v>
      </c>
      <c r="B66" s="15" t="s">
        <v>226</v>
      </c>
      <c r="C66" s="5">
        <v>7</v>
      </c>
      <c r="D66" s="5">
        <v>37</v>
      </c>
      <c r="E66" s="5">
        <v>17</v>
      </c>
      <c r="F66" s="55">
        <v>-3.2659409020217689E-2</v>
      </c>
      <c r="G66" s="23">
        <f t="shared" si="0"/>
        <v>14</v>
      </c>
      <c r="H66" s="23">
        <f t="shared" si="1"/>
        <v>13</v>
      </c>
      <c r="I66" s="23">
        <f t="shared" si="2"/>
        <v>13</v>
      </c>
      <c r="J66" s="19"/>
      <c r="K66" s="19"/>
      <c r="L66" s="19"/>
      <c r="M66" s="19"/>
      <c r="N66" s="19"/>
    </row>
    <row r="67" spans="1:20" x14ac:dyDescent="0.75">
      <c r="A67" s="4" t="s">
        <v>142</v>
      </c>
      <c r="B67" s="15" t="s">
        <v>225</v>
      </c>
      <c r="C67" s="5">
        <v>14</v>
      </c>
      <c r="D67" s="5">
        <v>13</v>
      </c>
      <c r="E67" s="5">
        <v>13</v>
      </c>
      <c r="F67" s="55">
        <v>-7.7170418006430874E-2</v>
      </c>
      <c r="G67" s="23">
        <f t="shared" ref="G67:G72" si="3">C68+($O$2*C67)</f>
        <v>8</v>
      </c>
      <c r="H67" s="23">
        <f t="shared" ref="H67:H72" si="4">D68+($O$3*D67)</f>
        <v>30</v>
      </c>
      <c r="I67" s="23">
        <f t="shared" ref="I67:I72" si="5">E68+($O$4*E67)</f>
        <v>7</v>
      </c>
      <c r="J67" s="19"/>
      <c r="K67" s="19"/>
      <c r="L67" s="19"/>
      <c r="M67" s="19"/>
      <c r="N67" s="19"/>
    </row>
    <row r="68" spans="1:20" x14ac:dyDescent="0.75">
      <c r="A68" s="4" t="s">
        <v>143</v>
      </c>
      <c r="B68" s="15" t="s">
        <v>224</v>
      </c>
      <c r="C68" s="5">
        <v>8</v>
      </c>
      <c r="D68" s="5">
        <v>30</v>
      </c>
      <c r="E68" s="5">
        <v>7</v>
      </c>
      <c r="F68" s="55">
        <v>-9.930313588850169E-2</v>
      </c>
      <c r="G68" s="23">
        <f t="shared" si="3"/>
        <v>21</v>
      </c>
      <c r="H68" s="23">
        <f t="shared" si="4"/>
        <v>104</v>
      </c>
      <c r="I68" s="23">
        <f t="shared" si="5"/>
        <v>25</v>
      </c>
      <c r="J68" s="19"/>
      <c r="K68" s="19"/>
      <c r="L68" s="19"/>
      <c r="M68" s="19"/>
      <c r="N68" s="19"/>
    </row>
    <row r="69" spans="1:20" x14ac:dyDescent="0.75">
      <c r="A69" s="4" t="s">
        <v>144</v>
      </c>
      <c r="B69" s="15" t="s">
        <v>223</v>
      </c>
      <c r="C69" s="5">
        <v>21</v>
      </c>
      <c r="D69" s="5">
        <v>104</v>
      </c>
      <c r="E69" s="5">
        <v>25</v>
      </c>
      <c r="F69" s="55">
        <v>0.12572533849129597</v>
      </c>
      <c r="G69" s="23">
        <f t="shared" si="3"/>
        <v>9</v>
      </c>
      <c r="H69" s="23">
        <f t="shared" si="4"/>
        <v>24</v>
      </c>
      <c r="I69" s="23">
        <f t="shared" si="5"/>
        <v>17</v>
      </c>
      <c r="J69" s="19"/>
      <c r="K69" s="19"/>
      <c r="L69" s="19"/>
      <c r="M69" s="19"/>
      <c r="N69" s="19"/>
    </row>
    <row r="70" spans="1:20" x14ac:dyDescent="0.75">
      <c r="A70" s="4" t="s">
        <v>145</v>
      </c>
      <c r="B70" s="15" t="s">
        <v>222</v>
      </c>
      <c r="C70" s="5">
        <v>9</v>
      </c>
      <c r="D70" s="5">
        <v>24</v>
      </c>
      <c r="E70" s="5">
        <v>17</v>
      </c>
      <c r="F70" s="52">
        <v>-4.6391752577319534E-2</v>
      </c>
      <c r="G70" s="23">
        <f t="shared" si="3"/>
        <v>10</v>
      </c>
      <c r="H70" s="23">
        <f t="shared" si="4"/>
        <v>30</v>
      </c>
      <c r="I70" s="23">
        <f t="shared" si="5"/>
        <v>7</v>
      </c>
      <c r="J70" s="19"/>
      <c r="K70" s="19"/>
      <c r="L70" s="19"/>
      <c r="M70" s="19"/>
      <c r="N70" s="19"/>
    </row>
    <row r="71" spans="1:20" x14ac:dyDescent="0.75">
      <c r="A71" s="4" t="s">
        <v>146</v>
      </c>
      <c r="B71" s="15" t="s">
        <v>221</v>
      </c>
      <c r="C71" s="5">
        <v>10</v>
      </c>
      <c r="D71" s="5">
        <v>30</v>
      </c>
      <c r="E71" s="5">
        <v>7</v>
      </c>
      <c r="F71" s="52">
        <v>9.9099099099099197E-2</v>
      </c>
      <c r="G71" s="23">
        <f t="shared" si="3"/>
        <v>9</v>
      </c>
      <c r="H71" s="23">
        <f t="shared" si="4"/>
        <v>17</v>
      </c>
      <c r="I71" s="23">
        <f t="shared" si="5"/>
        <v>3</v>
      </c>
      <c r="J71" s="19"/>
      <c r="K71" s="19"/>
      <c r="L71" s="19"/>
      <c r="M71" s="19"/>
      <c r="N71" s="19"/>
    </row>
    <row r="72" spans="1:20" x14ac:dyDescent="0.75">
      <c r="A72" s="4" t="s">
        <v>147</v>
      </c>
      <c r="B72" s="15" t="s">
        <v>220</v>
      </c>
      <c r="C72" s="5">
        <v>9</v>
      </c>
      <c r="D72" s="5">
        <v>17</v>
      </c>
      <c r="E72" s="5">
        <v>3</v>
      </c>
      <c r="F72" s="52">
        <v>-0.40327868852459015</v>
      </c>
      <c r="G72" s="23">
        <f t="shared" si="3"/>
        <v>0</v>
      </c>
      <c r="H72" s="23">
        <f t="shared" si="4"/>
        <v>0</v>
      </c>
      <c r="I72" s="23">
        <f t="shared" si="5"/>
        <v>0</v>
      </c>
      <c r="J72" s="19"/>
      <c r="K72" s="19"/>
      <c r="L72" s="19"/>
      <c r="M72" s="19"/>
      <c r="N72" s="19"/>
    </row>
    <row r="73" spans="1:20" x14ac:dyDescent="0.75">
      <c r="J73" s="20"/>
      <c r="K73" s="20"/>
      <c r="L73" s="20"/>
      <c r="M73" s="20"/>
      <c r="N73" s="20"/>
      <c r="O73" s="20"/>
      <c r="P73" s="20"/>
      <c r="Q73" s="20"/>
      <c r="R73" s="23"/>
      <c r="S73" s="23"/>
      <c r="T73" s="2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82F16-7751-406F-A472-4A75F9DF7E68}">
  <sheetPr>
    <tabColor rgb="FFB381D9"/>
  </sheetPr>
  <dimension ref="A1:F184"/>
  <sheetViews>
    <sheetView workbookViewId="0">
      <selection activeCell="C35" sqref="C35"/>
    </sheetView>
  </sheetViews>
  <sheetFormatPr defaultRowHeight="14.75" x14ac:dyDescent="0.75"/>
  <cols>
    <col min="1" max="1" width="37.86328125" bestFit="1" customWidth="1"/>
    <col min="2" max="4" width="37.86328125" customWidth="1"/>
    <col min="5" max="5" width="12.453125" customWidth="1"/>
    <col min="6" max="6" width="17.76953125" bestFit="1" customWidth="1"/>
  </cols>
  <sheetData>
    <row r="1" spans="1:6" ht="15" x14ac:dyDescent="0.8">
      <c r="A1" s="1" t="s">
        <v>0</v>
      </c>
      <c r="B1" s="1" t="s">
        <v>216</v>
      </c>
      <c r="C1" s="1" t="s">
        <v>217</v>
      </c>
      <c r="D1" s="1" t="s">
        <v>218</v>
      </c>
      <c r="E1" s="1" t="s">
        <v>1</v>
      </c>
      <c r="F1" s="1" t="s">
        <v>322</v>
      </c>
    </row>
    <row r="2" spans="1:6" x14ac:dyDescent="0.75">
      <c r="A2" t="s">
        <v>2</v>
      </c>
      <c r="B2" t="str">
        <f>TEXT(C2,"YYYY-MM-DD")&amp;"--"&amp;TEXT(D2,"YYYY-MM-DD")</f>
        <v>2019-12-28--2020-01-03</v>
      </c>
      <c r="C2" s="11">
        <v>43827</v>
      </c>
      <c r="D2" s="11">
        <f>C2+6</f>
        <v>43833</v>
      </c>
      <c r="E2" t="s">
        <v>3</v>
      </c>
      <c r="F2">
        <v>1</v>
      </c>
    </row>
    <row r="3" spans="1:6" x14ac:dyDescent="0.75">
      <c r="A3" t="s">
        <v>328</v>
      </c>
      <c r="B3" t="str">
        <f>TEXT(C3,"YYYY-MM-DD")&amp;"--"&amp;TEXT(D3,"YYYY-MM-DD")</f>
        <v>2020-01-04--2020-01-10</v>
      </c>
      <c r="C3" s="11">
        <v>43834</v>
      </c>
      <c r="D3" s="11">
        <v>43840</v>
      </c>
    </row>
    <row r="4" spans="1:6" x14ac:dyDescent="0.75">
      <c r="A4" t="s">
        <v>7</v>
      </c>
      <c r="B4" t="str">
        <f t="shared" ref="B4:B68" si="0">TEXT(C4,"YYYY-MM-DD")&amp;"--"&amp;TEXT(D4,"YYYY-MM-DD")</f>
        <v>2020-01-11--2020-01-17</v>
      </c>
      <c r="C4" s="11">
        <v>43841</v>
      </c>
      <c r="D4" s="11">
        <f t="shared" ref="D4:D68" si="1">C4+6</f>
        <v>43847</v>
      </c>
      <c r="E4" t="s">
        <v>3</v>
      </c>
      <c r="F4">
        <v>1</v>
      </c>
    </row>
    <row r="5" spans="1:6" x14ac:dyDescent="0.75">
      <c r="A5" t="s">
        <v>8</v>
      </c>
      <c r="B5" t="str">
        <f t="shared" si="0"/>
        <v>2020-01-18--2020-01-24</v>
      </c>
      <c r="C5" s="11">
        <v>43848</v>
      </c>
      <c r="D5" s="11">
        <f t="shared" si="1"/>
        <v>43854</v>
      </c>
      <c r="E5" t="s">
        <v>3</v>
      </c>
      <c r="F5">
        <v>1</v>
      </c>
    </row>
    <row r="6" spans="1:6" x14ac:dyDescent="0.75">
      <c r="A6" t="s">
        <v>8</v>
      </c>
      <c r="B6" t="str">
        <f t="shared" si="0"/>
        <v>2020-01-18--2020-01-24</v>
      </c>
      <c r="C6" s="11">
        <v>43848</v>
      </c>
      <c r="D6" s="11">
        <f t="shared" si="1"/>
        <v>43854</v>
      </c>
      <c r="E6" t="s">
        <v>4</v>
      </c>
      <c r="F6">
        <v>1</v>
      </c>
    </row>
    <row r="7" spans="1:6" x14ac:dyDescent="0.75">
      <c r="A7" t="s">
        <v>9</v>
      </c>
      <c r="B7" t="str">
        <f t="shared" si="0"/>
        <v>2020-01-25--2020-01-31</v>
      </c>
      <c r="C7" s="11">
        <v>43855</v>
      </c>
      <c r="D7" s="11">
        <f t="shared" si="1"/>
        <v>43861</v>
      </c>
      <c r="E7" t="s">
        <v>3</v>
      </c>
      <c r="F7">
        <v>4</v>
      </c>
    </row>
    <row r="8" spans="1:6" x14ac:dyDescent="0.75">
      <c r="A8" t="s">
        <v>9</v>
      </c>
      <c r="B8" t="str">
        <f t="shared" si="0"/>
        <v>2020-01-25--2020-01-31</v>
      </c>
      <c r="C8" s="11">
        <v>43855</v>
      </c>
      <c r="D8" s="11">
        <f t="shared" si="1"/>
        <v>43861</v>
      </c>
      <c r="E8" t="s">
        <v>5</v>
      </c>
      <c r="F8">
        <v>1</v>
      </c>
    </row>
    <row r="9" spans="1:6" x14ac:dyDescent="0.75">
      <c r="A9" t="s">
        <v>9</v>
      </c>
      <c r="B9" t="str">
        <f t="shared" si="0"/>
        <v>2020-01-25--2020-01-31</v>
      </c>
      <c r="C9" s="11">
        <v>43855</v>
      </c>
      <c r="D9" s="11">
        <f t="shared" si="1"/>
        <v>43861</v>
      </c>
      <c r="E9" t="s">
        <v>4</v>
      </c>
      <c r="F9">
        <v>1</v>
      </c>
    </row>
    <row r="10" spans="1:6" x14ac:dyDescent="0.75">
      <c r="A10" t="s">
        <v>10</v>
      </c>
      <c r="B10" t="str">
        <f t="shared" si="0"/>
        <v>2020-02-01--2020-02-07</v>
      </c>
      <c r="C10" s="11">
        <v>43862</v>
      </c>
      <c r="D10" s="11">
        <f t="shared" si="1"/>
        <v>43868</v>
      </c>
      <c r="E10" t="s">
        <v>3</v>
      </c>
      <c r="F10">
        <v>2</v>
      </c>
    </row>
    <row r="11" spans="1:6" x14ac:dyDescent="0.75">
      <c r="A11" t="s">
        <v>11</v>
      </c>
      <c r="B11" t="str">
        <f t="shared" si="0"/>
        <v>2020-02-08--2020-02-14</v>
      </c>
      <c r="C11" s="11">
        <v>43869</v>
      </c>
      <c r="D11" s="11">
        <f t="shared" si="1"/>
        <v>43875</v>
      </c>
      <c r="E11" t="s">
        <v>5</v>
      </c>
      <c r="F11">
        <v>1</v>
      </c>
    </row>
    <row r="12" spans="1:6" x14ac:dyDescent="0.75">
      <c r="A12" t="s">
        <v>11</v>
      </c>
      <c r="B12" t="str">
        <f t="shared" si="0"/>
        <v>2020-02-08--2020-02-14</v>
      </c>
      <c r="C12" s="11">
        <v>43869</v>
      </c>
      <c r="D12" s="11">
        <f t="shared" si="1"/>
        <v>43875</v>
      </c>
      <c r="E12" t="s">
        <v>3</v>
      </c>
      <c r="F12">
        <v>1</v>
      </c>
    </row>
    <row r="13" spans="1:6" x14ac:dyDescent="0.75">
      <c r="A13" t="s">
        <v>12</v>
      </c>
      <c r="B13" t="str">
        <f t="shared" si="0"/>
        <v>2020-02-15--2020-02-21</v>
      </c>
      <c r="C13" s="11">
        <v>43876</v>
      </c>
      <c r="D13" s="11">
        <f t="shared" si="1"/>
        <v>43882</v>
      </c>
      <c r="E13" t="s">
        <v>3</v>
      </c>
      <c r="F13">
        <v>8</v>
      </c>
    </row>
    <row r="14" spans="1:6" x14ac:dyDescent="0.75">
      <c r="A14" t="s">
        <v>12</v>
      </c>
      <c r="B14" t="str">
        <f t="shared" si="0"/>
        <v>2020-02-15--2020-02-21</v>
      </c>
      <c r="C14" s="11">
        <v>43876</v>
      </c>
      <c r="D14" s="11">
        <f t="shared" si="1"/>
        <v>43882</v>
      </c>
      <c r="E14" t="s">
        <v>5</v>
      </c>
      <c r="F14">
        <v>1</v>
      </c>
    </row>
    <row r="15" spans="1:6" x14ac:dyDescent="0.75">
      <c r="A15" t="s">
        <v>12</v>
      </c>
      <c r="B15" t="str">
        <f t="shared" si="0"/>
        <v>2020-02-15--2020-02-21</v>
      </c>
      <c r="C15" s="11">
        <v>43876</v>
      </c>
      <c r="D15" s="11">
        <f t="shared" si="1"/>
        <v>43882</v>
      </c>
      <c r="E15" t="s">
        <v>4</v>
      </c>
      <c r="F15">
        <v>1</v>
      </c>
    </row>
    <row r="16" spans="1:6" x14ac:dyDescent="0.75">
      <c r="A16" t="s">
        <v>13</v>
      </c>
      <c r="B16" t="str">
        <f t="shared" si="0"/>
        <v>2020-02-22--2020-02-28</v>
      </c>
      <c r="C16" s="11">
        <v>43883</v>
      </c>
      <c r="D16" s="11">
        <f t="shared" si="1"/>
        <v>43889</v>
      </c>
      <c r="E16" t="s">
        <v>3</v>
      </c>
      <c r="F16">
        <v>5</v>
      </c>
    </row>
    <row r="17" spans="1:6" x14ac:dyDescent="0.75">
      <c r="A17" t="s">
        <v>13</v>
      </c>
      <c r="B17" t="str">
        <f t="shared" si="0"/>
        <v>2020-02-22--2020-02-28</v>
      </c>
      <c r="C17" s="11">
        <v>43883</v>
      </c>
      <c r="D17" s="11">
        <f t="shared" si="1"/>
        <v>43889</v>
      </c>
      <c r="E17" t="s">
        <v>4</v>
      </c>
      <c r="F17">
        <v>1</v>
      </c>
    </row>
    <row r="18" spans="1:6" x14ac:dyDescent="0.75">
      <c r="A18" t="s">
        <v>14</v>
      </c>
      <c r="B18" t="str">
        <f t="shared" si="0"/>
        <v>2020-02-29--2020-03-06</v>
      </c>
      <c r="C18" s="11">
        <v>43890</v>
      </c>
      <c r="D18" s="11">
        <f t="shared" si="1"/>
        <v>43896</v>
      </c>
      <c r="E18" t="s">
        <v>3</v>
      </c>
      <c r="F18">
        <v>4</v>
      </c>
    </row>
    <row r="19" spans="1:6" x14ac:dyDescent="0.75">
      <c r="A19" t="s">
        <v>14</v>
      </c>
      <c r="B19" t="str">
        <f t="shared" si="0"/>
        <v>2020-02-29--2020-03-06</v>
      </c>
      <c r="C19" s="11">
        <v>43890</v>
      </c>
      <c r="D19" s="11">
        <f t="shared" si="1"/>
        <v>43896</v>
      </c>
      <c r="E19" t="s">
        <v>4</v>
      </c>
      <c r="F19">
        <v>1</v>
      </c>
    </row>
    <row r="20" spans="1:6" x14ac:dyDescent="0.75">
      <c r="A20" t="s">
        <v>290</v>
      </c>
      <c r="B20" t="str">
        <f t="shared" si="0"/>
        <v>2020-03-07--2020-03-13</v>
      </c>
      <c r="C20" s="11">
        <v>43897</v>
      </c>
      <c r="D20" s="11">
        <f t="shared" si="1"/>
        <v>43903</v>
      </c>
      <c r="E20" t="s">
        <v>3</v>
      </c>
      <c r="F20">
        <v>2</v>
      </c>
    </row>
    <row r="21" spans="1:6" x14ac:dyDescent="0.75">
      <c r="A21" t="s">
        <v>15</v>
      </c>
      <c r="B21" t="str">
        <f t="shared" si="0"/>
        <v>2020-03-14--2020-03-20</v>
      </c>
      <c r="C21" s="11">
        <v>43904</v>
      </c>
      <c r="D21" s="11">
        <f t="shared" si="1"/>
        <v>43910</v>
      </c>
      <c r="E21" t="s">
        <v>3</v>
      </c>
      <c r="F21">
        <v>2</v>
      </c>
    </row>
    <row r="22" spans="1:6" x14ac:dyDescent="0.75">
      <c r="A22" t="s">
        <v>15</v>
      </c>
      <c r="B22" t="str">
        <f t="shared" si="0"/>
        <v>2020-03-14--2020-03-20</v>
      </c>
      <c r="C22" s="11">
        <v>43904</v>
      </c>
      <c r="D22" s="11">
        <f t="shared" si="1"/>
        <v>43910</v>
      </c>
      <c r="E22" t="s">
        <v>5</v>
      </c>
      <c r="F22">
        <v>1</v>
      </c>
    </row>
    <row r="23" spans="1:6" x14ac:dyDescent="0.75">
      <c r="A23" t="s">
        <v>15</v>
      </c>
      <c r="B23" t="str">
        <f t="shared" si="0"/>
        <v>2020-03-14--2020-03-20</v>
      </c>
      <c r="C23" s="11">
        <v>43904</v>
      </c>
      <c r="D23" s="11">
        <f t="shared" si="1"/>
        <v>43910</v>
      </c>
      <c r="E23" t="s">
        <v>4</v>
      </c>
      <c r="F23">
        <v>1</v>
      </c>
    </row>
    <row r="24" spans="1:6" x14ac:dyDescent="0.75">
      <c r="A24" t="s">
        <v>16</v>
      </c>
      <c r="B24" t="str">
        <f t="shared" si="0"/>
        <v>2020-03-21--2020-03-27</v>
      </c>
      <c r="C24" s="11">
        <v>43911</v>
      </c>
      <c r="D24" s="11">
        <f t="shared" si="1"/>
        <v>43917</v>
      </c>
      <c r="E24" t="s">
        <v>4</v>
      </c>
      <c r="F24">
        <v>3</v>
      </c>
    </row>
    <row r="25" spans="1:6" x14ac:dyDescent="0.75">
      <c r="A25" t="s">
        <v>16</v>
      </c>
      <c r="B25" t="str">
        <f t="shared" si="0"/>
        <v>2020-03-21--2020-03-27</v>
      </c>
      <c r="C25" s="11">
        <v>43911</v>
      </c>
      <c r="D25" s="11">
        <f t="shared" si="1"/>
        <v>43917</v>
      </c>
      <c r="E25" t="s">
        <v>3</v>
      </c>
      <c r="F25">
        <v>1</v>
      </c>
    </row>
    <row r="26" spans="1:6" x14ac:dyDescent="0.75">
      <c r="A26" t="s">
        <v>17</v>
      </c>
      <c r="B26" t="str">
        <f t="shared" si="0"/>
        <v>2020-03-28--2020-04-03</v>
      </c>
      <c r="C26" s="11">
        <v>43918</v>
      </c>
      <c r="D26" s="11">
        <f t="shared" si="1"/>
        <v>43924</v>
      </c>
      <c r="E26" t="s">
        <v>3</v>
      </c>
      <c r="F26">
        <v>5</v>
      </c>
    </row>
    <row r="27" spans="1:6" x14ac:dyDescent="0.75">
      <c r="A27" t="s">
        <v>17</v>
      </c>
      <c r="B27" t="str">
        <f t="shared" si="0"/>
        <v>2020-03-28--2020-04-03</v>
      </c>
      <c r="C27" s="11">
        <v>43918</v>
      </c>
      <c r="D27" s="11">
        <f t="shared" si="1"/>
        <v>43924</v>
      </c>
      <c r="E27" t="s">
        <v>4</v>
      </c>
      <c r="F27">
        <v>3</v>
      </c>
    </row>
    <row r="28" spans="1:6" x14ac:dyDescent="0.75">
      <c r="A28" t="s">
        <v>17</v>
      </c>
      <c r="B28" t="str">
        <f t="shared" si="0"/>
        <v>2020-03-28--2020-04-03</v>
      </c>
      <c r="C28" s="11">
        <v>43918</v>
      </c>
      <c r="D28" s="11">
        <f t="shared" si="1"/>
        <v>43924</v>
      </c>
      <c r="E28" t="s">
        <v>5</v>
      </c>
      <c r="F28">
        <v>1</v>
      </c>
    </row>
    <row r="29" spans="1:6" x14ac:dyDescent="0.75">
      <c r="A29" t="s">
        <v>18</v>
      </c>
      <c r="B29" t="str">
        <f t="shared" si="0"/>
        <v>2020-04-04--2020-04-10</v>
      </c>
      <c r="C29" s="11">
        <v>43925</v>
      </c>
      <c r="D29" s="11">
        <f t="shared" si="1"/>
        <v>43931</v>
      </c>
      <c r="E29" t="s">
        <v>3</v>
      </c>
      <c r="F29">
        <v>4</v>
      </c>
    </row>
    <row r="30" spans="1:6" x14ac:dyDescent="0.75">
      <c r="A30" t="s">
        <v>18</v>
      </c>
      <c r="B30" t="str">
        <f t="shared" si="0"/>
        <v>2020-04-04--2020-04-10</v>
      </c>
      <c r="C30" s="11">
        <v>43925</v>
      </c>
      <c r="D30" s="11">
        <f t="shared" si="1"/>
        <v>43931</v>
      </c>
      <c r="E30" t="s">
        <v>4</v>
      </c>
      <c r="F30">
        <v>1</v>
      </c>
    </row>
    <row r="31" spans="1:6" x14ac:dyDescent="0.75">
      <c r="A31" t="s">
        <v>19</v>
      </c>
      <c r="B31" t="str">
        <f t="shared" si="0"/>
        <v>2020-04-11--2020-04-17</v>
      </c>
      <c r="C31" s="11">
        <v>43932</v>
      </c>
      <c r="D31" s="11">
        <f t="shared" si="1"/>
        <v>43938</v>
      </c>
      <c r="E31" t="s">
        <v>3</v>
      </c>
      <c r="F31">
        <v>4</v>
      </c>
    </row>
    <row r="32" spans="1:6" x14ac:dyDescent="0.75">
      <c r="A32" t="s">
        <v>19</v>
      </c>
      <c r="B32" t="str">
        <f t="shared" si="0"/>
        <v>2020-04-11--2020-04-17</v>
      </c>
      <c r="C32" s="11">
        <v>43932</v>
      </c>
      <c r="D32" s="11">
        <f t="shared" si="1"/>
        <v>43938</v>
      </c>
      <c r="E32" t="s">
        <v>4</v>
      </c>
      <c r="F32">
        <v>1</v>
      </c>
    </row>
    <row r="33" spans="1:6" x14ac:dyDescent="0.75">
      <c r="A33" t="s">
        <v>20</v>
      </c>
      <c r="B33" t="str">
        <f t="shared" si="0"/>
        <v>2020-04-18--2020-04-24</v>
      </c>
      <c r="C33" s="11">
        <v>43939</v>
      </c>
      <c r="D33" s="11">
        <f t="shared" si="1"/>
        <v>43945</v>
      </c>
      <c r="E33" t="s">
        <v>3</v>
      </c>
      <c r="F33">
        <v>3</v>
      </c>
    </row>
    <row r="34" spans="1:6" x14ac:dyDescent="0.75">
      <c r="A34" t="s">
        <v>21</v>
      </c>
      <c r="B34" t="str">
        <f t="shared" si="0"/>
        <v>2020-04-25--2020-05-01</v>
      </c>
      <c r="C34" s="11">
        <v>43946</v>
      </c>
      <c r="D34" s="11">
        <f t="shared" si="1"/>
        <v>43952</v>
      </c>
      <c r="E34" t="s">
        <v>3</v>
      </c>
      <c r="F34">
        <v>4</v>
      </c>
    </row>
    <row r="35" spans="1:6" x14ac:dyDescent="0.75">
      <c r="A35" t="s">
        <v>21</v>
      </c>
      <c r="B35" t="str">
        <f t="shared" si="0"/>
        <v>2020-04-25--2020-05-01</v>
      </c>
      <c r="C35" s="11">
        <v>43946</v>
      </c>
      <c r="D35" s="11">
        <f t="shared" si="1"/>
        <v>43952</v>
      </c>
      <c r="E35" t="s">
        <v>5</v>
      </c>
      <c r="F35">
        <v>1</v>
      </c>
    </row>
    <row r="36" spans="1:6" x14ac:dyDescent="0.75">
      <c r="A36" t="s">
        <v>21</v>
      </c>
      <c r="B36" t="str">
        <f t="shared" si="0"/>
        <v>2020-04-25--2020-05-01</v>
      </c>
      <c r="C36" s="11">
        <v>43946</v>
      </c>
      <c r="D36" s="11">
        <f t="shared" si="1"/>
        <v>43952</v>
      </c>
      <c r="E36" t="s">
        <v>4</v>
      </c>
      <c r="F36">
        <v>1</v>
      </c>
    </row>
    <row r="37" spans="1:6" x14ac:dyDescent="0.75">
      <c r="A37" t="s">
        <v>22</v>
      </c>
      <c r="B37" t="str">
        <f t="shared" si="0"/>
        <v>2020-05-02--2020-05-08</v>
      </c>
      <c r="C37" s="11">
        <v>43953</v>
      </c>
      <c r="D37" s="11">
        <f t="shared" si="1"/>
        <v>43959</v>
      </c>
      <c r="E37" t="s">
        <v>3</v>
      </c>
      <c r="F37">
        <v>7</v>
      </c>
    </row>
    <row r="38" spans="1:6" x14ac:dyDescent="0.75">
      <c r="A38" t="s">
        <v>22</v>
      </c>
      <c r="B38" t="str">
        <f t="shared" si="0"/>
        <v>2020-05-02--2020-05-08</v>
      </c>
      <c r="C38" s="11">
        <v>43953</v>
      </c>
      <c r="D38" s="11">
        <f t="shared" si="1"/>
        <v>43959</v>
      </c>
      <c r="E38" t="s">
        <v>4</v>
      </c>
      <c r="F38">
        <v>7</v>
      </c>
    </row>
    <row r="39" spans="1:6" x14ac:dyDescent="0.75">
      <c r="A39" t="s">
        <v>22</v>
      </c>
      <c r="B39" t="str">
        <f t="shared" si="0"/>
        <v>2020-05-02--2020-05-08</v>
      </c>
      <c r="C39" s="11">
        <v>43953</v>
      </c>
      <c r="D39" s="11">
        <f t="shared" si="1"/>
        <v>43959</v>
      </c>
      <c r="E39" t="s">
        <v>5</v>
      </c>
      <c r="F39">
        <v>1</v>
      </c>
    </row>
    <row r="40" spans="1:6" x14ac:dyDescent="0.75">
      <c r="A40" t="s">
        <v>23</v>
      </c>
      <c r="B40" t="str">
        <f t="shared" si="0"/>
        <v>2020-05-09--2020-05-15</v>
      </c>
      <c r="C40" s="11">
        <v>43960</v>
      </c>
      <c r="D40" s="11">
        <f t="shared" si="1"/>
        <v>43966</v>
      </c>
      <c r="E40" t="s">
        <v>5</v>
      </c>
      <c r="F40">
        <v>2</v>
      </c>
    </row>
    <row r="41" spans="1:6" x14ac:dyDescent="0.75">
      <c r="A41" t="s">
        <v>23</v>
      </c>
      <c r="B41" t="str">
        <f t="shared" si="0"/>
        <v>2020-05-09--2020-05-15</v>
      </c>
      <c r="C41" s="11">
        <v>43960</v>
      </c>
      <c r="D41" s="11">
        <f t="shared" si="1"/>
        <v>43966</v>
      </c>
      <c r="E41" t="s">
        <v>3</v>
      </c>
      <c r="F41">
        <v>2</v>
      </c>
    </row>
    <row r="42" spans="1:6" x14ac:dyDescent="0.75">
      <c r="A42" t="s">
        <v>23</v>
      </c>
      <c r="B42" t="str">
        <f t="shared" si="0"/>
        <v>2020-05-09--2020-05-15</v>
      </c>
      <c r="C42" s="11">
        <v>43960</v>
      </c>
      <c r="D42" s="11">
        <f t="shared" si="1"/>
        <v>43966</v>
      </c>
      <c r="E42" t="s">
        <v>4</v>
      </c>
      <c r="F42">
        <v>2</v>
      </c>
    </row>
    <row r="43" spans="1:6" x14ac:dyDescent="0.75">
      <c r="A43" t="s">
        <v>24</v>
      </c>
      <c r="B43" t="str">
        <f t="shared" si="0"/>
        <v>2020-05-16--2020-05-22</v>
      </c>
      <c r="C43" s="11">
        <v>43967</v>
      </c>
      <c r="D43" s="11">
        <f t="shared" si="1"/>
        <v>43973</v>
      </c>
      <c r="E43" t="s">
        <v>3</v>
      </c>
      <c r="F43">
        <v>22</v>
      </c>
    </row>
    <row r="44" spans="1:6" x14ac:dyDescent="0.75">
      <c r="A44" t="s">
        <v>24</v>
      </c>
      <c r="B44" t="str">
        <f t="shared" si="0"/>
        <v>2020-05-16--2020-05-22</v>
      </c>
      <c r="C44" s="11">
        <v>43967</v>
      </c>
      <c r="D44" s="11">
        <f t="shared" si="1"/>
        <v>43973</v>
      </c>
      <c r="E44" t="s">
        <v>5</v>
      </c>
      <c r="F44">
        <v>2</v>
      </c>
    </row>
    <row r="45" spans="1:6" x14ac:dyDescent="0.75">
      <c r="A45" t="s">
        <v>24</v>
      </c>
      <c r="B45" t="str">
        <f t="shared" si="0"/>
        <v>2020-05-16--2020-05-22</v>
      </c>
      <c r="C45" s="11">
        <v>43967</v>
      </c>
      <c r="D45" s="11">
        <f t="shared" si="1"/>
        <v>43973</v>
      </c>
      <c r="E45" t="s">
        <v>4</v>
      </c>
      <c r="F45">
        <v>1</v>
      </c>
    </row>
    <row r="46" spans="1:6" x14ac:dyDescent="0.75">
      <c r="A46" t="s">
        <v>329</v>
      </c>
      <c r="B46" t="str">
        <f t="shared" si="0"/>
        <v>2020-05-23--2020-05-29</v>
      </c>
      <c r="C46" s="11">
        <v>43974</v>
      </c>
      <c r="D46" s="11">
        <f t="shared" si="1"/>
        <v>43980</v>
      </c>
    </row>
    <row r="47" spans="1:6" x14ac:dyDescent="0.75">
      <c r="A47" t="s">
        <v>26</v>
      </c>
      <c r="B47" t="str">
        <f t="shared" si="0"/>
        <v>2020-05-30--2020-06-05</v>
      </c>
      <c r="C47" s="11">
        <v>43981</v>
      </c>
      <c r="D47" s="11">
        <f t="shared" si="1"/>
        <v>43987</v>
      </c>
      <c r="E47" t="s">
        <v>4</v>
      </c>
      <c r="F47">
        <v>2</v>
      </c>
    </row>
    <row r="48" spans="1:6" x14ac:dyDescent="0.75">
      <c r="A48" t="s">
        <v>26</v>
      </c>
      <c r="B48" t="str">
        <f t="shared" si="0"/>
        <v>2020-05-30--2020-06-05</v>
      </c>
      <c r="C48" s="11">
        <v>43981</v>
      </c>
      <c r="D48" s="11">
        <f t="shared" si="1"/>
        <v>43987</v>
      </c>
      <c r="E48" t="s">
        <v>3</v>
      </c>
      <c r="F48">
        <v>1</v>
      </c>
    </row>
    <row r="49" spans="1:6" x14ac:dyDescent="0.75">
      <c r="A49" t="s">
        <v>27</v>
      </c>
      <c r="B49" t="str">
        <f t="shared" si="0"/>
        <v>2020-06-06--2020-06-12</v>
      </c>
      <c r="C49" s="11">
        <v>43988</v>
      </c>
      <c r="D49" s="11">
        <f t="shared" si="1"/>
        <v>43994</v>
      </c>
      <c r="E49" t="s">
        <v>3</v>
      </c>
      <c r="F49">
        <v>3</v>
      </c>
    </row>
    <row r="50" spans="1:6" x14ac:dyDescent="0.75">
      <c r="A50" t="s">
        <v>27</v>
      </c>
      <c r="B50" t="str">
        <f t="shared" si="0"/>
        <v>2020-06-06--2020-06-12</v>
      </c>
      <c r="C50" s="11">
        <v>43988</v>
      </c>
      <c r="D50" s="11">
        <f t="shared" si="1"/>
        <v>43994</v>
      </c>
      <c r="E50" t="s">
        <v>4</v>
      </c>
      <c r="F50">
        <v>2</v>
      </c>
    </row>
    <row r="51" spans="1:6" x14ac:dyDescent="0.75">
      <c r="A51" t="s">
        <v>28</v>
      </c>
      <c r="B51" t="str">
        <f t="shared" si="0"/>
        <v>2020-06-13--2020-06-19</v>
      </c>
      <c r="C51" s="11">
        <v>43995</v>
      </c>
      <c r="D51" s="11">
        <f t="shared" si="1"/>
        <v>44001</v>
      </c>
      <c r="E51" t="s">
        <v>3</v>
      </c>
      <c r="F51">
        <v>27</v>
      </c>
    </row>
    <row r="52" spans="1:6" x14ac:dyDescent="0.75">
      <c r="A52" t="s">
        <v>28</v>
      </c>
      <c r="B52" t="str">
        <f t="shared" si="0"/>
        <v>2020-06-13--2020-06-19</v>
      </c>
      <c r="C52" s="11">
        <v>43995</v>
      </c>
      <c r="D52" s="11">
        <f t="shared" si="1"/>
        <v>44001</v>
      </c>
      <c r="E52" t="s">
        <v>5</v>
      </c>
      <c r="F52">
        <v>6</v>
      </c>
    </row>
    <row r="53" spans="1:6" x14ac:dyDescent="0.75">
      <c r="A53" t="s">
        <v>28</v>
      </c>
      <c r="B53" t="str">
        <f t="shared" si="0"/>
        <v>2020-06-13--2020-06-19</v>
      </c>
      <c r="C53" s="11">
        <v>43995</v>
      </c>
      <c r="D53" s="11">
        <f t="shared" si="1"/>
        <v>44001</v>
      </c>
      <c r="E53" t="s">
        <v>4</v>
      </c>
      <c r="F53">
        <v>2</v>
      </c>
    </row>
    <row r="54" spans="1:6" x14ac:dyDescent="0.75">
      <c r="A54" t="s">
        <v>29</v>
      </c>
      <c r="B54" t="str">
        <f t="shared" si="0"/>
        <v>2020-06-20--2020-06-26</v>
      </c>
      <c r="C54" s="11">
        <v>44002</v>
      </c>
      <c r="D54" s="11">
        <f t="shared" si="1"/>
        <v>44008</v>
      </c>
      <c r="E54" t="s">
        <v>3</v>
      </c>
      <c r="F54">
        <v>3</v>
      </c>
    </row>
    <row r="55" spans="1:6" x14ac:dyDescent="0.75">
      <c r="A55" t="s">
        <v>30</v>
      </c>
      <c r="B55" t="str">
        <f t="shared" si="0"/>
        <v>2020-06-27--2020-07-03</v>
      </c>
      <c r="C55" s="11">
        <v>44009</v>
      </c>
      <c r="D55" s="11">
        <f t="shared" si="1"/>
        <v>44015</v>
      </c>
      <c r="E55" t="s">
        <v>3</v>
      </c>
      <c r="F55">
        <v>6</v>
      </c>
    </row>
    <row r="56" spans="1:6" x14ac:dyDescent="0.75">
      <c r="A56" t="s">
        <v>30</v>
      </c>
      <c r="B56" t="str">
        <f t="shared" si="0"/>
        <v>2020-06-27--2020-07-03</v>
      </c>
      <c r="C56" s="11">
        <v>44009</v>
      </c>
      <c r="D56" s="11">
        <f t="shared" si="1"/>
        <v>44015</v>
      </c>
      <c r="E56" t="s">
        <v>4</v>
      </c>
      <c r="F56">
        <v>3</v>
      </c>
    </row>
    <row r="57" spans="1:6" x14ac:dyDescent="0.75">
      <c r="A57" t="s">
        <v>30</v>
      </c>
      <c r="B57" t="str">
        <f t="shared" si="0"/>
        <v>2020-06-27--2020-07-03</v>
      </c>
      <c r="C57" s="11">
        <v>44009</v>
      </c>
      <c r="D57" s="11">
        <f t="shared" si="1"/>
        <v>44015</v>
      </c>
      <c r="E57" t="s">
        <v>5</v>
      </c>
      <c r="F57">
        <v>1</v>
      </c>
    </row>
    <row r="58" spans="1:6" x14ac:dyDescent="0.75">
      <c r="A58" t="s">
        <v>31</v>
      </c>
      <c r="B58" t="str">
        <f t="shared" si="0"/>
        <v>2020-07-04--2020-07-10</v>
      </c>
      <c r="C58" s="11">
        <v>44016</v>
      </c>
      <c r="D58" s="11">
        <f t="shared" si="1"/>
        <v>44022</v>
      </c>
      <c r="E58" t="s">
        <v>3</v>
      </c>
      <c r="F58">
        <v>2</v>
      </c>
    </row>
    <row r="59" spans="1:6" x14ac:dyDescent="0.75">
      <c r="A59" t="s">
        <v>31</v>
      </c>
      <c r="B59" t="str">
        <f t="shared" si="0"/>
        <v>2020-07-04--2020-07-10</v>
      </c>
      <c r="C59" s="11">
        <v>44016</v>
      </c>
      <c r="D59" s="11">
        <f t="shared" si="1"/>
        <v>44022</v>
      </c>
      <c r="E59" t="s">
        <v>4</v>
      </c>
      <c r="F59">
        <v>1</v>
      </c>
    </row>
    <row r="60" spans="1:6" x14ac:dyDescent="0.75">
      <c r="A60" t="s">
        <v>32</v>
      </c>
      <c r="B60" t="str">
        <f t="shared" si="0"/>
        <v>2020-07-11--2020-07-17</v>
      </c>
      <c r="C60" s="11">
        <v>44023</v>
      </c>
      <c r="D60" s="11">
        <f t="shared" si="1"/>
        <v>44029</v>
      </c>
      <c r="E60" t="s">
        <v>3</v>
      </c>
      <c r="F60">
        <v>6</v>
      </c>
    </row>
    <row r="61" spans="1:6" x14ac:dyDescent="0.75">
      <c r="A61" t="s">
        <v>33</v>
      </c>
      <c r="B61" t="str">
        <f t="shared" si="0"/>
        <v>2020-07-18--2020-07-24</v>
      </c>
      <c r="C61" s="11">
        <v>44030</v>
      </c>
      <c r="D61" s="11">
        <f t="shared" si="1"/>
        <v>44036</v>
      </c>
      <c r="E61" t="s">
        <v>3</v>
      </c>
      <c r="F61">
        <v>4</v>
      </c>
    </row>
    <row r="62" spans="1:6" x14ac:dyDescent="0.75">
      <c r="A62" t="s">
        <v>33</v>
      </c>
      <c r="B62" t="str">
        <f t="shared" si="0"/>
        <v>2020-07-18--2020-07-24</v>
      </c>
      <c r="C62" s="11">
        <v>44030</v>
      </c>
      <c r="D62" s="11">
        <f t="shared" si="1"/>
        <v>44036</v>
      </c>
      <c r="E62" t="s">
        <v>4</v>
      </c>
      <c r="F62">
        <v>2</v>
      </c>
    </row>
    <row r="63" spans="1:6" x14ac:dyDescent="0.75">
      <c r="A63" t="s">
        <v>33</v>
      </c>
      <c r="B63" t="str">
        <f t="shared" si="0"/>
        <v>2020-07-18--2020-07-24</v>
      </c>
      <c r="C63" s="11">
        <v>44030</v>
      </c>
      <c r="D63" s="11">
        <f t="shared" si="1"/>
        <v>44036</v>
      </c>
      <c r="E63" t="s">
        <v>5</v>
      </c>
      <c r="F63">
        <v>1</v>
      </c>
    </row>
    <row r="64" spans="1:6" x14ac:dyDescent="0.75">
      <c r="A64" t="s">
        <v>34</v>
      </c>
      <c r="B64" t="str">
        <f t="shared" si="0"/>
        <v>2020-07-25--2020-07-31</v>
      </c>
      <c r="C64" s="11">
        <v>44037</v>
      </c>
      <c r="D64" s="11">
        <f t="shared" si="1"/>
        <v>44043</v>
      </c>
      <c r="E64" t="s">
        <v>3</v>
      </c>
      <c r="F64">
        <v>3</v>
      </c>
    </row>
    <row r="65" spans="1:6" x14ac:dyDescent="0.75">
      <c r="A65" t="s">
        <v>35</v>
      </c>
      <c r="B65" t="str">
        <f t="shared" si="0"/>
        <v>2020-08-01--2020-08-07</v>
      </c>
      <c r="C65" s="11">
        <v>44044</v>
      </c>
      <c r="D65" s="11">
        <f t="shared" si="1"/>
        <v>44050</v>
      </c>
      <c r="E65" t="s">
        <v>3</v>
      </c>
      <c r="F65">
        <v>47</v>
      </c>
    </row>
    <row r="66" spans="1:6" x14ac:dyDescent="0.75">
      <c r="A66" t="s">
        <v>35</v>
      </c>
      <c r="B66" t="str">
        <f t="shared" si="0"/>
        <v>2020-08-01--2020-08-07</v>
      </c>
      <c r="C66" s="11">
        <v>44044</v>
      </c>
      <c r="D66" s="11">
        <f t="shared" si="1"/>
        <v>44050</v>
      </c>
      <c r="E66" t="s">
        <v>5</v>
      </c>
      <c r="F66">
        <v>7</v>
      </c>
    </row>
    <row r="67" spans="1:6" x14ac:dyDescent="0.75">
      <c r="A67" t="s">
        <v>35</v>
      </c>
      <c r="B67" t="str">
        <f t="shared" si="0"/>
        <v>2020-08-01--2020-08-07</v>
      </c>
      <c r="C67" s="11">
        <v>44044</v>
      </c>
      <c r="D67" s="11">
        <f t="shared" si="1"/>
        <v>44050</v>
      </c>
      <c r="E67" t="s">
        <v>4</v>
      </c>
      <c r="F67">
        <v>7</v>
      </c>
    </row>
    <row r="68" spans="1:6" x14ac:dyDescent="0.75">
      <c r="A68" t="s">
        <v>36</v>
      </c>
      <c r="B68" t="str">
        <f t="shared" si="0"/>
        <v>2020-08-08--2020-08-14</v>
      </c>
      <c r="C68" s="11">
        <v>44051</v>
      </c>
      <c r="D68" s="11">
        <f t="shared" si="1"/>
        <v>44057</v>
      </c>
      <c r="E68" t="s">
        <v>3</v>
      </c>
      <c r="F68">
        <v>44</v>
      </c>
    </row>
    <row r="69" spans="1:6" x14ac:dyDescent="0.75">
      <c r="A69" t="s">
        <v>36</v>
      </c>
      <c r="B69" t="str">
        <f t="shared" ref="B69:B132" si="2">TEXT(C69,"YYYY-MM-DD")&amp;"--"&amp;TEXT(D69,"YYYY-MM-DD")</f>
        <v>2020-08-08--2020-08-14</v>
      </c>
      <c r="C69" s="11">
        <v>44051</v>
      </c>
      <c r="D69" s="11">
        <f t="shared" ref="D69:D132" si="3">C69+6</f>
        <v>44057</v>
      </c>
      <c r="E69" t="s">
        <v>5</v>
      </c>
      <c r="F69">
        <v>12</v>
      </c>
    </row>
    <row r="70" spans="1:6" x14ac:dyDescent="0.75">
      <c r="A70" t="s">
        <v>36</v>
      </c>
      <c r="B70" t="str">
        <f t="shared" si="2"/>
        <v>2020-08-08--2020-08-14</v>
      </c>
      <c r="C70" s="11">
        <v>44051</v>
      </c>
      <c r="D70" s="11">
        <f t="shared" si="3"/>
        <v>44057</v>
      </c>
      <c r="E70" t="s">
        <v>4</v>
      </c>
      <c r="F70">
        <v>9</v>
      </c>
    </row>
    <row r="71" spans="1:6" x14ac:dyDescent="0.75">
      <c r="A71" t="s">
        <v>37</v>
      </c>
      <c r="B71" t="str">
        <f t="shared" si="2"/>
        <v>2020-08-15--2020-08-21</v>
      </c>
      <c r="C71" s="11">
        <v>44058</v>
      </c>
      <c r="D71" s="11">
        <f t="shared" si="3"/>
        <v>44064</v>
      </c>
      <c r="E71" t="s">
        <v>3</v>
      </c>
      <c r="F71">
        <v>39</v>
      </c>
    </row>
    <row r="72" spans="1:6" x14ac:dyDescent="0.75">
      <c r="A72" t="s">
        <v>37</v>
      </c>
      <c r="B72" t="str">
        <f t="shared" si="2"/>
        <v>2020-08-15--2020-08-21</v>
      </c>
      <c r="C72" s="11">
        <v>44058</v>
      </c>
      <c r="D72" s="11">
        <f t="shared" si="3"/>
        <v>44064</v>
      </c>
      <c r="E72" t="s">
        <v>4</v>
      </c>
      <c r="F72">
        <v>11</v>
      </c>
    </row>
    <row r="73" spans="1:6" x14ac:dyDescent="0.75">
      <c r="A73" t="s">
        <v>37</v>
      </c>
      <c r="B73" t="str">
        <f t="shared" si="2"/>
        <v>2020-08-15--2020-08-21</v>
      </c>
      <c r="C73" s="11">
        <v>44058</v>
      </c>
      <c r="D73" s="11">
        <f t="shared" si="3"/>
        <v>44064</v>
      </c>
      <c r="E73" t="s">
        <v>5</v>
      </c>
      <c r="F73">
        <v>7</v>
      </c>
    </row>
    <row r="74" spans="1:6" x14ac:dyDescent="0.75">
      <c r="A74" t="s">
        <v>38</v>
      </c>
      <c r="B74" t="str">
        <f t="shared" si="2"/>
        <v>2020-08-22--2020-08-28</v>
      </c>
      <c r="C74" s="11">
        <v>44065</v>
      </c>
      <c r="D74" s="11">
        <f t="shared" si="3"/>
        <v>44071</v>
      </c>
      <c r="E74" t="s">
        <v>3</v>
      </c>
      <c r="F74">
        <v>32</v>
      </c>
    </row>
    <row r="75" spans="1:6" x14ac:dyDescent="0.75">
      <c r="A75" t="s">
        <v>38</v>
      </c>
      <c r="B75" t="str">
        <f t="shared" si="2"/>
        <v>2020-08-22--2020-08-28</v>
      </c>
      <c r="C75" s="11">
        <v>44065</v>
      </c>
      <c r="D75" s="11">
        <f t="shared" si="3"/>
        <v>44071</v>
      </c>
      <c r="E75" t="s">
        <v>5</v>
      </c>
      <c r="F75">
        <v>18</v>
      </c>
    </row>
    <row r="76" spans="1:6" x14ac:dyDescent="0.75">
      <c r="A76" t="s">
        <v>38</v>
      </c>
      <c r="B76" t="str">
        <f t="shared" si="2"/>
        <v>2020-08-22--2020-08-28</v>
      </c>
      <c r="C76" s="11">
        <v>44065</v>
      </c>
      <c r="D76" s="11">
        <f t="shared" si="3"/>
        <v>44071</v>
      </c>
      <c r="E76" t="s">
        <v>4</v>
      </c>
      <c r="F76">
        <v>14</v>
      </c>
    </row>
    <row r="77" spans="1:6" x14ac:dyDescent="0.75">
      <c r="A77" t="s">
        <v>39</v>
      </c>
      <c r="B77" t="str">
        <f t="shared" si="2"/>
        <v>2020-08-29--2020-09-04</v>
      </c>
      <c r="C77" s="11">
        <v>44072</v>
      </c>
      <c r="D77" s="11">
        <f t="shared" si="3"/>
        <v>44078</v>
      </c>
      <c r="E77" t="s">
        <v>3</v>
      </c>
      <c r="F77">
        <v>65</v>
      </c>
    </row>
    <row r="78" spans="1:6" x14ac:dyDescent="0.75">
      <c r="A78" t="s">
        <v>39</v>
      </c>
      <c r="B78" t="str">
        <f t="shared" si="2"/>
        <v>2020-08-29--2020-09-04</v>
      </c>
      <c r="C78" s="11">
        <v>44072</v>
      </c>
      <c r="D78" s="11">
        <f t="shared" si="3"/>
        <v>44078</v>
      </c>
      <c r="E78" t="s">
        <v>4</v>
      </c>
      <c r="F78">
        <v>7</v>
      </c>
    </row>
    <row r="79" spans="1:6" x14ac:dyDescent="0.75">
      <c r="A79" t="s">
        <v>39</v>
      </c>
      <c r="B79" t="str">
        <f t="shared" si="2"/>
        <v>2020-08-29--2020-09-04</v>
      </c>
      <c r="C79" s="11">
        <v>44072</v>
      </c>
      <c r="D79" s="11">
        <f t="shared" si="3"/>
        <v>44078</v>
      </c>
      <c r="E79" t="s">
        <v>5</v>
      </c>
      <c r="F79">
        <v>6</v>
      </c>
    </row>
    <row r="80" spans="1:6" x14ac:dyDescent="0.75">
      <c r="A80" t="s">
        <v>40</v>
      </c>
      <c r="B80" t="str">
        <f t="shared" si="2"/>
        <v>2020-09-05--2020-09-11</v>
      </c>
      <c r="C80" s="11">
        <v>44079</v>
      </c>
      <c r="D80" s="11">
        <f t="shared" si="3"/>
        <v>44085</v>
      </c>
      <c r="E80" t="s">
        <v>3</v>
      </c>
      <c r="F80">
        <v>25</v>
      </c>
    </row>
    <row r="81" spans="1:6" x14ac:dyDescent="0.75">
      <c r="A81" t="s">
        <v>40</v>
      </c>
      <c r="B81" t="str">
        <f t="shared" si="2"/>
        <v>2020-09-05--2020-09-11</v>
      </c>
      <c r="C81" s="11">
        <v>44079</v>
      </c>
      <c r="D81" s="11">
        <f t="shared" si="3"/>
        <v>44085</v>
      </c>
      <c r="E81" t="s">
        <v>5</v>
      </c>
      <c r="F81">
        <v>11</v>
      </c>
    </row>
    <row r="82" spans="1:6" x14ac:dyDescent="0.75">
      <c r="A82" t="s">
        <v>40</v>
      </c>
      <c r="B82" t="str">
        <f t="shared" si="2"/>
        <v>2020-09-05--2020-09-11</v>
      </c>
      <c r="C82" s="11">
        <v>44079</v>
      </c>
      <c r="D82" s="11">
        <f t="shared" si="3"/>
        <v>44085</v>
      </c>
      <c r="E82" t="s">
        <v>4</v>
      </c>
      <c r="F82">
        <v>6</v>
      </c>
    </row>
    <row r="83" spans="1:6" x14ac:dyDescent="0.75">
      <c r="A83" t="s">
        <v>41</v>
      </c>
      <c r="B83" t="str">
        <f t="shared" si="2"/>
        <v>2020-09-12--2020-09-18</v>
      </c>
      <c r="C83" s="11">
        <v>44086</v>
      </c>
      <c r="D83" s="11">
        <f t="shared" si="3"/>
        <v>44092</v>
      </c>
      <c r="E83" t="s">
        <v>3</v>
      </c>
      <c r="F83">
        <v>49</v>
      </c>
    </row>
    <row r="84" spans="1:6" x14ac:dyDescent="0.75">
      <c r="A84" t="s">
        <v>41</v>
      </c>
      <c r="B84" t="str">
        <f t="shared" si="2"/>
        <v>2020-09-12--2020-09-18</v>
      </c>
      <c r="C84" s="11">
        <v>44086</v>
      </c>
      <c r="D84" s="11">
        <f t="shared" si="3"/>
        <v>44092</v>
      </c>
      <c r="E84" t="s">
        <v>5</v>
      </c>
      <c r="F84">
        <v>11</v>
      </c>
    </row>
    <row r="85" spans="1:6" x14ac:dyDescent="0.75">
      <c r="A85" t="s">
        <v>41</v>
      </c>
      <c r="B85" t="str">
        <f t="shared" si="2"/>
        <v>2020-09-12--2020-09-18</v>
      </c>
      <c r="C85" s="11">
        <v>44086</v>
      </c>
      <c r="D85" s="11">
        <f t="shared" si="3"/>
        <v>44092</v>
      </c>
      <c r="E85" t="s">
        <v>4</v>
      </c>
      <c r="F85">
        <v>6</v>
      </c>
    </row>
    <row r="86" spans="1:6" x14ac:dyDescent="0.75">
      <c r="A86" t="s">
        <v>42</v>
      </c>
      <c r="B86" t="str">
        <f t="shared" si="2"/>
        <v>2020-09-19--2020-09-25</v>
      </c>
      <c r="C86" s="11">
        <v>44093</v>
      </c>
      <c r="D86" s="11">
        <f t="shared" si="3"/>
        <v>44099</v>
      </c>
      <c r="E86" t="s">
        <v>3</v>
      </c>
      <c r="F86">
        <v>49</v>
      </c>
    </row>
    <row r="87" spans="1:6" x14ac:dyDescent="0.75">
      <c r="A87" t="s">
        <v>42</v>
      </c>
      <c r="B87" t="str">
        <f t="shared" si="2"/>
        <v>2020-09-19--2020-09-25</v>
      </c>
      <c r="C87" s="11">
        <v>44093</v>
      </c>
      <c r="D87" s="11">
        <f t="shared" si="3"/>
        <v>44099</v>
      </c>
      <c r="E87" t="s">
        <v>5</v>
      </c>
      <c r="F87">
        <v>11</v>
      </c>
    </row>
    <row r="88" spans="1:6" x14ac:dyDescent="0.75">
      <c r="A88" t="s">
        <v>42</v>
      </c>
      <c r="B88" t="str">
        <f t="shared" si="2"/>
        <v>2020-09-19--2020-09-25</v>
      </c>
      <c r="C88" s="11">
        <v>44093</v>
      </c>
      <c r="D88" s="11">
        <f t="shared" si="3"/>
        <v>44099</v>
      </c>
      <c r="E88" t="s">
        <v>4</v>
      </c>
      <c r="F88">
        <v>4</v>
      </c>
    </row>
    <row r="89" spans="1:6" x14ac:dyDescent="0.75">
      <c r="A89" t="s">
        <v>43</v>
      </c>
      <c r="B89" t="str">
        <f t="shared" si="2"/>
        <v>2020-09-26--2020-10-02</v>
      </c>
      <c r="C89" s="11">
        <v>44100</v>
      </c>
      <c r="D89" s="11">
        <f t="shared" si="3"/>
        <v>44106</v>
      </c>
      <c r="E89" t="s">
        <v>3</v>
      </c>
      <c r="F89">
        <v>48</v>
      </c>
    </row>
    <row r="90" spans="1:6" x14ac:dyDescent="0.75">
      <c r="A90" t="s">
        <v>43</v>
      </c>
      <c r="B90" t="str">
        <f t="shared" si="2"/>
        <v>2020-09-26--2020-10-02</v>
      </c>
      <c r="C90" s="11">
        <v>44100</v>
      </c>
      <c r="D90" s="11">
        <f t="shared" si="3"/>
        <v>44106</v>
      </c>
      <c r="E90" t="s">
        <v>4</v>
      </c>
      <c r="F90">
        <v>11</v>
      </c>
    </row>
    <row r="91" spans="1:6" x14ac:dyDescent="0.75">
      <c r="A91" t="s">
        <v>43</v>
      </c>
      <c r="B91" t="str">
        <f t="shared" si="2"/>
        <v>2020-09-26--2020-10-02</v>
      </c>
      <c r="C91" s="11">
        <v>44100</v>
      </c>
      <c r="D91" s="11">
        <f t="shared" si="3"/>
        <v>44106</v>
      </c>
      <c r="E91" t="s">
        <v>5</v>
      </c>
      <c r="F91">
        <v>3</v>
      </c>
    </row>
    <row r="92" spans="1:6" x14ac:dyDescent="0.75">
      <c r="A92" t="s">
        <v>44</v>
      </c>
      <c r="B92" t="str">
        <f t="shared" si="2"/>
        <v>2020-10-03--2020-10-09</v>
      </c>
      <c r="C92" s="11">
        <v>44107</v>
      </c>
      <c r="D92" s="11">
        <f t="shared" si="3"/>
        <v>44113</v>
      </c>
      <c r="E92" t="s">
        <v>3</v>
      </c>
      <c r="F92">
        <v>22</v>
      </c>
    </row>
    <row r="93" spans="1:6" x14ac:dyDescent="0.75">
      <c r="A93" t="s">
        <v>44</v>
      </c>
      <c r="B93" t="str">
        <f t="shared" si="2"/>
        <v>2020-10-03--2020-10-09</v>
      </c>
      <c r="C93" s="11">
        <v>44107</v>
      </c>
      <c r="D93" s="11">
        <f t="shared" si="3"/>
        <v>44113</v>
      </c>
      <c r="E93" t="s">
        <v>4</v>
      </c>
      <c r="F93">
        <v>4</v>
      </c>
    </row>
    <row r="94" spans="1:6" x14ac:dyDescent="0.75">
      <c r="A94" t="s">
        <v>44</v>
      </c>
      <c r="B94" t="str">
        <f t="shared" si="2"/>
        <v>2020-10-03--2020-10-09</v>
      </c>
      <c r="C94" s="11">
        <v>44107</v>
      </c>
      <c r="D94" s="11">
        <f t="shared" si="3"/>
        <v>44113</v>
      </c>
      <c r="E94" t="s">
        <v>5</v>
      </c>
      <c r="F94">
        <v>3</v>
      </c>
    </row>
    <row r="95" spans="1:6" x14ac:dyDescent="0.75">
      <c r="A95" t="s">
        <v>45</v>
      </c>
      <c r="B95" t="str">
        <f t="shared" si="2"/>
        <v>2020-10-10--2020-10-16</v>
      </c>
      <c r="C95" s="11">
        <v>44114</v>
      </c>
      <c r="D95" s="11">
        <f t="shared" si="3"/>
        <v>44120</v>
      </c>
      <c r="E95" t="s">
        <v>3</v>
      </c>
      <c r="F95">
        <v>22</v>
      </c>
    </row>
    <row r="96" spans="1:6" x14ac:dyDescent="0.75">
      <c r="A96" t="s">
        <v>45</v>
      </c>
      <c r="B96" t="str">
        <f t="shared" si="2"/>
        <v>2020-10-10--2020-10-16</v>
      </c>
      <c r="C96" s="11">
        <v>44114</v>
      </c>
      <c r="D96" s="11">
        <f t="shared" si="3"/>
        <v>44120</v>
      </c>
      <c r="E96" t="s">
        <v>4</v>
      </c>
      <c r="F96">
        <v>14</v>
      </c>
    </row>
    <row r="97" spans="1:6" x14ac:dyDescent="0.75">
      <c r="A97" t="s">
        <v>45</v>
      </c>
      <c r="B97" t="str">
        <f t="shared" si="2"/>
        <v>2020-10-10--2020-10-16</v>
      </c>
      <c r="C97" s="11">
        <v>44114</v>
      </c>
      <c r="D97" s="11">
        <f t="shared" si="3"/>
        <v>44120</v>
      </c>
      <c r="E97" t="s">
        <v>5</v>
      </c>
      <c r="F97">
        <v>6</v>
      </c>
    </row>
    <row r="98" spans="1:6" x14ac:dyDescent="0.75">
      <c r="A98" t="s">
        <v>46</v>
      </c>
      <c r="B98" t="str">
        <f t="shared" si="2"/>
        <v>2020-10-17--2020-10-23</v>
      </c>
      <c r="C98" s="11">
        <v>44121</v>
      </c>
      <c r="D98" s="11">
        <f t="shared" si="3"/>
        <v>44127</v>
      </c>
      <c r="E98" t="s">
        <v>3</v>
      </c>
      <c r="F98">
        <v>89</v>
      </c>
    </row>
    <row r="99" spans="1:6" x14ac:dyDescent="0.75">
      <c r="A99" t="s">
        <v>46</v>
      </c>
      <c r="B99" t="str">
        <f t="shared" si="2"/>
        <v>2020-10-17--2020-10-23</v>
      </c>
      <c r="C99" s="11">
        <v>44121</v>
      </c>
      <c r="D99" s="11">
        <f t="shared" si="3"/>
        <v>44127</v>
      </c>
      <c r="E99" t="s">
        <v>4</v>
      </c>
      <c r="F99">
        <v>28</v>
      </c>
    </row>
    <row r="100" spans="1:6" x14ac:dyDescent="0.75">
      <c r="A100" t="s">
        <v>46</v>
      </c>
      <c r="B100" t="str">
        <f t="shared" si="2"/>
        <v>2020-10-17--2020-10-23</v>
      </c>
      <c r="C100" s="11">
        <v>44121</v>
      </c>
      <c r="D100" s="11">
        <f t="shared" si="3"/>
        <v>44127</v>
      </c>
      <c r="E100" t="s">
        <v>5</v>
      </c>
      <c r="F100">
        <v>9</v>
      </c>
    </row>
    <row r="101" spans="1:6" x14ac:dyDescent="0.75">
      <c r="A101" t="s">
        <v>47</v>
      </c>
      <c r="B101" t="str">
        <f t="shared" si="2"/>
        <v>2020-10-24--2020-10-30</v>
      </c>
      <c r="C101" s="11">
        <v>44128</v>
      </c>
      <c r="D101" s="11">
        <f t="shared" si="3"/>
        <v>44134</v>
      </c>
      <c r="E101" t="s">
        <v>3</v>
      </c>
      <c r="F101">
        <v>56</v>
      </c>
    </row>
    <row r="102" spans="1:6" x14ac:dyDescent="0.75">
      <c r="A102" t="s">
        <v>47</v>
      </c>
      <c r="B102" t="str">
        <f t="shared" si="2"/>
        <v>2020-10-24--2020-10-30</v>
      </c>
      <c r="C102" s="11">
        <v>44128</v>
      </c>
      <c r="D102" s="11">
        <f t="shared" si="3"/>
        <v>44134</v>
      </c>
      <c r="E102" t="s">
        <v>5</v>
      </c>
      <c r="F102">
        <v>18</v>
      </c>
    </row>
    <row r="103" spans="1:6" x14ac:dyDescent="0.75">
      <c r="A103" t="s">
        <v>47</v>
      </c>
      <c r="B103" t="str">
        <f t="shared" si="2"/>
        <v>2020-10-24--2020-10-30</v>
      </c>
      <c r="C103" s="11">
        <v>44128</v>
      </c>
      <c r="D103" s="11">
        <f t="shared" si="3"/>
        <v>44134</v>
      </c>
      <c r="E103" t="s">
        <v>4</v>
      </c>
      <c r="F103">
        <v>16</v>
      </c>
    </row>
    <row r="104" spans="1:6" x14ac:dyDescent="0.75">
      <c r="A104" t="s">
        <v>48</v>
      </c>
      <c r="B104" t="str">
        <f t="shared" si="2"/>
        <v>2020-10-31--2020-11-06</v>
      </c>
      <c r="C104" s="11">
        <v>44135</v>
      </c>
      <c r="D104" s="11">
        <f t="shared" si="3"/>
        <v>44141</v>
      </c>
      <c r="E104" t="s">
        <v>3</v>
      </c>
      <c r="F104">
        <v>40</v>
      </c>
    </row>
    <row r="105" spans="1:6" x14ac:dyDescent="0.75">
      <c r="A105" t="s">
        <v>48</v>
      </c>
      <c r="B105" t="str">
        <f t="shared" si="2"/>
        <v>2020-10-31--2020-11-06</v>
      </c>
      <c r="C105" s="11">
        <v>44135</v>
      </c>
      <c r="D105" s="11">
        <f t="shared" si="3"/>
        <v>44141</v>
      </c>
      <c r="E105" t="s">
        <v>4</v>
      </c>
      <c r="F105">
        <v>17</v>
      </c>
    </row>
    <row r="106" spans="1:6" x14ac:dyDescent="0.75">
      <c r="A106" t="s">
        <v>48</v>
      </c>
      <c r="B106" t="str">
        <f t="shared" si="2"/>
        <v>2020-10-31--2020-11-06</v>
      </c>
      <c r="C106" s="11">
        <v>44135</v>
      </c>
      <c r="D106" s="11">
        <f t="shared" si="3"/>
        <v>44141</v>
      </c>
      <c r="E106" t="s">
        <v>5</v>
      </c>
      <c r="F106">
        <v>8</v>
      </c>
    </row>
    <row r="107" spans="1:6" x14ac:dyDescent="0.75">
      <c r="A107" t="s">
        <v>49</v>
      </c>
      <c r="B107" t="str">
        <f t="shared" si="2"/>
        <v>2020-11-07--2020-11-13</v>
      </c>
      <c r="C107" s="11">
        <v>44142</v>
      </c>
      <c r="D107" s="11">
        <f t="shared" si="3"/>
        <v>44148</v>
      </c>
      <c r="E107" t="s">
        <v>3</v>
      </c>
      <c r="F107">
        <v>31</v>
      </c>
    </row>
    <row r="108" spans="1:6" x14ac:dyDescent="0.75">
      <c r="A108" t="s">
        <v>49</v>
      </c>
      <c r="B108" t="str">
        <f t="shared" si="2"/>
        <v>2020-11-07--2020-11-13</v>
      </c>
      <c r="C108" s="11">
        <v>44142</v>
      </c>
      <c r="D108" s="11">
        <f t="shared" si="3"/>
        <v>44148</v>
      </c>
      <c r="E108" t="s">
        <v>5</v>
      </c>
      <c r="F108">
        <v>15</v>
      </c>
    </row>
    <row r="109" spans="1:6" x14ac:dyDescent="0.75">
      <c r="A109" t="s">
        <v>49</v>
      </c>
      <c r="B109" t="str">
        <f t="shared" si="2"/>
        <v>2020-11-07--2020-11-13</v>
      </c>
      <c r="C109" s="11">
        <v>44142</v>
      </c>
      <c r="D109" s="11">
        <f t="shared" si="3"/>
        <v>44148</v>
      </c>
      <c r="E109" t="s">
        <v>4</v>
      </c>
      <c r="F109">
        <v>13</v>
      </c>
    </row>
    <row r="110" spans="1:6" x14ac:dyDescent="0.75">
      <c r="A110" t="s">
        <v>50</v>
      </c>
      <c r="B110" t="str">
        <f t="shared" si="2"/>
        <v>2020-11-14--2020-11-20</v>
      </c>
      <c r="C110" s="11">
        <v>44149</v>
      </c>
      <c r="D110" s="11">
        <f t="shared" si="3"/>
        <v>44155</v>
      </c>
      <c r="E110" t="s">
        <v>3</v>
      </c>
      <c r="F110">
        <v>58</v>
      </c>
    </row>
    <row r="111" spans="1:6" x14ac:dyDescent="0.75">
      <c r="A111" t="s">
        <v>50</v>
      </c>
      <c r="B111" t="str">
        <f t="shared" si="2"/>
        <v>2020-11-14--2020-11-20</v>
      </c>
      <c r="C111" s="11">
        <v>44149</v>
      </c>
      <c r="D111" s="11">
        <f t="shared" si="3"/>
        <v>44155</v>
      </c>
      <c r="E111" t="s">
        <v>4</v>
      </c>
      <c r="F111">
        <v>20</v>
      </c>
    </row>
    <row r="112" spans="1:6" x14ac:dyDescent="0.75">
      <c r="A112" t="s">
        <v>50</v>
      </c>
      <c r="B112" t="str">
        <f t="shared" si="2"/>
        <v>2020-11-14--2020-11-20</v>
      </c>
      <c r="C112" s="11">
        <v>44149</v>
      </c>
      <c r="D112" s="11">
        <f t="shared" si="3"/>
        <v>44155</v>
      </c>
      <c r="E112" t="s">
        <v>5</v>
      </c>
      <c r="F112">
        <v>18</v>
      </c>
    </row>
    <row r="113" spans="1:6" x14ac:dyDescent="0.75">
      <c r="A113" t="s">
        <v>51</v>
      </c>
      <c r="B113" t="str">
        <f t="shared" si="2"/>
        <v>2020-11-21--2020-11-27</v>
      </c>
      <c r="C113" s="11">
        <v>44156</v>
      </c>
      <c r="D113" s="11">
        <f t="shared" si="3"/>
        <v>44162</v>
      </c>
      <c r="E113" t="s">
        <v>3</v>
      </c>
      <c r="F113">
        <v>46</v>
      </c>
    </row>
    <row r="114" spans="1:6" x14ac:dyDescent="0.75">
      <c r="A114" t="s">
        <v>51</v>
      </c>
      <c r="B114" t="str">
        <f t="shared" si="2"/>
        <v>2020-11-21--2020-11-27</v>
      </c>
      <c r="C114" s="11">
        <v>44156</v>
      </c>
      <c r="D114" s="11">
        <f t="shared" si="3"/>
        <v>44162</v>
      </c>
      <c r="E114" t="s">
        <v>5</v>
      </c>
      <c r="F114">
        <v>21</v>
      </c>
    </row>
    <row r="115" spans="1:6" x14ac:dyDescent="0.75">
      <c r="A115" t="s">
        <v>51</v>
      </c>
      <c r="B115" t="str">
        <f t="shared" si="2"/>
        <v>2020-11-21--2020-11-27</v>
      </c>
      <c r="C115" s="11">
        <v>44156</v>
      </c>
      <c r="D115" s="11">
        <f t="shared" si="3"/>
        <v>44162</v>
      </c>
      <c r="E115" t="s">
        <v>4</v>
      </c>
      <c r="F115">
        <v>6</v>
      </c>
    </row>
    <row r="116" spans="1:6" x14ac:dyDescent="0.75">
      <c r="A116" t="s">
        <v>52</v>
      </c>
      <c r="B116" t="str">
        <f t="shared" si="2"/>
        <v>2020-11-28--2020-12-04</v>
      </c>
      <c r="C116" s="11">
        <v>44163</v>
      </c>
      <c r="D116" s="11">
        <f t="shared" si="3"/>
        <v>44169</v>
      </c>
      <c r="E116" t="s">
        <v>3</v>
      </c>
      <c r="F116">
        <v>36</v>
      </c>
    </row>
    <row r="117" spans="1:6" x14ac:dyDescent="0.75">
      <c r="A117" t="s">
        <v>52</v>
      </c>
      <c r="B117" t="str">
        <f t="shared" si="2"/>
        <v>2020-11-28--2020-12-04</v>
      </c>
      <c r="C117" s="11">
        <v>44163</v>
      </c>
      <c r="D117" s="11">
        <f t="shared" si="3"/>
        <v>44169</v>
      </c>
      <c r="E117" t="s">
        <v>5</v>
      </c>
      <c r="F117">
        <v>20</v>
      </c>
    </row>
    <row r="118" spans="1:6" x14ac:dyDescent="0.75">
      <c r="A118" t="s">
        <v>52</v>
      </c>
      <c r="B118" t="str">
        <f t="shared" si="2"/>
        <v>2020-11-28--2020-12-04</v>
      </c>
      <c r="C118" s="11">
        <v>44163</v>
      </c>
      <c r="D118" s="11">
        <f t="shared" si="3"/>
        <v>44169</v>
      </c>
      <c r="E118" t="s">
        <v>4</v>
      </c>
      <c r="F118">
        <v>11</v>
      </c>
    </row>
    <row r="119" spans="1:6" x14ac:dyDescent="0.75">
      <c r="A119" t="s">
        <v>53</v>
      </c>
      <c r="B119" t="str">
        <f t="shared" si="2"/>
        <v>2020-12-05--2020-12-11</v>
      </c>
      <c r="C119" s="11">
        <v>44170</v>
      </c>
      <c r="D119" s="11">
        <f t="shared" si="3"/>
        <v>44176</v>
      </c>
      <c r="E119" t="s">
        <v>3</v>
      </c>
      <c r="F119">
        <v>38</v>
      </c>
    </row>
    <row r="120" spans="1:6" x14ac:dyDescent="0.75">
      <c r="A120" t="s">
        <v>53</v>
      </c>
      <c r="B120" t="str">
        <f t="shared" si="2"/>
        <v>2020-12-05--2020-12-11</v>
      </c>
      <c r="C120" s="11">
        <v>44170</v>
      </c>
      <c r="D120" s="11">
        <f t="shared" si="3"/>
        <v>44176</v>
      </c>
      <c r="E120" t="s">
        <v>4</v>
      </c>
      <c r="F120">
        <v>19</v>
      </c>
    </row>
    <row r="121" spans="1:6" x14ac:dyDescent="0.75">
      <c r="A121" t="s">
        <v>53</v>
      </c>
      <c r="B121" t="str">
        <f t="shared" si="2"/>
        <v>2020-12-05--2020-12-11</v>
      </c>
      <c r="C121" s="11">
        <v>44170</v>
      </c>
      <c r="D121" s="11">
        <f t="shared" si="3"/>
        <v>44176</v>
      </c>
      <c r="E121" t="s">
        <v>5</v>
      </c>
      <c r="F121">
        <v>13</v>
      </c>
    </row>
    <row r="122" spans="1:6" x14ac:dyDescent="0.75">
      <c r="A122" t="s">
        <v>54</v>
      </c>
      <c r="B122" t="str">
        <f t="shared" si="2"/>
        <v>2020-12-12--2020-12-18</v>
      </c>
      <c r="C122" s="11">
        <v>44177</v>
      </c>
      <c r="D122" s="11">
        <f t="shared" si="3"/>
        <v>44183</v>
      </c>
      <c r="E122" t="s">
        <v>3</v>
      </c>
      <c r="F122">
        <v>41</v>
      </c>
    </row>
    <row r="123" spans="1:6" x14ac:dyDescent="0.75">
      <c r="A123" t="s">
        <v>54</v>
      </c>
      <c r="B123" t="str">
        <f t="shared" si="2"/>
        <v>2020-12-12--2020-12-18</v>
      </c>
      <c r="C123" s="11">
        <v>44177</v>
      </c>
      <c r="D123" s="11">
        <f t="shared" si="3"/>
        <v>44183</v>
      </c>
      <c r="E123" t="s">
        <v>4</v>
      </c>
      <c r="F123">
        <v>15</v>
      </c>
    </row>
    <row r="124" spans="1:6" x14ac:dyDescent="0.75">
      <c r="A124" t="s">
        <v>54</v>
      </c>
      <c r="B124" t="str">
        <f t="shared" si="2"/>
        <v>2020-12-12--2020-12-18</v>
      </c>
      <c r="C124" s="11">
        <v>44177</v>
      </c>
      <c r="D124" s="11">
        <f t="shared" si="3"/>
        <v>44183</v>
      </c>
      <c r="E124" t="s">
        <v>5</v>
      </c>
      <c r="F124">
        <v>11</v>
      </c>
    </row>
    <row r="125" spans="1:6" x14ac:dyDescent="0.75">
      <c r="A125" t="s">
        <v>55</v>
      </c>
      <c r="B125" t="str">
        <f t="shared" si="2"/>
        <v>2020-12-19--2020-12-25</v>
      </c>
      <c r="C125" s="11">
        <v>44184</v>
      </c>
      <c r="D125" s="11">
        <f t="shared" si="3"/>
        <v>44190</v>
      </c>
      <c r="E125" t="s">
        <v>3</v>
      </c>
      <c r="F125">
        <v>116</v>
      </c>
    </row>
    <row r="126" spans="1:6" x14ac:dyDescent="0.75">
      <c r="A126" t="s">
        <v>55</v>
      </c>
      <c r="B126" t="str">
        <f t="shared" si="2"/>
        <v>2020-12-19--2020-12-25</v>
      </c>
      <c r="C126" s="11">
        <v>44184</v>
      </c>
      <c r="D126" s="11">
        <f t="shared" si="3"/>
        <v>44190</v>
      </c>
      <c r="E126" t="s">
        <v>4</v>
      </c>
      <c r="F126">
        <v>29</v>
      </c>
    </row>
    <row r="127" spans="1:6" x14ac:dyDescent="0.75">
      <c r="A127" t="s">
        <v>55</v>
      </c>
      <c r="B127" t="str">
        <f t="shared" si="2"/>
        <v>2020-12-19--2020-12-25</v>
      </c>
      <c r="C127" s="11">
        <v>44184</v>
      </c>
      <c r="D127" s="11">
        <f t="shared" si="3"/>
        <v>44190</v>
      </c>
      <c r="E127" t="s">
        <v>5</v>
      </c>
      <c r="F127">
        <v>21</v>
      </c>
    </row>
    <row r="128" spans="1:6" x14ac:dyDescent="0.75">
      <c r="A128" t="s">
        <v>56</v>
      </c>
      <c r="B128" t="str">
        <f t="shared" si="2"/>
        <v>2020-12-26--2021-01-01</v>
      </c>
      <c r="C128" s="11">
        <v>44191</v>
      </c>
      <c r="D128" s="11">
        <f t="shared" si="3"/>
        <v>44197</v>
      </c>
      <c r="E128" t="s">
        <v>3</v>
      </c>
      <c r="F128">
        <v>26</v>
      </c>
    </row>
    <row r="129" spans="1:6" x14ac:dyDescent="0.75">
      <c r="A129" t="s">
        <v>56</v>
      </c>
      <c r="B129" t="str">
        <f t="shared" si="2"/>
        <v>2020-12-26--2021-01-01</v>
      </c>
      <c r="C129" s="11">
        <v>44191</v>
      </c>
      <c r="D129" s="11">
        <f t="shared" si="3"/>
        <v>44197</v>
      </c>
      <c r="E129" t="s">
        <v>4</v>
      </c>
      <c r="F129">
        <v>14</v>
      </c>
    </row>
    <row r="130" spans="1:6" x14ac:dyDescent="0.75">
      <c r="A130" t="s">
        <v>56</v>
      </c>
      <c r="B130" t="str">
        <f t="shared" si="2"/>
        <v>2020-12-26--2021-01-01</v>
      </c>
      <c r="C130" s="11">
        <v>44191</v>
      </c>
      <c r="D130" s="11">
        <f t="shared" si="3"/>
        <v>44197</v>
      </c>
      <c r="E130" t="s">
        <v>5</v>
      </c>
      <c r="F130">
        <v>12</v>
      </c>
    </row>
    <row r="131" spans="1:6" x14ac:dyDescent="0.75">
      <c r="A131" t="s">
        <v>57</v>
      </c>
      <c r="B131" t="str">
        <f t="shared" si="2"/>
        <v>2021-01-02--2021-01-08</v>
      </c>
      <c r="C131" s="11">
        <v>44198</v>
      </c>
      <c r="D131" s="11">
        <f t="shared" si="3"/>
        <v>44204</v>
      </c>
      <c r="E131" t="s">
        <v>3</v>
      </c>
      <c r="F131">
        <v>28</v>
      </c>
    </row>
    <row r="132" spans="1:6" x14ac:dyDescent="0.75">
      <c r="A132" t="s">
        <v>57</v>
      </c>
      <c r="B132" t="str">
        <f t="shared" si="2"/>
        <v>2021-01-02--2021-01-08</v>
      </c>
      <c r="C132" s="11">
        <v>44198</v>
      </c>
      <c r="D132" s="11">
        <f t="shared" si="3"/>
        <v>44204</v>
      </c>
      <c r="E132" t="s">
        <v>4</v>
      </c>
      <c r="F132">
        <v>14</v>
      </c>
    </row>
    <row r="133" spans="1:6" x14ac:dyDescent="0.75">
      <c r="A133" t="s">
        <v>57</v>
      </c>
      <c r="B133" t="str">
        <f t="shared" ref="B133:B184" si="4">TEXT(C133,"YYYY-MM-DD")&amp;"--"&amp;TEXT(D133,"YYYY-MM-DD")</f>
        <v>2021-01-02--2021-01-08</v>
      </c>
      <c r="C133" s="11">
        <v>44198</v>
      </c>
      <c r="D133" s="11">
        <f t="shared" ref="D133:D184" si="5">C133+6</f>
        <v>44204</v>
      </c>
      <c r="E133" t="s">
        <v>5</v>
      </c>
      <c r="F133">
        <v>11</v>
      </c>
    </row>
    <row r="134" spans="1:6" x14ac:dyDescent="0.75">
      <c r="A134" t="s">
        <v>58</v>
      </c>
      <c r="B134" t="str">
        <f t="shared" si="4"/>
        <v>2021-01-09--2021-01-15</v>
      </c>
      <c r="C134" s="11">
        <v>44205</v>
      </c>
      <c r="D134" s="11">
        <f t="shared" si="5"/>
        <v>44211</v>
      </c>
      <c r="E134" t="s">
        <v>3</v>
      </c>
      <c r="F134">
        <v>51</v>
      </c>
    </row>
    <row r="135" spans="1:6" x14ac:dyDescent="0.75">
      <c r="A135" t="s">
        <v>58</v>
      </c>
      <c r="B135" t="str">
        <f t="shared" si="4"/>
        <v>2021-01-09--2021-01-15</v>
      </c>
      <c r="C135" s="11">
        <v>44205</v>
      </c>
      <c r="D135" s="11">
        <f t="shared" si="5"/>
        <v>44211</v>
      </c>
      <c r="E135" t="s">
        <v>4</v>
      </c>
      <c r="F135">
        <v>14</v>
      </c>
    </row>
    <row r="136" spans="1:6" x14ac:dyDescent="0.75">
      <c r="A136" t="s">
        <v>58</v>
      </c>
      <c r="B136" t="str">
        <f t="shared" si="4"/>
        <v>2021-01-09--2021-01-15</v>
      </c>
      <c r="C136" s="11">
        <v>44205</v>
      </c>
      <c r="D136" s="11">
        <f t="shared" si="5"/>
        <v>44211</v>
      </c>
      <c r="E136" t="s">
        <v>5</v>
      </c>
      <c r="F136">
        <v>12</v>
      </c>
    </row>
    <row r="137" spans="1:6" x14ac:dyDescent="0.75">
      <c r="A137" t="s">
        <v>59</v>
      </c>
      <c r="B137" t="str">
        <f t="shared" si="4"/>
        <v>2021-01-16--2021-01-22</v>
      </c>
      <c r="C137" s="11">
        <v>44212</v>
      </c>
      <c r="D137" s="11">
        <f t="shared" si="5"/>
        <v>44218</v>
      </c>
      <c r="E137" t="s">
        <v>3</v>
      </c>
      <c r="F137">
        <v>35</v>
      </c>
    </row>
    <row r="138" spans="1:6" x14ac:dyDescent="0.75">
      <c r="A138" t="s">
        <v>59</v>
      </c>
      <c r="B138" t="str">
        <f t="shared" si="4"/>
        <v>2021-01-16--2021-01-22</v>
      </c>
      <c r="C138" s="11">
        <v>44212</v>
      </c>
      <c r="D138" s="11">
        <f t="shared" si="5"/>
        <v>44218</v>
      </c>
      <c r="E138" t="s">
        <v>4</v>
      </c>
      <c r="F138">
        <v>14</v>
      </c>
    </row>
    <row r="139" spans="1:6" x14ac:dyDescent="0.75">
      <c r="A139" t="s">
        <v>59</v>
      </c>
      <c r="B139" t="str">
        <f t="shared" si="4"/>
        <v>2021-01-16--2021-01-22</v>
      </c>
      <c r="C139" s="11">
        <v>44212</v>
      </c>
      <c r="D139" s="11">
        <f t="shared" si="5"/>
        <v>44218</v>
      </c>
      <c r="E139" t="s">
        <v>5</v>
      </c>
      <c r="F139">
        <v>12</v>
      </c>
    </row>
    <row r="140" spans="1:6" x14ac:dyDescent="0.75">
      <c r="A140" t="s">
        <v>60</v>
      </c>
      <c r="B140" t="str">
        <f t="shared" si="4"/>
        <v>2021-01-23--2021-01-29</v>
      </c>
      <c r="C140" s="11">
        <v>44219</v>
      </c>
      <c r="D140" s="11">
        <f t="shared" si="5"/>
        <v>44225</v>
      </c>
      <c r="E140" t="s">
        <v>3</v>
      </c>
      <c r="F140">
        <v>28</v>
      </c>
    </row>
    <row r="141" spans="1:6" x14ac:dyDescent="0.75">
      <c r="A141" t="s">
        <v>60</v>
      </c>
      <c r="B141" t="str">
        <f t="shared" si="4"/>
        <v>2021-01-23--2021-01-29</v>
      </c>
      <c r="C141" s="11">
        <v>44219</v>
      </c>
      <c r="D141" s="11">
        <f t="shared" si="5"/>
        <v>44225</v>
      </c>
      <c r="E141" t="s">
        <v>5</v>
      </c>
      <c r="F141">
        <v>11</v>
      </c>
    </row>
    <row r="142" spans="1:6" x14ac:dyDescent="0.75">
      <c r="A142" t="s">
        <v>60</v>
      </c>
      <c r="B142" t="str">
        <f t="shared" si="4"/>
        <v>2021-01-23--2021-01-29</v>
      </c>
      <c r="C142" s="11">
        <v>44219</v>
      </c>
      <c r="D142" s="11">
        <f t="shared" si="5"/>
        <v>44225</v>
      </c>
      <c r="E142" t="s">
        <v>4</v>
      </c>
      <c r="F142">
        <v>9</v>
      </c>
    </row>
    <row r="143" spans="1:6" x14ac:dyDescent="0.75">
      <c r="A143" t="s">
        <v>61</v>
      </c>
      <c r="B143" t="str">
        <f t="shared" si="4"/>
        <v>2021-01-30--2021-02-05</v>
      </c>
      <c r="C143" s="11">
        <v>44226</v>
      </c>
      <c r="D143" s="11">
        <f t="shared" si="5"/>
        <v>44232</v>
      </c>
      <c r="E143" t="s">
        <v>3</v>
      </c>
      <c r="F143">
        <v>50</v>
      </c>
    </row>
    <row r="144" spans="1:6" x14ac:dyDescent="0.75">
      <c r="A144" t="s">
        <v>61</v>
      </c>
      <c r="B144" t="str">
        <f t="shared" si="4"/>
        <v>2021-01-30--2021-02-05</v>
      </c>
      <c r="C144" s="11">
        <v>44226</v>
      </c>
      <c r="D144" s="11">
        <f t="shared" si="5"/>
        <v>44232</v>
      </c>
      <c r="E144" t="s">
        <v>4</v>
      </c>
      <c r="F144">
        <v>10</v>
      </c>
    </row>
    <row r="145" spans="1:6" x14ac:dyDescent="0.75">
      <c r="A145" t="s">
        <v>61</v>
      </c>
      <c r="B145" t="str">
        <f t="shared" si="4"/>
        <v>2021-01-30--2021-02-05</v>
      </c>
      <c r="C145" s="11">
        <v>44226</v>
      </c>
      <c r="D145" s="11">
        <f t="shared" si="5"/>
        <v>44232</v>
      </c>
      <c r="E145" t="s">
        <v>5</v>
      </c>
      <c r="F145">
        <v>7</v>
      </c>
    </row>
    <row r="146" spans="1:6" x14ac:dyDescent="0.75">
      <c r="A146" t="s">
        <v>62</v>
      </c>
      <c r="B146" t="str">
        <f t="shared" si="4"/>
        <v>2021-02-06--2021-02-12</v>
      </c>
      <c r="C146" s="11">
        <v>44233</v>
      </c>
      <c r="D146" s="11">
        <f t="shared" si="5"/>
        <v>44239</v>
      </c>
      <c r="E146" t="s">
        <v>3</v>
      </c>
      <c r="F146">
        <v>58</v>
      </c>
    </row>
    <row r="147" spans="1:6" x14ac:dyDescent="0.75">
      <c r="A147" t="s">
        <v>62</v>
      </c>
      <c r="B147" t="str">
        <f t="shared" si="4"/>
        <v>2021-02-06--2021-02-12</v>
      </c>
      <c r="C147" s="11">
        <v>44233</v>
      </c>
      <c r="D147" s="11">
        <f t="shared" si="5"/>
        <v>44239</v>
      </c>
      <c r="E147" t="s">
        <v>4</v>
      </c>
      <c r="F147">
        <v>21</v>
      </c>
    </row>
    <row r="148" spans="1:6" x14ac:dyDescent="0.75">
      <c r="A148" t="s">
        <v>62</v>
      </c>
      <c r="B148" t="str">
        <f t="shared" si="4"/>
        <v>2021-02-06--2021-02-12</v>
      </c>
      <c r="C148" s="11">
        <v>44233</v>
      </c>
      <c r="D148" s="11">
        <f t="shared" si="5"/>
        <v>44239</v>
      </c>
      <c r="E148" t="s">
        <v>5</v>
      </c>
      <c r="F148">
        <v>15</v>
      </c>
    </row>
    <row r="149" spans="1:6" x14ac:dyDescent="0.75">
      <c r="A149" t="s">
        <v>63</v>
      </c>
      <c r="B149" t="str">
        <f t="shared" si="4"/>
        <v>2021-02-13--2021-02-19</v>
      </c>
      <c r="C149" s="11">
        <v>44240</v>
      </c>
      <c r="D149" s="11">
        <f t="shared" si="5"/>
        <v>44246</v>
      </c>
      <c r="E149" t="s">
        <v>3</v>
      </c>
      <c r="F149">
        <v>33</v>
      </c>
    </row>
    <row r="150" spans="1:6" x14ac:dyDescent="0.75">
      <c r="A150" t="s">
        <v>63</v>
      </c>
      <c r="B150" t="str">
        <f t="shared" si="4"/>
        <v>2021-02-13--2021-02-19</v>
      </c>
      <c r="C150" s="11">
        <v>44240</v>
      </c>
      <c r="D150" s="11">
        <f t="shared" si="5"/>
        <v>44246</v>
      </c>
      <c r="E150" t="s">
        <v>5</v>
      </c>
      <c r="F150">
        <v>12</v>
      </c>
    </row>
    <row r="151" spans="1:6" x14ac:dyDescent="0.75">
      <c r="A151" t="s">
        <v>63</v>
      </c>
      <c r="B151" t="str">
        <f t="shared" si="4"/>
        <v>2021-02-13--2021-02-19</v>
      </c>
      <c r="C151" s="11">
        <v>44240</v>
      </c>
      <c r="D151" s="11">
        <f t="shared" si="5"/>
        <v>44246</v>
      </c>
      <c r="E151" t="s">
        <v>4</v>
      </c>
      <c r="F151">
        <v>10</v>
      </c>
    </row>
    <row r="152" spans="1:6" x14ac:dyDescent="0.75">
      <c r="A152" t="s">
        <v>64</v>
      </c>
      <c r="B152" t="str">
        <f t="shared" si="4"/>
        <v>2021-02-20--2021-02-26</v>
      </c>
      <c r="C152" s="11">
        <v>44247</v>
      </c>
      <c r="D152" s="11">
        <f t="shared" si="5"/>
        <v>44253</v>
      </c>
      <c r="E152" t="s">
        <v>3</v>
      </c>
      <c r="F152">
        <v>44</v>
      </c>
    </row>
    <row r="153" spans="1:6" x14ac:dyDescent="0.75">
      <c r="A153" t="s">
        <v>64</v>
      </c>
      <c r="B153" t="str">
        <f t="shared" si="4"/>
        <v>2021-02-20--2021-02-26</v>
      </c>
      <c r="C153" s="11">
        <v>44247</v>
      </c>
      <c r="D153" s="11">
        <f t="shared" si="5"/>
        <v>44253</v>
      </c>
      <c r="E153" t="s">
        <v>5</v>
      </c>
      <c r="F153">
        <v>11</v>
      </c>
    </row>
    <row r="154" spans="1:6" x14ac:dyDescent="0.75">
      <c r="A154" t="s">
        <v>64</v>
      </c>
      <c r="B154" t="str">
        <f t="shared" si="4"/>
        <v>2021-02-20--2021-02-26</v>
      </c>
      <c r="C154" s="11">
        <v>44247</v>
      </c>
      <c r="D154" s="11">
        <f t="shared" si="5"/>
        <v>44253</v>
      </c>
      <c r="E154" t="s">
        <v>4</v>
      </c>
      <c r="F154">
        <v>6</v>
      </c>
    </row>
    <row r="155" spans="1:6" x14ac:dyDescent="0.75">
      <c r="A155" t="s">
        <v>65</v>
      </c>
      <c r="B155" t="str">
        <f t="shared" si="4"/>
        <v>2021-02-27--2021-03-05</v>
      </c>
      <c r="C155" s="11">
        <v>44254</v>
      </c>
      <c r="D155" s="11">
        <f t="shared" si="5"/>
        <v>44260</v>
      </c>
      <c r="E155" t="s">
        <v>3</v>
      </c>
      <c r="F155">
        <v>20</v>
      </c>
    </row>
    <row r="156" spans="1:6" x14ac:dyDescent="0.75">
      <c r="A156" t="s">
        <v>65</v>
      </c>
      <c r="B156" t="str">
        <f t="shared" si="4"/>
        <v>2021-02-27--2021-03-05</v>
      </c>
      <c r="C156" s="11">
        <v>44254</v>
      </c>
      <c r="D156" s="11">
        <f t="shared" si="5"/>
        <v>44260</v>
      </c>
      <c r="E156" t="s">
        <v>4</v>
      </c>
      <c r="F156">
        <v>14</v>
      </c>
    </row>
    <row r="157" spans="1:6" x14ac:dyDescent="0.75">
      <c r="A157" t="s">
        <v>65</v>
      </c>
      <c r="B157" t="str">
        <f t="shared" si="4"/>
        <v>2021-02-27--2021-03-05</v>
      </c>
      <c r="C157" s="11">
        <v>44254</v>
      </c>
      <c r="D157" s="11">
        <f t="shared" si="5"/>
        <v>44260</v>
      </c>
      <c r="E157" t="s">
        <v>5</v>
      </c>
      <c r="F157">
        <v>8</v>
      </c>
    </row>
    <row r="158" spans="1:6" x14ac:dyDescent="0.75">
      <c r="A158" t="s">
        <v>66</v>
      </c>
      <c r="B158" t="str">
        <f t="shared" si="4"/>
        <v>2021-03-06--2021-03-12</v>
      </c>
      <c r="C158" s="11">
        <v>44261</v>
      </c>
      <c r="D158" s="11">
        <f t="shared" si="5"/>
        <v>44267</v>
      </c>
      <c r="E158" t="s">
        <v>3</v>
      </c>
      <c r="F158">
        <v>54</v>
      </c>
    </row>
    <row r="159" spans="1:6" x14ac:dyDescent="0.75">
      <c r="A159" t="s">
        <v>66</v>
      </c>
      <c r="B159" t="str">
        <f t="shared" si="4"/>
        <v>2021-03-06--2021-03-12</v>
      </c>
      <c r="C159" s="11">
        <v>44261</v>
      </c>
      <c r="D159" s="11">
        <f t="shared" si="5"/>
        <v>44267</v>
      </c>
      <c r="E159" t="s">
        <v>4</v>
      </c>
      <c r="F159">
        <v>22</v>
      </c>
    </row>
    <row r="160" spans="1:6" x14ac:dyDescent="0.75">
      <c r="A160" t="s">
        <v>66</v>
      </c>
      <c r="B160" t="str">
        <f t="shared" si="4"/>
        <v>2021-03-06--2021-03-12</v>
      </c>
      <c r="C160" s="11">
        <v>44261</v>
      </c>
      <c r="D160" s="11">
        <f t="shared" si="5"/>
        <v>44267</v>
      </c>
      <c r="E160" t="s">
        <v>5</v>
      </c>
      <c r="F160">
        <v>8</v>
      </c>
    </row>
    <row r="161" spans="1:6" x14ac:dyDescent="0.75">
      <c r="A161" t="s">
        <v>324</v>
      </c>
      <c r="B161" t="str">
        <f t="shared" si="4"/>
        <v>2021-03-13--2021-03-19</v>
      </c>
      <c r="C161" s="11">
        <v>44268</v>
      </c>
      <c r="D161" s="11">
        <f t="shared" si="5"/>
        <v>44274</v>
      </c>
      <c r="E161" t="s">
        <v>3</v>
      </c>
      <c r="F161">
        <v>30</v>
      </c>
    </row>
    <row r="162" spans="1:6" x14ac:dyDescent="0.75">
      <c r="A162" t="s">
        <v>324</v>
      </c>
      <c r="B162" t="str">
        <f t="shared" si="4"/>
        <v>2021-03-13--2021-03-19</v>
      </c>
      <c r="C162" s="11">
        <v>44268</v>
      </c>
      <c r="D162" s="11">
        <f t="shared" si="5"/>
        <v>44274</v>
      </c>
      <c r="E162" t="s">
        <v>4</v>
      </c>
      <c r="F162">
        <v>15</v>
      </c>
    </row>
    <row r="163" spans="1:6" x14ac:dyDescent="0.75">
      <c r="A163" t="s">
        <v>325</v>
      </c>
      <c r="B163" t="str">
        <f t="shared" si="4"/>
        <v>2021-03-13--2021-03-19</v>
      </c>
      <c r="C163" s="11">
        <v>44268</v>
      </c>
      <c r="D163" s="11">
        <f t="shared" si="5"/>
        <v>44274</v>
      </c>
      <c r="E163" t="s">
        <v>5</v>
      </c>
      <c r="F163">
        <v>12</v>
      </c>
    </row>
    <row r="164" spans="1:6" x14ac:dyDescent="0.75">
      <c r="A164" t="s">
        <v>68</v>
      </c>
      <c r="B164" t="str">
        <f t="shared" si="4"/>
        <v>2021-03-20--2021-03-26</v>
      </c>
      <c r="C164" s="11">
        <v>44275</v>
      </c>
      <c r="D164" s="11">
        <f t="shared" si="5"/>
        <v>44281</v>
      </c>
      <c r="E164" t="s">
        <v>3</v>
      </c>
      <c r="F164">
        <v>37</v>
      </c>
    </row>
    <row r="165" spans="1:6" x14ac:dyDescent="0.75">
      <c r="A165" t="s">
        <v>68</v>
      </c>
      <c r="B165" t="str">
        <f t="shared" si="4"/>
        <v>2021-03-20--2021-03-26</v>
      </c>
      <c r="C165" s="11">
        <v>44275</v>
      </c>
      <c r="D165" s="11">
        <f t="shared" si="5"/>
        <v>44281</v>
      </c>
      <c r="E165" t="s">
        <v>4</v>
      </c>
      <c r="F165">
        <v>17</v>
      </c>
    </row>
    <row r="166" spans="1:6" x14ac:dyDescent="0.75">
      <c r="A166" t="s">
        <v>68</v>
      </c>
      <c r="B166" t="str">
        <f t="shared" si="4"/>
        <v>2021-03-20--2021-03-26</v>
      </c>
      <c r="C166" s="11">
        <v>44275</v>
      </c>
      <c r="D166" s="11">
        <f t="shared" si="5"/>
        <v>44281</v>
      </c>
      <c r="E166" t="s">
        <v>5</v>
      </c>
      <c r="F166">
        <v>7</v>
      </c>
    </row>
    <row r="167" spans="1:6" x14ac:dyDescent="0.75">
      <c r="A167" t="s">
        <v>69</v>
      </c>
      <c r="B167" t="str">
        <f t="shared" si="4"/>
        <v>2021-03-27--2021-04-02</v>
      </c>
      <c r="C167" s="11">
        <v>44282</v>
      </c>
      <c r="D167" s="11">
        <f t="shared" si="5"/>
        <v>44288</v>
      </c>
      <c r="E167" t="s">
        <v>5</v>
      </c>
      <c r="F167">
        <v>14</v>
      </c>
    </row>
    <row r="168" spans="1:6" x14ac:dyDescent="0.75">
      <c r="A168" t="s">
        <v>69</v>
      </c>
      <c r="B168" t="str">
        <f t="shared" si="4"/>
        <v>2021-03-27--2021-04-02</v>
      </c>
      <c r="C168" s="11">
        <v>44282</v>
      </c>
      <c r="D168" s="11">
        <f t="shared" si="5"/>
        <v>44288</v>
      </c>
      <c r="E168" t="s">
        <v>3</v>
      </c>
      <c r="F168">
        <v>13</v>
      </c>
    </row>
    <row r="169" spans="1:6" x14ac:dyDescent="0.75">
      <c r="A169" t="s">
        <v>69</v>
      </c>
      <c r="B169" t="str">
        <f t="shared" si="4"/>
        <v>2021-03-27--2021-04-02</v>
      </c>
      <c r="C169" s="11">
        <v>44282</v>
      </c>
      <c r="D169" s="11">
        <f t="shared" si="5"/>
        <v>44288</v>
      </c>
      <c r="E169" t="s">
        <v>4</v>
      </c>
      <c r="F169">
        <v>13</v>
      </c>
    </row>
    <row r="170" spans="1:6" x14ac:dyDescent="0.75">
      <c r="A170" t="s">
        <v>70</v>
      </c>
      <c r="B170" t="str">
        <f t="shared" si="4"/>
        <v>2021-04-03--2021-04-09</v>
      </c>
      <c r="C170" s="11">
        <v>44289</v>
      </c>
      <c r="D170" s="11">
        <f t="shared" si="5"/>
        <v>44295</v>
      </c>
      <c r="E170" t="s">
        <v>3</v>
      </c>
      <c r="F170">
        <v>30</v>
      </c>
    </row>
    <row r="171" spans="1:6" x14ac:dyDescent="0.75">
      <c r="A171" t="s">
        <v>70</v>
      </c>
      <c r="B171" t="str">
        <f t="shared" si="4"/>
        <v>2021-04-03--2021-04-09</v>
      </c>
      <c r="C171" s="11">
        <v>44289</v>
      </c>
      <c r="D171" s="11">
        <f t="shared" si="5"/>
        <v>44295</v>
      </c>
      <c r="E171" t="s">
        <v>5</v>
      </c>
      <c r="F171">
        <v>8</v>
      </c>
    </row>
    <row r="172" spans="1:6" x14ac:dyDescent="0.75">
      <c r="A172" t="s">
        <v>70</v>
      </c>
      <c r="B172" t="str">
        <f t="shared" si="4"/>
        <v>2021-04-03--2021-04-09</v>
      </c>
      <c r="C172" s="11">
        <v>44289</v>
      </c>
      <c r="D172" s="11">
        <f t="shared" si="5"/>
        <v>44295</v>
      </c>
      <c r="E172" t="s">
        <v>4</v>
      </c>
      <c r="F172">
        <v>7</v>
      </c>
    </row>
    <row r="173" spans="1:6" x14ac:dyDescent="0.75">
      <c r="A173" t="s">
        <v>71</v>
      </c>
      <c r="B173" t="str">
        <f t="shared" si="4"/>
        <v>2021-04-10--2021-04-16</v>
      </c>
      <c r="C173" s="11">
        <v>44296</v>
      </c>
      <c r="D173" s="11">
        <f t="shared" si="5"/>
        <v>44302</v>
      </c>
      <c r="E173" t="s">
        <v>3</v>
      </c>
      <c r="F173">
        <v>104</v>
      </c>
    </row>
    <row r="174" spans="1:6" x14ac:dyDescent="0.75">
      <c r="A174" t="s">
        <v>71</v>
      </c>
      <c r="B174" t="str">
        <f t="shared" si="4"/>
        <v>2021-04-10--2021-04-16</v>
      </c>
      <c r="C174" s="11">
        <v>44296</v>
      </c>
      <c r="D174" s="11">
        <f t="shared" si="5"/>
        <v>44302</v>
      </c>
      <c r="E174" t="s">
        <v>4</v>
      </c>
      <c r="F174">
        <v>25</v>
      </c>
    </row>
    <row r="175" spans="1:6" x14ac:dyDescent="0.75">
      <c r="A175" t="s">
        <v>71</v>
      </c>
      <c r="B175" t="str">
        <f t="shared" si="4"/>
        <v>2021-04-10--2021-04-16</v>
      </c>
      <c r="C175" s="11">
        <v>44296</v>
      </c>
      <c r="D175" s="11">
        <f t="shared" si="5"/>
        <v>44302</v>
      </c>
      <c r="E175" t="s">
        <v>5</v>
      </c>
      <c r="F175">
        <v>21</v>
      </c>
    </row>
    <row r="176" spans="1:6" x14ac:dyDescent="0.75">
      <c r="A176" t="s">
        <v>72</v>
      </c>
      <c r="B176" t="str">
        <f t="shared" si="4"/>
        <v>2021-04-17--2021-04-23</v>
      </c>
      <c r="C176" s="11">
        <v>44303</v>
      </c>
      <c r="D176" s="11">
        <f t="shared" si="5"/>
        <v>44309</v>
      </c>
      <c r="E176" t="s">
        <v>3</v>
      </c>
      <c r="F176">
        <v>24</v>
      </c>
    </row>
    <row r="177" spans="1:6" x14ac:dyDescent="0.75">
      <c r="A177" t="s">
        <v>72</v>
      </c>
      <c r="B177" t="str">
        <f t="shared" si="4"/>
        <v>2021-04-17--2021-04-23</v>
      </c>
      <c r="C177" s="11">
        <v>44303</v>
      </c>
      <c r="D177" s="11">
        <f t="shared" si="5"/>
        <v>44309</v>
      </c>
      <c r="E177" t="s">
        <v>4</v>
      </c>
      <c r="F177">
        <v>17</v>
      </c>
    </row>
    <row r="178" spans="1:6" x14ac:dyDescent="0.75">
      <c r="A178" t="s">
        <v>72</v>
      </c>
      <c r="B178" t="str">
        <f t="shared" si="4"/>
        <v>2021-04-17--2021-04-23</v>
      </c>
      <c r="C178" s="11">
        <v>44303</v>
      </c>
      <c r="D178" s="11">
        <f t="shared" si="5"/>
        <v>44309</v>
      </c>
      <c r="E178" t="s">
        <v>5</v>
      </c>
      <c r="F178">
        <v>9</v>
      </c>
    </row>
    <row r="179" spans="1:6" x14ac:dyDescent="0.75">
      <c r="A179" t="s">
        <v>73</v>
      </c>
      <c r="B179" t="str">
        <f t="shared" si="4"/>
        <v>2021-04-24--2021-04-30</v>
      </c>
      <c r="C179" s="11">
        <v>44310</v>
      </c>
      <c r="D179" s="11">
        <f t="shared" si="5"/>
        <v>44316</v>
      </c>
      <c r="E179" t="s">
        <v>3</v>
      </c>
      <c r="F179">
        <v>30</v>
      </c>
    </row>
    <row r="180" spans="1:6" x14ac:dyDescent="0.75">
      <c r="A180" t="s">
        <v>73</v>
      </c>
      <c r="B180" t="str">
        <f t="shared" si="4"/>
        <v>2021-04-24--2021-04-30</v>
      </c>
      <c r="C180" s="11">
        <v>44310</v>
      </c>
      <c r="D180" s="11">
        <f t="shared" si="5"/>
        <v>44316</v>
      </c>
      <c r="E180" t="s">
        <v>5</v>
      </c>
      <c r="F180">
        <v>10</v>
      </c>
    </row>
    <row r="181" spans="1:6" x14ac:dyDescent="0.75">
      <c r="A181" t="s">
        <v>73</v>
      </c>
      <c r="B181" t="str">
        <f t="shared" si="4"/>
        <v>2021-04-24--2021-04-30</v>
      </c>
      <c r="C181" s="11">
        <v>44310</v>
      </c>
      <c r="D181" s="11">
        <f t="shared" si="5"/>
        <v>44316</v>
      </c>
      <c r="E181" t="s">
        <v>4</v>
      </c>
      <c r="F181">
        <v>7</v>
      </c>
    </row>
    <row r="182" spans="1:6" x14ac:dyDescent="0.75">
      <c r="A182" t="s">
        <v>74</v>
      </c>
      <c r="B182" t="str">
        <f t="shared" si="4"/>
        <v>2021-05-01--2021-05-07</v>
      </c>
      <c r="C182" s="11">
        <v>44317</v>
      </c>
      <c r="D182" s="11">
        <f t="shared" si="5"/>
        <v>44323</v>
      </c>
      <c r="E182" t="s">
        <v>3</v>
      </c>
      <c r="F182">
        <v>17</v>
      </c>
    </row>
    <row r="183" spans="1:6" x14ac:dyDescent="0.75">
      <c r="A183" t="s">
        <v>74</v>
      </c>
      <c r="B183" t="str">
        <f t="shared" si="4"/>
        <v>2021-05-01--2021-05-07</v>
      </c>
      <c r="C183" s="11">
        <v>44317</v>
      </c>
      <c r="D183" s="11">
        <f t="shared" si="5"/>
        <v>44323</v>
      </c>
      <c r="E183" t="s">
        <v>5</v>
      </c>
      <c r="F183">
        <v>9</v>
      </c>
    </row>
    <row r="184" spans="1:6" x14ac:dyDescent="0.75">
      <c r="A184" t="s">
        <v>74</v>
      </c>
      <c r="B184" t="str">
        <f t="shared" si="4"/>
        <v>2021-05-01--2021-05-07</v>
      </c>
      <c r="C184" s="11">
        <v>44317</v>
      </c>
      <c r="D184" s="11">
        <f t="shared" si="5"/>
        <v>44323</v>
      </c>
      <c r="E184" t="s">
        <v>4</v>
      </c>
      <c r="F184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1031B-AB69-420F-9FA4-7EE8F5234B50}">
  <sheetPr>
    <tabColor rgb="FFB381D9"/>
  </sheetPr>
  <dimension ref="A3:O76"/>
  <sheetViews>
    <sheetView workbookViewId="0">
      <selection activeCell="B4" sqref="B4:D76"/>
      <pivotSelection pane="bottomRight" showHeader="1" extendable="1" axis="axisCol" max="4" activeRow="3" activeCol="1" previousRow="3" previousCol="3" click="1" r:id="rId1">
        <pivotArea dataOnly="0" outline="0" axis="axisCol" fieldPosition="0">
          <references count="1">
            <reference field="4" count="3">
              <x v="0"/>
              <x v="1"/>
              <x v="2"/>
            </reference>
          </references>
        </pivotArea>
      </pivotSelection>
    </sheetView>
  </sheetViews>
  <sheetFormatPr defaultColWidth="8.86328125" defaultRowHeight="14.75" x14ac:dyDescent="0.75"/>
  <cols>
    <col min="1" max="1" width="21.31640625" style="35" bestFit="1" customWidth="1"/>
    <col min="2" max="2" width="15.76953125" style="35" bestFit="1" customWidth="1"/>
    <col min="3" max="3" width="8" style="35" bestFit="1" customWidth="1"/>
    <col min="4" max="4" width="7.86328125" style="35" bestFit="1" customWidth="1"/>
    <col min="5" max="5" width="7.453125" style="35" bestFit="1" customWidth="1"/>
    <col min="6" max="6" width="11" style="35" bestFit="1" customWidth="1"/>
    <col min="7" max="16384" width="8.86328125" style="35"/>
  </cols>
  <sheetData>
    <row r="3" spans="1:15" x14ac:dyDescent="0.75">
      <c r="A3" s="2" t="s">
        <v>323</v>
      </c>
      <c r="B3" s="2" t="s">
        <v>148</v>
      </c>
      <c r="C3"/>
      <c r="D3"/>
      <c r="E3"/>
      <c r="F3" s="12" t="s">
        <v>156</v>
      </c>
    </row>
    <row r="4" spans="1:15" x14ac:dyDescent="0.75">
      <c r="A4" s="2" t="s">
        <v>149</v>
      </c>
      <c r="B4" s="35" t="s">
        <v>5</v>
      </c>
      <c r="C4" s="35" t="s">
        <v>3</v>
      </c>
      <c r="D4" s="35" t="s">
        <v>4</v>
      </c>
      <c r="E4" s="35" t="s">
        <v>297</v>
      </c>
      <c r="F4" s="12" t="s">
        <v>215</v>
      </c>
      <c r="G4" s="35" t="s">
        <v>310</v>
      </c>
      <c r="H4" s="35" t="s">
        <v>311</v>
      </c>
      <c r="I4" s="35" t="s">
        <v>312</v>
      </c>
      <c r="J4" s="35" t="s">
        <v>313</v>
      </c>
      <c r="K4" s="35" t="s">
        <v>314</v>
      </c>
      <c r="L4" s="35" t="s">
        <v>315</v>
      </c>
      <c r="M4" s="35" t="s">
        <v>316</v>
      </c>
      <c r="N4" s="35" t="s">
        <v>317</v>
      </c>
      <c r="O4" s="35" t="s">
        <v>318</v>
      </c>
    </row>
    <row r="5" spans="1:15" x14ac:dyDescent="0.75">
      <c r="A5" s="3" t="s">
        <v>289</v>
      </c>
      <c r="B5" s="47">
        <v>0</v>
      </c>
      <c r="C5" s="47">
        <v>1</v>
      </c>
      <c r="D5" s="47">
        <v>0</v>
      </c>
      <c r="E5" s="47">
        <v>0</v>
      </c>
      <c r="F5" s="12">
        <f>VLOOKUP(A5,'Sales Variance Data'!B58:I132,MATCH($F$3,'Sales Variance Data'!$B$5:$I$5,0),FALSE)</f>
        <v>8.8815789473684292E-2</v>
      </c>
      <c r="G5" s="35">
        <f>D5-B5</f>
        <v>0</v>
      </c>
      <c r="H5" s="19">
        <f>$F6</f>
        <v>-7.8549848942598186E-2</v>
      </c>
      <c r="I5" s="19">
        <f>$F7</f>
        <v>5.9016393442622883E-2</v>
      </c>
      <c r="J5" s="19">
        <f>$F8</f>
        <v>9.2879256965944235E-2</v>
      </c>
      <c r="K5" s="19">
        <f>$F9</f>
        <v>-6.5155807365439133E-2</v>
      </c>
      <c r="L5" s="19">
        <f>$F10</f>
        <v>-2.7272727272727223E-2</v>
      </c>
      <c r="M5" s="19">
        <f>$F11</f>
        <v>-6.230529595015577E-2</v>
      </c>
      <c r="N5" s="19">
        <f>$F12</f>
        <v>9.6345514950166189E-2</v>
      </c>
      <c r="O5" s="19">
        <f>$F13</f>
        <v>-0.1454545454545455</v>
      </c>
    </row>
    <row r="6" spans="1:15" x14ac:dyDescent="0.75">
      <c r="A6" s="3" t="s">
        <v>288</v>
      </c>
      <c r="B6" s="47" t="e">
        <v>#DIV/0!</v>
      </c>
      <c r="C6" s="47" t="e">
        <v>#DIV/0!</v>
      </c>
      <c r="D6" s="47" t="e">
        <v>#DIV/0!</v>
      </c>
      <c r="E6" s="47" t="e">
        <v>#DIV/0!</v>
      </c>
      <c r="F6" s="12">
        <f>VLOOKUP(A6,'Sales Variance Data'!B59:I133,MATCH($F$3,'Sales Variance Data'!$B$5:$I$5,0),FALSE)</f>
        <v>-7.8549848942598186E-2</v>
      </c>
      <c r="G6" s="35" t="e">
        <f t="shared" ref="G6:G69" si="0">D6-B6</f>
        <v>#DIV/0!</v>
      </c>
      <c r="H6" s="19">
        <f t="shared" ref="H6:H69" si="1">$F7</f>
        <v>5.9016393442622883E-2</v>
      </c>
      <c r="I6" s="19">
        <f t="shared" ref="I6:I69" si="2">$F8</f>
        <v>9.2879256965944235E-2</v>
      </c>
      <c r="J6" s="19">
        <f t="shared" ref="J6:J69" si="3">$F9</f>
        <v>-6.5155807365439133E-2</v>
      </c>
      <c r="K6" s="19">
        <f t="shared" ref="K6:K69" si="4">$F10</f>
        <v>-2.7272727272727223E-2</v>
      </c>
      <c r="L6" s="19">
        <f t="shared" ref="L6:L69" si="5">$F11</f>
        <v>-6.230529595015577E-2</v>
      </c>
      <c r="M6" s="19">
        <f t="shared" ref="M6:M69" si="6">$F12</f>
        <v>9.6345514950166189E-2</v>
      </c>
      <c r="N6" s="19">
        <f t="shared" ref="N6:N69" si="7">$F13</f>
        <v>-0.1454545454545455</v>
      </c>
      <c r="O6" s="19">
        <f t="shared" ref="O6:O69" si="8">$F14</f>
        <v>0.21985815602836881</v>
      </c>
    </row>
    <row r="7" spans="1:15" x14ac:dyDescent="0.75">
      <c r="A7" s="3" t="s">
        <v>287</v>
      </c>
      <c r="B7" s="47">
        <v>0</v>
      </c>
      <c r="C7" s="47">
        <v>1</v>
      </c>
      <c r="D7" s="47">
        <v>0</v>
      </c>
      <c r="E7" s="47">
        <v>0</v>
      </c>
      <c r="F7" s="12">
        <f>VLOOKUP(A7,'Sales Variance Data'!B60:I134,MATCH($F$3,'Sales Variance Data'!$B$5:$I$5,0),FALSE)</f>
        <v>5.9016393442622883E-2</v>
      </c>
      <c r="G7" s="35">
        <f t="shared" si="0"/>
        <v>0</v>
      </c>
      <c r="H7" s="19">
        <f t="shared" si="1"/>
        <v>9.2879256965944235E-2</v>
      </c>
      <c r="I7" s="19">
        <f t="shared" si="2"/>
        <v>-6.5155807365439133E-2</v>
      </c>
      <c r="J7" s="19">
        <f t="shared" si="3"/>
        <v>-2.7272727272727223E-2</v>
      </c>
      <c r="K7" s="19">
        <f t="shared" si="4"/>
        <v>-6.230529595015577E-2</v>
      </c>
      <c r="L7" s="19">
        <f t="shared" si="5"/>
        <v>9.6345514950166189E-2</v>
      </c>
      <c r="M7" s="19">
        <f t="shared" si="6"/>
        <v>-0.1454545454545455</v>
      </c>
      <c r="N7" s="19">
        <f t="shared" si="7"/>
        <v>0.21985815602836881</v>
      </c>
      <c r="O7" s="19">
        <f t="shared" si="8"/>
        <v>0</v>
      </c>
    </row>
    <row r="8" spans="1:15" x14ac:dyDescent="0.75">
      <c r="A8" s="3" t="s">
        <v>286</v>
      </c>
      <c r="B8" s="47">
        <v>0</v>
      </c>
      <c r="C8" s="47">
        <v>0.5</v>
      </c>
      <c r="D8" s="47">
        <v>0.5</v>
      </c>
      <c r="E8" s="47">
        <v>0</v>
      </c>
      <c r="F8" s="12">
        <f>VLOOKUP(A8,'Sales Variance Data'!B61:I135,MATCH($F$3,'Sales Variance Data'!$B$5:$I$5,0),FALSE)</f>
        <v>9.2879256965944235E-2</v>
      </c>
      <c r="G8" s="35">
        <f t="shared" si="0"/>
        <v>0.5</v>
      </c>
      <c r="H8" s="19">
        <f t="shared" si="1"/>
        <v>-6.5155807365439133E-2</v>
      </c>
      <c r="I8" s="19">
        <f t="shared" si="2"/>
        <v>-2.7272727272727223E-2</v>
      </c>
      <c r="J8" s="19">
        <f t="shared" si="3"/>
        <v>-6.230529595015577E-2</v>
      </c>
      <c r="K8" s="19">
        <f t="shared" si="4"/>
        <v>9.6345514950166189E-2</v>
      </c>
      <c r="L8" s="19">
        <f t="shared" si="5"/>
        <v>-0.1454545454545455</v>
      </c>
      <c r="M8" s="19">
        <f t="shared" si="6"/>
        <v>0.21985815602836881</v>
      </c>
      <c r="N8" s="19">
        <f t="shared" si="7"/>
        <v>0</v>
      </c>
      <c r="O8" s="19">
        <f t="shared" si="8"/>
        <v>0.49127906976744184</v>
      </c>
    </row>
    <row r="9" spans="1:15" x14ac:dyDescent="0.75">
      <c r="A9" s="3" t="s">
        <v>285</v>
      </c>
      <c r="B9" s="47">
        <v>0.16666666666666666</v>
      </c>
      <c r="C9" s="47">
        <v>0.66666666666666663</v>
      </c>
      <c r="D9" s="47">
        <v>0.16666666666666666</v>
      </c>
      <c r="E9" s="47">
        <v>0</v>
      </c>
      <c r="F9" s="12">
        <f>VLOOKUP(A9,'Sales Variance Data'!B62:I136,MATCH($F$3,'Sales Variance Data'!$B$5:$I$5,0),FALSE)</f>
        <v>-6.5155807365439133E-2</v>
      </c>
      <c r="G9" s="35">
        <f t="shared" si="0"/>
        <v>0</v>
      </c>
      <c r="H9" s="19">
        <f t="shared" si="1"/>
        <v>-2.7272727272727223E-2</v>
      </c>
      <c r="I9" s="19">
        <f t="shared" si="2"/>
        <v>-6.230529595015577E-2</v>
      </c>
      <c r="J9" s="19">
        <f t="shared" si="3"/>
        <v>9.6345514950166189E-2</v>
      </c>
      <c r="K9" s="19">
        <f t="shared" si="4"/>
        <v>-0.1454545454545455</v>
      </c>
      <c r="L9" s="19">
        <f t="shared" si="5"/>
        <v>0.21985815602836881</v>
      </c>
      <c r="M9" s="19">
        <f t="shared" si="6"/>
        <v>0</v>
      </c>
      <c r="N9" s="19">
        <f t="shared" si="7"/>
        <v>0.49127906976744184</v>
      </c>
      <c r="O9" s="19">
        <f t="shared" si="8"/>
        <v>0.51267056530214417</v>
      </c>
    </row>
    <row r="10" spans="1:15" x14ac:dyDescent="0.75">
      <c r="A10" s="3" t="s">
        <v>284</v>
      </c>
      <c r="B10" s="47">
        <v>0</v>
      </c>
      <c r="C10" s="47">
        <v>1</v>
      </c>
      <c r="D10" s="47">
        <v>0</v>
      </c>
      <c r="E10" s="47">
        <v>0</v>
      </c>
      <c r="F10" s="12">
        <f>VLOOKUP(A10,'Sales Variance Data'!B63:I137,MATCH($F$3,'Sales Variance Data'!$B$5:$I$5,0),FALSE)</f>
        <v>-2.7272727272727223E-2</v>
      </c>
      <c r="G10" s="35">
        <f t="shared" si="0"/>
        <v>0</v>
      </c>
      <c r="H10" s="19">
        <f t="shared" si="1"/>
        <v>-6.230529595015577E-2</v>
      </c>
      <c r="I10" s="19">
        <f t="shared" si="2"/>
        <v>9.6345514950166189E-2</v>
      </c>
      <c r="J10" s="19">
        <f t="shared" si="3"/>
        <v>-0.1454545454545455</v>
      </c>
      <c r="K10" s="19">
        <f t="shared" si="4"/>
        <v>0.21985815602836881</v>
      </c>
      <c r="L10" s="19">
        <f t="shared" si="5"/>
        <v>0</v>
      </c>
      <c r="M10" s="19">
        <f t="shared" si="6"/>
        <v>0.49127906976744184</v>
      </c>
      <c r="N10" s="19">
        <f t="shared" si="7"/>
        <v>0.51267056530214417</v>
      </c>
      <c r="O10" s="19">
        <f t="shared" si="8"/>
        <v>8.247422680412364E-2</v>
      </c>
    </row>
    <row r="11" spans="1:15" x14ac:dyDescent="0.75">
      <c r="A11" s="3" t="s">
        <v>283</v>
      </c>
      <c r="B11" s="47">
        <v>0.5</v>
      </c>
      <c r="C11" s="47">
        <v>0.5</v>
      </c>
      <c r="D11" s="47">
        <v>0</v>
      </c>
      <c r="E11" s="47">
        <v>0</v>
      </c>
      <c r="F11" s="12">
        <f>VLOOKUP(A11,'Sales Variance Data'!B64:I138,MATCH($F$3,'Sales Variance Data'!$B$5:$I$5,0),FALSE)</f>
        <v>-6.230529595015577E-2</v>
      </c>
      <c r="G11" s="35">
        <f t="shared" si="0"/>
        <v>-0.5</v>
      </c>
      <c r="H11" s="19">
        <f t="shared" si="1"/>
        <v>9.6345514950166189E-2</v>
      </c>
      <c r="I11" s="19">
        <f t="shared" si="2"/>
        <v>-0.1454545454545455</v>
      </c>
      <c r="J11" s="19">
        <f t="shared" si="3"/>
        <v>0.21985815602836881</v>
      </c>
      <c r="K11" s="19">
        <f t="shared" si="4"/>
        <v>0</v>
      </c>
      <c r="L11" s="19">
        <f t="shared" si="5"/>
        <v>0.49127906976744184</v>
      </c>
      <c r="M11" s="19">
        <f t="shared" si="6"/>
        <v>0.51267056530214417</v>
      </c>
      <c r="N11" s="19">
        <f t="shared" si="7"/>
        <v>8.247422680412364E-2</v>
      </c>
      <c r="O11" s="19">
        <f t="shared" si="8"/>
        <v>4.8809523809523858E-2</v>
      </c>
    </row>
    <row r="12" spans="1:15" x14ac:dyDescent="0.75">
      <c r="A12" s="3" t="s">
        <v>282</v>
      </c>
      <c r="B12" s="47">
        <v>0.1</v>
      </c>
      <c r="C12" s="47">
        <v>0.8</v>
      </c>
      <c r="D12" s="47">
        <v>0.1</v>
      </c>
      <c r="E12" s="47">
        <v>0</v>
      </c>
      <c r="F12" s="12">
        <f>VLOOKUP(A12,'Sales Variance Data'!B65:I139,MATCH($F$3,'Sales Variance Data'!$B$5:$I$5,0),FALSE)</f>
        <v>9.6345514950166189E-2</v>
      </c>
      <c r="G12" s="35">
        <f t="shared" si="0"/>
        <v>0</v>
      </c>
      <c r="H12" s="19">
        <f t="shared" si="1"/>
        <v>-0.1454545454545455</v>
      </c>
      <c r="I12" s="19">
        <f t="shared" si="2"/>
        <v>0.21985815602836881</v>
      </c>
      <c r="J12" s="19">
        <f t="shared" si="3"/>
        <v>0</v>
      </c>
      <c r="K12" s="19">
        <f t="shared" si="4"/>
        <v>0.49127906976744184</v>
      </c>
      <c r="L12" s="19">
        <f t="shared" si="5"/>
        <v>0.51267056530214417</v>
      </c>
      <c r="M12" s="19">
        <f t="shared" si="6"/>
        <v>8.247422680412364E-2</v>
      </c>
      <c r="N12" s="19">
        <f t="shared" si="7"/>
        <v>4.8809523809523858E-2</v>
      </c>
      <c r="O12" s="19">
        <f t="shared" si="8"/>
        <v>-1.1350737797956922E-2</v>
      </c>
    </row>
    <row r="13" spans="1:15" x14ac:dyDescent="0.75">
      <c r="A13" s="3" t="s">
        <v>281</v>
      </c>
      <c r="B13" s="47">
        <v>0</v>
      </c>
      <c r="C13" s="47">
        <v>0.83333333333333337</v>
      </c>
      <c r="D13" s="47">
        <v>0.16666666666666666</v>
      </c>
      <c r="E13" s="47">
        <v>0</v>
      </c>
      <c r="F13" s="12">
        <f>VLOOKUP(A13,'Sales Variance Data'!B66:I140,MATCH($F$3,'Sales Variance Data'!$B$5:$I$5,0),FALSE)</f>
        <v>-0.1454545454545455</v>
      </c>
      <c r="G13" s="35">
        <f t="shared" si="0"/>
        <v>0.16666666666666666</v>
      </c>
      <c r="H13" s="19">
        <f t="shared" si="1"/>
        <v>0.21985815602836881</v>
      </c>
      <c r="I13" s="19">
        <f t="shared" si="2"/>
        <v>0</v>
      </c>
      <c r="J13" s="19">
        <f t="shared" si="3"/>
        <v>0.49127906976744184</v>
      </c>
      <c r="K13" s="19">
        <f t="shared" si="4"/>
        <v>0.51267056530214417</v>
      </c>
      <c r="L13" s="19">
        <f t="shared" si="5"/>
        <v>8.247422680412364E-2</v>
      </c>
      <c r="M13" s="19">
        <f t="shared" si="6"/>
        <v>4.8809523809523858E-2</v>
      </c>
      <c r="N13" s="19">
        <f t="shared" si="7"/>
        <v>-1.1350737797956922E-2</v>
      </c>
      <c r="O13" s="19">
        <f t="shared" si="8"/>
        <v>0.11136624569460384</v>
      </c>
    </row>
    <row r="14" spans="1:15" x14ac:dyDescent="0.75">
      <c r="A14" s="3" t="s">
        <v>280</v>
      </c>
      <c r="B14" s="47">
        <v>0</v>
      </c>
      <c r="C14" s="47">
        <v>0.8</v>
      </c>
      <c r="D14" s="47">
        <v>0.2</v>
      </c>
      <c r="E14" s="47">
        <v>0</v>
      </c>
      <c r="F14" s="12">
        <f>VLOOKUP(A14,'Sales Variance Data'!B67:I141,MATCH($F$3,'Sales Variance Data'!$B$5:$I$5,0),FALSE)</f>
        <v>0.21985815602836881</v>
      </c>
      <c r="G14" s="35">
        <f t="shared" si="0"/>
        <v>0.2</v>
      </c>
      <c r="H14" s="19">
        <f t="shared" si="1"/>
        <v>0</v>
      </c>
      <c r="I14" s="19">
        <f t="shared" si="2"/>
        <v>0.49127906976744184</v>
      </c>
      <c r="J14" s="19">
        <f t="shared" si="3"/>
        <v>0.51267056530214417</v>
      </c>
      <c r="K14" s="19">
        <f t="shared" si="4"/>
        <v>8.247422680412364E-2</v>
      </c>
      <c r="L14" s="19">
        <f t="shared" si="5"/>
        <v>4.8809523809523858E-2</v>
      </c>
      <c r="M14" s="19">
        <f t="shared" si="6"/>
        <v>-1.1350737797956922E-2</v>
      </c>
      <c r="N14" s="19">
        <f t="shared" si="7"/>
        <v>0.11136624569460384</v>
      </c>
      <c r="O14" s="19">
        <f t="shared" si="8"/>
        <v>-6.1983471074380181E-2</v>
      </c>
    </row>
    <row r="15" spans="1:15" x14ac:dyDescent="0.75">
      <c r="A15" s="3" t="s">
        <v>293</v>
      </c>
      <c r="B15" s="47">
        <v>0</v>
      </c>
      <c r="C15" s="47">
        <v>1</v>
      </c>
      <c r="D15" s="47">
        <v>0</v>
      </c>
      <c r="E15" s="47">
        <v>0</v>
      </c>
      <c r="F15" s="12">
        <f>VLOOKUP(A15,'Sales Variance Data'!B68:I142,MATCH($F$3,'Sales Variance Data'!$B$5:$I$5,0),FALSE)</f>
        <v>0</v>
      </c>
      <c r="G15" s="35">
        <f t="shared" si="0"/>
        <v>0</v>
      </c>
      <c r="H15" s="19">
        <f t="shared" si="1"/>
        <v>0.49127906976744184</v>
      </c>
      <c r="I15" s="19">
        <f t="shared" si="2"/>
        <v>0.51267056530214417</v>
      </c>
      <c r="J15" s="19">
        <f t="shared" si="3"/>
        <v>8.247422680412364E-2</v>
      </c>
      <c r="K15" s="19">
        <f t="shared" si="4"/>
        <v>4.8809523809523858E-2</v>
      </c>
      <c r="L15" s="19">
        <f t="shared" si="5"/>
        <v>-1.1350737797956922E-2</v>
      </c>
      <c r="M15" s="19">
        <f t="shared" si="6"/>
        <v>0.11136624569460384</v>
      </c>
      <c r="N15" s="19">
        <f t="shared" si="7"/>
        <v>-6.1983471074380181E-2</v>
      </c>
      <c r="O15" s="19">
        <f t="shared" si="8"/>
        <v>-3.7444933920704797E-2</v>
      </c>
    </row>
    <row r="16" spans="1:15" x14ac:dyDescent="0.75">
      <c r="A16" s="3" t="s">
        <v>279</v>
      </c>
      <c r="B16" s="47">
        <v>0.25</v>
      </c>
      <c r="C16" s="47">
        <v>0.5</v>
      </c>
      <c r="D16" s="47">
        <v>0.25</v>
      </c>
      <c r="E16" s="47">
        <v>0</v>
      </c>
      <c r="F16" s="12">
        <f>VLOOKUP(A16,'Sales Variance Data'!B69:I143,MATCH($F$3,'Sales Variance Data'!$B$5:$I$5,0),FALSE)</f>
        <v>0.49127906976744184</v>
      </c>
      <c r="G16" s="35">
        <f t="shared" si="0"/>
        <v>0</v>
      </c>
      <c r="H16" s="19">
        <f t="shared" si="1"/>
        <v>0.51267056530214417</v>
      </c>
      <c r="I16" s="19">
        <f t="shared" si="2"/>
        <v>8.247422680412364E-2</v>
      </c>
      <c r="J16" s="19">
        <f t="shared" si="3"/>
        <v>4.8809523809523858E-2</v>
      </c>
      <c r="K16" s="19">
        <f t="shared" si="4"/>
        <v>-1.1350737797956922E-2</v>
      </c>
      <c r="L16" s="19">
        <f t="shared" si="5"/>
        <v>0.11136624569460384</v>
      </c>
      <c r="M16" s="19">
        <f t="shared" si="6"/>
        <v>-6.1983471074380181E-2</v>
      </c>
      <c r="N16" s="19">
        <f t="shared" si="7"/>
        <v>-3.7444933920704797E-2</v>
      </c>
      <c r="O16" s="19">
        <f t="shared" si="8"/>
        <v>-3.3180778032036562E-2</v>
      </c>
    </row>
    <row r="17" spans="1:15" x14ac:dyDescent="0.75">
      <c r="A17" s="3" t="s">
        <v>278</v>
      </c>
      <c r="B17" s="47">
        <v>0</v>
      </c>
      <c r="C17" s="47">
        <v>0.25</v>
      </c>
      <c r="D17" s="47">
        <v>0.75</v>
      </c>
      <c r="E17" s="47">
        <v>0</v>
      </c>
      <c r="F17" s="12">
        <f>VLOOKUP(A17,'Sales Variance Data'!B70:I144,MATCH($F$3,'Sales Variance Data'!$B$5:$I$5,0),FALSE)</f>
        <v>0.51267056530214417</v>
      </c>
      <c r="G17" s="35">
        <f t="shared" si="0"/>
        <v>0.75</v>
      </c>
      <c r="H17" s="19">
        <f t="shared" si="1"/>
        <v>8.247422680412364E-2</v>
      </c>
      <c r="I17" s="19">
        <f t="shared" si="2"/>
        <v>4.8809523809523858E-2</v>
      </c>
      <c r="J17" s="19">
        <f t="shared" si="3"/>
        <v>-1.1350737797956922E-2</v>
      </c>
      <c r="K17" s="19">
        <f t="shared" si="4"/>
        <v>0.11136624569460384</v>
      </c>
      <c r="L17" s="19">
        <f t="shared" si="5"/>
        <v>-6.1983471074380181E-2</v>
      </c>
      <c r="M17" s="19">
        <f t="shared" si="6"/>
        <v>-3.7444933920704797E-2</v>
      </c>
      <c r="N17" s="19">
        <f t="shared" si="7"/>
        <v>-3.3180778032036562E-2</v>
      </c>
      <c r="O17" s="19">
        <f t="shared" si="8"/>
        <v>-4.6153846153846101E-2</v>
      </c>
    </row>
    <row r="18" spans="1:15" x14ac:dyDescent="0.75">
      <c r="A18" s="3" t="s">
        <v>277</v>
      </c>
      <c r="B18" s="47">
        <v>0.1111111111111111</v>
      </c>
      <c r="C18" s="47">
        <v>0.55555555555555558</v>
      </c>
      <c r="D18" s="47">
        <v>0.33333333333333331</v>
      </c>
      <c r="E18" s="47">
        <v>0</v>
      </c>
      <c r="F18" s="12">
        <f>VLOOKUP(A18,'Sales Variance Data'!B71:I145,MATCH($F$3,'Sales Variance Data'!$B$5:$I$5,0),FALSE)</f>
        <v>8.247422680412364E-2</v>
      </c>
      <c r="G18" s="35">
        <f t="shared" si="0"/>
        <v>0.22222222222222221</v>
      </c>
      <c r="H18" s="19">
        <f t="shared" si="1"/>
        <v>4.8809523809523858E-2</v>
      </c>
      <c r="I18" s="19">
        <f t="shared" si="2"/>
        <v>-1.1350737797956922E-2</v>
      </c>
      <c r="J18" s="19">
        <f t="shared" si="3"/>
        <v>0.11136624569460384</v>
      </c>
      <c r="K18" s="19">
        <f t="shared" si="4"/>
        <v>-6.1983471074380181E-2</v>
      </c>
      <c r="L18" s="19">
        <f t="shared" si="5"/>
        <v>-3.7444933920704797E-2</v>
      </c>
      <c r="M18" s="19">
        <f t="shared" si="6"/>
        <v>-3.3180778032036562E-2</v>
      </c>
      <c r="N18" s="19">
        <f t="shared" si="7"/>
        <v>-4.6153846153846101E-2</v>
      </c>
      <c r="O18" s="19">
        <f t="shared" si="8"/>
        <v>-3.2258064516129004E-2</v>
      </c>
    </row>
    <row r="19" spans="1:15" x14ac:dyDescent="0.75">
      <c r="A19" s="3" t="s">
        <v>276</v>
      </c>
      <c r="B19" s="47">
        <v>0</v>
      </c>
      <c r="C19" s="47">
        <v>0.8</v>
      </c>
      <c r="D19" s="47">
        <v>0.2</v>
      </c>
      <c r="E19" s="47">
        <v>0</v>
      </c>
      <c r="F19" s="12">
        <f>VLOOKUP(A19,'Sales Variance Data'!B72:I146,MATCH($F$3,'Sales Variance Data'!$B$5:$I$5,0),FALSE)</f>
        <v>4.8809523809523858E-2</v>
      </c>
      <c r="G19" s="35">
        <f t="shared" si="0"/>
        <v>0.2</v>
      </c>
      <c r="H19" s="19">
        <f t="shared" si="1"/>
        <v>-1.1350737797956922E-2</v>
      </c>
      <c r="I19" s="19">
        <f t="shared" si="2"/>
        <v>0.11136624569460384</v>
      </c>
      <c r="J19" s="19">
        <f t="shared" si="3"/>
        <v>-6.1983471074380181E-2</v>
      </c>
      <c r="K19" s="19">
        <f t="shared" si="4"/>
        <v>-3.7444933920704797E-2</v>
      </c>
      <c r="L19" s="19">
        <f t="shared" si="5"/>
        <v>-3.3180778032036562E-2</v>
      </c>
      <c r="M19" s="19">
        <f t="shared" si="6"/>
        <v>-4.6153846153846101E-2</v>
      </c>
      <c r="N19" s="19">
        <f t="shared" si="7"/>
        <v>-3.2258064516129004E-2</v>
      </c>
      <c r="O19" s="19">
        <f t="shared" si="8"/>
        <v>-0.26282051282051277</v>
      </c>
    </row>
    <row r="20" spans="1:15" x14ac:dyDescent="0.75">
      <c r="A20" s="3" t="s">
        <v>275</v>
      </c>
      <c r="B20" s="47">
        <v>0</v>
      </c>
      <c r="C20" s="47">
        <v>0.8</v>
      </c>
      <c r="D20" s="47">
        <v>0.2</v>
      </c>
      <c r="E20" s="47">
        <v>0</v>
      </c>
      <c r="F20" s="12">
        <f>VLOOKUP(A20,'Sales Variance Data'!B73:I147,MATCH($F$3,'Sales Variance Data'!$B$5:$I$5,0),FALSE)</f>
        <v>-1.1350737797956922E-2</v>
      </c>
      <c r="G20" s="35">
        <f t="shared" si="0"/>
        <v>0.2</v>
      </c>
      <c r="H20" s="19">
        <f t="shared" si="1"/>
        <v>0.11136624569460384</v>
      </c>
      <c r="I20" s="19">
        <f t="shared" si="2"/>
        <v>-6.1983471074380181E-2</v>
      </c>
      <c r="J20" s="19">
        <f t="shared" si="3"/>
        <v>-3.7444933920704797E-2</v>
      </c>
      <c r="K20" s="19">
        <f t="shared" si="4"/>
        <v>-3.3180778032036562E-2</v>
      </c>
      <c r="L20" s="19">
        <f t="shared" si="5"/>
        <v>-4.6153846153846101E-2</v>
      </c>
      <c r="M20" s="19">
        <f t="shared" si="6"/>
        <v>-3.2258064516129004E-2</v>
      </c>
      <c r="N20" s="19">
        <f t="shared" si="7"/>
        <v>-0.26282051282051277</v>
      </c>
      <c r="O20" s="19">
        <f t="shared" si="8"/>
        <v>-1.0434782608695681E-2</v>
      </c>
    </row>
    <row r="21" spans="1:15" x14ac:dyDescent="0.75">
      <c r="A21" s="3" t="s">
        <v>274</v>
      </c>
      <c r="B21" s="47">
        <v>0</v>
      </c>
      <c r="C21" s="47">
        <v>1</v>
      </c>
      <c r="D21" s="47">
        <v>0</v>
      </c>
      <c r="E21" s="47">
        <v>0</v>
      </c>
      <c r="F21" s="12">
        <f>VLOOKUP(A21,'Sales Variance Data'!B74:I148,MATCH($F$3,'Sales Variance Data'!$B$5:$I$5,0),FALSE)</f>
        <v>0.11136624569460384</v>
      </c>
      <c r="G21" s="35">
        <f t="shared" si="0"/>
        <v>0</v>
      </c>
      <c r="H21" s="19">
        <f t="shared" si="1"/>
        <v>-6.1983471074380181E-2</v>
      </c>
      <c r="I21" s="19">
        <f t="shared" si="2"/>
        <v>-3.7444933920704797E-2</v>
      </c>
      <c r="J21" s="19">
        <f t="shared" si="3"/>
        <v>-3.3180778032036562E-2</v>
      </c>
      <c r="K21" s="19">
        <f t="shared" si="4"/>
        <v>-4.6153846153846101E-2</v>
      </c>
      <c r="L21" s="19">
        <f t="shared" si="5"/>
        <v>-3.2258064516129004E-2</v>
      </c>
      <c r="M21" s="19">
        <f t="shared" si="6"/>
        <v>-0.26282051282051277</v>
      </c>
      <c r="N21" s="19">
        <f t="shared" si="7"/>
        <v>-1.0434782608695681E-2</v>
      </c>
      <c r="O21" s="19">
        <f t="shared" si="8"/>
        <v>5.7996485061511338E-2</v>
      </c>
    </row>
    <row r="22" spans="1:15" x14ac:dyDescent="0.75">
      <c r="A22" s="3" t="s">
        <v>273</v>
      </c>
      <c r="B22" s="47">
        <v>0.16666666666666666</v>
      </c>
      <c r="C22" s="47">
        <v>0.66666666666666663</v>
      </c>
      <c r="D22" s="47">
        <v>0.16666666666666666</v>
      </c>
      <c r="E22" s="47">
        <v>0</v>
      </c>
      <c r="F22" s="12">
        <f>VLOOKUP(A22,'Sales Variance Data'!B75:I149,MATCH($F$3,'Sales Variance Data'!$B$5:$I$5,0),FALSE)</f>
        <v>-6.1983471074380181E-2</v>
      </c>
      <c r="G22" s="35">
        <f t="shared" si="0"/>
        <v>0</v>
      </c>
      <c r="H22" s="19">
        <f t="shared" si="1"/>
        <v>-3.7444933920704797E-2</v>
      </c>
      <c r="I22" s="19">
        <f t="shared" si="2"/>
        <v>-3.3180778032036562E-2</v>
      </c>
      <c r="J22" s="19">
        <f t="shared" si="3"/>
        <v>-4.6153846153846101E-2</v>
      </c>
      <c r="K22" s="19">
        <f t="shared" si="4"/>
        <v>-3.2258064516129004E-2</v>
      </c>
      <c r="L22" s="19">
        <f t="shared" si="5"/>
        <v>-0.26282051282051277</v>
      </c>
      <c r="M22" s="19">
        <f t="shared" si="6"/>
        <v>-1.0434782608695681E-2</v>
      </c>
      <c r="N22" s="19">
        <f t="shared" si="7"/>
        <v>5.7996485061511338E-2</v>
      </c>
      <c r="O22" s="19">
        <f t="shared" si="8"/>
        <v>4.9833887043189362E-2</v>
      </c>
    </row>
    <row r="23" spans="1:15" x14ac:dyDescent="0.75">
      <c r="A23" s="3" t="s">
        <v>272</v>
      </c>
      <c r="B23" s="47">
        <v>6.6666666666666666E-2</v>
      </c>
      <c r="C23" s="47">
        <v>0.46666666666666667</v>
      </c>
      <c r="D23" s="47">
        <v>0.46666666666666667</v>
      </c>
      <c r="E23" s="47">
        <v>0</v>
      </c>
      <c r="F23" s="12">
        <f>VLOOKUP(A23,'Sales Variance Data'!B76:I150,MATCH($F$3,'Sales Variance Data'!$B$5:$I$5,0),FALSE)</f>
        <v>-3.7444933920704797E-2</v>
      </c>
      <c r="G23" s="35">
        <f t="shared" si="0"/>
        <v>0.4</v>
      </c>
      <c r="H23" s="19">
        <f t="shared" si="1"/>
        <v>-3.3180778032036562E-2</v>
      </c>
      <c r="I23" s="19">
        <f t="shared" si="2"/>
        <v>-4.6153846153846101E-2</v>
      </c>
      <c r="J23" s="19">
        <f t="shared" si="3"/>
        <v>-3.2258064516129004E-2</v>
      </c>
      <c r="K23" s="19">
        <f t="shared" si="4"/>
        <v>-0.26282051282051277</v>
      </c>
      <c r="L23" s="19">
        <f t="shared" si="5"/>
        <v>-1.0434782608695681E-2</v>
      </c>
      <c r="M23" s="19">
        <f t="shared" si="6"/>
        <v>5.7996485061511338E-2</v>
      </c>
      <c r="N23" s="19">
        <f t="shared" si="7"/>
        <v>4.9833887043189362E-2</v>
      </c>
      <c r="O23" s="19">
        <f t="shared" si="8"/>
        <v>-0.16613924050632911</v>
      </c>
    </row>
    <row r="24" spans="1:15" x14ac:dyDescent="0.75">
      <c r="A24" s="3" t="s">
        <v>271</v>
      </c>
      <c r="B24" s="47">
        <v>0.33333333333333331</v>
      </c>
      <c r="C24" s="47">
        <v>0.33333333333333331</v>
      </c>
      <c r="D24" s="47">
        <v>0.33333333333333331</v>
      </c>
      <c r="E24" s="47">
        <v>0</v>
      </c>
      <c r="F24" s="12">
        <f>VLOOKUP(A24,'Sales Variance Data'!B77:I151,MATCH($F$3,'Sales Variance Data'!$B$5:$I$5,0),FALSE)</f>
        <v>-3.3180778032036562E-2</v>
      </c>
      <c r="G24" s="35">
        <f t="shared" si="0"/>
        <v>0</v>
      </c>
      <c r="H24" s="19">
        <f t="shared" si="1"/>
        <v>-4.6153846153846101E-2</v>
      </c>
      <c r="I24" s="19">
        <f t="shared" si="2"/>
        <v>-3.2258064516129004E-2</v>
      </c>
      <c r="J24" s="19">
        <f t="shared" si="3"/>
        <v>-0.26282051282051277</v>
      </c>
      <c r="K24" s="19">
        <f t="shared" si="4"/>
        <v>-1.0434782608695681E-2</v>
      </c>
      <c r="L24" s="19">
        <f t="shared" si="5"/>
        <v>5.7996485061511338E-2</v>
      </c>
      <c r="M24" s="19">
        <f t="shared" si="6"/>
        <v>4.9833887043189362E-2</v>
      </c>
      <c r="N24" s="19">
        <f t="shared" si="7"/>
        <v>-0.16613924050632911</v>
      </c>
      <c r="O24" s="19">
        <f t="shared" si="8"/>
        <v>9.6774193548387011E-2</v>
      </c>
    </row>
    <row r="25" spans="1:15" x14ac:dyDescent="0.75">
      <c r="A25" s="3" t="s">
        <v>270</v>
      </c>
      <c r="B25" s="47">
        <v>0.08</v>
      </c>
      <c r="C25" s="47">
        <v>0.88</v>
      </c>
      <c r="D25" s="47">
        <v>0.04</v>
      </c>
      <c r="E25" s="47">
        <v>0</v>
      </c>
      <c r="F25" s="12">
        <f>VLOOKUP(A25,'Sales Variance Data'!B78:I152,MATCH($F$3,'Sales Variance Data'!$B$5:$I$5,0),FALSE)</f>
        <v>-4.6153846153846101E-2</v>
      </c>
      <c r="G25" s="35">
        <f t="shared" si="0"/>
        <v>-0.04</v>
      </c>
      <c r="H25" s="19">
        <f t="shared" si="1"/>
        <v>-3.2258064516129004E-2</v>
      </c>
      <c r="I25" s="19">
        <f t="shared" si="2"/>
        <v>-0.26282051282051277</v>
      </c>
      <c r="J25" s="19">
        <f t="shared" si="3"/>
        <v>-1.0434782608695681E-2</v>
      </c>
      <c r="K25" s="19">
        <f t="shared" si="4"/>
        <v>5.7996485061511338E-2</v>
      </c>
      <c r="L25" s="19">
        <f t="shared" si="5"/>
        <v>4.9833887043189362E-2</v>
      </c>
      <c r="M25" s="19">
        <f t="shared" si="6"/>
        <v>-0.16613924050632911</v>
      </c>
      <c r="N25" s="19">
        <f t="shared" si="7"/>
        <v>9.6774193548387011E-2</v>
      </c>
      <c r="O25" s="19">
        <f t="shared" si="8"/>
        <v>6.7474048442906609E-2</v>
      </c>
    </row>
    <row r="26" spans="1:15" x14ac:dyDescent="0.75">
      <c r="A26" s="3" t="s">
        <v>269</v>
      </c>
      <c r="B26" s="47" t="e">
        <v>#DIV/0!</v>
      </c>
      <c r="C26" s="47" t="e">
        <v>#DIV/0!</v>
      </c>
      <c r="D26" s="47" t="e">
        <v>#DIV/0!</v>
      </c>
      <c r="E26" s="47" t="e">
        <v>#DIV/0!</v>
      </c>
      <c r="F26" s="12">
        <f>VLOOKUP(A26,'Sales Variance Data'!B79:I153,MATCH($F$3,'Sales Variance Data'!$B$5:$I$5,0),FALSE)</f>
        <v>-3.2258064516129004E-2</v>
      </c>
      <c r="G26" s="35" t="e">
        <f t="shared" si="0"/>
        <v>#DIV/0!</v>
      </c>
      <c r="H26" s="19">
        <f t="shared" si="1"/>
        <v>-0.26282051282051277</v>
      </c>
      <c r="I26" s="19">
        <f t="shared" si="2"/>
        <v>-1.0434782608695681E-2</v>
      </c>
      <c r="J26" s="19">
        <f t="shared" si="3"/>
        <v>5.7996485061511338E-2</v>
      </c>
      <c r="K26" s="19">
        <f t="shared" si="4"/>
        <v>4.9833887043189362E-2</v>
      </c>
      <c r="L26" s="19">
        <f t="shared" si="5"/>
        <v>-0.16613924050632911</v>
      </c>
      <c r="M26" s="19">
        <f t="shared" si="6"/>
        <v>9.6774193548387011E-2</v>
      </c>
      <c r="N26" s="19">
        <f t="shared" si="7"/>
        <v>6.7474048442906609E-2</v>
      </c>
      <c r="O26" s="19">
        <f t="shared" si="8"/>
        <v>6.9692058346839447E-2</v>
      </c>
    </row>
    <row r="27" spans="1:15" x14ac:dyDescent="0.75">
      <c r="A27" s="3" t="s">
        <v>268</v>
      </c>
      <c r="B27" s="47">
        <v>0</v>
      </c>
      <c r="C27" s="47">
        <v>0.33333333333333331</v>
      </c>
      <c r="D27" s="47">
        <v>0.66666666666666663</v>
      </c>
      <c r="E27" s="47">
        <v>0</v>
      </c>
      <c r="F27" s="12">
        <f>VLOOKUP(A27,'Sales Variance Data'!B80:I154,MATCH($F$3,'Sales Variance Data'!$B$5:$I$5,0),FALSE)</f>
        <v>-0.26282051282051277</v>
      </c>
      <c r="G27" s="35">
        <f t="shared" si="0"/>
        <v>0.66666666666666663</v>
      </c>
      <c r="H27" s="19">
        <f t="shared" si="1"/>
        <v>-1.0434782608695681E-2</v>
      </c>
      <c r="I27" s="19">
        <f t="shared" si="2"/>
        <v>5.7996485061511338E-2</v>
      </c>
      <c r="J27" s="19">
        <f t="shared" si="3"/>
        <v>4.9833887043189362E-2</v>
      </c>
      <c r="K27" s="19">
        <f t="shared" si="4"/>
        <v>-0.16613924050632911</v>
      </c>
      <c r="L27" s="19">
        <f t="shared" si="5"/>
        <v>9.6774193548387011E-2</v>
      </c>
      <c r="M27" s="19">
        <f t="shared" si="6"/>
        <v>6.7474048442906609E-2</v>
      </c>
      <c r="N27" s="19">
        <f t="shared" si="7"/>
        <v>6.9692058346839447E-2</v>
      </c>
      <c r="O27" s="19">
        <f t="shared" si="8"/>
        <v>4.5454545454546302E-3</v>
      </c>
    </row>
    <row r="28" spans="1:15" x14ac:dyDescent="0.75">
      <c r="A28" s="3" t="s">
        <v>267</v>
      </c>
      <c r="B28" s="47">
        <v>0</v>
      </c>
      <c r="C28" s="47">
        <v>0.6</v>
      </c>
      <c r="D28" s="47">
        <v>0.4</v>
      </c>
      <c r="E28" s="47">
        <v>0</v>
      </c>
      <c r="F28" s="12">
        <f>VLOOKUP(A28,'Sales Variance Data'!B81:I155,MATCH($F$3,'Sales Variance Data'!$B$5:$I$5,0),FALSE)</f>
        <v>-1.0434782608695681E-2</v>
      </c>
      <c r="G28" s="35">
        <f t="shared" si="0"/>
        <v>0.4</v>
      </c>
      <c r="H28" s="19">
        <f t="shared" si="1"/>
        <v>5.7996485061511338E-2</v>
      </c>
      <c r="I28" s="19">
        <f t="shared" si="2"/>
        <v>4.9833887043189362E-2</v>
      </c>
      <c r="J28" s="19">
        <f t="shared" si="3"/>
        <v>-0.16613924050632911</v>
      </c>
      <c r="K28" s="19">
        <f t="shared" si="4"/>
        <v>9.6774193548387011E-2</v>
      </c>
      <c r="L28" s="19">
        <f t="shared" si="5"/>
        <v>6.7474048442906609E-2</v>
      </c>
      <c r="M28" s="19">
        <f t="shared" si="6"/>
        <v>6.9692058346839447E-2</v>
      </c>
      <c r="N28" s="19">
        <f t="shared" si="7"/>
        <v>4.5454545454546302E-3</v>
      </c>
      <c r="O28" s="19">
        <f t="shared" si="8"/>
        <v>-3.9215686274509776E-2</v>
      </c>
    </row>
    <row r="29" spans="1:15" x14ac:dyDescent="0.75">
      <c r="A29" s="3" t="s">
        <v>266</v>
      </c>
      <c r="B29" s="47">
        <v>0.17142857142857143</v>
      </c>
      <c r="C29" s="47">
        <v>0.77142857142857146</v>
      </c>
      <c r="D29" s="47">
        <v>5.7142857142857141E-2</v>
      </c>
      <c r="E29" s="47">
        <v>0</v>
      </c>
      <c r="F29" s="12">
        <f>VLOOKUP(A29,'Sales Variance Data'!B82:I156,MATCH($F$3,'Sales Variance Data'!$B$5:$I$5,0),FALSE)</f>
        <v>5.7996485061511338E-2</v>
      </c>
      <c r="G29" s="35">
        <f t="shared" si="0"/>
        <v>-0.1142857142857143</v>
      </c>
      <c r="H29" s="19">
        <f t="shared" si="1"/>
        <v>4.9833887043189362E-2</v>
      </c>
      <c r="I29" s="19">
        <f t="shared" si="2"/>
        <v>-0.16613924050632911</v>
      </c>
      <c r="J29" s="19">
        <f t="shared" si="3"/>
        <v>9.6774193548387011E-2</v>
      </c>
      <c r="K29" s="19">
        <f t="shared" si="4"/>
        <v>6.7474048442906609E-2</v>
      </c>
      <c r="L29" s="19">
        <f t="shared" si="5"/>
        <v>6.9692058346839447E-2</v>
      </c>
      <c r="M29" s="19">
        <f t="shared" si="6"/>
        <v>4.5454545454546302E-3</v>
      </c>
      <c r="N29" s="19">
        <f t="shared" si="7"/>
        <v>-3.9215686274509776E-2</v>
      </c>
      <c r="O29" s="19">
        <f t="shared" si="8"/>
        <v>-4.7095761381475976E-3</v>
      </c>
    </row>
    <row r="30" spans="1:15" x14ac:dyDescent="0.75">
      <c r="A30" s="3" t="s">
        <v>265</v>
      </c>
      <c r="B30" s="47">
        <v>0</v>
      </c>
      <c r="C30" s="47">
        <v>1</v>
      </c>
      <c r="D30" s="47">
        <v>0</v>
      </c>
      <c r="E30" s="47">
        <v>0</v>
      </c>
      <c r="F30" s="12">
        <f>VLOOKUP(A30,'Sales Variance Data'!B83:I157,MATCH($F$3,'Sales Variance Data'!$B$5:$I$5,0),FALSE)</f>
        <v>4.9833887043189362E-2</v>
      </c>
      <c r="G30" s="35">
        <f t="shared" si="0"/>
        <v>0</v>
      </c>
      <c r="H30" s="19">
        <f t="shared" si="1"/>
        <v>-0.16613924050632911</v>
      </c>
      <c r="I30" s="19">
        <f t="shared" si="2"/>
        <v>9.6774193548387011E-2</v>
      </c>
      <c r="J30" s="19">
        <f t="shared" si="3"/>
        <v>6.7474048442906609E-2</v>
      </c>
      <c r="K30" s="19">
        <f t="shared" si="4"/>
        <v>6.9692058346839447E-2</v>
      </c>
      <c r="L30" s="19">
        <f t="shared" si="5"/>
        <v>4.5454545454546302E-3</v>
      </c>
      <c r="M30" s="19">
        <f t="shared" si="6"/>
        <v>-3.9215686274509776E-2</v>
      </c>
      <c r="N30" s="19">
        <f t="shared" si="7"/>
        <v>-4.7095761381475976E-3</v>
      </c>
      <c r="O30" s="19">
        <f t="shared" si="8"/>
        <v>-1.7350157728706628E-2</v>
      </c>
    </row>
    <row r="31" spans="1:15" x14ac:dyDescent="0.75">
      <c r="A31" s="3" t="s">
        <v>264</v>
      </c>
      <c r="B31" s="47">
        <v>0.1</v>
      </c>
      <c r="C31" s="47">
        <v>0.6</v>
      </c>
      <c r="D31" s="47">
        <v>0.3</v>
      </c>
      <c r="E31" s="47">
        <v>0</v>
      </c>
      <c r="F31" s="12">
        <f>VLOOKUP(A31,'Sales Variance Data'!B84:I158,MATCH($F$3,'Sales Variance Data'!$B$5:$I$5,0),FALSE)</f>
        <v>-0.16613924050632911</v>
      </c>
      <c r="G31" s="35">
        <f t="shared" si="0"/>
        <v>0.19999999999999998</v>
      </c>
      <c r="H31" s="19">
        <f t="shared" si="1"/>
        <v>9.6774193548387011E-2</v>
      </c>
      <c r="I31" s="19">
        <f t="shared" si="2"/>
        <v>6.7474048442906609E-2</v>
      </c>
      <c r="J31" s="19">
        <f t="shared" si="3"/>
        <v>6.9692058346839447E-2</v>
      </c>
      <c r="K31" s="19">
        <f t="shared" si="4"/>
        <v>4.5454545454546302E-3</v>
      </c>
      <c r="L31" s="19">
        <f t="shared" si="5"/>
        <v>-3.9215686274509776E-2</v>
      </c>
      <c r="M31" s="19">
        <f t="shared" si="6"/>
        <v>-4.7095761381475976E-3</v>
      </c>
      <c r="N31" s="19">
        <f t="shared" si="7"/>
        <v>-1.7350157728706628E-2</v>
      </c>
      <c r="O31" s="19">
        <f t="shared" si="8"/>
        <v>0.12680577849117181</v>
      </c>
    </row>
    <row r="32" spans="1:15" x14ac:dyDescent="0.75">
      <c r="A32" s="3" t="s">
        <v>263</v>
      </c>
      <c r="B32" s="47">
        <v>0</v>
      </c>
      <c r="C32" s="47">
        <v>0.66666666666666663</v>
      </c>
      <c r="D32" s="47">
        <v>0.33333333333333331</v>
      </c>
      <c r="E32" s="47">
        <v>0</v>
      </c>
      <c r="F32" s="12">
        <f>VLOOKUP(A32,'Sales Variance Data'!B85:I159,MATCH($F$3,'Sales Variance Data'!$B$5:$I$5,0),FALSE)</f>
        <v>9.6774193548387011E-2</v>
      </c>
      <c r="G32" s="35">
        <f t="shared" si="0"/>
        <v>0.33333333333333331</v>
      </c>
      <c r="H32" s="19">
        <f t="shared" si="1"/>
        <v>6.7474048442906609E-2</v>
      </c>
      <c r="I32" s="19">
        <f t="shared" si="2"/>
        <v>6.9692058346839447E-2</v>
      </c>
      <c r="J32" s="19">
        <f t="shared" si="3"/>
        <v>4.5454545454546302E-3</v>
      </c>
      <c r="K32" s="19">
        <f t="shared" si="4"/>
        <v>-3.9215686274509776E-2</v>
      </c>
      <c r="L32" s="19">
        <f t="shared" si="5"/>
        <v>-4.7095761381475976E-3</v>
      </c>
      <c r="M32" s="19">
        <f t="shared" si="6"/>
        <v>-1.7350157728706628E-2</v>
      </c>
      <c r="N32" s="19">
        <f t="shared" si="7"/>
        <v>0.12680577849117181</v>
      </c>
      <c r="O32" s="19">
        <f t="shared" si="8"/>
        <v>-0.15669515669515666</v>
      </c>
    </row>
    <row r="33" spans="1:15" x14ac:dyDescent="0.75">
      <c r="A33" s="3" t="s">
        <v>262</v>
      </c>
      <c r="B33" s="47">
        <v>0</v>
      </c>
      <c r="C33" s="47">
        <v>1</v>
      </c>
      <c r="D33" s="47">
        <v>0</v>
      </c>
      <c r="E33" s="47">
        <v>0</v>
      </c>
      <c r="F33" s="12">
        <f>VLOOKUP(A33,'Sales Variance Data'!B86:I160,MATCH($F$3,'Sales Variance Data'!$B$5:$I$5,0),FALSE)</f>
        <v>6.7474048442906609E-2</v>
      </c>
      <c r="G33" s="35">
        <f t="shared" si="0"/>
        <v>0</v>
      </c>
      <c r="H33" s="19">
        <f t="shared" si="1"/>
        <v>6.9692058346839447E-2</v>
      </c>
      <c r="I33" s="19">
        <f t="shared" si="2"/>
        <v>4.5454545454546302E-3</v>
      </c>
      <c r="J33" s="19">
        <f t="shared" si="3"/>
        <v>-3.9215686274509776E-2</v>
      </c>
      <c r="K33" s="19">
        <f t="shared" si="4"/>
        <v>-4.7095761381475976E-3</v>
      </c>
      <c r="L33" s="19">
        <f t="shared" si="5"/>
        <v>-1.7350157728706628E-2</v>
      </c>
      <c r="M33" s="19">
        <f t="shared" si="6"/>
        <v>0.12680577849117181</v>
      </c>
      <c r="N33" s="19">
        <f t="shared" si="7"/>
        <v>-0.15669515669515666</v>
      </c>
      <c r="O33" s="19">
        <f t="shared" si="8"/>
        <v>3.8851351351351315E-2</v>
      </c>
    </row>
    <row r="34" spans="1:15" x14ac:dyDescent="0.75">
      <c r="A34" s="3" t="s">
        <v>261</v>
      </c>
      <c r="B34" s="47">
        <v>0.14285714285714285</v>
      </c>
      <c r="C34" s="47">
        <v>0.5714285714285714</v>
      </c>
      <c r="D34" s="47">
        <v>0.2857142857142857</v>
      </c>
      <c r="E34" s="47">
        <v>0</v>
      </c>
      <c r="F34" s="12">
        <f>VLOOKUP(A34,'Sales Variance Data'!B87:I161,MATCH($F$3,'Sales Variance Data'!$B$5:$I$5,0),FALSE)</f>
        <v>6.9692058346839447E-2</v>
      </c>
      <c r="G34" s="35">
        <f t="shared" si="0"/>
        <v>0.14285714285714285</v>
      </c>
      <c r="H34" s="19">
        <f t="shared" si="1"/>
        <v>4.5454545454546302E-3</v>
      </c>
      <c r="I34" s="19">
        <f t="shared" si="2"/>
        <v>-3.9215686274509776E-2</v>
      </c>
      <c r="J34" s="19">
        <f t="shared" si="3"/>
        <v>-4.7095761381475976E-3</v>
      </c>
      <c r="K34" s="19">
        <f t="shared" si="4"/>
        <v>-1.7350157728706628E-2</v>
      </c>
      <c r="L34" s="19">
        <f t="shared" si="5"/>
        <v>0.12680577849117181</v>
      </c>
      <c r="M34" s="19">
        <f t="shared" si="6"/>
        <v>-0.15669515669515666</v>
      </c>
      <c r="N34" s="19">
        <f t="shared" si="7"/>
        <v>3.8851351351351315E-2</v>
      </c>
      <c r="O34" s="19">
        <f t="shared" si="8"/>
        <v>6.8292682926829329E-2</v>
      </c>
    </row>
    <row r="35" spans="1:15" x14ac:dyDescent="0.75">
      <c r="A35" s="3" t="s">
        <v>260</v>
      </c>
      <c r="B35" s="47">
        <v>0</v>
      </c>
      <c r="C35" s="47">
        <v>1</v>
      </c>
      <c r="D35" s="47">
        <v>0</v>
      </c>
      <c r="E35" s="47">
        <v>0</v>
      </c>
      <c r="F35" s="12">
        <f>VLOOKUP(A35,'Sales Variance Data'!B88:I162,MATCH($F$3,'Sales Variance Data'!$B$5:$I$5,0),FALSE)</f>
        <v>4.5454545454546302E-3</v>
      </c>
      <c r="G35" s="35">
        <f t="shared" si="0"/>
        <v>0</v>
      </c>
      <c r="H35" s="19">
        <f t="shared" si="1"/>
        <v>-3.9215686274509776E-2</v>
      </c>
      <c r="I35" s="19">
        <f t="shared" si="2"/>
        <v>-4.7095761381475976E-3</v>
      </c>
      <c r="J35" s="19">
        <f t="shared" si="3"/>
        <v>-1.7350157728706628E-2</v>
      </c>
      <c r="K35" s="19">
        <f t="shared" si="4"/>
        <v>0.12680577849117181</v>
      </c>
      <c r="L35" s="19">
        <f t="shared" si="5"/>
        <v>-0.15669515669515666</v>
      </c>
      <c r="M35" s="19">
        <f t="shared" si="6"/>
        <v>3.8851351351351315E-2</v>
      </c>
      <c r="N35" s="19">
        <f t="shared" si="7"/>
        <v>6.8292682926829329E-2</v>
      </c>
      <c r="O35" s="19">
        <f t="shared" si="8"/>
        <v>-3.6529680365296802E-2</v>
      </c>
    </row>
    <row r="36" spans="1:15" x14ac:dyDescent="0.75">
      <c r="A36" s="3" t="s">
        <v>259</v>
      </c>
      <c r="B36" s="47">
        <v>0.11475409836065574</v>
      </c>
      <c r="C36" s="47">
        <v>0.77049180327868849</v>
      </c>
      <c r="D36" s="47">
        <v>0.11475409836065574</v>
      </c>
      <c r="E36" s="47">
        <v>0</v>
      </c>
      <c r="F36" s="12">
        <f>VLOOKUP(A36,'Sales Variance Data'!B89:I163,MATCH($F$3,'Sales Variance Data'!$B$5:$I$5,0),FALSE)</f>
        <v>-3.9215686274509776E-2</v>
      </c>
      <c r="G36" s="35">
        <f t="shared" si="0"/>
        <v>0</v>
      </c>
      <c r="H36" s="19">
        <f t="shared" si="1"/>
        <v>-4.7095761381475976E-3</v>
      </c>
      <c r="I36" s="19">
        <f t="shared" si="2"/>
        <v>-1.7350157728706628E-2</v>
      </c>
      <c r="J36" s="19">
        <f t="shared" si="3"/>
        <v>0.12680577849117181</v>
      </c>
      <c r="K36" s="19">
        <f t="shared" si="4"/>
        <v>-0.15669515669515666</v>
      </c>
      <c r="L36" s="19">
        <f t="shared" si="5"/>
        <v>3.8851351351351315E-2</v>
      </c>
      <c r="M36" s="19">
        <f t="shared" si="6"/>
        <v>6.8292682926829329E-2</v>
      </c>
      <c r="N36" s="19">
        <f t="shared" si="7"/>
        <v>-3.6529680365296802E-2</v>
      </c>
      <c r="O36" s="19">
        <f t="shared" si="8"/>
        <v>3.7914691943127909E-2</v>
      </c>
    </row>
    <row r="37" spans="1:15" x14ac:dyDescent="0.75">
      <c r="A37" s="3" t="s">
        <v>258</v>
      </c>
      <c r="B37" s="47">
        <v>0.18461538461538463</v>
      </c>
      <c r="C37" s="47">
        <v>0.67692307692307696</v>
      </c>
      <c r="D37" s="47">
        <v>0.13846153846153847</v>
      </c>
      <c r="E37" s="47">
        <v>0</v>
      </c>
      <c r="F37" s="12">
        <f>VLOOKUP(A37,'Sales Variance Data'!B90:I164,MATCH($F$3,'Sales Variance Data'!$B$5:$I$5,0),FALSE)</f>
        <v>-4.7095761381475976E-3</v>
      </c>
      <c r="G37" s="35">
        <f t="shared" si="0"/>
        <v>-4.6153846153846156E-2</v>
      </c>
      <c r="H37" s="19">
        <f t="shared" si="1"/>
        <v>-1.7350157728706628E-2</v>
      </c>
      <c r="I37" s="19">
        <f t="shared" si="2"/>
        <v>0.12680577849117181</v>
      </c>
      <c r="J37" s="19">
        <f t="shared" si="3"/>
        <v>-0.15669515669515666</v>
      </c>
      <c r="K37" s="19">
        <f t="shared" si="4"/>
        <v>3.8851351351351315E-2</v>
      </c>
      <c r="L37" s="19">
        <f t="shared" si="5"/>
        <v>6.8292682926829329E-2</v>
      </c>
      <c r="M37" s="19">
        <f t="shared" si="6"/>
        <v>-3.6529680365296802E-2</v>
      </c>
      <c r="N37" s="19">
        <f t="shared" si="7"/>
        <v>3.7914691943127909E-2</v>
      </c>
      <c r="O37" s="19">
        <f t="shared" si="8"/>
        <v>-7.6103500761035003E-2</v>
      </c>
    </row>
    <row r="38" spans="1:15" x14ac:dyDescent="0.75">
      <c r="A38" s="3" t="s">
        <v>257</v>
      </c>
      <c r="B38" s="47">
        <v>0.12280701754385964</v>
      </c>
      <c r="C38" s="47">
        <v>0.68421052631578949</v>
      </c>
      <c r="D38" s="47">
        <v>0.19298245614035087</v>
      </c>
      <c r="E38" s="47">
        <v>0</v>
      </c>
      <c r="F38" s="12">
        <f>VLOOKUP(A38,'Sales Variance Data'!B91:I165,MATCH($F$3,'Sales Variance Data'!$B$5:$I$5,0),FALSE)</f>
        <v>-1.7350157728706628E-2</v>
      </c>
      <c r="G38" s="35">
        <f t="shared" si="0"/>
        <v>7.0175438596491224E-2</v>
      </c>
      <c r="H38" s="19">
        <f t="shared" si="1"/>
        <v>0.12680577849117181</v>
      </c>
      <c r="I38" s="19">
        <f t="shared" si="2"/>
        <v>-0.15669515669515666</v>
      </c>
      <c r="J38" s="19">
        <f t="shared" si="3"/>
        <v>3.8851351351351315E-2</v>
      </c>
      <c r="K38" s="19">
        <f t="shared" si="4"/>
        <v>6.8292682926829329E-2</v>
      </c>
      <c r="L38" s="19">
        <f t="shared" si="5"/>
        <v>-3.6529680365296802E-2</v>
      </c>
      <c r="M38" s="19">
        <f t="shared" si="6"/>
        <v>3.7914691943127909E-2</v>
      </c>
      <c r="N38" s="19">
        <f t="shared" si="7"/>
        <v>-7.6103500761035003E-2</v>
      </c>
      <c r="O38" s="19">
        <f t="shared" si="8"/>
        <v>-2.6359143327841839E-2</v>
      </c>
    </row>
    <row r="39" spans="1:15" x14ac:dyDescent="0.75">
      <c r="A39" s="3" t="s">
        <v>256</v>
      </c>
      <c r="B39" s="47">
        <v>0.28125</v>
      </c>
      <c r="C39" s="47">
        <v>0.5</v>
      </c>
      <c r="D39" s="47">
        <v>0.21875</v>
      </c>
      <c r="E39" s="47">
        <v>0</v>
      </c>
      <c r="F39" s="12">
        <f>VLOOKUP(A39,'Sales Variance Data'!B92:I166,MATCH($F$3,'Sales Variance Data'!$B$5:$I$5,0),FALSE)</f>
        <v>0.12680577849117181</v>
      </c>
      <c r="G39" s="35">
        <f t="shared" si="0"/>
        <v>-6.25E-2</v>
      </c>
      <c r="H39" s="19">
        <f t="shared" si="1"/>
        <v>-0.15669515669515666</v>
      </c>
      <c r="I39" s="19">
        <f t="shared" si="2"/>
        <v>3.8851351351351315E-2</v>
      </c>
      <c r="J39" s="19">
        <f t="shared" si="3"/>
        <v>6.8292682926829329E-2</v>
      </c>
      <c r="K39" s="19">
        <f t="shared" si="4"/>
        <v>-3.6529680365296802E-2</v>
      </c>
      <c r="L39" s="19">
        <f t="shared" si="5"/>
        <v>3.7914691943127909E-2</v>
      </c>
      <c r="M39" s="19">
        <f t="shared" si="6"/>
        <v>-7.6103500761035003E-2</v>
      </c>
      <c r="N39" s="19">
        <f t="shared" si="7"/>
        <v>-2.6359143327841839E-2</v>
      </c>
      <c r="O39" s="19">
        <f t="shared" si="8"/>
        <v>0.13874788494077839</v>
      </c>
    </row>
    <row r="40" spans="1:15" x14ac:dyDescent="0.75">
      <c r="A40" s="3" t="s">
        <v>255</v>
      </c>
      <c r="B40" s="47">
        <v>7.6923076923076927E-2</v>
      </c>
      <c r="C40" s="47">
        <v>0.83333333333333337</v>
      </c>
      <c r="D40" s="47">
        <v>8.9743589743589744E-2</v>
      </c>
      <c r="E40" s="47">
        <v>0</v>
      </c>
      <c r="F40" s="12">
        <f>VLOOKUP(A40,'Sales Variance Data'!B93:I167,MATCH($F$3,'Sales Variance Data'!$B$5:$I$5,0),FALSE)</f>
        <v>-0.15669515669515666</v>
      </c>
      <c r="G40" s="35">
        <f t="shared" si="0"/>
        <v>1.2820512820512817E-2</v>
      </c>
      <c r="H40" s="19">
        <f t="shared" si="1"/>
        <v>3.8851351351351315E-2</v>
      </c>
      <c r="I40" s="19">
        <f t="shared" si="2"/>
        <v>6.8292682926829329E-2</v>
      </c>
      <c r="J40" s="19">
        <f t="shared" si="3"/>
        <v>-3.6529680365296802E-2</v>
      </c>
      <c r="K40" s="19">
        <f t="shared" si="4"/>
        <v>3.7914691943127909E-2</v>
      </c>
      <c r="L40" s="19">
        <f t="shared" si="5"/>
        <v>-7.6103500761035003E-2</v>
      </c>
      <c r="M40" s="19">
        <f t="shared" si="6"/>
        <v>-2.6359143327841839E-2</v>
      </c>
      <c r="N40" s="19">
        <f t="shared" si="7"/>
        <v>0.13874788494077839</v>
      </c>
      <c r="O40" s="19">
        <f t="shared" si="8"/>
        <v>-6.537890044576522E-2</v>
      </c>
    </row>
    <row r="41" spans="1:15" x14ac:dyDescent="0.75">
      <c r="A41" s="3" t="s">
        <v>254</v>
      </c>
      <c r="B41" s="47">
        <v>0.26190476190476192</v>
      </c>
      <c r="C41" s="47">
        <v>0.59523809523809523</v>
      </c>
      <c r="D41" s="47">
        <v>0.14285714285714285</v>
      </c>
      <c r="E41" s="47">
        <v>0</v>
      </c>
      <c r="F41" s="12">
        <f>VLOOKUP(A41,'Sales Variance Data'!B94:I168,MATCH($F$3,'Sales Variance Data'!$B$5:$I$5,0),FALSE)</f>
        <v>3.8851351351351315E-2</v>
      </c>
      <c r="G41" s="35">
        <f t="shared" si="0"/>
        <v>-0.11904761904761907</v>
      </c>
      <c r="H41" s="19">
        <f t="shared" si="1"/>
        <v>6.8292682926829329E-2</v>
      </c>
      <c r="I41" s="19">
        <f t="shared" si="2"/>
        <v>-3.6529680365296802E-2</v>
      </c>
      <c r="J41" s="19">
        <f t="shared" si="3"/>
        <v>3.7914691943127909E-2</v>
      </c>
      <c r="K41" s="19">
        <f t="shared" si="4"/>
        <v>-7.6103500761035003E-2</v>
      </c>
      <c r="L41" s="19">
        <f t="shared" si="5"/>
        <v>-2.6359143327841839E-2</v>
      </c>
      <c r="M41" s="19">
        <f t="shared" si="6"/>
        <v>0.13874788494077839</v>
      </c>
      <c r="N41" s="19">
        <f t="shared" si="7"/>
        <v>-6.537890044576522E-2</v>
      </c>
      <c r="O41" s="19">
        <f t="shared" si="8"/>
        <v>-0.15103338632750396</v>
      </c>
    </row>
    <row r="42" spans="1:15" x14ac:dyDescent="0.75">
      <c r="A42" s="3" t="s">
        <v>253</v>
      </c>
      <c r="B42" s="47">
        <v>0.16666666666666666</v>
      </c>
      <c r="C42" s="47">
        <v>0.74242424242424243</v>
      </c>
      <c r="D42" s="47">
        <v>9.0909090909090912E-2</v>
      </c>
      <c r="E42" s="47">
        <v>0</v>
      </c>
      <c r="F42" s="12">
        <f>VLOOKUP(A42,'Sales Variance Data'!B95:I169,MATCH($F$3,'Sales Variance Data'!$B$5:$I$5,0),FALSE)</f>
        <v>6.8292682926829329E-2</v>
      </c>
      <c r="G42" s="35">
        <f t="shared" si="0"/>
        <v>-7.5757575757575746E-2</v>
      </c>
      <c r="H42" s="19">
        <f t="shared" si="1"/>
        <v>-3.6529680365296802E-2</v>
      </c>
      <c r="I42" s="19">
        <f t="shared" si="2"/>
        <v>3.7914691943127909E-2</v>
      </c>
      <c r="J42" s="19">
        <f t="shared" si="3"/>
        <v>-7.6103500761035003E-2</v>
      </c>
      <c r="K42" s="19">
        <f t="shared" si="4"/>
        <v>-2.6359143327841839E-2</v>
      </c>
      <c r="L42" s="19">
        <f t="shared" si="5"/>
        <v>0.13874788494077839</v>
      </c>
      <c r="M42" s="19">
        <f t="shared" si="6"/>
        <v>-6.537890044576522E-2</v>
      </c>
      <c r="N42" s="19">
        <f t="shared" si="7"/>
        <v>-0.15103338632750396</v>
      </c>
      <c r="O42" s="19">
        <f t="shared" si="8"/>
        <v>0.10486891385767794</v>
      </c>
    </row>
    <row r="43" spans="1:15" x14ac:dyDescent="0.75">
      <c r="A43" s="3" t="s">
        <v>252</v>
      </c>
      <c r="B43" s="47">
        <v>0.171875</v>
      </c>
      <c r="C43" s="47">
        <v>0.765625</v>
      </c>
      <c r="D43" s="47">
        <v>6.25E-2</v>
      </c>
      <c r="E43" s="47">
        <v>0</v>
      </c>
      <c r="F43" s="12">
        <f>VLOOKUP(A43,'Sales Variance Data'!B96:I170,MATCH($F$3,'Sales Variance Data'!$B$5:$I$5,0),FALSE)</f>
        <v>-3.6529680365296802E-2</v>
      </c>
      <c r="G43" s="35">
        <f t="shared" si="0"/>
        <v>-0.109375</v>
      </c>
      <c r="H43" s="19">
        <f t="shared" si="1"/>
        <v>3.7914691943127909E-2</v>
      </c>
      <c r="I43" s="19">
        <f t="shared" si="2"/>
        <v>-7.6103500761035003E-2</v>
      </c>
      <c r="J43" s="19">
        <f t="shared" si="3"/>
        <v>-2.6359143327841839E-2</v>
      </c>
      <c r="K43" s="19">
        <f t="shared" si="4"/>
        <v>0.13874788494077839</v>
      </c>
      <c r="L43" s="19">
        <f t="shared" si="5"/>
        <v>-6.537890044576522E-2</v>
      </c>
      <c r="M43" s="19">
        <f t="shared" si="6"/>
        <v>-0.15103338632750396</v>
      </c>
      <c r="N43" s="19">
        <f t="shared" si="7"/>
        <v>0.10486891385767794</v>
      </c>
      <c r="O43" s="19">
        <f t="shared" si="8"/>
        <v>-1.1864406779661052E-2</v>
      </c>
    </row>
    <row r="44" spans="1:15" x14ac:dyDescent="0.75">
      <c r="A44" s="3" t="s">
        <v>251</v>
      </c>
      <c r="B44" s="47">
        <v>4.8387096774193547E-2</v>
      </c>
      <c r="C44" s="47">
        <v>0.77419354838709675</v>
      </c>
      <c r="D44" s="47">
        <v>0.17741935483870969</v>
      </c>
      <c r="E44" s="47">
        <v>0</v>
      </c>
      <c r="F44" s="12">
        <f>VLOOKUP(A44,'Sales Variance Data'!B97:I171,MATCH($F$3,'Sales Variance Data'!$B$5:$I$5,0),FALSE)</f>
        <v>3.7914691943127909E-2</v>
      </c>
      <c r="G44" s="35">
        <f t="shared" si="0"/>
        <v>0.12903225806451613</v>
      </c>
      <c r="H44" s="19">
        <f t="shared" si="1"/>
        <v>-7.6103500761035003E-2</v>
      </c>
      <c r="I44" s="19">
        <f t="shared" si="2"/>
        <v>-2.6359143327841839E-2</v>
      </c>
      <c r="J44" s="19">
        <f t="shared" si="3"/>
        <v>0.13874788494077839</v>
      </c>
      <c r="K44" s="19">
        <f t="shared" si="4"/>
        <v>-6.537890044576522E-2</v>
      </c>
      <c r="L44" s="19">
        <f t="shared" si="5"/>
        <v>-0.15103338632750396</v>
      </c>
      <c r="M44" s="19">
        <f t="shared" si="6"/>
        <v>0.10486891385767794</v>
      </c>
      <c r="N44" s="19">
        <f t="shared" si="7"/>
        <v>-1.1864406779661052E-2</v>
      </c>
      <c r="O44" s="19">
        <f t="shared" si="8"/>
        <v>-0.1286449399656947</v>
      </c>
    </row>
    <row r="45" spans="1:15" x14ac:dyDescent="0.75">
      <c r="A45" s="3" t="s">
        <v>250</v>
      </c>
      <c r="B45" s="47">
        <v>0.10344827586206896</v>
      </c>
      <c r="C45" s="47">
        <v>0.75862068965517238</v>
      </c>
      <c r="D45" s="47">
        <v>0.13793103448275862</v>
      </c>
      <c r="E45" s="47">
        <v>0</v>
      </c>
      <c r="F45" s="12">
        <f>VLOOKUP(A45,'Sales Variance Data'!B98:I172,MATCH($F$3,'Sales Variance Data'!$B$5:$I$5,0),FALSE)</f>
        <v>-7.6103500761035003E-2</v>
      </c>
      <c r="G45" s="35">
        <f t="shared" si="0"/>
        <v>3.4482758620689655E-2</v>
      </c>
      <c r="H45" s="19">
        <f t="shared" si="1"/>
        <v>-2.6359143327841839E-2</v>
      </c>
      <c r="I45" s="19">
        <f t="shared" si="2"/>
        <v>0.13874788494077839</v>
      </c>
      <c r="J45" s="19">
        <f t="shared" si="3"/>
        <v>-6.537890044576522E-2</v>
      </c>
      <c r="K45" s="19">
        <f t="shared" si="4"/>
        <v>-0.15103338632750396</v>
      </c>
      <c r="L45" s="19">
        <f t="shared" si="5"/>
        <v>0.10486891385767794</v>
      </c>
      <c r="M45" s="19">
        <f t="shared" si="6"/>
        <v>-1.1864406779661052E-2</v>
      </c>
      <c r="N45" s="19">
        <f t="shared" si="7"/>
        <v>-0.1286449399656947</v>
      </c>
      <c r="O45" s="19">
        <f t="shared" si="8"/>
        <v>0.23031496062992127</v>
      </c>
    </row>
    <row r="46" spans="1:15" x14ac:dyDescent="0.75">
      <c r="A46" s="3" t="s">
        <v>249</v>
      </c>
      <c r="B46" s="47">
        <v>0.14285714285714285</v>
      </c>
      <c r="C46" s="47">
        <v>0.52380952380952384</v>
      </c>
      <c r="D46" s="47">
        <v>0.33333333333333331</v>
      </c>
      <c r="E46" s="47">
        <v>0</v>
      </c>
      <c r="F46" s="12">
        <f>VLOOKUP(A46,'Sales Variance Data'!B99:I173,MATCH($F$3,'Sales Variance Data'!$B$5:$I$5,0),FALSE)</f>
        <v>-2.6359143327841839E-2</v>
      </c>
      <c r="G46" s="35">
        <f t="shared" si="0"/>
        <v>0.19047619047619047</v>
      </c>
      <c r="H46" s="19">
        <f t="shared" si="1"/>
        <v>0.13874788494077839</v>
      </c>
      <c r="I46" s="19">
        <f t="shared" si="2"/>
        <v>-6.537890044576522E-2</v>
      </c>
      <c r="J46" s="19">
        <f t="shared" si="3"/>
        <v>-0.15103338632750396</v>
      </c>
      <c r="K46" s="19">
        <f t="shared" si="4"/>
        <v>0.10486891385767794</v>
      </c>
      <c r="L46" s="19">
        <f t="shared" si="5"/>
        <v>-1.1864406779661052E-2</v>
      </c>
      <c r="M46" s="19">
        <f t="shared" si="6"/>
        <v>-0.1286449399656947</v>
      </c>
      <c r="N46" s="19">
        <f t="shared" si="7"/>
        <v>0.23031496062992127</v>
      </c>
      <c r="O46" s="19">
        <f t="shared" si="8"/>
        <v>4.4799999999999951E-2</v>
      </c>
    </row>
    <row r="47" spans="1:15" x14ac:dyDescent="0.75">
      <c r="A47" s="3" t="s">
        <v>248</v>
      </c>
      <c r="B47" s="47">
        <v>7.1428571428571425E-2</v>
      </c>
      <c r="C47" s="47">
        <v>0.70634920634920639</v>
      </c>
      <c r="D47" s="47">
        <v>0.22222222222222221</v>
      </c>
      <c r="E47" s="47">
        <v>0</v>
      </c>
      <c r="F47" s="12">
        <f>VLOOKUP(A47,'Sales Variance Data'!B100:I174,MATCH($F$3,'Sales Variance Data'!$B$5:$I$5,0),FALSE)</f>
        <v>0.13874788494077839</v>
      </c>
      <c r="G47" s="35">
        <f t="shared" si="0"/>
        <v>0.15079365079365079</v>
      </c>
      <c r="H47" s="19">
        <f t="shared" si="1"/>
        <v>-6.537890044576522E-2</v>
      </c>
      <c r="I47" s="19">
        <f t="shared" si="2"/>
        <v>-0.15103338632750396</v>
      </c>
      <c r="J47" s="19">
        <f t="shared" si="3"/>
        <v>0.10486891385767794</v>
      </c>
      <c r="K47" s="19">
        <f t="shared" si="4"/>
        <v>-1.1864406779661052E-2</v>
      </c>
      <c r="L47" s="19">
        <f t="shared" si="5"/>
        <v>-0.1286449399656947</v>
      </c>
      <c r="M47" s="19">
        <f t="shared" si="6"/>
        <v>0.23031496062992127</v>
      </c>
      <c r="N47" s="19">
        <f t="shared" si="7"/>
        <v>4.4799999999999951E-2</v>
      </c>
      <c r="O47" s="19">
        <f t="shared" si="8"/>
        <v>2.7565084226646164E-2</v>
      </c>
    </row>
    <row r="48" spans="1:15" x14ac:dyDescent="0.75">
      <c r="A48" s="3" t="s">
        <v>247</v>
      </c>
      <c r="B48" s="47">
        <v>0.2</v>
      </c>
      <c r="C48" s="47">
        <v>0.62222222222222223</v>
      </c>
      <c r="D48" s="47">
        <v>0.17777777777777778</v>
      </c>
      <c r="E48" s="47">
        <v>0</v>
      </c>
      <c r="F48" s="12">
        <f>VLOOKUP(A48,'Sales Variance Data'!B101:I175,MATCH($F$3,'Sales Variance Data'!$B$5:$I$5,0),FALSE)</f>
        <v>-6.537890044576522E-2</v>
      </c>
      <c r="G48" s="35">
        <f t="shared" si="0"/>
        <v>-2.2222222222222227E-2</v>
      </c>
      <c r="H48" s="19">
        <f t="shared" si="1"/>
        <v>-0.15103338632750396</v>
      </c>
      <c r="I48" s="19">
        <f t="shared" si="2"/>
        <v>0.10486891385767794</v>
      </c>
      <c r="J48" s="19">
        <f t="shared" si="3"/>
        <v>-1.1864406779661052E-2</v>
      </c>
      <c r="K48" s="19">
        <f t="shared" si="4"/>
        <v>-0.1286449399656947</v>
      </c>
      <c r="L48" s="19">
        <f t="shared" si="5"/>
        <v>0.23031496062992127</v>
      </c>
      <c r="M48" s="19">
        <f t="shared" si="6"/>
        <v>4.4799999999999951E-2</v>
      </c>
      <c r="N48" s="19">
        <f t="shared" si="7"/>
        <v>2.7565084226646164E-2</v>
      </c>
      <c r="O48" s="19">
        <f t="shared" si="8"/>
        <v>-9.6870342771982143E-2</v>
      </c>
    </row>
    <row r="49" spans="1:15" x14ac:dyDescent="0.75">
      <c r="A49" s="3" t="s">
        <v>246</v>
      </c>
      <c r="B49" s="47">
        <v>0.12307692307692308</v>
      </c>
      <c r="C49" s="47">
        <v>0.61538461538461542</v>
      </c>
      <c r="D49" s="47">
        <v>0.26153846153846155</v>
      </c>
      <c r="E49" s="47">
        <v>0</v>
      </c>
      <c r="F49" s="12">
        <f>VLOOKUP(A49,'Sales Variance Data'!B102:I176,MATCH($F$3,'Sales Variance Data'!$B$5:$I$5,0),FALSE)</f>
        <v>-0.15103338632750396</v>
      </c>
      <c r="G49" s="35">
        <f t="shared" si="0"/>
        <v>0.13846153846153847</v>
      </c>
      <c r="H49" s="19">
        <f t="shared" si="1"/>
        <v>0.10486891385767794</v>
      </c>
      <c r="I49" s="19">
        <f t="shared" si="2"/>
        <v>-1.1864406779661052E-2</v>
      </c>
      <c r="J49" s="19">
        <f t="shared" si="3"/>
        <v>-0.1286449399656947</v>
      </c>
      <c r="K49" s="19">
        <f t="shared" si="4"/>
        <v>0.23031496062992127</v>
      </c>
      <c r="L49" s="19">
        <f t="shared" si="5"/>
        <v>4.4799999999999951E-2</v>
      </c>
      <c r="M49" s="19">
        <f t="shared" si="6"/>
        <v>2.7565084226646164E-2</v>
      </c>
      <c r="N49" s="19">
        <f t="shared" si="7"/>
        <v>-9.6870342771982143E-2</v>
      </c>
      <c r="O49" s="19">
        <f t="shared" si="8"/>
        <v>-1.6501650165016479E-2</v>
      </c>
    </row>
    <row r="50" spans="1:15" x14ac:dyDescent="0.75">
      <c r="A50" s="3" t="s">
        <v>245</v>
      </c>
      <c r="B50" s="47">
        <v>0.25423728813559321</v>
      </c>
      <c r="C50" s="47">
        <v>0.52542372881355937</v>
      </c>
      <c r="D50" s="47">
        <v>0.22033898305084745</v>
      </c>
      <c r="E50" s="47">
        <v>0</v>
      </c>
      <c r="F50" s="12">
        <f>VLOOKUP(A50,'Sales Variance Data'!B103:I177,MATCH($F$3,'Sales Variance Data'!$B$5:$I$5,0),FALSE)</f>
        <v>0.10486891385767794</v>
      </c>
      <c r="G50" s="35">
        <f t="shared" si="0"/>
        <v>-3.3898305084745756E-2</v>
      </c>
      <c r="H50" s="19">
        <f t="shared" si="1"/>
        <v>-1.1864406779661052E-2</v>
      </c>
      <c r="I50" s="19">
        <f t="shared" si="2"/>
        <v>-0.1286449399656947</v>
      </c>
      <c r="J50" s="19">
        <f t="shared" si="3"/>
        <v>0.23031496062992127</v>
      </c>
      <c r="K50" s="19">
        <f t="shared" si="4"/>
        <v>4.4799999999999951E-2</v>
      </c>
      <c r="L50" s="19">
        <f t="shared" si="5"/>
        <v>2.7565084226646164E-2</v>
      </c>
      <c r="M50" s="19">
        <f t="shared" si="6"/>
        <v>-9.6870342771982143E-2</v>
      </c>
      <c r="N50" s="19">
        <f t="shared" si="7"/>
        <v>-1.6501650165016479E-2</v>
      </c>
      <c r="O50" s="19">
        <f t="shared" si="8"/>
        <v>3.691275167785224E-2</v>
      </c>
    </row>
    <row r="51" spans="1:15" x14ac:dyDescent="0.75">
      <c r="A51" s="3" t="s">
        <v>244</v>
      </c>
      <c r="B51" s="47">
        <v>0.1875</v>
      </c>
      <c r="C51" s="47">
        <v>0.60416666666666663</v>
      </c>
      <c r="D51" s="47">
        <v>0.20833333333333334</v>
      </c>
      <c r="E51" s="47">
        <v>0</v>
      </c>
      <c r="F51" s="12">
        <f>VLOOKUP(A51,'Sales Variance Data'!B104:I178,MATCH($F$3,'Sales Variance Data'!$B$5:$I$5,0),FALSE)</f>
        <v>-1.1864406779661052E-2</v>
      </c>
      <c r="G51" s="35">
        <f t="shared" si="0"/>
        <v>2.0833333333333343E-2</v>
      </c>
      <c r="H51" s="19">
        <f t="shared" si="1"/>
        <v>-0.1286449399656947</v>
      </c>
      <c r="I51" s="19">
        <f t="shared" si="2"/>
        <v>0.23031496062992127</v>
      </c>
      <c r="J51" s="19">
        <f t="shared" si="3"/>
        <v>4.4799999999999951E-2</v>
      </c>
      <c r="K51" s="19">
        <f t="shared" si="4"/>
        <v>2.7565084226646164E-2</v>
      </c>
      <c r="L51" s="19">
        <f t="shared" si="5"/>
        <v>-9.6870342771982143E-2</v>
      </c>
      <c r="M51" s="19">
        <f t="shared" si="6"/>
        <v>-1.6501650165016479E-2</v>
      </c>
      <c r="N51" s="19">
        <f t="shared" si="7"/>
        <v>3.691275167785224E-2</v>
      </c>
      <c r="O51" s="19">
        <f t="shared" si="8"/>
        <v>3.8834951456310662E-2</v>
      </c>
    </row>
    <row r="52" spans="1:15" x14ac:dyDescent="0.75">
      <c r="A52" s="3" t="s">
        <v>243</v>
      </c>
      <c r="B52" s="47">
        <v>0.28767123287671231</v>
      </c>
      <c r="C52" s="47">
        <v>0.63013698630136983</v>
      </c>
      <c r="D52" s="47">
        <v>8.2191780821917804E-2</v>
      </c>
      <c r="E52" s="47">
        <v>0</v>
      </c>
      <c r="F52" s="12">
        <f>VLOOKUP(A52,'Sales Variance Data'!B105:I179,MATCH($F$3,'Sales Variance Data'!$B$5:$I$5,0),FALSE)</f>
        <v>-0.1286449399656947</v>
      </c>
      <c r="G52" s="35">
        <f t="shared" si="0"/>
        <v>-0.20547945205479451</v>
      </c>
      <c r="H52" s="19">
        <f t="shared" si="1"/>
        <v>0.23031496062992127</v>
      </c>
      <c r="I52" s="19">
        <f t="shared" si="2"/>
        <v>4.4799999999999951E-2</v>
      </c>
      <c r="J52" s="19">
        <f t="shared" si="3"/>
        <v>2.7565084226646164E-2</v>
      </c>
      <c r="K52" s="19">
        <f t="shared" si="4"/>
        <v>-9.6870342771982143E-2</v>
      </c>
      <c r="L52" s="19">
        <f t="shared" si="5"/>
        <v>-1.6501650165016479E-2</v>
      </c>
      <c r="M52" s="19">
        <f t="shared" si="6"/>
        <v>3.691275167785224E-2</v>
      </c>
      <c r="N52" s="19">
        <f t="shared" si="7"/>
        <v>3.8834951456310662E-2</v>
      </c>
      <c r="O52" s="19">
        <f t="shared" si="8"/>
        <v>-7.7881619937694158E-3</v>
      </c>
    </row>
    <row r="53" spans="1:15" x14ac:dyDescent="0.75">
      <c r="A53" s="3" t="s">
        <v>242</v>
      </c>
      <c r="B53" s="47">
        <v>0.29850746268656714</v>
      </c>
      <c r="C53" s="47">
        <v>0.53731343283582089</v>
      </c>
      <c r="D53" s="47">
        <v>0.16417910447761194</v>
      </c>
      <c r="E53" s="47">
        <v>0</v>
      </c>
      <c r="F53" s="12">
        <f>VLOOKUP(A53,'Sales Variance Data'!B106:I180,MATCH($F$3,'Sales Variance Data'!$B$5:$I$5,0),FALSE)</f>
        <v>0.23031496062992127</v>
      </c>
      <c r="G53" s="35">
        <f t="shared" si="0"/>
        <v>-0.1343283582089552</v>
      </c>
      <c r="H53" s="19">
        <f t="shared" si="1"/>
        <v>4.4799999999999951E-2</v>
      </c>
      <c r="I53" s="19">
        <f t="shared" si="2"/>
        <v>2.7565084226646164E-2</v>
      </c>
      <c r="J53" s="19">
        <f t="shared" si="3"/>
        <v>-9.6870342771982143E-2</v>
      </c>
      <c r="K53" s="19">
        <f t="shared" si="4"/>
        <v>-1.6501650165016479E-2</v>
      </c>
      <c r="L53" s="19">
        <f t="shared" si="5"/>
        <v>3.691275167785224E-2</v>
      </c>
      <c r="M53" s="19">
        <f t="shared" si="6"/>
        <v>3.8834951456310662E-2</v>
      </c>
      <c r="N53" s="19">
        <f t="shared" si="7"/>
        <v>-7.7881619937694158E-3</v>
      </c>
      <c r="O53" s="19">
        <f t="shared" si="8"/>
        <v>-6.9073783359497654E-2</v>
      </c>
    </row>
    <row r="54" spans="1:15" x14ac:dyDescent="0.75">
      <c r="A54" s="3" t="s">
        <v>241</v>
      </c>
      <c r="B54" s="47">
        <v>0.18571428571428572</v>
      </c>
      <c r="C54" s="47">
        <v>0.54285714285714282</v>
      </c>
      <c r="D54" s="47">
        <v>0.27142857142857141</v>
      </c>
      <c r="E54" s="47">
        <v>0</v>
      </c>
      <c r="F54" s="12">
        <f>VLOOKUP(A54,'Sales Variance Data'!B107:I181,MATCH($F$3,'Sales Variance Data'!$B$5:$I$5,0),FALSE)</f>
        <v>4.4799999999999951E-2</v>
      </c>
      <c r="G54" s="35">
        <f t="shared" si="0"/>
        <v>8.5714285714285687E-2</v>
      </c>
      <c r="H54" s="19">
        <f t="shared" si="1"/>
        <v>2.7565084226646164E-2</v>
      </c>
      <c r="I54" s="19">
        <f t="shared" si="2"/>
        <v>-9.6870342771982143E-2</v>
      </c>
      <c r="J54" s="19">
        <f t="shared" si="3"/>
        <v>-1.6501650165016479E-2</v>
      </c>
      <c r="K54" s="19">
        <f t="shared" si="4"/>
        <v>3.691275167785224E-2</v>
      </c>
      <c r="L54" s="19">
        <f t="shared" si="5"/>
        <v>3.8834951456310662E-2</v>
      </c>
      <c r="M54" s="19">
        <f t="shared" si="6"/>
        <v>-7.7881619937694158E-3</v>
      </c>
      <c r="N54" s="19">
        <f t="shared" si="7"/>
        <v>-6.9073783359497654E-2</v>
      </c>
      <c r="O54" s="19">
        <f t="shared" si="8"/>
        <v>0.11129848229342332</v>
      </c>
    </row>
    <row r="55" spans="1:15" x14ac:dyDescent="0.75">
      <c r="A55" s="3" t="s">
        <v>240</v>
      </c>
      <c r="B55" s="47">
        <v>0.16417910447761194</v>
      </c>
      <c r="C55" s="47">
        <v>0.61194029850746268</v>
      </c>
      <c r="D55" s="47">
        <v>0.22388059701492538</v>
      </c>
      <c r="E55" s="47">
        <v>0</v>
      </c>
      <c r="F55" s="12">
        <f>VLOOKUP(A55,'Sales Variance Data'!B108:I182,MATCH($F$3,'Sales Variance Data'!$B$5:$I$5,0),FALSE)</f>
        <v>2.7565084226646164E-2</v>
      </c>
      <c r="G55" s="35">
        <f t="shared" si="0"/>
        <v>5.9701492537313439E-2</v>
      </c>
      <c r="H55" s="19">
        <f t="shared" si="1"/>
        <v>-9.6870342771982143E-2</v>
      </c>
      <c r="I55" s="19">
        <f t="shared" si="2"/>
        <v>-1.6501650165016479E-2</v>
      </c>
      <c r="J55" s="19">
        <f t="shared" si="3"/>
        <v>3.691275167785224E-2</v>
      </c>
      <c r="K55" s="19">
        <f t="shared" si="4"/>
        <v>3.8834951456310662E-2</v>
      </c>
      <c r="L55" s="19">
        <f t="shared" si="5"/>
        <v>-7.7881619937694158E-3</v>
      </c>
      <c r="M55" s="19">
        <f t="shared" si="6"/>
        <v>-6.9073783359497654E-2</v>
      </c>
      <c r="N55" s="19">
        <f t="shared" si="7"/>
        <v>0.11129848229342332</v>
      </c>
      <c r="O55" s="19">
        <f t="shared" si="8"/>
        <v>-8.9529590288315641E-2</v>
      </c>
    </row>
    <row r="56" spans="1:15" x14ac:dyDescent="0.75">
      <c r="A56" s="3" t="s">
        <v>239</v>
      </c>
      <c r="B56" s="47">
        <v>0.12650602409638553</v>
      </c>
      <c r="C56" s="47">
        <v>0.6987951807228916</v>
      </c>
      <c r="D56" s="47">
        <v>0.1746987951807229</v>
      </c>
      <c r="E56" s="47">
        <v>0</v>
      </c>
      <c r="F56" s="12">
        <f>VLOOKUP(A56,'Sales Variance Data'!B109:I183,MATCH($F$3,'Sales Variance Data'!$B$5:$I$5,0),FALSE)</f>
        <v>-9.6870342771982143E-2</v>
      </c>
      <c r="G56" s="35">
        <f t="shared" si="0"/>
        <v>4.8192771084337366E-2</v>
      </c>
      <c r="H56" s="19">
        <f t="shared" si="1"/>
        <v>-1.6501650165016479E-2</v>
      </c>
      <c r="I56" s="19">
        <f t="shared" si="2"/>
        <v>3.691275167785224E-2</v>
      </c>
      <c r="J56" s="19">
        <f t="shared" si="3"/>
        <v>3.8834951456310662E-2</v>
      </c>
      <c r="K56" s="19">
        <f t="shared" si="4"/>
        <v>-7.7881619937694158E-3</v>
      </c>
      <c r="L56" s="19">
        <f t="shared" si="5"/>
        <v>-6.9073783359497654E-2</v>
      </c>
      <c r="M56" s="19">
        <f t="shared" si="6"/>
        <v>0.11129848229342332</v>
      </c>
      <c r="N56" s="19">
        <f t="shared" si="7"/>
        <v>-8.9529590288315641E-2</v>
      </c>
      <c r="O56" s="19">
        <f t="shared" si="8"/>
        <v>0.13500000000000001</v>
      </c>
    </row>
    <row r="57" spans="1:15" x14ac:dyDescent="0.75">
      <c r="A57" s="3" t="s">
        <v>238</v>
      </c>
      <c r="B57" s="47">
        <v>0.23076923076923078</v>
      </c>
      <c r="C57" s="47">
        <v>0.5</v>
      </c>
      <c r="D57" s="47">
        <v>0.26923076923076922</v>
      </c>
      <c r="E57" s="47">
        <v>0</v>
      </c>
      <c r="F57" s="12">
        <f>VLOOKUP(A57,'Sales Variance Data'!B110:I184,MATCH($F$3,'Sales Variance Data'!$B$5:$I$5,0),FALSE)</f>
        <v>-1.6501650165016479E-2</v>
      </c>
      <c r="G57" s="35">
        <f t="shared" si="0"/>
        <v>3.8461538461538436E-2</v>
      </c>
      <c r="H57" s="19">
        <f t="shared" si="1"/>
        <v>3.691275167785224E-2</v>
      </c>
      <c r="I57" s="19">
        <f t="shared" si="2"/>
        <v>3.8834951456310662E-2</v>
      </c>
      <c r="J57" s="19">
        <f t="shared" si="3"/>
        <v>-7.7881619937694158E-3</v>
      </c>
      <c r="K57" s="19">
        <f t="shared" si="4"/>
        <v>-6.9073783359497654E-2</v>
      </c>
      <c r="L57" s="19">
        <f t="shared" si="5"/>
        <v>0.11129848229342332</v>
      </c>
      <c r="M57" s="19">
        <f t="shared" si="6"/>
        <v>-8.9529590288315641E-2</v>
      </c>
      <c r="N57" s="19">
        <f t="shared" si="7"/>
        <v>0.13500000000000001</v>
      </c>
      <c r="O57" s="19">
        <f t="shared" si="8"/>
        <v>-2.2026431718061623E-2</v>
      </c>
    </row>
    <row r="58" spans="1:15" x14ac:dyDescent="0.75">
      <c r="A58" s="3" t="s">
        <v>237</v>
      </c>
      <c r="B58" s="47">
        <v>0.20754716981132076</v>
      </c>
      <c r="C58" s="47">
        <v>0.52830188679245282</v>
      </c>
      <c r="D58" s="47">
        <v>0.26415094339622641</v>
      </c>
      <c r="E58" s="47">
        <v>0</v>
      </c>
      <c r="F58" s="12">
        <f>VLOOKUP(A58,'Sales Variance Data'!B111:I185,MATCH($F$3,'Sales Variance Data'!$B$5:$I$5,0),FALSE)</f>
        <v>3.691275167785224E-2</v>
      </c>
      <c r="G58" s="35">
        <f t="shared" si="0"/>
        <v>5.6603773584905648E-2</v>
      </c>
      <c r="H58" s="19">
        <f t="shared" si="1"/>
        <v>3.8834951456310662E-2</v>
      </c>
      <c r="I58" s="19">
        <f t="shared" si="2"/>
        <v>-7.7881619937694158E-3</v>
      </c>
      <c r="J58" s="19">
        <f t="shared" si="3"/>
        <v>-6.9073783359497654E-2</v>
      </c>
      <c r="K58" s="19">
        <f t="shared" si="4"/>
        <v>0.11129848229342332</v>
      </c>
      <c r="L58" s="19">
        <f t="shared" si="5"/>
        <v>-8.9529590288315641E-2</v>
      </c>
      <c r="M58" s="19">
        <f t="shared" si="6"/>
        <v>0.13500000000000001</v>
      </c>
      <c r="N58" s="19">
        <f t="shared" si="7"/>
        <v>-2.2026431718061623E-2</v>
      </c>
      <c r="O58" s="19">
        <f t="shared" si="8"/>
        <v>-4.2042042042042094E-2</v>
      </c>
    </row>
    <row r="59" spans="1:15" x14ac:dyDescent="0.75">
      <c r="A59" s="3" t="s">
        <v>236</v>
      </c>
      <c r="B59" s="47">
        <v>0.15584415584415584</v>
      </c>
      <c r="C59" s="47">
        <v>0.66233766233766234</v>
      </c>
      <c r="D59" s="47">
        <v>0.18181818181818182</v>
      </c>
      <c r="E59" s="47">
        <v>0</v>
      </c>
      <c r="F59" s="12">
        <f>VLOOKUP(A59,'Sales Variance Data'!B112:I186,MATCH($F$3,'Sales Variance Data'!$B$5:$I$5,0),FALSE)</f>
        <v>3.8834951456310662E-2</v>
      </c>
      <c r="G59" s="35">
        <f t="shared" si="0"/>
        <v>2.5974025974025983E-2</v>
      </c>
      <c r="H59" s="19">
        <f t="shared" si="1"/>
        <v>-7.7881619937694158E-3</v>
      </c>
      <c r="I59" s="19">
        <f t="shared" si="2"/>
        <v>-6.9073783359497654E-2</v>
      </c>
      <c r="J59" s="19">
        <f t="shared" si="3"/>
        <v>0.11129848229342332</v>
      </c>
      <c r="K59" s="19">
        <f t="shared" si="4"/>
        <v>-8.9529590288315641E-2</v>
      </c>
      <c r="L59" s="19">
        <f t="shared" si="5"/>
        <v>0.13500000000000001</v>
      </c>
      <c r="M59" s="19">
        <f t="shared" si="6"/>
        <v>-2.2026431718061623E-2</v>
      </c>
      <c r="N59" s="19">
        <f t="shared" si="7"/>
        <v>-4.2042042042042094E-2</v>
      </c>
      <c r="O59" s="19">
        <f t="shared" si="8"/>
        <v>-2.6645768025078342E-2</v>
      </c>
    </row>
    <row r="60" spans="1:15" x14ac:dyDescent="0.75">
      <c r="A60" s="3" t="s">
        <v>235</v>
      </c>
      <c r="B60" s="47">
        <v>0.19672131147540983</v>
      </c>
      <c r="C60" s="47">
        <v>0.57377049180327866</v>
      </c>
      <c r="D60" s="47">
        <v>0.22950819672131148</v>
      </c>
      <c r="E60" s="47">
        <v>0</v>
      </c>
      <c r="F60" s="12">
        <f>VLOOKUP(A60,'Sales Variance Data'!B113:I187,MATCH($F$3,'Sales Variance Data'!$B$5:$I$5,0),FALSE)</f>
        <v>-7.7881619937694158E-3</v>
      </c>
      <c r="G60" s="35">
        <f t="shared" si="0"/>
        <v>3.2786885245901648E-2</v>
      </c>
      <c r="H60" s="19">
        <f t="shared" si="1"/>
        <v>-6.9073783359497654E-2</v>
      </c>
      <c r="I60" s="19">
        <f t="shared" si="2"/>
        <v>0.11129848229342332</v>
      </c>
      <c r="J60" s="19">
        <f t="shared" si="3"/>
        <v>-8.9529590288315641E-2</v>
      </c>
      <c r="K60" s="19">
        <f t="shared" si="4"/>
        <v>0.13500000000000001</v>
      </c>
      <c r="L60" s="19">
        <f t="shared" si="5"/>
        <v>-2.2026431718061623E-2</v>
      </c>
      <c r="M60" s="19">
        <f t="shared" si="6"/>
        <v>-4.2042042042042094E-2</v>
      </c>
      <c r="N60" s="19">
        <f t="shared" si="7"/>
        <v>-2.6645768025078342E-2</v>
      </c>
      <c r="O60" s="19">
        <f t="shared" si="8"/>
        <v>3.5426731078904927E-2</v>
      </c>
    </row>
    <row r="61" spans="1:15" x14ac:dyDescent="0.75">
      <c r="A61" s="3" t="s">
        <v>234</v>
      </c>
      <c r="B61" s="47">
        <v>0.22916666666666666</v>
      </c>
      <c r="C61" s="47">
        <v>0.58333333333333337</v>
      </c>
      <c r="D61" s="47">
        <v>0.1875</v>
      </c>
      <c r="E61" s="47">
        <v>0</v>
      </c>
      <c r="F61" s="12">
        <f>VLOOKUP(A61,'Sales Variance Data'!B114:I188,MATCH($F$3,'Sales Variance Data'!$B$5:$I$5,0),FALSE)</f>
        <v>-6.9073783359497654E-2</v>
      </c>
      <c r="G61" s="35">
        <f t="shared" si="0"/>
        <v>-4.1666666666666657E-2</v>
      </c>
      <c r="H61" s="19">
        <f t="shared" si="1"/>
        <v>0.11129848229342332</v>
      </c>
      <c r="I61" s="19">
        <f t="shared" si="2"/>
        <v>-8.9529590288315641E-2</v>
      </c>
      <c r="J61" s="19">
        <f t="shared" si="3"/>
        <v>0.13500000000000001</v>
      </c>
      <c r="K61" s="19">
        <f t="shared" si="4"/>
        <v>-2.2026431718061623E-2</v>
      </c>
      <c r="L61" s="19">
        <f t="shared" si="5"/>
        <v>-4.2042042042042094E-2</v>
      </c>
      <c r="M61" s="19">
        <f t="shared" si="6"/>
        <v>-2.6645768025078342E-2</v>
      </c>
      <c r="N61" s="19">
        <f t="shared" si="7"/>
        <v>3.5426731078904927E-2</v>
      </c>
      <c r="O61" s="19">
        <f t="shared" si="8"/>
        <v>-3.2659409020217689E-2</v>
      </c>
    </row>
    <row r="62" spans="1:15" x14ac:dyDescent="0.75">
      <c r="A62" s="3" t="s">
        <v>233</v>
      </c>
      <c r="B62" s="47">
        <v>0.1044776119402985</v>
      </c>
      <c r="C62" s="47">
        <v>0.74626865671641796</v>
      </c>
      <c r="D62" s="47">
        <v>0.14925373134328357</v>
      </c>
      <c r="E62" s="47">
        <v>0</v>
      </c>
      <c r="F62" s="12">
        <f>VLOOKUP(A62,'Sales Variance Data'!B115:I189,MATCH($F$3,'Sales Variance Data'!$B$5:$I$5,0),FALSE)</f>
        <v>0.11129848229342332</v>
      </c>
      <c r="G62" s="35">
        <f t="shared" si="0"/>
        <v>4.4776119402985065E-2</v>
      </c>
      <c r="H62" s="19">
        <f t="shared" si="1"/>
        <v>-8.9529590288315641E-2</v>
      </c>
      <c r="I62" s="19">
        <f t="shared" si="2"/>
        <v>0.13500000000000001</v>
      </c>
      <c r="J62" s="19">
        <f t="shared" si="3"/>
        <v>-2.2026431718061623E-2</v>
      </c>
      <c r="K62" s="19">
        <f t="shared" si="4"/>
        <v>-4.2042042042042094E-2</v>
      </c>
      <c r="L62" s="19">
        <f t="shared" si="5"/>
        <v>-2.6645768025078342E-2</v>
      </c>
      <c r="M62" s="19">
        <f t="shared" si="6"/>
        <v>3.5426731078904927E-2</v>
      </c>
      <c r="N62" s="19">
        <f t="shared" si="7"/>
        <v>-3.2659409020217689E-2</v>
      </c>
      <c r="O62" s="19">
        <f t="shared" si="8"/>
        <v>-7.7170418006430874E-2</v>
      </c>
    </row>
    <row r="63" spans="1:15" x14ac:dyDescent="0.75">
      <c r="A63" s="3" t="s">
        <v>232</v>
      </c>
      <c r="B63" s="47">
        <v>0.15957446808510639</v>
      </c>
      <c r="C63" s="47">
        <v>0.61702127659574468</v>
      </c>
      <c r="D63" s="47">
        <v>0.22340425531914893</v>
      </c>
      <c r="E63" s="47">
        <v>0</v>
      </c>
      <c r="F63" s="12">
        <f>VLOOKUP(A63,'Sales Variance Data'!B116:I190,MATCH($F$3,'Sales Variance Data'!$B$5:$I$5,0),FALSE)</f>
        <v>-8.9529590288315641E-2</v>
      </c>
      <c r="G63" s="35">
        <f t="shared" si="0"/>
        <v>6.3829787234042534E-2</v>
      </c>
      <c r="H63" s="19">
        <f t="shared" si="1"/>
        <v>0.13500000000000001</v>
      </c>
      <c r="I63" s="19">
        <f t="shared" si="2"/>
        <v>-2.2026431718061623E-2</v>
      </c>
      <c r="J63" s="19">
        <f t="shared" si="3"/>
        <v>-4.2042042042042094E-2</v>
      </c>
      <c r="K63" s="19">
        <f t="shared" si="4"/>
        <v>-2.6645768025078342E-2</v>
      </c>
      <c r="L63" s="19">
        <f t="shared" si="5"/>
        <v>3.5426731078904927E-2</v>
      </c>
      <c r="M63" s="19">
        <f t="shared" si="6"/>
        <v>-3.2659409020217689E-2</v>
      </c>
      <c r="N63" s="19">
        <f t="shared" si="7"/>
        <v>-7.7170418006430874E-2</v>
      </c>
      <c r="O63" s="19">
        <f t="shared" si="8"/>
        <v>-9.930313588850169E-2</v>
      </c>
    </row>
    <row r="64" spans="1:15" x14ac:dyDescent="0.75">
      <c r="A64" s="3" t="s">
        <v>231</v>
      </c>
      <c r="B64" s="47">
        <v>0.21818181818181817</v>
      </c>
      <c r="C64" s="47">
        <v>0.6</v>
      </c>
      <c r="D64" s="47">
        <v>0.18181818181818182</v>
      </c>
      <c r="E64" s="47">
        <v>0</v>
      </c>
      <c r="F64" s="12">
        <f>VLOOKUP(A64,'Sales Variance Data'!B117:I191,MATCH($F$3,'Sales Variance Data'!$B$5:$I$5,0),FALSE)</f>
        <v>0.13500000000000001</v>
      </c>
      <c r="G64" s="35">
        <f t="shared" si="0"/>
        <v>-3.6363636363636348E-2</v>
      </c>
      <c r="H64" s="19">
        <f t="shared" si="1"/>
        <v>-2.2026431718061623E-2</v>
      </c>
      <c r="I64" s="19">
        <f t="shared" si="2"/>
        <v>-4.2042042042042094E-2</v>
      </c>
      <c r="J64" s="19">
        <f t="shared" si="3"/>
        <v>-2.6645768025078342E-2</v>
      </c>
      <c r="K64" s="19">
        <f t="shared" si="4"/>
        <v>3.5426731078904927E-2</v>
      </c>
      <c r="L64" s="19">
        <f t="shared" si="5"/>
        <v>-3.2659409020217689E-2</v>
      </c>
      <c r="M64" s="19">
        <f t="shared" si="6"/>
        <v>-7.7170418006430874E-2</v>
      </c>
      <c r="N64" s="19">
        <f t="shared" si="7"/>
        <v>-9.930313588850169E-2</v>
      </c>
      <c r="O64" s="19">
        <f t="shared" si="8"/>
        <v>0.12572533849129597</v>
      </c>
    </row>
    <row r="65" spans="1:15" x14ac:dyDescent="0.75">
      <c r="A65" s="3" t="s">
        <v>230</v>
      </c>
      <c r="B65" s="47">
        <v>0.18032786885245902</v>
      </c>
      <c r="C65" s="47">
        <v>0.72131147540983609</v>
      </c>
      <c r="D65" s="47">
        <v>9.8360655737704916E-2</v>
      </c>
      <c r="E65" s="47">
        <v>0</v>
      </c>
      <c r="F65" s="12">
        <f>VLOOKUP(A65,'Sales Variance Data'!B118:I192,MATCH($F$3,'Sales Variance Data'!$B$5:$I$5,0),FALSE)</f>
        <v>-2.2026431718061623E-2</v>
      </c>
      <c r="G65" s="35">
        <f t="shared" si="0"/>
        <v>-8.1967213114754106E-2</v>
      </c>
      <c r="H65" s="19">
        <f t="shared" si="1"/>
        <v>-4.2042042042042094E-2</v>
      </c>
      <c r="I65" s="19">
        <f t="shared" si="2"/>
        <v>-2.6645768025078342E-2</v>
      </c>
      <c r="J65" s="19">
        <f t="shared" si="3"/>
        <v>3.5426731078904927E-2</v>
      </c>
      <c r="K65" s="19">
        <f t="shared" si="4"/>
        <v>-3.2659409020217689E-2</v>
      </c>
      <c r="L65" s="19">
        <f t="shared" si="5"/>
        <v>-7.7170418006430874E-2</v>
      </c>
      <c r="M65" s="19">
        <f t="shared" si="6"/>
        <v>-9.930313588850169E-2</v>
      </c>
      <c r="N65" s="19">
        <f t="shared" si="7"/>
        <v>0.12572533849129597</v>
      </c>
      <c r="O65" s="19">
        <f t="shared" si="8"/>
        <v>-4.6391752577319534E-2</v>
      </c>
    </row>
    <row r="66" spans="1:15" x14ac:dyDescent="0.75">
      <c r="A66" s="3" t="s">
        <v>229</v>
      </c>
      <c r="B66" s="47">
        <v>0.19047619047619047</v>
      </c>
      <c r="C66" s="47">
        <v>0.47619047619047616</v>
      </c>
      <c r="D66" s="47">
        <v>0.33333333333333331</v>
      </c>
      <c r="E66" s="47">
        <v>0</v>
      </c>
      <c r="F66" s="12">
        <f>VLOOKUP(A66,'Sales Variance Data'!B119:I193,MATCH($F$3,'Sales Variance Data'!$B$5:$I$5,0),FALSE)</f>
        <v>-4.2042042042042094E-2</v>
      </c>
      <c r="G66" s="35">
        <f t="shared" si="0"/>
        <v>0.14285714285714285</v>
      </c>
      <c r="H66" s="19">
        <f t="shared" si="1"/>
        <v>-2.6645768025078342E-2</v>
      </c>
      <c r="I66" s="19">
        <f t="shared" si="2"/>
        <v>3.5426731078904927E-2</v>
      </c>
      <c r="J66" s="19">
        <f t="shared" si="3"/>
        <v>-3.2659409020217689E-2</v>
      </c>
      <c r="K66" s="19">
        <f t="shared" si="4"/>
        <v>-7.7170418006430874E-2</v>
      </c>
      <c r="L66" s="19">
        <f t="shared" si="5"/>
        <v>-9.930313588850169E-2</v>
      </c>
      <c r="M66" s="19">
        <f t="shared" si="6"/>
        <v>0.12572533849129597</v>
      </c>
      <c r="N66" s="19">
        <f t="shared" si="7"/>
        <v>-4.6391752577319534E-2</v>
      </c>
      <c r="O66" s="19">
        <f t="shared" si="8"/>
        <v>9.9099099099099197E-2</v>
      </c>
    </row>
    <row r="67" spans="1:15" x14ac:dyDescent="0.75">
      <c r="A67" s="3" t="s">
        <v>228</v>
      </c>
      <c r="B67" s="47">
        <v>9.5238095238095233E-2</v>
      </c>
      <c r="C67" s="47">
        <v>0.6428571428571429</v>
      </c>
      <c r="D67" s="47">
        <v>0.26190476190476192</v>
      </c>
      <c r="E67" s="47">
        <v>0</v>
      </c>
      <c r="F67" s="12">
        <f>VLOOKUP(A67,'Sales Variance Data'!B120:I194,MATCH($F$3,'Sales Variance Data'!$B$5:$I$5,0),FALSE)</f>
        <v>-2.6645768025078342E-2</v>
      </c>
      <c r="G67" s="35">
        <f t="shared" si="0"/>
        <v>0.16666666666666669</v>
      </c>
      <c r="H67" s="19">
        <f t="shared" si="1"/>
        <v>3.5426731078904927E-2</v>
      </c>
      <c r="I67" s="19">
        <f t="shared" si="2"/>
        <v>-3.2659409020217689E-2</v>
      </c>
      <c r="J67" s="19">
        <f t="shared" si="3"/>
        <v>-7.7170418006430874E-2</v>
      </c>
      <c r="K67" s="19">
        <f t="shared" si="4"/>
        <v>-9.930313588850169E-2</v>
      </c>
      <c r="L67" s="19">
        <f t="shared" si="5"/>
        <v>0.12572533849129597</v>
      </c>
      <c r="M67" s="19">
        <f t="shared" si="6"/>
        <v>-4.6391752577319534E-2</v>
      </c>
      <c r="N67" s="19">
        <f t="shared" si="7"/>
        <v>9.9099099099099197E-2</v>
      </c>
      <c r="O67" s="19">
        <f t="shared" si="8"/>
        <v>-0.40327868852459015</v>
      </c>
    </row>
    <row r="68" spans="1:15" x14ac:dyDescent="0.75">
      <c r="A68" s="3" t="s">
        <v>295</v>
      </c>
      <c r="B68" s="47">
        <v>0.21052631578947367</v>
      </c>
      <c r="C68" s="47">
        <v>0.52631578947368418</v>
      </c>
      <c r="D68" s="47">
        <v>0.26315789473684209</v>
      </c>
      <c r="E68" s="47">
        <v>0</v>
      </c>
      <c r="F68" s="12">
        <f>VLOOKUP(A68,'Sales Variance Data'!B121:I195,MATCH($F$3,'Sales Variance Data'!$B$5:$I$5,0),FALSE)</f>
        <v>3.5426731078904927E-2</v>
      </c>
      <c r="G68" s="35">
        <f t="shared" si="0"/>
        <v>5.2631578947368418E-2</v>
      </c>
      <c r="H68" s="19">
        <f t="shared" si="1"/>
        <v>-3.2659409020217689E-2</v>
      </c>
      <c r="I68" s="19">
        <f t="shared" si="2"/>
        <v>-7.7170418006430874E-2</v>
      </c>
      <c r="J68" s="19">
        <f t="shared" si="3"/>
        <v>-9.930313588850169E-2</v>
      </c>
      <c r="K68" s="19">
        <f t="shared" si="4"/>
        <v>0.12572533849129597</v>
      </c>
      <c r="L68" s="19">
        <f t="shared" si="5"/>
        <v>-4.6391752577319534E-2</v>
      </c>
      <c r="M68" s="19">
        <f t="shared" si="6"/>
        <v>9.9099099099099197E-2</v>
      </c>
      <c r="N68" s="19">
        <f t="shared" si="7"/>
        <v>-0.40327868852459015</v>
      </c>
      <c r="O68" s="19">
        <f t="shared" si="8"/>
        <v>0</v>
      </c>
    </row>
    <row r="69" spans="1:15" x14ac:dyDescent="0.75">
      <c r="A69" s="3" t="s">
        <v>226</v>
      </c>
      <c r="B69" s="47">
        <v>0.11475409836065574</v>
      </c>
      <c r="C69" s="47">
        <v>0.60655737704918034</v>
      </c>
      <c r="D69" s="47">
        <v>0.27868852459016391</v>
      </c>
      <c r="E69" s="47">
        <v>0</v>
      </c>
      <c r="F69" s="12">
        <f>VLOOKUP(A69,'Sales Variance Data'!B122:I196,MATCH($F$3,'Sales Variance Data'!$B$5:$I$5,0),FALSE)</f>
        <v>-3.2659409020217689E-2</v>
      </c>
      <c r="G69" s="35">
        <f t="shared" si="0"/>
        <v>0.16393442622950816</v>
      </c>
      <c r="H69" s="19">
        <f t="shared" si="1"/>
        <v>-7.7170418006430874E-2</v>
      </c>
      <c r="I69" s="19">
        <f t="shared" si="2"/>
        <v>-9.930313588850169E-2</v>
      </c>
      <c r="J69" s="19">
        <f t="shared" si="3"/>
        <v>0.12572533849129597</v>
      </c>
      <c r="K69" s="19">
        <f t="shared" si="4"/>
        <v>-4.6391752577319534E-2</v>
      </c>
      <c r="L69" s="19">
        <f t="shared" si="5"/>
        <v>9.9099099099099197E-2</v>
      </c>
      <c r="M69" s="19">
        <f t="shared" si="6"/>
        <v>-0.40327868852459015</v>
      </c>
      <c r="N69" s="19">
        <f t="shared" si="7"/>
        <v>0</v>
      </c>
      <c r="O69" s="19">
        <f t="shared" si="8"/>
        <v>0</v>
      </c>
    </row>
    <row r="70" spans="1:15" x14ac:dyDescent="0.75">
      <c r="A70" s="3" t="s">
        <v>225</v>
      </c>
      <c r="B70" s="47">
        <v>0.35</v>
      </c>
      <c r="C70" s="47">
        <v>0.32500000000000001</v>
      </c>
      <c r="D70" s="47">
        <v>0.32500000000000001</v>
      </c>
      <c r="E70" s="47">
        <v>0</v>
      </c>
      <c r="F70" s="12">
        <f>VLOOKUP(A70,'Sales Variance Data'!B123:I197,MATCH($F$3,'Sales Variance Data'!$B$5:$I$5,0),FALSE)</f>
        <v>-7.7170418006430874E-2</v>
      </c>
      <c r="G70" s="35">
        <f t="shared" ref="G70:G75" si="9">D70-B70</f>
        <v>-2.4999999999999967E-2</v>
      </c>
      <c r="H70" s="19">
        <f t="shared" ref="H70:H75" si="10">$F71</f>
        <v>-9.930313588850169E-2</v>
      </c>
      <c r="I70" s="19">
        <f t="shared" ref="I70:I75" si="11">$F72</f>
        <v>0.12572533849129597</v>
      </c>
      <c r="J70" s="19">
        <f t="shared" ref="J70:J75" si="12">$F73</f>
        <v>-4.6391752577319534E-2</v>
      </c>
      <c r="K70" s="19">
        <f t="shared" ref="K70:K76" si="13">$F74</f>
        <v>9.9099099099099197E-2</v>
      </c>
      <c r="L70" s="19">
        <f t="shared" ref="L70:L76" si="14">$F75</f>
        <v>-0.40327868852459015</v>
      </c>
      <c r="M70" s="19">
        <f t="shared" ref="M70:M76" si="15">$F76</f>
        <v>0</v>
      </c>
      <c r="N70" s="19">
        <f t="shared" ref="N70:N76" si="16">$F77</f>
        <v>0</v>
      </c>
      <c r="O70" s="19">
        <f t="shared" ref="O70:O76" si="17">$F78</f>
        <v>0</v>
      </c>
    </row>
    <row r="71" spans="1:15" x14ac:dyDescent="0.75">
      <c r="A71" s="3" t="s">
        <v>224</v>
      </c>
      <c r="B71" s="47">
        <v>0.17777777777777778</v>
      </c>
      <c r="C71" s="47">
        <v>0.66666666666666663</v>
      </c>
      <c r="D71" s="47">
        <v>0.15555555555555556</v>
      </c>
      <c r="E71" s="47">
        <v>0</v>
      </c>
      <c r="F71" s="12">
        <f>VLOOKUP(A71,'Sales Variance Data'!B124:I198,MATCH($F$3,'Sales Variance Data'!$B$5:$I$5,0),FALSE)</f>
        <v>-9.930313588850169E-2</v>
      </c>
      <c r="G71" s="35">
        <f t="shared" si="9"/>
        <v>-2.2222222222222227E-2</v>
      </c>
      <c r="H71" s="19">
        <f t="shared" si="10"/>
        <v>0.12572533849129597</v>
      </c>
      <c r="I71" s="19">
        <f t="shared" si="11"/>
        <v>-4.6391752577319534E-2</v>
      </c>
      <c r="J71" s="19">
        <f t="shared" si="12"/>
        <v>9.9099099099099197E-2</v>
      </c>
      <c r="K71" s="19">
        <f t="shared" si="13"/>
        <v>-0.40327868852459015</v>
      </c>
      <c r="L71" s="19">
        <f t="shared" si="14"/>
        <v>0</v>
      </c>
      <c r="M71" s="19">
        <f t="shared" si="15"/>
        <v>0</v>
      </c>
      <c r="N71" s="19">
        <f t="shared" si="16"/>
        <v>0</v>
      </c>
      <c r="O71" s="19">
        <f t="shared" si="17"/>
        <v>0</v>
      </c>
    </row>
    <row r="72" spans="1:15" x14ac:dyDescent="0.75">
      <c r="A72" s="3" t="s">
        <v>223</v>
      </c>
      <c r="B72" s="47">
        <v>0.14000000000000001</v>
      </c>
      <c r="C72" s="47">
        <v>0.69333333333333336</v>
      </c>
      <c r="D72" s="47">
        <v>0.16666666666666666</v>
      </c>
      <c r="E72" s="47">
        <v>0</v>
      </c>
      <c r="F72" s="12">
        <f>VLOOKUP(A72,'Sales Variance Data'!B125:I199,MATCH($F$3,'Sales Variance Data'!$B$5:$I$5,0),FALSE)</f>
        <v>0.12572533849129597</v>
      </c>
      <c r="G72" s="35">
        <f t="shared" si="9"/>
        <v>2.6666666666666644E-2</v>
      </c>
      <c r="H72" s="19">
        <f t="shared" si="10"/>
        <v>-4.6391752577319534E-2</v>
      </c>
      <c r="I72" s="19">
        <f t="shared" si="11"/>
        <v>9.9099099099099197E-2</v>
      </c>
      <c r="J72" s="19">
        <f t="shared" si="12"/>
        <v>-0.40327868852459015</v>
      </c>
      <c r="K72" s="19">
        <f t="shared" si="13"/>
        <v>0</v>
      </c>
      <c r="L72" s="19">
        <f t="shared" si="14"/>
        <v>0</v>
      </c>
      <c r="M72" s="19">
        <f t="shared" si="15"/>
        <v>0</v>
      </c>
      <c r="N72" s="19">
        <f t="shared" si="16"/>
        <v>0</v>
      </c>
      <c r="O72" s="19">
        <f t="shared" si="17"/>
        <v>0</v>
      </c>
    </row>
    <row r="73" spans="1:15" x14ac:dyDescent="0.75">
      <c r="A73" s="3" t="s">
        <v>222</v>
      </c>
      <c r="B73" s="47">
        <v>0.18</v>
      </c>
      <c r="C73" s="47">
        <v>0.48</v>
      </c>
      <c r="D73" s="47">
        <v>0.34</v>
      </c>
      <c r="E73" s="47">
        <v>0</v>
      </c>
      <c r="F73" s="12">
        <f>VLOOKUP(A73,'Sales Variance Data'!B126:I200,MATCH($F$3,'Sales Variance Data'!$B$5:$I$5,0),FALSE)</f>
        <v>-4.6391752577319534E-2</v>
      </c>
      <c r="G73" s="35">
        <f t="shared" si="9"/>
        <v>0.16000000000000003</v>
      </c>
      <c r="H73" s="19">
        <f t="shared" si="10"/>
        <v>9.9099099099099197E-2</v>
      </c>
      <c r="I73" s="19">
        <f t="shared" si="11"/>
        <v>-0.40327868852459015</v>
      </c>
      <c r="J73" s="19">
        <f t="shared" si="12"/>
        <v>0</v>
      </c>
      <c r="K73" s="19">
        <f t="shared" si="13"/>
        <v>0</v>
      </c>
      <c r="L73" s="19">
        <f t="shared" si="14"/>
        <v>0</v>
      </c>
      <c r="M73" s="19">
        <f t="shared" si="15"/>
        <v>0</v>
      </c>
      <c r="N73" s="19">
        <f t="shared" si="16"/>
        <v>0</v>
      </c>
      <c r="O73" s="19">
        <f t="shared" si="17"/>
        <v>0</v>
      </c>
    </row>
    <row r="74" spans="1:15" x14ac:dyDescent="0.75">
      <c r="A74" s="3" t="s">
        <v>221</v>
      </c>
      <c r="B74" s="47">
        <v>0.21276595744680851</v>
      </c>
      <c r="C74" s="47">
        <v>0.63829787234042556</v>
      </c>
      <c r="D74" s="47">
        <v>0.14893617021276595</v>
      </c>
      <c r="E74" s="47">
        <v>0</v>
      </c>
      <c r="F74" s="12">
        <f>VLOOKUP(A74,'Sales Variance Data'!B127:I201,MATCH($F$3,'Sales Variance Data'!$B$5:$I$5,0),FALSE)</f>
        <v>9.9099099099099197E-2</v>
      </c>
      <c r="G74" s="35">
        <f t="shared" si="9"/>
        <v>-6.3829787234042562E-2</v>
      </c>
      <c r="H74" s="19">
        <f t="shared" si="10"/>
        <v>-0.40327868852459015</v>
      </c>
      <c r="I74" s="19">
        <f t="shared" si="11"/>
        <v>0</v>
      </c>
      <c r="J74" s="19">
        <f t="shared" si="12"/>
        <v>0</v>
      </c>
      <c r="K74" s="19">
        <f t="shared" si="13"/>
        <v>0</v>
      </c>
      <c r="L74" s="19">
        <f t="shared" si="14"/>
        <v>0</v>
      </c>
      <c r="M74" s="19">
        <f t="shared" si="15"/>
        <v>0</v>
      </c>
      <c r="N74" s="19">
        <f t="shared" si="16"/>
        <v>0</v>
      </c>
      <c r="O74" s="19">
        <f t="shared" si="17"/>
        <v>0</v>
      </c>
    </row>
    <row r="75" spans="1:15" x14ac:dyDescent="0.75">
      <c r="A75" s="3" t="s">
        <v>220</v>
      </c>
      <c r="B75" s="47">
        <v>0.31034482758620691</v>
      </c>
      <c r="C75" s="47">
        <v>0.58620689655172409</v>
      </c>
      <c r="D75" s="47">
        <v>0.10344827586206896</v>
      </c>
      <c r="E75" s="47">
        <v>0</v>
      </c>
      <c r="F75" s="12">
        <f>VLOOKUP(A75,'Sales Variance Data'!B128:I202,MATCH($F$3,'Sales Variance Data'!$B$5:$I$5,0),FALSE)</f>
        <v>-0.40327868852459015</v>
      </c>
      <c r="G75" s="35">
        <f t="shared" si="9"/>
        <v>-0.20689655172413796</v>
      </c>
      <c r="H75" s="19">
        <f t="shared" si="10"/>
        <v>0</v>
      </c>
      <c r="I75" s="19">
        <f t="shared" si="11"/>
        <v>0</v>
      </c>
      <c r="J75" s="19">
        <f t="shared" si="12"/>
        <v>0</v>
      </c>
      <c r="K75" s="19">
        <f t="shared" si="13"/>
        <v>0</v>
      </c>
      <c r="L75" s="19">
        <f t="shared" si="14"/>
        <v>0</v>
      </c>
      <c r="M75" s="19">
        <f t="shared" si="15"/>
        <v>0</v>
      </c>
      <c r="N75" s="19">
        <f t="shared" si="16"/>
        <v>0</v>
      </c>
      <c r="O75" s="19">
        <f t="shared" si="17"/>
        <v>0</v>
      </c>
    </row>
    <row r="76" spans="1:15" x14ac:dyDescent="0.75">
      <c r="A76" s="3" t="s">
        <v>297</v>
      </c>
      <c r="B76" s="47" t="e">
        <v>#DIV/0!</v>
      </c>
      <c r="C76" s="47" t="e">
        <v>#DIV/0!</v>
      </c>
      <c r="D76" s="47" t="e">
        <v>#DIV/0!</v>
      </c>
      <c r="E76" s="47" t="e">
        <v>#DIV/0!</v>
      </c>
      <c r="F76" s="12"/>
      <c r="K76" s="19">
        <f t="shared" si="13"/>
        <v>0</v>
      </c>
      <c r="L76" s="19">
        <f t="shared" si="14"/>
        <v>0</v>
      </c>
      <c r="M76" s="19">
        <f t="shared" si="15"/>
        <v>0</v>
      </c>
      <c r="N76" s="19">
        <f t="shared" si="16"/>
        <v>0</v>
      </c>
      <c r="O76" s="19">
        <f t="shared" si="17"/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FF8B0-5070-49E8-B1A0-E0CFCDB4840A}">
  <sheetPr>
    <tabColor rgb="FFB381D9"/>
  </sheetPr>
  <dimension ref="A3:O76"/>
  <sheetViews>
    <sheetView workbookViewId="0">
      <selection activeCell="E75" sqref="E75"/>
    </sheetView>
  </sheetViews>
  <sheetFormatPr defaultRowHeight="14.75" x14ac:dyDescent="0.75"/>
  <cols>
    <col min="1" max="1" width="21.31640625" bestFit="1" customWidth="1"/>
    <col min="2" max="2" width="15.76953125" bestFit="1" customWidth="1"/>
    <col min="3" max="3" width="7.453125" bestFit="1" customWidth="1"/>
    <col min="4" max="4" width="7.86328125" bestFit="1" customWidth="1"/>
    <col min="5" max="5" width="7.08984375" bestFit="1" customWidth="1"/>
    <col min="6" max="6" width="11" bestFit="1" customWidth="1"/>
  </cols>
  <sheetData>
    <row r="3" spans="1:15" x14ac:dyDescent="0.75">
      <c r="A3" s="2" t="s">
        <v>323</v>
      </c>
      <c r="B3" s="2" t="s">
        <v>148</v>
      </c>
      <c r="F3" s="12" t="s">
        <v>156</v>
      </c>
    </row>
    <row r="4" spans="1:15" x14ac:dyDescent="0.75">
      <c r="A4" s="2" t="s">
        <v>149</v>
      </c>
      <c r="B4" t="s">
        <v>5</v>
      </c>
      <c r="C4" t="s">
        <v>3</v>
      </c>
      <c r="D4" t="s">
        <v>4</v>
      </c>
      <c r="E4" t="s">
        <v>297</v>
      </c>
      <c r="F4" s="12" t="s">
        <v>215</v>
      </c>
      <c r="G4" t="s">
        <v>310</v>
      </c>
      <c r="H4" t="s">
        <v>311</v>
      </c>
      <c r="I4" t="s">
        <v>312</v>
      </c>
      <c r="J4" t="s">
        <v>313</v>
      </c>
      <c r="K4" t="s">
        <v>314</v>
      </c>
      <c r="L4" t="s">
        <v>315</v>
      </c>
      <c r="M4" t="s">
        <v>316</v>
      </c>
      <c r="N4" t="s">
        <v>317</v>
      </c>
      <c r="O4" t="s">
        <v>318</v>
      </c>
    </row>
    <row r="5" spans="1:15" x14ac:dyDescent="0.75">
      <c r="A5" s="3" t="s">
        <v>289</v>
      </c>
      <c r="B5" s="5"/>
      <c r="C5" s="5">
        <v>1</v>
      </c>
      <c r="D5" s="5"/>
      <c r="E5" s="5"/>
      <c r="F5" s="12">
        <f>VLOOKUP(A5,'Sales Variance Data'!B58:I132,MATCH($F$3,'Sales Variance Data'!$B$5:$I$5,0),FALSE)</f>
        <v>8.8815789473684292E-2</v>
      </c>
      <c r="G5">
        <f>D5-B5</f>
        <v>0</v>
      </c>
      <c r="H5" s="19">
        <f>$F6</f>
        <v>-7.8549848942598186E-2</v>
      </c>
      <c r="I5" s="19">
        <f>$F7</f>
        <v>5.9016393442622883E-2</v>
      </c>
      <c r="J5" s="19">
        <f>$F8</f>
        <v>9.2879256965944235E-2</v>
      </c>
      <c r="K5" s="19">
        <f>$F9</f>
        <v>-6.5155807365439133E-2</v>
      </c>
      <c r="L5" s="19">
        <f>$F10</f>
        <v>-2.7272727272727223E-2</v>
      </c>
      <c r="M5" s="19">
        <f>$F11</f>
        <v>-6.230529595015577E-2</v>
      </c>
      <c r="N5" s="19">
        <f>$F12</f>
        <v>9.6345514950166189E-2</v>
      </c>
      <c r="O5" s="19">
        <f>$F13</f>
        <v>-0.1454545454545455</v>
      </c>
    </row>
    <row r="6" spans="1:15" x14ac:dyDescent="0.75">
      <c r="A6" s="3" t="s">
        <v>288</v>
      </c>
      <c r="B6" s="5"/>
      <c r="C6" s="5"/>
      <c r="D6" s="5"/>
      <c r="E6" s="5"/>
      <c r="F6" s="12">
        <f>VLOOKUP(A6,'Sales Variance Data'!B59:I133,MATCH($F$3,'Sales Variance Data'!$B$5:$I$5,0),FALSE)</f>
        <v>-7.8549848942598186E-2</v>
      </c>
      <c r="G6">
        <f t="shared" ref="G6:G69" si="0">D6-B6</f>
        <v>0</v>
      </c>
      <c r="H6" s="19">
        <f t="shared" ref="H6:H69" si="1">$F7</f>
        <v>5.9016393442622883E-2</v>
      </c>
      <c r="I6" s="19">
        <f t="shared" ref="I6:I69" si="2">$F8</f>
        <v>9.2879256965944235E-2</v>
      </c>
      <c r="J6" s="19">
        <f t="shared" ref="J6:J69" si="3">$F9</f>
        <v>-6.5155807365439133E-2</v>
      </c>
      <c r="K6" s="19">
        <f t="shared" ref="K6:K69" si="4">$F10</f>
        <v>-2.7272727272727223E-2</v>
      </c>
      <c r="L6" s="19">
        <f t="shared" ref="L6:L69" si="5">$F11</f>
        <v>-6.230529595015577E-2</v>
      </c>
      <c r="M6" s="19">
        <f t="shared" ref="M6:M69" si="6">$F12</f>
        <v>9.6345514950166189E-2</v>
      </c>
      <c r="N6" s="19">
        <f t="shared" ref="N6:N69" si="7">$F13</f>
        <v>-0.1454545454545455</v>
      </c>
      <c r="O6" s="19">
        <f t="shared" ref="O6:O69" si="8">$F14</f>
        <v>0.21985815602836881</v>
      </c>
    </row>
    <row r="7" spans="1:15" x14ac:dyDescent="0.75">
      <c r="A7" s="3" t="s">
        <v>287</v>
      </c>
      <c r="B7" s="5"/>
      <c r="C7" s="5">
        <v>1</v>
      </c>
      <c r="D7" s="5"/>
      <c r="E7" s="5"/>
      <c r="F7" s="12">
        <f>VLOOKUP(A7,'Sales Variance Data'!B60:I134,MATCH($F$3,'Sales Variance Data'!$B$5:$I$5,0),FALSE)</f>
        <v>5.9016393442622883E-2</v>
      </c>
      <c r="G7">
        <f t="shared" si="0"/>
        <v>0</v>
      </c>
      <c r="H7" s="19">
        <f t="shared" si="1"/>
        <v>9.2879256965944235E-2</v>
      </c>
      <c r="I7" s="19">
        <f t="shared" si="2"/>
        <v>-6.5155807365439133E-2</v>
      </c>
      <c r="J7" s="19">
        <f t="shared" si="3"/>
        <v>-2.7272727272727223E-2</v>
      </c>
      <c r="K7" s="19">
        <f t="shared" si="4"/>
        <v>-6.230529595015577E-2</v>
      </c>
      <c r="L7" s="19">
        <f t="shared" si="5"/>
        <v>9.6345514950166189E-2</v>
      </c>
      <c r="M7" s="19">
        <f t="shared" si="6"/>
        <v>-0.1454545454545455</v>
      </c>
      <c r="N7" s="19">
        <f t="shared" si="7"/>
        <v>0.21985815602836881</v>
      </c>
      <c r="O7" s="19">
        <f t="shared" si="8"/>
        <v>0</v>
      </c>
    </row>
    <row r="8" spans="1:15" x14ac:dyDescent="0.75">
      <c r="A8" s="3" t="s">
        <v>286</v>
      </c>
      <c r="B8" s="5"/>
      <c r="C8" s="5">
        <v>1</v>
      </c>
      <c r="D8" s="5">
        <v>1</v>
      </c>
      <c r="E8" s="5"/>
      <c r="F8" s="12">
        <f>VLOOKUP(A8,'Sales Variance Data'!B61:I135,MATCH($F$3,'Sales Variance Data'!$B$5:$I$5,0),FALSE)</f>
        <v>9.2879256965944235E-2</v>
      </c>
      <c r="G8">
        <f t="shared" si="0"/>
        <v>1</v>
      </c>
      <c r="H8" s="19">
        <f t="shared" si="1"/>
        <v>-6.5155807365439133E-2</v>
      </c>
      <c r="I8" s="19">
        <f t="shared" si="2"/>
        <v>-2.7272727272727223E-2</v>
      </c>
      <c r="J8" s="19">
        <f t="shared" si="3"/>
        <v>-6.230529595015577E-2</v>
      </c>
      <c r="K8" s="19">
        <f t="shared" si="4"/>
        <v>9.6345514950166189E-2</v>
      </c>
      <c r="L8" s="19">
        <f t="shared" si="5"/>
        <v>-0.1454545454545455</v>
      </c>
      <c r="M8" s="19">
        <f t="shared" si="6"/>
        <v>0.21985815602836881</v>
      </c>
      <c r="N8" s="19">
        <f t="shared" si="7"/>
        <v>0</v>
      </c>
      <c r="O8" s="19">
        <f t="shared" si="8"/>
        <v>0.49127906976744184</v>
      </c>
    </row>
    <row r="9" spans="1:15" x14ac:dyDescent="0.75">
      <c r="A9" s="3" t="s">
        <v>285</v>
      </c>
      <c r="B9" s="5">
        <v>1</v>
      </c>
      <c r="C9" s="5">
        <v>4</v>
      </c>
      <c r="D9" s="5">
        <v>1</v>
      </c>
      <c r="E9" s="5"/>
      <c r="F9" s="12">
        <f>VLOOKUP(A9,'Sales Variance Data'!B62:I136,MATCH($F$3,'Sales Variance Data'!$B$5:$I$5,0),FALSE)</f>
        <v>-6.5155807365439133E-2</v>
      </c>
      <c r="G9">
        <f t="shared" si="0"/>
        <v>0</v>
      </c>
      <c r="H9" s="19">
        <f t="shared" si="1"/>
        <v>-2.7272727272727223E-2</v>
      </c>
      <c r="I9" s="19">
        <f t="shared" si="2"/>
        <v>-6.230529595015577E-2</v>
      </c>
      <c r="J9" s="19">
        <f t="shared" si="3"/>
        <v>9.6345514950166189E-2</v>
      </c>
      <c r="K9" s="19">
        <f t="shared" si="4"/>
        <v>-0.1454545454545455</v>
      </c>
      <c r="L9" s="19">
        <f t="shared" si="5"/>
        <v>0.21985815602836881</v>
      </c>
      <c r="M9" s="19">
        <f t="shared" si="6"/>
        <v>0</v>
      </c>
      <c r="N9" s="19">
        <f t="shared" si="7"/>
        <v>0.49127906976744184</v>
      </c>
      <c r="O9" s="19">
        <f t="shared" si="8"/>
        <v>0.51267056530214417</v>
      </c>
    </row>
    <row r="10" spans="1:15" x14ac:dyDescent="0.75">
      <c r="A10" s="3" t="s">
        <v>284</v>
      </c>
      <c r="B10" s="5"/>
      <c r="C10" s="5">
        <v>2</v>
      </c>
      <c r="D10" s="5"/>
      <c r="E10" s="5"/>
      <c r="F10" s="12">
        <f>VLOOKUP(A10,'Sales Variance Data'!B63:I137,MATCH($F$3,'Sales Variance Data'!$B$5:$I$5,0),FALSE)</f>
        <v>-2.7272727272727223E-2</v>
      </c>
      <c r="G10">
        <f t="shared" si="0"/>
        <v>0</v>
      </c>
      <c r="H10" s="19">
        <f t="shared" si="1"/>
        <v>-6.230529595015577E-2</v>
      </c>
      <c r="I10" s="19">
        <f t="shared" si="2"/>
        <v>9.6345514950166189E-2</v>
      </c>
      <c r="J10" s="19">
        <f t="shared" si="3"/>
        <v>-0.1454545454545455</v>
      </c>
      <c r="K10" s="19">
        <f t="shared" si="4"/>
        <v>0.21985815602836881</v>
      </c>
      <c r="L10" s="19">
        <f t="shared" si="5"/>
        <v>0</v>
      </c>
      <c r="M10" s="19">
        <f t="shared" si="6"/>
        <v>0.49127906976744184</v>
      </c>
      <c r="N10" s="19">
        <f t="shared" si="7"/>
        <v>0.51267056530214417</v>
      </c>
      <c r="O10" s="19">
        <f t="shared" si="8"/>
        <v>8.247422680412364E-2</v>
      </c>
    </row>
    <row r="11" spans="1:15" x14ac:dyDescent="0.75">
      <c r="A11" s="3" t="s">
        <v>283</v>
      </c>
      <c r="B11" s="5">
        <v>1</v>
      </c>
      <c r="C11" s="5">
        <v>1</v>
      </c>
      <c r="D11" s="5"/>
      <c r="E11" s="5"/>
      <c r="F11" s="12">
        <f>VLOOKUP(A11,'Sales Variance Data'!B64:I138,MATCH($F$3,'Sales Variance Data'!$B$5:$I$5,0),FALSE)</f>
        <v>-6.230529595015577E-2</v>
      </c>
      <c r="G11">
        <f t="shared" si="0"/>
        <v>-1</v>
      </c>
      <c r="H11" s="19">
        <f t="shared" si="1"/>
        <v>9.6345514950166189E-2</v>
      </c>
      <c r="I11" s="19">
        <f t="shared" si="2"/>
        <v>-0.1454545454545455</v>
      </c>
      <c r="J11" s="19">
        <f t="shared" si="3"/>
        <v>0.21985815602836881</v>
      </c>
      <c r="K11" s="19">
        <f t="shared" si="4"/>
        <v>0</v>
      </c>
      <c r="L11" s="19">
        <f t="shared" si="5"/>
        <v>0.49127906976744184</v>
      </c>
      <c r="M11" s="19">
        <f t="shared" si="6"/>
        <v>0.51267056530214417</v>
      </c>
      <c r="N11" s="19">
        <f t="shared" si="7"/>
        <v>8.247422680412364E-2</v>
      </c>
      <c r="O11" s="19">
        <f t="shared" si="8"/>
        <v>4.8809523809523858E-2</v>
      </c>
    </row>
    <row r="12" spans="1:15" x14ac:dyDescent="0.75">
      <c r="A12" s="3" t="s">
        <v>282</v>
      </c>
      <c r="B12" s="5">
        <v>1</v>
      </c>
      <c r="C12" s="5">
        <v>8</v>
      </c>
      <c r="D12" s="5">
        <v>1</v>
      </c>
      <c r="E12" s="5"/>
      <c r="F12" s="12">
        <f>VLOOKUP(A12,'Sales Variance Data'!B65:I139,MATCH($F$3,'Sales Variance Data'!$B$5:$I$5,0),FALSE)</f>
        <v>9.6345514950166189E-2</v>
      </c>
      <c r="G12">
        <f t="shared" si="0"/>
        <v>0</v>
      </c>
      <c r="H12" s="19">
        <f t="shared" si="1"/>
        <v>-0.1454545454545455</v>
      </c>
      <c r="I12" s="19">
        <f t="shared" si="2"/>
        <v>0.21985815602836881</v>
      </c>
      <c r="J12" s="19">
        <f t="shared" si="3"/>
        <v>0</v>
      </c>
      <c r="K12" s="19">
        <f t="shared" si="4"/>
        <v>0.49127906976744184</v>
      </c>
      <c r="L12" s="19">
        <f t="shared" si="5"/>
        <v>0.51267056530214417</v>
      </c>
      <c r="M12" s="19">
        <f t="shared" si="6"/>
        <v>8.247422680412364E-2</v>
      </c>
      <c r="N12" s="19">
        <f t="shared" si="7"/>
        <v>4.8809523809523858E-2</v>
      </c>
      <c r="O12" s="19">
        <f t="shared" si="8"/>
        <v>-1.1350737797956922E-2</v>
      </c>
    </row>
    <row r="13" spans="1:15" x14ac:dyDescent="0.75">
      <c r="A13" s="3" t="s">
        <v>281</v>
      </c>
      <c r="B13" s="5"/>
      <c r="C13" s="5">
        <v>5</v>
      </c>
      <c r="D13" s="5">
        <v>1</v>
      </c>
      <c r="E13" s="5"/>
      <c r="F13" s="12">
        <f>VLOOKUP(A13,'Sales Variance Data'!B66:I140,MATCH($F$3,'Sales Variance Data'!$B$5:$I$5,0),FALSE)</f>
        <v>-0.1454545454545455</v>
      </c>
      <c r="G13">
        <f t="shared" si="0"/>
        <v>1</v>
      </c>
      <c r="H13" s="19">
        <f t="shared" si="1"/>
        <v>0.21985815602836881</v>
      </c>
      <c r="I13" s="19">
        <f t="shared" si="2"/>
        <v>0</v>
      </c>
      <c r="J13" s="19">
        <f t="shared" si="3"/>
        <v>0.49127906976744184</v>
      </c>
      <c r="K13" s="19">
        <f t="shared" si="4"/>
        <v>0.51267056530214417</v>
      </c>
      <c r="L13" s="19">
        <f t="shared" si="5"/>
        <v>8.247422680412364E-2</v>
      </c>
      <c r="M13" s="19">
        <f t="shared" si="6"/>
        <v>4.8809523809523858E-2</v>
      </c>
      <c r="N13" s="19">
        <f t="shared" si="7"/>
        <v>-1.1350737797956922E-2</v>
      </c>
      <c r="O13" s="19">
        <f t="shared" si="8"/>
        <v>0.11136624569460384</v>
      </c>
    </row>
    <row r="14" spans="1:15" x14ac:dyDescent="0.75">
      <c r="A14" s="3" t="s">
        <v>280</v>
      </c>
      <c r="B14" s="5"/>
      <c r="C14" s="5">
        <v>4</v>
      </c>
      <c r="D14" s="5">
        <v>1</v>
      </c>
      <c r="E14" s="5"/>
      <c r="F14" s="12">
        <f>VLOOKUP(A14,'Sales Variance Data'!B67:I141,MATCH($F$3,'Sales Variance Data'!$B$5:$I$5,0),FALSE)</f>
        <v>0.21985815602836881</v>
      </c>
      <c r="G14">
        <f t="shared" si="0"/>
        <v>1</v>
      </c>
      <c r="H14" s="19">
        <f t="shared" si="1"/>
        <v>0</v>
      </c>
      <c r="I14" s="19">
        <f t="shared" si="2"/>
        <v>0.49127906976744184</v>
      </c>
      <c r="J14" s="19">
        <f t="shared" si="3"/>
        <v>0.51267056530214417</v>
      </c>
      <c r="K14" s="19">
        <f t="shared" si="4"/>
        <v>8.247422680412364E-2</v>
      </c>
      <c r="L14" s="19">
        <f t="shared" si="5"/>
        <v>4.8809523809523858E-2</v>
      </c>
      <c r="M14" s="19">
        <f t="shared" si="6"/>
        <v>-1.1350737797956922E-2</v>
      </c>
      <c r="N14" s="19">
        <f t="shared" si="7"/>
        <v>0.11136624569460384</v>
      </c>
      <c r="O14" s="19">
        <f t="shared" si="8"/>
        <v>-6.1983471074380181E-2</v>
      </c>
    </row>
    <row r="15" spans="1:15" x14ac:dyDescent="0.75">
      <c r="A15" s="3" t="s">
        <v>293</v>
      </c>
      <c r="B15" s="5"/>
      <c r="C15" s="5">
        <v>2</v>
      </c>
      <c r="D15" s="5"/>
      <c r="E15" s="5"/>
      <c r="F15" s="12">
        <f>VLOOKUP(A15,'Sales Variance Data'!B68:I142,MATCH($F$3,'Sales Variance Data'!$B$5:$I$5,0),FALSE)</f>
        <v>0</v>
      </c>
      <c r="G15">
        <f t="shared" si="0"/>
        <v>0</v>
      </c>
      <c r="H15" s="19">
        <f t="shared" si="1"/>
        <v>0.49127906976744184</v>
      </c>
      <c r="I15" s="19">
        <f t="shared" si="2"/>
        <v>0.51267056530214417</v>
      </c>
      <c r="J15" s="19">
        <f t="shared" si="3"/>
        <v>8.247422680412364E-2</v>
      </c>
      <c r="K15" s="19">
        <f t="shared" si="4"/>
        <v>4.8809523809523858E-2</v>
      </c>
      <c r="L15" s="19">
        <f t="shared" si="5"/>
        <v>-1.1350737797956922E-2</v>
      </c>
      <c r="M15" s="19">
        <f t="shared" si="6"/>
        <v>0.11136624569460384</v>
      </c>
      <c r="N15" s="19">
        <f t="shared" si="7"/>
        <v>-6.1983471074380181E-2</v>
      </c>
      <c r="O15" s="19">
        <f t="shared" si="8"/>
        <v>-3.7444933920704797E-2</v>
      </c>
    </row>
    <row r="16" spans="1:15" x14ac:dyDescent="0.75">
      <c r="A16" s="3" t="s">
        <v>279</v>
      </c>
      <c r="B16" s="5">
        <v>1</v>
      </c>
      <c r="C16" s="5">
        <v>2</v>
      </c>
      <c r="D16" s="5">
        <v>1</v>
      </c>
      <c r="E16" s="5"/>
      <c r="F16" s="12">
        <f>VLOOKUP(A16,'Sales Variance Data'!B69:I143,MATCH($F$3,'Sales Variance Data'!$B$5:$I$5,0),FALSE)</f>
        <v>0.49127906976744184</v>
      </c>
      <c r="G16">
        <f t="shared" si="0"/>
        <v>0</v>
      </c>
      <c r="H16" s="19">
        <f t="shared" si="1"/>
        <v>0.51267056530214417</v>
      </c>
      <c r="I16" s="19">
        <f t="shared" si="2"/>
        <v>8.247422680412364E-2</v>
      </c>
      <c r="J16" s="19">
        <f t="shared" si="3"/>
        <v>4.8809523809523858E-2</v>
      </c>
      <c r="K16" s="19">
        <f t="shared" si="4"/>
        <v>-1.1350737797956922E-2</v>
      </c>
      <c r="L16" s="19">
        <f t="shared" si="5"/>
        <v>0.11136624569460384</v>
      </c>
      <c r="M16" s="19">
        <f t="shared" si="6"/>
        <v>-6.1983471074380181E-2</v>
      </c>
      <c r="N16" s="19">
        <f t="shared" si="7"/>
        <v>-3.7444933920704797E-2</v>
      </c>
      <c r="O16" s="19">
        <f t="shared" si="8"/>
        <v>-3.3180778032036562E-2</v>
      </c>
    </row>
    <row r="17" spans="1:15" x14ac:dyDescent="0.75">
      <c r="A17" s="3" t="s">
        <v>278</v>
      </c>
      <c r="B17" s="5"/>
      <c r="C17" s="5">
        <v>1</v>
      </c>
      <c r="D17" s="5">
        <v>3</v>
      </c>
      <c r="E17" s="5"/>
      <c r="F17" s="12">
        <f>VLOOKUP(A17,'Sales Variance Data'!B70:I144,MATCH($F$3,'Sales Variance Data'!$B$5:$I$5,0),FALSE)</f>
        <v>0.51267056530214417</v>
      </c>
      <c r="G17">
        <f t="shared" si="0"/>
        <v>3</v>
      </c>
      <c r="H17" s="19">
        <f t="shared" si="1"/>
        <v>8.247422680412364E-2</v>
      </c>
      <c r="I17" s="19">
        <f t="shared" si="2"/>
        <v>4.8809523809523858E-2</v>
      </c>
      <c r="J17" s="19">
        <f t="shared" si="3"/>
        <v>-1.1350737797956922E-2</v>
      </c>
      <c r="K17" s="19">
        <f t="shared" si="4"/>
        <v>0.11136624569460384</v>
      </c>
      <c r="L17" s="19">
        <f t="shared" si="5"/>
        <v>-6.1983471074380181E-2</v>
      </c>
      <c r="M17" s="19">
        <f t="shared" si="6"/>
        <v>-3.7444933920704797E-2</v>
      </c>
      <c r="N17" s="19">
        <f t="shared" si="7"/>
        <v>-3.3180778032036562E-2</v>
      </c>
      <c r="O17" s="19">
        <f t="shared" si="8"/>
        <v>-4.6153846153846101E-2</v>
      </c>
    </row>
    <row r="18" spans="1:15" x14ac:dyDescent="0.75">
      <c r="A18" s="3" t="s">
        <v>277</v>
      </c>
      <c r="B18" s="5">
        <v>1</v>
      </c>
      <c r="C18" s="5">
        <v>5</v>
      </c>
      <c r="D18" s="5">
        <v>3</v>
      </c>
      <c r="E18" s="5"/>
      <c r="F18" s="12">
        <f>VLOOKUP(A18,'Sales Variance Data'!B71:I145,MATCH($F$3,'Sales Variance Data'!$B$5:$I$5,0),FALSE)</f>
        <v>8.247422680412364E-2</v>
      </c>
      <c r="G18">
        <f t="shared" si="0"/>
        <v>2</v>
      </c>
      <c r="H18" s="19">
        <f t="shared" si="1"/>
        <v>4.8809523809523858E-2</v>
      </c>
      <c r="I18" s="19">
        <f t="shared" si="2"/>
        <v>-1.1350737797956922E-2</v>
      </c>
      <c r="J18" s="19">
        <f t="shared" si="3"/>
        <v>0.11136624569460384</v>
      </c>
      <c r="K18" s="19">
        <f t="shared" si="4"/>
        <v>-6.1983471074380181E-2</v>
      </c>
      <c r="L18" s="19">
        <f t="shared" si="5"/>
        <v>-3.7444933920704797E-2</v>
      </c>
      <c r="M18" s="19">
        <f t="shared" si="6"/>
        <v>-3.3180778032036562E-2</v>
      </c>
      <c r="N18" s="19">
        <f t="shared" si="7"/>
        <v>-4.6153846153846101E-2</v>
      </c>
      <c r="O18" s="19">
        <f t="shared" si="8"/>
        <v>-3.2258064516129004E-2</v>
      </c>
    </row>
    <row r="19" spans="1:15" x14ac:dyDescent="0.75">
      <c r="A19" s="3" t="s">
        <v>276</v>
      </c>
      <c r="B19" s="5"/>
      <c r="C19" s="5">
        <v>4</v>
      </c>
      <c r="D19" s="5">
        <v>1</v>
      </c>
      <c r="E19" s="5"/>
      <c r="F19" s="12">
        <f>VLOOKUP(A19,'Sales Variance Data'!B72:I146,MATCH($F$3,'Sales Variance Data'!$B$5:$I$5,0),FALSE)</f>
        <v>4.8809523809523858E-2</v>
      </c>
      <c r="G19">
        <f t="shared" si="0"/>
        <v>1</v>
      </c>
      <c r="H19" s="19">
        <f t="shared" si="1"/>
        <v>-1.1350737797956922E-2</v>
      </c>
      <c r="I19" s="19">
        <f t="shared" si="2"/>
        <v>0.11136624569460384</v>
      </c>
      <c r="J19" s="19">
        <f t="shared" si="3"/>
        <v>-6.1983471074380181E-2</v>
      </c>
      <c r="K19" s="19">
        <f t="shared" si="4"/>
        <v>-3.7444933920704797E-2</v>
      </c>
      <c r="L19" s="19">
        <f t="shared" si="5"/>
        <v>-3.3180778032036562E-2</v>
      </c>
      <c r="M19" s="19">
        <f t="shared" si="6"/>
        <v>-4.6153846153846101E-2</v>
      </c>
      <c r="N19" s="19">
        <f t="shared" si="7"/>
        <v>-3.2258064516129004E-2</v>
      </c>
      <c r="O19" s="19">
        <f t="shared" si="8"/>
        <v>-0.26282051282051277</v>
      </c>
    </row>
    <row r="20" spans="1:15" x14ac:dyDescent="0.75">
      <c r="A20" s="3" t="s">
        <v>275</v>
      </c>
      <c r="B20" s="5"/>
      <c r="C20" s="5">
        <v>4</v>
      </c>
      <c r="D20" s="5">
        <v>1</v>
      </c>
      <c r="E20" s="5"/>
      <c r="F20" s="12">
        <f>VLOOKUP(A20,'Sales Variance Data'!B73:I147,MATCH($F$3,'Sales Variance Data'!$B$5:$I$5,0),FALSE)</f>
        <v>-1.1350737797956922E-2</v>
      </c>
      <c r="G20">
        <f t="shared" si="0"/>
        <v>1</v>
      </c>
      <c r="H20" s="19">
        <f t="shared" si="1"/>
        <v>0.11136624569460384</v>
      </c>
      <c r="I20" s="19">
        <f t="shared" si="2"/>
        <v>-6.1983471074380181E-2</v>
      </c>
      <c r="J20" s="19">
        <f t="shared" si="3"/>
        <v>-3.7444933920704797E-2</v>
      </c>
      <c r="K20" s="19">
        <f t="shared" si="4"/>
        <v>-3.3180778032036562E-2</v>
      </c>
      <c r="L20" s="19">
        <f t="shared" si="5"/>
        <v>-4.6153846153846101E-2</v>
      </c>
      <c r="M20" s="19">
        <f t="shared" si="6"/>
        <v>-3.2258064516129004E-2</v>
      </c>
      <c r="N20" s="19">
        <f t="shared" si="7"/>
        <v>-0.26282051282051277</v>
      </c>
      <c r="O20" s="19">
        <f t="shared" si="8"/>
        <v>-1.0434782608695681E-2</v>
      </c>
    </row>
    <row r="21" spans="1:15" x14ac:dyDescent="0.75">
      <c r="A21" s="3" t="s">
        <v>274</v>
      </c>
      <c r="B21" s="5"/>
      <c r="C21" s="5">
        <v>3</v>
      </c>
      <c r="D21" s="5"/>
      <c r="E21" s="5"/>
      <c r="F21" s="12">
        <f>VLOOKUP(A21,'Sales Variance Data'!B74:I148,MATCH($F$3,'Sales Variance Data'!$B$5:$I$5,0),FALSE)</f>
        <v>0.11136624569460384</v>
      </c>
      <c r="G21">
        <f t="shared" si="0"/>
        <v>0</v>
      </c>
      <c r="H21" s="19">
        <f t="shared" si="1"/>
        <v>-6.1983471074380181E-2</v>
      </c>
      <c r="I21" s="19">
        <f t="shared" si="2"/>
        <v>-3.7444933920704797E-2</v>
      </c>
      <c r="J21" s="19">
        <f t="shared" si="3"/>
        <v>-3.3180778032036562E-2</v>
      </c>
      <c r="K21" s="19">
        <f t="shared" si="4"/>
        <v>-4.6153846153846101E-2</v>
      </c>
      <c r="L21" s="19">
        <f t="shared" si="5"/>
        <v>-3.2258064516129004E-2</v>
      </c>
      <c r="M21" s="19">
        <f t="shared" si="6"/>
        <v>-0.26282051282051277</v>
      </c>
      <c r="N21" s="19">
        <f t="shared" si="7"/>
        <v>-1.0434782608695681E-2</v>
      </c>
      <c r="O21" s="19">
        <f t="shared" si="8"/>
        <v>5.7996485061511338E-2</v>
      </c>
    </row>
    <row r="22" spans="1:15" x14ac:dyDescent="0.75">
      <c r="A22" s="3" t="s">
        <v>273</v>
      </c>
      <c r="B22" s="5">
        <v>1</v>
      </c>
      <c r="C22" s="5">
        <v>4</v>
      </c>
      <c r="D22" s="5">
        <v>1</v>
      </c>
      <c r="E22" s="5"/>
      <c r="F22" s="12">
        <f>VLOOKUP(A22,'Sales Variance Data'!B75:I149,MATCH($F$3,'Sales Variance Data'!$B$5:$I$5,0),FALSE)</f>
        <v>-6.1983471074380181E-2</v>
      </c>
      <c r="G22">
        <f t="shared" si="0"/>
        <v>0</v>
      </c>
      <c r="H22" s="19">
        <f t="shared" si="1"/>
        <v>-3.7444933920704797E-2</v>
      </c>
      <c r="I22" s="19">
        <f t="shared" si="2"/>
        <v>-3.3180778032036562E-2</v>
      </c>
      <c r="J22" s="19">
        <f t="shared" si="3"/>
        <v>-4.6153846153846101E-2</v>
      </c>
      <c r="K22" s="19">
        <f t="shared" si="4"/>
        <v>-3.2258064516129004E-2</v>
      </c>
      <c r="L22" s="19">
        <f t="shared" si="5"/>
        <v>-0.26282051282051277</v>
      </c>
      <c r="M22" s="19">
        <f t="shared" si="6"/>
        <v>-1.0434782608695681E-2</v>
      </c>
      <c r="N22" s="19">
        <f t="shared" si="7"/>
        <v>5.7996485061511338E-2</v>
      </c>
      <c r="O22" s="19">
        <f t="shared" si="8"/>
        <v>4.9833887043189362E-2</v>
      </c>
    </row>
    <row r="23" spans="1:15" x14ac:dyDescent="0.75">
      <c r="A23" s="3" t="s">
        <v>272</v>
      </c>
      <c r="B23" s="5">
        <v>1</v>
      </c>
      <c r="C23" s="5">
        <v>7</v>
      </c>
      <c r="D23" s="5">
        <v>7</v>
      </c>
      <c r="E23" s="5"/>
      <c r="F23" s="12">
        <f>VLOOKUP(A23,'Sales Variance Data'!B76:I150,MATCH($F$3,'Sales Variance Data'!$B$5:$I$5,0),FALSE)</f>
        <v>-3.7444933920704797E-2</v>
      </c>
      <c r="G23">
        <f t="shared" si="0"/>
        <v>6</v>
      </c>
      <c r="H23" s="19">
        <f t="shared" si="1"/>
        <v>-3.3180778032036562E-2</v>
      </c>
      <c r="I23" s="19">
        <f t="shared" si="2"/>
        <v>-4.6153846153846101E-2</v>
      </c>
      <c r="J23" s="19">
        <f t="shared" si="3"/>
        <v>-3.2258064516129004E-2</v>
      </c>
      <c r="K23" s="19">
        <f t="shared" si="4"/>
        <v>-0.26282051282051277</v>
      </c>
      <c r="L23" s="19">
        <f t="shared" si="5"/>
        <v>-1.0434782608695681E-2</v>
      </c>
      <c r="M23" s="19">
        <f t="shared" si="6"/>
        <v>5.7996485061511338E-2</v>
      </c>
      <c r="N23" s="19">
        <f t="shared" si="7"/>
        <v>4.9833887043189362E-2</v>
      </c>
      <c r="O23" s="19">
        <f t="shared" si="8"/>
        <v>-0.16613924050632911</v>
      </c>
    </row>
    <row r="24" spans="1:15" x14ac:dyDescent="0.75">
      <c r="A24" s="3" t="s">
        <v>271</v>
      </c>
      <c r="B24" s="5">
        <v>2</v>
      </c>
      <c r="C24" s="5">
        <v>2</v>
      </c>
      <c r="D24" s="5">
        <v>2</v>
      </c>
      <c r="E24" s="5"/>
      <c r="F24" s="12">
        <f>VLOOKUP(A24,'Sales Variance Data'!B77:I151,MATCH($F$3,'Sales Variance Data'!$B$5:$I$5,0),FALSE)</f>
        <v>-3.3180778032036562E-2</v>
      </c>
      <c r="G24">
        <f t="shared" si="0"/>
        <v>0</v>
      </c>
      <c r="H24" s="19">
        <f t="shared" si="1"/>
        <v>-4.6153846153846101E-2</v>
      </c>
      <c r="I24" s="19">
        <f t="shared" si="2"/>
        <v>-3.2258064516129004E-2</v>
      </c>
      <c r="J24" s="19">
        <f t="shared" si="3"/>
        <v>-0.26282051282051277</v>
      </c>
      <c r="K24" s="19">
        <f t="shared" si="4"/>
        <v>-1.0434782608695681E-2</v>
      </c>
      <c r="L24" s="19">
        <f t="shared" si="5"/>
        <v>5.7996485061511338E-2</v>
      </c>
      <c r="M24" s="19">
        <f t="shared" si="6"/>
        <v>4.9833887043189362E-2</v>
      </c>
      <c r="N24" s="19">
        <f t="shared" si="7"/>
        <v>-0.16613924050632911</v>
      </c>
      <c r="O24" s="19">
        <f t="shared" si="8"/>
        <v>9.6774193548387011E-2</v>
      </c>
    </row>
    <row r="25" spans="1:15" x14ac:dyDescent="0.75">
      <c r="A25" s="3" t="s">
        <v>270</v>
      </c>
      <c r="B25" s="5">
        <v>2</v>
      </c>
      <c r="C25" s="5">
        <v>22</v>
      </c>
      <c r="D25" s="5">
        <v>1</v>
      </c>
      <c r="E25" s="5"/>
      <c r="F25" s="12">
        <f>VLOOKUP(A25,'Sales Variance Data'!B78:I152,MATCH($F$3,'Sales Variance Data'!$B$5:$I$5,0),FALSE)</f>
        <v>-4.6153846153846101E-2</v>
      </c>
      <c r="G25">
        <f t="shared" si="0"/>
        <v>-1</v>
      </c>
      <c r="H25" s="19">
        <f t="shared" si="1"/>
        <v>-3.2258064516129004E-2</v>
      </c>
      <c r="I25" s="19">
        <f t="shared" si="2"/>
        <v>-0.26282051282051277</v>
      </c>
      <c r="J25" s="19">
        <f t="shared" si="3"/>
        <v>-1.0434782608695681E-2</v>
      </c>
      <c r="K25" s="19">
        <f t="shared" si="4"/>
        <v>5.7996485061511338E-2</v>
      </c>
      <c r="L25" s="19">
        <f t="shared" si="5"/>
        <v>4.9833887043189362E-2</v>
      </c>
      <c r="M25" s="19">
        <f t="shared" si="6"/>
        <v>-0.16613924050632911</v>
      </c>
      <c r="N25" s="19">
        <f t="shared" si="7"/>
        <v>9.6774193548387011E-2</v>
      </c>
      <c r="O25" s="19">
        <f t="shared" si="8"/>
        <v>6.7474048442906609E-2</v>
      </c>
    </row>
    <row r="26" spans="1:15" x14ac:dyDescent="0.75">
      <c r="A26" s="3" t="s">
        <v>269</v>
      </c>
      <c r="B26" s="5"/>
      <c r="C26" s="5"/>
      <c r="D26" s="5"/>
      <c r="E26" s="5"/>
      <c r="F26" s="12">
        <f>VLOOKUP(A26,'Sales Variance Data'!B79:I153,MATCH($F$3,'Sales Variance Data'!$B$5:$I$5,0),FALSE)</f>
        <v>-3.2258064516129004E-2</v>
      </c>
      <c r="G26">
        <f t="shared" si="0"/>
        <v>0</v>
      </c>
      <c r="H26" s="19">
        <f t="shared" si="1"/>
        <v>-0.26282051282051277</v>
      </c>
      <c r="I26" s="19">
        <f t="shared" si="2"/>
        <v>-1.0434782608695681E-2</v>
      </c>
      <c r="J26" s="19">
        <f t="shared" si="3"/>
        <v>5.7996485061511338E-2</v>
      </c>
      <c r="K26" s="19">
        <f t="shared" si="4"/>
        <v>4.9833887043189362E-2</v>
      </c>
      <c r="L26" s="19">
        <f t="shared" si="5"/>
        <v>-0.16613924050632911</v>
      </c>
      <c r="M26" s="19">
        <f t="shared" si="6"/>
        <v>9.6774193548387011E-2</v>
      </c>
      <c r="N26" s="19">
        <f t="shared" si="7"/>
        <v>6.7474048442906609E-2</v>
      </c>
      <c r="O26" s="19">
        <f t="shared" si="8"/>
        <v>6.9692058346839447E-2</v>
      </c>
    </row>
    <row r="27" spans="1:15" x14ac:dyDescent="0.75">
      <c r="A27" s="3" t="s">
        <v>268</v>
      </c>
      <c r="B27" s="5"/>
      <c r="C27" s="5">
        <v>1</v>
      </c>
      <c r="D27" s="5">
        <v>2</v>
      </c>
      <c r="E27" s="5"/>
      <c r="F27" s="12">
        <f>VLOOKUP(A27,'Sales Variance Data'!B80:I154,MATCH($F$3,'Sales Variance Data'!$B$5:$I$5,0),FALSE)</f>
        <v>-0.26282051282051277</v>
      </c>
      <c r="G27">
        <f t="shared" si="0"/>
        <v>2</v>
      </c>
      <c r="H27" s="19">
        <f t="shared" si="1"/>
        <v>-1.0434782608695681E-2</v>
      </c>
      <c r="I27" s="19">
        <f t="shared" si="2"/>
        <v>5.7996485061511338E-2</v>
      </c>
      <c r="J27" s="19">
        <f t="shared" si="3"/>
        <v>4.9833887043189362E-2</v>
      </c>
      <c r="K27" s="19">
        <f t="shared" si="4"/>
        <v>-0.16613924050632911</v>
      </c>
      <c r="L27" s="19">
        <f t="shared" si="5"/>
        <v>9.6774193548387011E-2</v>
      </c>
      <c r="M27" s="19">
        <f t="shared" si="6"/>
        <v>6.7474048442906609E-2</v>
      </c>
      <c r="N27" s="19">
        <f t="shared" si="7"/>
        <v>6.9692058346839447E-2</v>
      </c>
      <c r="O27" s="19">
        <f t="shared" si="8"/>
        <v>4.5454545454546302E-3</v>
      </c>
    </row>
    <row r="28" spans="1:15" x14ac:dyDescent="0.75">
      <c r="A28" s="3" t="s">
        <v>267</v>
      </c>
      <c r="B28" s="5"/>
      <c r="C28" s="5">
        <v>3</v>
      </c>
      <c r="D28" s="5">
        <v>2</v>
      </c>
      <c r="E28" s="5"/>
      <c r="F28" s="12">
        <f>VLOOKUP(A28,'Sales Variance Data'!B81:I155,MATCH($F$3,'Sales Variance Data'!$B$5:$I$5,0),FALSE)</f>
        <v>-1.0434782608695681E-2</v>
      </c>
      <c r="G28">
        <f t="shared" si="0"/>
        <v>2</v>
      </c>
      <c r="H28" s="19">
        <f t="shared" si="1"/>
        <v>5.7996485061511338E-2</v>
      </c>
      <c r="I28" s="19">
        <f t="shared" si="2"/>
        <v>4.9833887043189362E-2</v>
      </c>
      <c r="J28" s="19">
        <f t="shared" si="3"/>
        <v>-0.16613924050632911</v>
      </c>
      <c r="K28" s="19">
        <f t="shared" si="4"/>
        <v>9.6774193548387011E-2</v>
      </c>
      <c r="L28" s="19">
        <f t="shared" si="5"/>
        <v>6.7474048442906609E-2</v>
      </c>
      <c r="M28" s="19">
        <f t="shared" si="6"/>
        <v>6.9692058346839447E-2</v>
      </c>
      <c r="N28" s="19">
        <f t="shared" si="7"/>
        <v>4.5454545454546302E-3</v>
      </c>
      <c r="O28" s="19">
        <f t="shared" si="8"/>
        <v>-3.9215686274509776E-2</v>
      </c>
    </row>
    <row r="29" spans="1:15" x14ac:dyDescent="0.75">
      <c r="A29" s="3" t="s">
        <v>266</v>
      </c>
      <c r="B29" s="5">
        <v>6</v>
      </c>
      <c r="C29" s="5">
        <v>27</v>
      </c>
      <c r="D29" s="5">
        <v>2</v>
      </c>
      <c r="E29" s="5"/>
      <c r="F29" s="12">
        <f>VLOOKUP(A29,'Sales Variance Data'!B82:I156,MATCH($F$3,'Sales Variance Data'!$B$5:$I$5,0),FALSE)</f>
        <v>5.7996485061511338E-2</v>
      </c>
      <c r="G29">
        <f t="shared" si="0"/>
        <v>-4</v>
      </c>
      <c r="H29" s="19">
        <f t="shared" si="1"/>
        <v>4.9833887043189362E-2</v>
      </c>
      <c r="I29" s="19">
        <f t="shared" si="2"/>
        <v>-0.16613924050632911</v>
      </c>
      <c r="J29" s="19">
        <f t="shared" si="3"/>
        <v>9.6774193548387011E-2</v>
      </c>
      <c r="K29" s="19">
        <f t="shared" si="4"/>
        <v>6.7474048442906609E-2</v>
      </c>
      <c r="L29" s="19">
        <f t="shared" si="5"/>
        <v>6.9692058346839447E-2</v>
      </c>
      <c r="M29" s="19">
        <f t="shared" si="6"/>
        <v>4.5454545454546302E-3</v>
      </c>
      <c r="N29" s="19">
        <f t="shared" si="7"/>
        <v>-3.9215686274509776E-2</v>
      </c>
      <c r="O29" s="19">
        <f t="shared" si="8"/>
        <v>-4.7095761381475976E-3</v>
      </c>
    </row>
    <row r="30" spans="1:15" x14ac:dyDescent="0.75">
      <c r="A30" s="3" t="s">
        <v>265</v>
      </c>
      <c r="B30" s="5"/>
      <c r="C30" s="5">
        <v>3</v>
      </c>
      <c r="D30" s="5"/>
      <c r="E30" s="5"/>
      <c r="F30" s="12">
        <f>VLOOKUP(A30,'Sales Variance Data'!B83:I157,MATCH($F$3,'Sales Variance Data'!$B$5:$I$5,0),FALSE)</f>
        <v>4.9833887043189362E-2</v>
      </c>
      <c r="G30">
        <f t="shared" si="0"/>
        <v>0</v>
      </c>
      <c r="H30" s="19">
        <f t="shared" si="1"/>
        <v>-0.16613924050632911</v>
      </c>
      <c r="I30" s="19">
        <f t="shared" si="2"/>
        <v>9.6774193548387011E-2</v>
      </c>
      <c r="J30" s="19">
        <f t="shared" si="3"/>
        <v>6.7474048442906609E-2</v>
      </c>
      <c r="K30" s="19">
        <f t="shared" si="4"/>
        <v>6.9692058346839447E-2</v>
      </c>
      <c r="L30" s="19">
        <f t="shared" si="5"/>
        <v>4.5454545454546302E-3</v>
      </c>
      <c r="M30" s="19">
        <f t="shared" si="6"/>
        <v>-3.9215686274509776E-2</v>
      </c>
      <c r="N30" s="19">
        <f t="shared" si="7"/>
        <v>-4.7095761381475976E-3</v>
      </c>
      <c r="O30" s="19">
        <f t="shared" si="8"/>
        <v>-1.7350157728706628E-2</v>
      </c>
    </row>
    <row r="31" spans="1:15" x14ac:dyDescent="0.75">
      <c r="A31" s="3" t="s">
        <v>264</v>
      </c>
      <c r="B31" s="5">
        <v>1</v>
      </c>
      <c r="C31" s="5">
        <v>6</v>
      </c>
      <c r="D31" s="5">
        <v>3</v>
      </c>
      <c r="E31" s="5"/>
      <c r="F31" s="12">
        <f>VLOOKUP(A31,'Sales Variance Data'!B84:I158,MATCH($F$3,'Sales Variance Data'!$B$5:$I$5,0),FALSE)</f>
        <v>-0.16613924050632911</v>
      </c>
      <c r="G31">
        <f t="shared" si="0"/>
        <v>2</v>
      </c>
      <c r="H31" s="19">
        <f t="shared" si="1"/>
        <v>9.6774193548387011E-2</v>
      </c>
      <c r="I31" s="19">
        <f t="shared" si="2"/>
        <v>6.7474048442906609E-2</v>
      </c>
      <c r="J31" s="19">
        <f t="shared" si="3"/>
        <v>6.9692058346839447E-2</v>
      </c>
      <c r="K31" s="19">
        <f t="shared" si="4"/>
        <v>4.5454545454546302E-3</v>
      </c>
      <c r="L31" s="19">
        <f t="shared" si="5"/>
        <v>-3.9215686274509776E-2</v>
      </c>
      <c r="M31" s="19">
        <f t="shared" si="6"/>
        <v>-4.7095761381475976E-3</v>
      </c>
      <c r="N31" s="19">
        <f t="shared" si="7"/>
        <v>-1.7350157728706628E-2</v>
      </c>
      <c r="O31" s="19">
        <f t="shared" si="8"/>
        <v>0.12680577849117181</v>
      </c>
    </row>
    <row r="32" spans="1:15" x14ac:dyDescent="0.75">
      <c r="A32" s="3" t="s">
        <v>263</v>
      </c>
      <c r="B32" s="5"/>
      <c r="C32" s="5">
        <v>2</v>
      </c>
      <c r="D32" s="5">
        <v>1</v>
      </c>
      <c r="E32" s="5"/>
      <c r="F32" s="12">
        <f>VLOOKUP(A32,'Sales Variance Data'!B85:I159,MATCH($F$3,'Sales Variance Data'!$B$5:$I$5,0),FALSE)</f>
        <v>9.6774193548387011E-2</v>
      </c>
      <c r="G32">
        <f t="shared" si="0"/>
        <v>1</v>
      </c>
      <c r="H32" s="19">
        <f t="shared" si="1"/>
        <v>6.7474048442906609E-2</v>
      </c>
      <c r="I32" s="19">
        <f t="shared" si="2"/>
        <v>6.9692058346839447E-2</v>
      </c>
      <c r="J32" s="19">
        <f t="shared" si="3"/>
        <v>4.5454545454546302E-3</v>
      </c>
      <c r="K32" s="19">
        <f t="shared" si="4"/>
        <v>-3.9215686274509776E-2</v>
      </c>
      <c r="L32" s="19">
        <f t="shared" si="5"/>
        <v>-4.7095761381475976E-3</v>
      </c>
      <c r="M32" s="19">
        <f t="shared" si="6"/>
        <v>-1.7350157728706628E-2</v>
      </c>
      <c r="N32" s="19">
        <f t="shared" si="7"/>
        <v>0.12680577849117181</v>
      </c>
      <c r="O32" s="19">
        <f t="shared" si="8"/>
        <v>-0.15669515669515666</v>
      </c>
    </row>
    <row r="33" spans="1:15" x14ac:dyDescent="0.75">
      <c r="A33" s="3" t="s">
        <v>262</v>
      </c>
      <c r="B33" s="5"/>
      <c r="C33" s="5">
        <v>6</v>
      </c>
      <c r="D33" s="5"/>
      <c r="E33" s="5"/>
      <c r="F33" s="12">
        <f>VLOOKUP(A33,'Sales Variance Data'!B86:I160,MATCH($F$3,'Sales Variance Data'!$B$5:$I$5,0),FALSE)</f>
        <v>6.7474048442906609E-2</v>
      </c>
      <c r="G33">
        <f t="shared" si="0"/>
        <v>0</v>
      </c>
      <c r="H33" s="19">
        <f t="shared" si="1"/>
        <v>6.9692058346839447E-2</v>
      </c>
      <c r="I33" s="19">
        <f t="shared" si="2"/>
        <v>4.5454545454546302E-3</v>
      </c>
      <c r="J33" s="19">
        <f t="shared" si="3"/>
        <v>-3.9215686274509776E-2</v>
      </c>
      <c r="K33" s="19">
        <f t="shared" si="4"/>
        <v>-4.7095761381475976E-3</v>
      </c>
      <c r="L33" s="19">
        <f t="shared" si="5"/>
        <v>-1.7350157728706628E-2</v>
      </c>
      <c r="M33" s="19">
        <f t="shared" si="6"/>
        <v>0.12680577849117181</v>
      </c>
      <c r="N33" s="19">
        <f t="shared" si="7"/>
        <v>-0.15669515669515666</v>
      </c>
      <c r="O33" s="19">
        <f t="shared" si="8"/>
        <v>3.8851351351351315E-2</v>
      </c>
    </row>
    <row r="34" spans="1:15" x14ac:dyDescent="0.75">
      <c r="A34" s="3" t="s">
        <v>261</v>
      </c>
      <c r="B34" s="5">
        <v>1</v>
      </c>
      <c r="C34" s="5">
        <v>4</v>
      </c>
      <c r="D34" s="5">
        <v>2</v>
      </c>
      <c r="E34" s="5"/>
      <c r="F34" s="12">
        <f>VLOOKUP(A34,'Sales Variance Data'!B87:I161,MATCH($F$3,'Sales Variance Data'!$B$5:$I$5,0),FALSE)</f>
        <v>6.9692058346839447E-2</v>
      </c>
      <c r="G34">
        <f t="shared" si="0"/>
        <v>1</v>
      </c>
      <c r="H34" s="19">
        <f t="shared" si="1"/>
        <v>4.5454545454546302E-3</v>
      </c>
      <c r="I34" s="19">
        <f t="shared" si="2"/>
        <v>-3.9215686274509776E-2</v>
      </c>
      <c r="J34" s="19">
        <f t="shared" si="3"/>
        <v>-4.7095761381475976E-3</v>
      </c>
      <c r="K34" s="19">
        <f t="shared" si="4"/>
        <v>-1.7350157728706628E-2</v>
      </c>
      <c r="L34" s="19">
        <f t="shared" si="5"/>
        <v>0.12680577849117181</v>
      </c>
      <c r="M34" s="19">
        <f t="shared" si="6"/>
        <v>-0.15669515669515666</v>
      </c>
      <c r="N34" s="19">
        <f t="shared" si="7"/>
        <v>3.8851351351351315E-2</v>
      </c>
      <c r="O34" s="19">
        <f t="shared" si="8"/>
        <v>6.8292682926829329E-2</v>
      </c>
    </row>
    <row r="35" spans="1:15" x14ac:dyDescent="0.75">
      <c r="A35" s="3" t="s">
        <v>260</v>
      </c>
      <c r="B35" s="5"/>
      <c r="C35" s="5">
        <v>3</v>
      </c>
      <c r="D35" s="5"/>
      <c r="E35" s="5"/>
      <c r="F35" s="12">
        <f>VLOOKUP(A35,'Sales Variance Data'!B88:I162,MATCH($F$3,'Sales Variance Data'!$B$5:$I$5,0),FALSE)</f>
        <v>4.5454545454546302E-3</v>
      </c>
      <c r="G35">
        <f t="shared" si="0"/>
        <v>0</v>
      </c>
      <c r="H35" s="19">
        <f t="shared" si="1"/>
        <v>-3.9215686274509776E-2</v>
      </c>
      <c r="I35" s="19">
        <f t="shared" si="2"/>
        <v>-4.7095761381475976E-3</v>
      </c>
      <c r="J35" s="19">
        <f t="shared" si="3"/>
        <v>-1.7350157728706628E-2</v>
      </c>
      <c r="K35" s="19">
        <f t="shared" si="4"/>
        <v>0.12680577849117181</v>
      </c>
      <c r="L35" s="19">
        <f t="shared" si="5"/>
        <v>-0.15669515669515666</v>
      </c>
      <c r="M35" s="19">
        <f t="shared" si="6"/>
        <v>3.8851351351351315E-2</v>
      </c>
      <c r="N35" s="19">
        <f t="shared" si="7"/>
        <v>6.8292682926829329E-2</v>
      </c>
      <c r="O35" s="19">
        <f t="shared" si="8"/>
        <v>-3.6529680365296802E-2</v>
      </c>
    </row>
    <row r="36" spans="1:15" x14ac:dyDescent="0.75">
      <c r="A36" s="3" t="s">
        <v>259</v>
      </c>
      <c r="B36" s="5">
        <v>7</v>
      </c>
      <c r="C36" s="5">
        <v>47</v>
      </c>
      <c r="D36" s="5">
        <v>7</v>
      </c>
      <c r="E36" s="5"/>
      <c r="F36" s="12">
        <f>VLOOKUP(A36,'Sales Variance Data'!B89:I163,MATCH($F$3,'Sales Variance Data'!$B$5:$I$5,0),FALSE)</f>
        <v>-3.9215686274509776E-2</v>
      </c>
      <c r="G36">
        <f t="shared" si="0"/>
        <v>0</v>
      </c>
      <c r="H36" s="19">
        <f t="shared" si="1"/>
        <v>-4.7095761381475976E-3</v>
      </c>
      <c r="I36" s="19">
        <f t="shared" si="2"/>
        <v>-1.7350157728706628E-2</v>
      </c>
      <c r="J36" s="19">
        <f t="shared" si="3"/>
        <v>0.12680577849117181</v>
      </c>
      <c r="K36" s="19">
        <f t="shared" si="4"/>
        <v>-0.15669515669515666</v>
      </c>
      <c r="L36" s="19">
        <f t="shared" si="5"/>
        <v>3.8851351351351315E-2</v>
      </c>
      <c r="M36" s="19">
        <f t="shared" si="6"/>
        <v>6.8292682926829329E-2</v>
      </c>
      <c r="N36" s="19">
        <f t="shared" si="7"/>
        <v>-3.6529680365296802E-2</v>
      </c>
      <c r="O36" s="19">
        <f t="shared" si="8"/>
        <v>3.7914691943127909E-2</v>
      </c>
    </row>
    <row r="37" spans="1:15" x14ac:dyDescent="0.75">
      <c r="A37" s="3" t="s">
        <v>258</v>
      </c>
      <c r="B37" s="5">
        <v>12</v>
      </c>
      <c r="C37" s="5">
        <v>44</v>
      </c>
      <c r="D37" s="5">
        <v>9</v>
      </c>
      <c r="E37" s="5"/>
      <c r="F37" s="12">
        <f>VLOOKUP(A37,'Sales Variance Data'!B90:I164,MATCH($F$3,'Sales Variance Data'!$B$5:$I$5,0),FALSE)</f>
        <v>-4.7095761381475976E-3</v>
      </c>
      <c r="G37">
        <f t="shared" si="0"/>
        <v>-3</v>
      </c>
      <c r="H37" s="19">
        <f t="shared" si="1"/>
        <v>-1.7350157728706628E-2</v>
      </c>
      <c r="I37" s="19">
        <f t="shared" si="2"/>
        <v>0.12680577849117181</v>
      </c>
      <c r="J37" s="19">
        <f t="shared" si="3"/>
        <v>-0.15669515669515666</v>
      </c>
      <c r="K37" s="19">
        <f t="shared" si="4"/>
        <v>3.8851351351351315E-2</v>
      </c>
      <c r="L37" s="19">
        <f t="shared" si="5"/>
        <v>6.8292682926829329E-2</v>
      </c>
      <c r="M37" s="19">
        <f t="shared" si="6"/>
        <v>-3.6529680365296802E-2</v>
      </c>
      <c r="N37" s="19">
        <f t="shared" si="7"/>
        <v>3.7914691943127909E-2</v>
      </c>
      <c r="O37" s="19">
        <f t="shared" si="8"/>
        <v>-7.6103500761035003E-2</v>
      </c>
    </row>
    <row r="38" spans="1:15" x14ac:dyDescent="0.75">
      <c r="A38" s="3" t="s">
        <v>257</v>
      </c>
      <c r="B38" s="5">
        <v>7</v>
      </c>
      <c r="C38" s="5">
        <v>39</v>
      </c>
      <c r="D38" s="5">
        <v>11</v>
      </c>
      <c r="E38" s="5"/>
      <c r="F38" s="12">
        <f>VLOOKUP(A38,'Sales Variance Data'!B91:I165,MATCH($F$3,'Sales Variance Data'!$B$5:$I$5,0),FALSE)</f>
        <v>-1.7350157728706628E-2</v>
      </c>
      <c r="G38">
        <f t="shared" si="0"/>
        <v>4</v>
      </c>
      <c r="H38" s="19">
        <f t="shared" si="1"/>
        <v>0.12680577849117181</v>
      </c>
      <c r="I38" s="19">
        <f t="shared" si="2"/>
        <v>-0.15669515669515666</v>
      </c>
      <c r="J38" s="19">
        <f t="shared" si="3"/>
        <v>3.8851351351351315E-2</v>
      </c>
      <c r="K38" s="19">
        <f t="shared" si="4"/>
        <v>6.8292682926829329E-2</v>
      </c>
      <c r="L38" s="19">
        <f t="shared" si="5"/>
        <v>-3.6529680365296802E-2</v>
      </c>
      <c r="M38" s="19">
        <f t="shared" si="6"/>
        <v>3.7914691943127909E-2</v>
      </c>
      <c r="N38" s="19">
        <f t="shared" si="7"/>
        <v>-7.6103500761035003E-2</v>
      </c>
      <c r="O38" s="19">
        <f t="shared" si="8"/>
        <v>-2.6359143327841839E-2</v>
      </c>
    </row>
    <row r="39" spans="1:15" x14ac:dyDescent="0.75">
      <c r="A39" s="3" t="s">
        <v>256</v>
      </c>
      <c r="B39" s="5">
        <v>18</v>
      </c>
      <c r="C39" s="5">
        <v>32</v>
      </c>
      <c r="D39" s="5">
        <v>14</v>
      </c>
      <c r="E39" s="5"/>
      <c r="F39" s="12">
        <f>VLOOKUP(A39,'Sales Variance Data'!B92:I166,MATCH($F$3,'Sales Variance Data'!$B$5:$I$5,0),FALSE)</f>
        <v>0.12680577849117181</v>
      </c>
      <c r="G39">
        <f t="shared" si="0"/>
        <v>-4</v>
      </c>
      <c r="H39" s="19">
        <f t="shared" si="1"/>
        <v>-0.15669515669515666</v>
      </c>
      <c r="I39" s="19">
        <f t="shared" si="2"/>
        <v>3.8851351351351315E-2</v>
      </c>
      <c r="J39" s="19">
        <f t="shared" si="3"/>
        <v>6.8292682926829329E-2</v>
      </c>
      <c r="K39" s="19">
        <f t="shared" si="4"/>
        <v>-3.6529680365296802E-2</v>
      </c>
      <c r="L39" s="19">
        <f t="shared" si="5"/>
        <v>3.7914691943127909E-2</v>
      </c>
      <c r="M39" s="19">
        <f t="shared" si="6"/>
        <v>-7.6103500761035003E-2</v>
      </c>
      <c r="N39" s="19">
        <f t="shared" si="7"/>
        <v>-2.6359143327841839E-2</v>
      </c>
      <c r="O39" s="19">
        <f t="shared" si="8"/>
        <v>0.13874788494077839</v>
      </c>
    </row>
    <row r="40" spans="1:15" x14ac:dyDescent="0.75">
      <c r="A40" s="3" t="s">
        <v>255</v>
      </c>
      <c r="B40" s="5">
        <v>6</v>
      </c>
      <c r="C40" s="5">
        <v>65</v>
      </c>
      <c r="D40" s="5">
        <v>7</v>
      </c>
      <c r="E40" s="5"/>
      <c r="F40" s="12">
        <f>VLOOKUP(A40,'Sales Variance Data'!B93:I167,MATCH($F$3,'Sales Variance Data'!$B$5:$I$5,0),FALSE)</f>
        <v>-0.15669515669515666</v>
      </c>
      <c r="G40">
        <f t="shared" si="0"/>
        <v>1</v>
      </c>
      <c r="H40" s="19">
        <f t="shared" si="1"/>
        <v>3.8851351351351315E-2</v>
      </c>
      <c r="I40" s="19">
        <f t="shared" si="2"/>
        <v>6.8292682926829329E-2</v>
      </c>
      <c r="J40" s="19">
        <f t="shared" si="3"/>
        <v>-3.6529680365296802E-2</v>
      </c>
      <c r="K40" s="19">
        <f t="shared" si="4"/>
        <v>3.7914691943127909E-2</v>
      </c>
      <c r="L40" s="19">
        <f t="shared" si="5"/>
        <v>-7.6103500761035003E-2</v>
      </c>
      <c r="M40" s="19">
        <f t="shared" si="6"/>
        <v>-2.6359143327841839E-2</v>
      </c>
      <c r="N40" s="19">
        <f t="shared" si="7"/>
        <v>0.13874788494077839</v>
      </c>
      <c r="O40" s="19">
        <f t="shared" si="8"/>
        <v>-6.537890044576522E-2</v>
      </c>
    </row>
    <row r="41" spans="1:15" x14ac:dyDescent="0.75">
      <c r="A41" s="3" t="s">
        <v>254</v>
      </c>
      <c r="B41" s="5">
        <v>11</v>
      </c>
      <c r="C41" s="5">
        <v>25</v>
      </c>
      <c r="D41" s="5">
        <v>6</v>
      </c>
      <c r="E41" s="5"/>
      <c r="F41" s="12">
        <f>VLOOKUP(A41,'Sales Variance Data'!B94:I168,MATCH($F$3,'Sales Variance Data'!$B$5:$I$5,0),FALSE)</f>
        <v>3.8851351351351315E-2</v>
      </c>
      <c r="G41">
        <f t="shared" si="0"/>
        <v>-5</v>
      </c>
      <c r="H41" s="19">
        <f t="shared" si="1"/>
        <v>6.8292682926829329E-2</v>
      </c>
      <c r="I41" s="19">
        <f t="shared" si="2"/>
        <v>-3.6529680365296802E-2</v>
      </c>
      <c r="J41" s="19">
        <f t="shared" si="3"/>
        <v>3.7914691943127909E-2</v>
      </c>
      <c r="K41" s="19">
        <f t="shared" si="4"/>
        <v>-7.6103500761035003E-2</v>
      </c>
      <c r="L41" s="19">
        <f t="shared" si="5"/>
        <v>-2.6359143327841839E-2</v>
      </c>
      <c r="M41" s="19">
        <f t="shared" si="6"/>
        <v>0.13874788494077839</v>
      </c>
      <c r="N41" s="19">
        <f t="shared" si="7"/>
        <v>-6.537890044576522E-2</v>
      </c>
      <c r="O41" s="19">
        <f t="shared" si="8"/>
        <v>-0.15103338632750396</v>
      </c>
    </row>
    <row r="42" spans="1:15" x14ac:dyDescent="0.75">
      <c r="A42" s="3" t="s">
        <v>253</v>
      </c>
      <c r="B42" s="5">
        <v>11</v>
      </c>
      <c r="C42" s="5">
        <v>49</v>
      </c>
      <c r="D42" s="5">
        <v>6</v>
      </c>
      <c r="E42" s="5"/>
      <c r="F42" s="12">
        <f>VLOOKUP(A42,'Sales Variance Data'!B95:I169,MATCH($F$3,'Sales Variance Data'!$B$5:$I$5,0),FALSE)</f>
        <v>6.8292682926829329E-2</v>
      </c>
      <c r="G42">
        <f t="shared" si="0"/>
        <v>-5</v>
      </c>
      <c r="H42" s="19">
        <f t="shared" si="1"/>
        <v>-3.6529680365296802E-2</v>
      </c>
      <c r="I42" s="19">
        <f t="shared" si="2"/>
        <v>3.7914691943127909E-2</v>
      </c>
      <c r="J42" s="19">
        <f t="shared" si="3"/>
        <v>-7.6103500761035003E-2</v>
      </c>
      <c r="K42" s="19">
        <f t="shared" si="4"/>
        <v>-2.6359143327841839E-2</v>
      </c>
      <c r="L42" s="19">
        <f t="shared" si="5"/>
        <v>0.13874788494077839</v>
      </c>
      <c r="M42" s="19">
        <f t="shared" si="6"/>
        <v>-6.537890044576522E-2</v>
      </c>
      <c r="N42" s="19">
        <f t="shared" si="7"/>
        <v>-0.15103338632750396</v>
      </c>
      <c r="O42" s="19">
        <f t="shared" si="8"/>
        <v>0.10486891385767794</v>
      </c>
    </row>
    <row r="43" spans="1:15" x14ac:dyDescent="0.75">
      <c r="A43" s="3" t="s">
        <v>252</v>
      </c>
      <c r="B43" s="5">
        <v>11</v>
      </c>
      <c r="C43" s="5">
        <v>49</v>
      </c>
      <c r="D43" s="5">
        <v>4</v>
      </c>
      <c r="E43" s="5"/>
      <c r="F43" s="12">
        <f>VLOOKUP(A43,'Sales Variance Data'!B96:I170,MATCH($F$3,'Sales Variance Data'!$B$5:$I$5,0),FALSE)</f>
        <v>-3.6529680365296802E-2</v>
      </c>
      <c r="G43">
        <f t="shared" si="0"/>
        <v>-7</v>
      </c>
      <c r="H43" s="19">
        <f t="shared" si="1"/>
        <v>3.7914691943127909E-2</v>
      </c>
      <c r="I43" s="19">
        <f t="shared" si="2"/>
        <v>-7.6103500761035003E-2</v>
      </c>
      <c r="J43" s="19">
        <f t="shared" si="3"/>
        <v>-2.6359143327841839E-2</v>
      </c>
      <c r="K43" s="19">
        <f t="shared" si="4"/>
        <v>0.13874788494077839</v>
      </c>
      <c r="L43" s="19">
        <f t="shared" si="5"/>
        <v>-6.537890044576522E-2</v>
      </c>
      <c r="M43" s="19">
        <f t="shared" si="6"/>
        <v>-0.15103338632750396</v>
      </c>
      <c r="N43" s="19">
        <f t="shared" si="7"/>
        <v>0.10486891385767794</v>
      </c>
      <c r="O43" s="19">
        <f t="shared" si="8"/>
        <v>-1.1864406779661052E-2</v>
      </c>
    </row>
    <row r="44" spans="1:15" x14ac:dyDescent="0.75">
      <c r="A44" s="3" t="s">
        <v>251</v>
      </c>
      <c r="B44" s="5">
        <v>3</v>
      </c>
      <c r="C44" s="5">
        <v>48</v>
      </c>
      <c r="D44" s="5">
        <v>11</v>
      </c>
      <c r="E44" s="5"/>
      <c r="F44" s="12">
        <f>VLOOKUP(A44,'Sales Variance Data'!B97:I171,MATCH($F$3,'Sales Variance Data'!$B$5:$I$5,0),FALSE)</f>
        <v>3.7914691943127909E-2</v>
      </c>
      <c r="G44">
        <f t="shared" si="0"/>
        <v>8</v>
      </c>
      <c r="H44" s="19">
        <f t="shared" si="1"/>
        <v>-7.6103500761035003E-2</v>
      </c>
      <c r="I44" s="19">
        <f t="shared" si="2"/>
        <v>-2.6359143327841839E-2</v>
      </c>
      <c r="J44" s="19">
        <f t="shared" si="3"/>
        <v>0.13874788494077839</v>
      </c>
      <c r="K44" s="19">
        <f t="shared" si="4"/>
        <v>-6.537890044576522E-2</v>
      </c>
      <c r="L44" s="19">
        <f t="shared" si="5"/>
        <v>-0.15103338632750396</v>
      </c>
      <c r="M44" s="19">
        <f t="shared" si="6"/>
        <v>0.10486891385767794</v>
      </c>
      <c r="N44" s="19">
        <f t="shared" si="7"/>
        <v>-1.1864406779661052E-2</v>
      </c>
      <c r="O44" s="19">
        <f t="shared" si="8"/>
        <v>-0.1286449399656947</v>
      </c>
    </row>
    <row r="45" spans="1:15" x14ac:dyDescent="0.75">
      <c r="A45" s="3" t="s">
        <v>250</v>
      </c>
      <c r="B45" s="5">
        <v>3</v>
      </c>
      <c r="C45" s="5">
        <v>22</v>
      </c>
      <c r="D45" s="5">
        <v>4</v>
      </c>
      <c r="E45" s="5"/>
      <c r="F45" s="12">
        <f>VLOOKUP(A45,'Sales Variance Data'!B98:I172,MATCH($F$3,'Sales Variance Data'!$B$5:$I$5,0),FALSE)</f>
        <v>-7.6103500761035003E-2</v>
      </c>
      <c r="G45">
        <f t="shared" si="0"/>
        <v>1</v>
      </c>
      <c r="H45" s="19">
        <f t="shared" si="1"/>
        <v>-2.6359143327841839E-2</v>
      </c>
      <c r="I45" s="19">
        <f t="shared" si="2"/>
        <v>0.13874788494077839</v>
      </c>
      <c r="J45" s="19">
        <f t="shared" si="3"/>
        <v>-6.537890044576522E-2</v>
      </c>
      <c r="K45" s="19">
        <f t="shared" si="4"/>
        <v>-0.15103338632750396</v>
      </c>
      <c r="L45" s="19">
        <f t="shared" si="5"/>
        <v>0.10486891385767794</v>
      </c>
      <c r="M45" s="19">
        <f t="shared" si="6"/>
        <v>-1.1864406779661052E-2</v>
      </c>
      <c r="N45" s="19">
        <f t="shared" si="7"/>
        <v>-0.1286449399656947</v>
      </c>
      <c r="O45" s="19">
        <f t="shared" si="8"/>
        <v>0.23031496062992127</v>
      </c>
    </row>
    <row r="46" spans="1:15" x14ac:dyDescent="0.75">
      <c r="A46" s="3" t="s">
        <v>249</v>
      </c>
      <c r="B46" s="5">
        <v>6</v>
      </c>
      <c r="C46" s="5">
        <v>22</v>
      </c>
      <c r="D46" s="5">
        <v>14</v>
      </c>
      <c r="E46" s="5"/>
      <c r="F46" s="12">
        <f>VLOOKUP(A46,'Sales Variance Data'!B99:I173,MATCH($F$3,'Sales Variance Data'!$B$5:$I$5,0),FALSE)</f>
        <v>-2.6359143327841839E-2</v>
      </c>
      <c r="G46">
        <f t="shared" si="0"/>
        <v>8</v>
      </c>
      <c r="H46" s="19">
        <f t="shared" si="1"/>
        <v>0.13874788494077839</v>
      </c>
      <c r="I46" s="19">
        <f t="shared" si="2"/>
        <v>-6.537890044576522E-2</v>
      </c>
      <c r="J46" s="19">
        <f t="shared" si="3"/>
        <v>-0.15103338632750396</v>
      </c>
      <c r="K46" s="19">
        <f t="shared" si="4"/>
        <v>0.10486891385767794</v>
      </c>
      <c r="L46" s="19">
        <f t="shared" si="5"/>
        <v>-1.1864406779661052E-2</v>
      </c>
      <c r="M46" s="19">
        <f t="shared" si="6"/>
        <v>-0.1286449399656947</v>
      </c>
      <c r="N46" s="19">
        <f t="shared" si="7"/>
        <v>0.23031496062992127</v>
      </c>
      <c r="O46" s="19">
        <f t="shared" si="8"/>
        <v>4.4799999999999951E-2</v>
      </c>
    </row>
    <row r="47" spans="1:15" x14ac:dyDescent="0.75">
      <c r="A47" s="3" t="s">
        <v>248</v>
      </c>
      <c r="B47" s="5">
        <v>9</v>
      </c>
      <c r="C47" s="5">
        <v>89</v>
      </c>
      <c r="D47" s="5">
        <v>28</v>
      </c>
      <c r="E47" s="5"/>
      <c r="F47" s="12">
        <f>VLOOKUP(A47,'Sales Variance Data'!B100:I174,MATCH($F$3,'Sales Variance Data'!$B$5:$I$5,0),FALSE)</f>
        <v>0.13874788494077839</v>
      </c>
      <c r="G47">
        <f t="shared" si="0"/>
        <v>19</v>
      </c>
      <c r="H47" s="19">
        <f t="shared" si="1"/>
        <v>-6.537890044576522E-2</v>
      </c>
      <c r="I47" s="19">
        <f t="shared" si="2"/>
        <v>-0.15103338632750396</v>
      </c>
      <c r="J47" s="19">
        <f t="shared" si="3"/>
        <v>0.10486891385767794</v>
      </c>
      <c r="K47" s="19">
        <f t="shared" si="4"/>
        <v>-1.1864406779661052E-2</v>
      </c>
      <c r="L47" s="19">
        <f t="shared" si="5"/>
        <v>-0.1286449399656947</v>
      </c>
      <c r="M47" s="19">
        <f t="shared" si="6"/>
        <v>0.23031496062992127</v>
      </c>
      <c r="N47" s="19">
        <f t="shared" si="7"/>
        <v>4.4799999999999951E-2</v>
      </c>
      <c r="O47" s="19">
        <f t="shared" si="8"/>
        <v>2.7565084226646164E-2</v>
      </c>
    </row>
    <row r="48" spans="1:15" x14ac:dyDescent="0.75">
      <c r="A48" s="3" t="s">
        <v>247</v>
      </c>
      <c r="B48" s="5">
        <v>18</v>
      </c>
      <c r="C48" s="5">
        <v>56</v>
      </c>
      <c r="D48" s="5">
        <v>16</v>
      </c>
      <c r="E48" s="5"/>
      <c r="F48" s="12">
        <f>VLOOKUP(A48,'Sales Variance Data'!B101:I175,MATCH($F$3,'Sales Variance Data'!$B$5:$I$5,0),FALSE)</f>
        <v>-6.537890044576522E-2</v>
      </c>
      <c r="G48">
        <f t="shared" si="0"/>
        <v>-2</v>
      </c>
      <c r="H48" s="19">
        <f t="shared" si="1"/>
        <v>-0.15103338632750396</v>
      </c>
      <c r="I48" s="19">
        <f t="shared" si="2"/>
        <v>0.10486891385767794</v>
      </c>
      <c r="J48" s="19">
        <f t="shared" si="3"/>
        <v>-1.1864406779661052E-2</v>
      </c>
      <c r="K48" s="19">
        <f t="shared" si="4"/>
        <v>-0.1286449399656947</v>
      </c>
      <c r="L48" s="19">
        <f t="shared" si="5"/>
        <v>0.23031496062992127</v>
      </c>
      <c r="M48" s="19">
        <f t="shared" si="6"/>
        <v>4.4799999999999951E-2</v>
      </c>
      <c r="N48" s="19">
        <f t="shared" si="7"/>
        <v>2.7565084226646164E-2</v>
      </c>
      <c r="O48" s="19">
        <f t="shared" si="8"/>
        <v>-9.6870342771982143E-2</v>
      </c>
    </row>
    <row r="49" spans="1:15" x14ac:dyDescent="0.75">
      <c r="A49" s="3" t="s">
        <v>246</v>
      </c>
      <c r="B49" s="5">
        <v>8</v>
      </c>
      <c r="C49" s="5">
        <v>40</v>
      </c>
      <c r="D49" s="5">
        <v>17</v>
      </c>
      <c r="E49" s="5"/>
      <c r="F49" s="12">
        <f>VLOOKUP(A49,'Sales Variance Data'!B102:I176,MATCH($F$3,'Sales Variance Data'!$B$5:$I$5,0),FALSE)</f>
        <v>-0.15103338632750396</v>
      </c>
      <c r="G49">
        <f t="shared" si="0"/>
        <v>9</v>
      </c>
      <c r="H49" s="19">
        <f t="shared" si="1"/>
        <v>0.10486891385767794</v>
      </c>
      <c r="I49" s="19">
        <f t="shared" si="2"/>
        <v>-1.1864406779661052E-2</v>
      </c>
      <c r="J49" s="19">
        <f t="shared" si="3"/>
        <v>-0.1286449399656947</v>
      </c>
      <c r="K49" s="19">
        <f t="shared" si="4"/>
        <v>0.23031496062992127</v>
      </c>
      <c r="L49" s="19">
        <f t="shared" si="5"/>
        <v>4.4799999999999951E-2</v>
      </c>
      <c r="M49" s="19">
        <f t="shared" si="6"/>
        <v>2.7565084226646164E-2</v>
      </c>
      <c r="N49" s="19">
        <f t="shared" si="7"/>
        <v>-9.6870342771982143E-2</v>
      </c>
      <c r="O49" s="19">
        <f t="shared" si="8"/>
        <v>-1.6501650165016479E-2</v>
      </c>
    </row>
    <row r="50" spans="1:15" x14ac:dyDescent="0.75">
      <c r="A50" s="3" t="s">
        <v>245</v>
      </c>
      <c r="B50" s="5">
        <v>15</v>
      </c>
      <c r="C50" s="5">
        <v>31</v>
      </c>
      <c r="D50" s="5">
        <v>13</v>
      </c>
      <c r="E50" s="5"/>
      <c r="F50" s="12">
        <f>VLOOKUP(A50,'Sales Variance Data'!B103:I177,MATCH($F$3,'Sales Variance Data'!$B$5:$I$5,0),FALSE)</f>
        <v>0.10486891385767794</v>
      </c>
      <c r="G50">
        <f t="shared" si="0"/>
        <v>-2</v>
      </c>
      <c r="H50" s="19">
        <f t="shared" si="1"/>
        <v>-1.1864406779661052E-2</v>
      </c>
      <c r="I50" s="19">
        <f t="shared" si="2"/>
        <v>-0.1286449399656947</v>
      </c>
      <c r="J50" s="19">
        <f t="shared" si="3"/>
        <v>0.23031496062992127</v>
      </c>
      <c r="K50" s="19">
        <f t="shared" si="4"/>
        <v>4.4799999999999951E-2</v>
      </c>
      <c r="L50" s="19">
        <f t="shared" si="5"/>
        <v>2.7565084226646164E-2</v>
      </c>
      <c r="M50" s="19">
        <f t="shared" si="6"/>
        <v>-9.6870342771982143E-2</v>
      </c>
      <c r="N50" s="19">
        <f t="shared" si="7"/>
        <v>-1.6501650165016479E-2</v>
      </c>
      <c r="O50" s="19">
        <f t="shared" si="8"/>
        <v>3.691275167785224E-2</v>
      </c>
    </row>
    <row r="51" spans="1:15" x14ac:dyDescent="0.75">
      <c r="A51" s="3" t="s">
        <v>244</v>
      </c>
      <c r="B51" s="5">
        <v>18</v>
      </c>
      <c r="C51" s="5">
        <v>58</v>
      </c>
      <c r="D51" s="5">
        <v>20</v>
      </c>
      <c r="E51" s="5"/>
      <c r="F51" s="12">
        <f>VLOOKUP(A51,'Sales Variance Data'!B104:I178,MATCH($F$3,'Sales Variance Data'!$B$5:$I$5,0),FALSE)</f>
        <v>-1.1864406779661052E-2</v>
      </c>
      <c r="G51">
        <f t="shared" si="0"/>
        <v>2</v>
      </c>
      <c r="H51" s="19">
        <f t="shared" si="1"/>
        <v>-0.1286449399656947</v>
      </c>
      <c r="I51" s="19">
        <f t="shared" si="2"/>
        <v>0.23031496062992127</v>
      </c>
      <c r="J51" s="19">
        <f t="shared" si="3"/>
        <v>4.4799999999999951E-2</v>
      </c>
      <c r="K51" s="19">
        <f t="shared" si="4"/>
        <v>2.7565084226646164E-2</v>
      </c>
      <c r="L51" s="19">
        <f t="shared" si="5"/>
        <v>-9.6870342771982143E-2</v>
      </c>
      <c r="M51" s="19">
        <f t="shared" si="6"/>
        <v>-1.6501650165016479E-2</v>
      </c>
      <c r="N51" s="19">
        <f t="shared" si="7"/>
        <v>3.691275167785224E-2</v>
      </c>
      <c r="O51" s="19">
        <f t="shared" si="8"/>
        <v>3.8834951456310662E-2</v>
      </c>
    </row>
    <row r="52" spans="1:15" x14ac:dyDescent="0.75">
      <c r="A52" s="3" t="s">
        <v>243</v>
      </c>
      <c r="B52" s="5">
        <v>21</v>
      </c>
      <c r="C52" s="5">
        <v>46</v>
      </c>
      <c r="D52" s="5">
        <v>6</v>
      </c>
      <c r="E52" s="5"/>
      <c r="F52" s="12">
        <f>VLOOKUP(A52,'Sales Variance Data'!B105:I179,MATCH($F$3,'Sales Variance Data'!$B$5:$I$5,0),FALSE)</f>
        <v>-0.1286449399656947</v>
      </c>
      <c r="G52">
        <f t="shared" si="0"/>
        <v>-15</v>
      </c>
      <c r="H52" s="19">
        <f t="shared" si="1"/>
        <v>0.23031496062992127</v>
      </c>
      <c r="I52" s="19">
        <f t="shared" si="2"/>
        <v>4.4799999999999951E-2</v>
      </c>
      <c r="J52" s="19">
        <f t="shared" si="3"/>
        <v>2.7565084226646164E-2</v>
      </c>
      <c r="K52" s="19">
        <f t="shared" si="4"/>
        <v>-9.6870342771982143E-2</v>
      </c>
      <c r="L52" s="19">
        <f t="shared" si="5"/>
        <v>-1.6501650165016479E-2</v>
      </c>
      <c r="M52" s="19">
        <f t="shared" si="6"/>
        <v>3.691275167785224E-2</v>
      </c>
      <c r="N52" s="19">
        <f t="shared" si="7"/>
        <v>3.8834951456310662E-2</v>
      </c>
      <c r="O52" s="19">
        <f t="shared" si="8"/>
        <v>-7.7881619937694158E-3</v>
      </c>
    </row>
    <row r="53" spans="1:15" x14ac:dyDescent="0.75">
      <c r="A53" s="3" t="s">
        <v>242</v>
      </c>
      <c r="B53" s="5">
        <v>20</v>
      </c>
      <c r="C53" s="5">
        <v>36</v>
      </c>
      <c r="D53" s="5">
        <v>11</v>
      </c>
      <c r="E53" s="5"/>
      <c r="F53" s="12">
        <f>VLOOKUP(A53,'Sales Variance Data'!B106:I180,MATCH($F$3,'Sales Variance Data'!$B$5:$I$5,0),FALSE)</f>
        <v>0.23031496062992127</v>
      </c>
      <c r="G53">
        <f t="shared" si="0"/>
        <v>-9</v>
      </c>
      <c r="H53" s="19">
        <f t="shared" si="1"/>
        <v>4.4799999999999951E-2</v>
      </c>
      <c r="I53" s="19">
        <f t="shared" si="2"/>
        <v>2.7565084226646164E-2</v>
      </c>
      <c r="J53" s="19">
        <f t="shared" si="3"/>
        <v>-9.6870342771982143E-2</v>
      </c>
      <c r="K53" s="19">
        <f t="shared" si="4"/>
        <v>-1.6501650165016479E-2</v>
      </c>
      <c r="L53" s="19">
        <f t="shared" si="5"/>
        <v>3.691275167785224E-2</v>
      </c>
      <c r="M53" s="19">
        <f t="shared" si="6"/>
        <v>3.8834951456310662E-2</v>
      </c>
      <c r="N53" s="19">
        <f t="shared" si="7"/>
        <v>-7.7881619937694158E-3</v>
      </c>
      <c r="O53" s="19">
        <f t="shared" si="8"/>
        <v>-6.9073783359497654E-2</v>
      </c>
    </row>
    <row r="54" spans="1:15" x14ac:dyDescent="0.75">
      <c r="A54" s="3" t="s">
        <v>241</v>
      </c>
      <c r="B54" s="5">
        <v>13</v>
      </c>
      <c r="C54" s="5">
        <v>38</v>
      </c>
      <c r="D54" s="5">
        <v>19</v>
      </c>
      <c r="E54" s="5"/>
      <c r="F54" s="12">
        <f>VLOOKUP(A54,'Sales Variance Data'!B107:I181,MATCH($F$3,'Sales Variance Data'!$B$5:$I$5,0),FALSE)</f>
        <v>4.4799999999999951E-2</v>
      </c>
      <c r="G54">
        <f t="shared" si="0"/>
        <v>6</v>
      </c>
      <c r="H54" s="19">
        <f t="shared" si="1"/>
        <v>2.7565084226646164E-2</v>
      </c>
      <c r="I54" s="19">
        <f t="shared" si="2"/>
        <v>-9.6870342771982143E-2</v>
      </c>
      <c r="J54" s="19">
        <f t="shared" si="3"/>
        <v>-1.6501650165016479E-2</v>
      </c>
      <c r="K54" s="19">
        <f t="shared" si="4"/>
        <v>3.691275167785224E-2</v>
      </c>
      <c r="L54" s="19">
        <f t="shared" si="5"/>
        <v>3.8834951456310662E-2</v>
      </c>
      <c r="M54" s="19">
        <f t="shared" si="6"/>
        <v>-7.7881619937694158E-3</v>
      </c>
      <c r="N54" s="19">
        <f t="shared" si="7"/>
        <v>-6.9073783359497654E-2</v>
      </c>
      <c r="O54" s="19">
        <f t="shared" si="8"/>
        <v>0.11129848229342332</v>
      </c>
    </row>
    <row r="55" spans="1:15" x14ac:dyDescent="0.75">
      <c r="A55" s="3" t="s">
        <v>240</v>
      </c>
      <c r="B55" s="5">
        <v>11</v>
      </c>
      <c r="C55" s="5">
        <v>41</v>
      </c>
      <c r="D55" s="5">
        <v>15</v>
      </c>
      <c r="E55" s="5"/>
      <c r="F55" s="12">
        <f>VLOOKUP(A55,'Sales Variance Data'!B108:I182,MATCH($F$3,'Sales Variance Data'!$B$5:$I$5,0),FALSE)</f>
        <v>2.7565084226646164E-2</v>
      </c>
      <c r="G55">
        <f t="shared" si="0"/>
        <v>4</v>
      </c>
      <c r="H55" s="19">
        <f t="shared" si="1"/>
        <v>-9.6870342771982143E-2</v>
      </c>
      <c r="I55" s="19">
        <f t="shared" si="2"/>
        <v>-1.6501650165016479E-2</v>
      </c>
      <c r="J55" s="19">
        <f t="shared" si="3"/>
        <v>3.691275167785224E-2</v>
      </c>
      <c r="K55" s="19">
        <f t="shared" si="4"/>
        <v>3.8834951456310662E-2</v>
      </c>
      <c r="L55" s="19">
        <f t="shared" si="5"/>
        <v>-7.7881619937694158E-3</v>
      </c>
      <c r="M55" s="19">
        <f t="shared" si="6"/>
        <v>-6.9073783359497654E-2</v>
      </c>
      <c r="N55" s="19">
        <f t="shared" si="7"/>
        <v>0.11129848229342332</v>
      </c>
      <c r="O55" s="19">
        <f t="shared" si="8"/>
        <v>-8.9529590288315641E-2</v>
      </c>
    </row>
    <row r="56" spans="1:15" x14ac:dyDescent="0.75">
      <c r="A56" s="3" t="s">
        <v>239</v>
      </c>
      <c r="B56" s="5">
        <v>21</v>
      </c>
      <c r="C56" s="5">
        <v>116</v>
      </c>
      <c r="D56" s="5">
        <v>29</v>
      </c>
      <c r="E56" s="5"/>
      <c r="F56" s="12">
        <f>VLOOKUP(A56,'Sales Variance Data'!B109:I183,MATCH($F$3,'Sales Variance Data'!$B$5:$I$5,0),FALSE)</f>
        <v>-9.6870342771982143E-2</v>
      </c>
      <c r="G56">
        <f t="shared" si="0"/>
        <v>8</v>
      </c>
      <c r="H56" s="19">
        <f t="shared" si="1"/>
        <v>-1.6501650165016479E-2</v>
      </c>
      <c r="I56" s="19">
        <f t="shared" si="2"/>
        <v>3.691275167785224E-2</v>
      </c>
      <c r="J56" s="19">
        <f t="shared" si="3"/>
        <v>3.8834951456310662E-2</v>
      </c>
      <c r="K56" s="19">
        <f t="shared" si="4"/>
        <v>-7.7881619937694158E-3</v>
      </c>
      <c r="L56" s="19">
        <f t="shared" si="5"/>
        <v>-6.9073783359497654E-2</v>
      </c>
      <c r="M56" s="19">
        <f t="shared" si="6"/>
        <v>0.11129848229342332</v>
      </c>
      <c r="N56" s="19">
        <f t="shared" si="7"/>
        <v>-8.9529590288315641E-2</v>
      </c>
      <c r="O56" s="19">
        <f t="shared" si="8"/>
        <v>0.13500000000000001</v>
      </c>
    </row>
    <row r="57" spans="1:15" x14ac:dyDescent="0.75">
      <c r="A57" s="3" t="s">
        <v>238</v>
      </c>
      <c r="B57" s="5">
        <v>12</v>
      </c>
      <c r="C57" s="5">
        <v>26</v>
      </c>
      <c r="D57" s="5">
        <v>14</v>
      </c>
      <c r="E57" s="5"/>
      <c r="F57" s="12">
        <f>VLOOKUP(A57,'Sales Variance Data'!B110:I184,MATCH($F$3,'Sales Variance Data'!$B$5:$I$5,0),FALSE)</f>
        <v>-1.6501650165016479E-2</v>
      </c>
      <c r="G57">
        <f t="shared" si="0"/>
        <v>2</v>
      </c>
      <c r="H57" s="19">
        <f t="shared" si="1"/>
        <v>3.691275167785224E-2</v>
      </c>
      <c r="I57" s="19">
        <f t="shared" si="2"/>
        <v>3.8834951456310662E-2</v>
      </c>
      <c r="J57" s="19">
        <f t="shared" si="3"/>
        <v>-7.7881619937694158E-3</v>
      </c>
      <c r="K57" s="19">
        <f t="shared" si="4"/>
        <v>-6.9073783359497654E-2</v>
      </c>
      <c r="L57" s="19">
        <f t="shared" si="5"/>
        <v>0.11129848229342332</v>
      </c>
      <c r="M57" s="19">
        <f t="shared" si="6"/>
        <v>-8.9529590288315641E-2</v>
      </c>
      <c r="N57" s="19">
        <f t="shared" si="7"/>
        <v>0.13500000000000001</v>
      </c>
      <c r="O57" s="19">
        <f t="shared" si="8"/>
        <v>-2.2026431718061623E-2</v>
      </c>
    </row>
    <row r="58" spans="1:15" x14ac:dyDescent="0.75">
      <c r="A58" s="3" t="s">
        <v>237</v>
      </c>
      <c r="B58" s="5">
        <v>11</v>
      </c>
      <c r="C58" s="5">
        <v>28</v>
      </c>
      <c r="D58" s="5">
        <v>14</v>
      </c>
      <c r="E58" s="5"/>
      <c r="F58" s="12">
        <f>VLOOKUP(A58,'Sales Variance Data'!B111:I185,MATCH($F$3,'Sales Variance Data'!$B$5:$I$5,0),FALSE)</f>
        <v>3.691275167785224E-2</v>
      </c>
      <c r="G58">
        <f t="shared" si="0"/>
        <v>3</v>
      </c>
      <c r="H58" s="19">
        <f t="shared" si="1"/>
        <v>3.8834951456310662E-2</v>
      </c>
      <c r="I58" s="19">
        <f t="shared" si="2"/>
        <v>-7.7881619937694158E-3</v>
      </c>
      <c r="J58" s="19">
        <f t="shared" si="3"/>
        <v>-6.9073783359497654E-2</v>
      </c>
      <c r="K58" s="19">
        <f t="shared" si="4"/>
        <v>0.11129848229342332</v>
      </c>
      <c r="L58" s="19">
        <f t="shared" si="5"/>
        <v>-8.9529590288315641E-2</v>
      </c>
      <c r="M58" s="19">
        <f t="shared" si="6"/>
        <v>0.13500000000000001</v>
      </c>
      <c r="N58" s="19">
        <f t="shared" si="7"/>
        <v>-2.2026431718061623E-2</v>
      </c>
      <c r="O58" s="19">
        <f t="shared" si="8"/>
        <v>-4.2042042042042094E-2</v>
      </c>
    </row>
    <row r="59" spans="1:15" x14ac:dyDescent="0.75">
      <c r="A59" s="3" t="s">
        <v>236</v>
      </c>
      <c r="B59" s="5">
        <v>12</v>
      </c>
      <c r="C59" s="5">
        <v>51</v>
      </c>
      <c r="D59" s="5">
        <v>14</v>
      </c>
      <c r="E59" s="5"/>
      <c r="F59" s="12">
        <f>VLOOKUP(A59,'Sales Variance Data'!B112:I186,MATCH($F$3,'Sales Variance Data'!$B$5:$I$5,0),FALSE)</f>
        <v>3.8834951456310662E-2</v>
      </c>
      <c r="G59">
        <f t="shared" si="0"/>
        <v>2</v>
      </c>
      <c r="H59" s="19">
        <f t="shared" si="1"/>
        <v>-7.7881619937694158E-3</v>
      </c>
      <c r="I59" s="19">
        <f t="shared" si="2"/>
        <v>-6.9073783359497654E-2</v>
      </c>
      <c r="J59" s="19">
        <f t="shared" si="3"/>
        <v>0.11129848229342332</v>
      </c>
      <c r="K59" s="19">
        <f t="shared" si="4"/>
        <v>-8.9529590288315641E-2</v>
      </c>
      <c r="L59" s="19">
        <f t="shared" si="5"/>
        <v>0.13500000000000001</v>
      </c>
      <c r="M59" s="19">
        <f t="shared" si="6"/>
        <v>-2.2026431718061623E-2</v>
      </c>
      <c r="N59" s="19">
        <f t="shared" si="7"/>
        <v>-4.2042042042042094E-2</v>
      </c>
      <c r="O59" s="19">
        <f t="shared" si="8"/>
        <v>-2.6645768025078342E-2</v>
      </c>
    </row>
    <row r="60" spans="1:15" x14ac:dyDescent="0.75">
      <c r="A60" s="3" t="s">
        <v>235</v>
      </c>
      <c r="B60" s="5">
        <v>12</v>
      </c>
      <c r="C60" s="5">
        <v>35</v>
      </c>
      <c r="D60" s="5">
        <v>14</v>
      </c>
      <c r="E60" s="5"/>
      <c r="F60" s="12">
        <f>VLOOKUP(A60,'Sales Variance Data'!B113:I187,MATCH($F$3,'Sales Variance Data'!$B$5:$I$5,0),FALSE)</f>
        <v>-7.7881619937694158E-3</v>
      </c>
      <c r="G60">
        <f t="shared" si="0"/>
        <v>2</v>
      </c>
      <c r="H60" s="19">
        <f t="shared" si="1"/>
        <v>-6.9073783359497654E-2</v>
      </c>
      <c r="I60" s="19">
        <f t="shared" si="2"/>
        <v>0.11129848229342332</v>
      </c>
      <c r="J60" s="19">
        <f t="shared" si="3"/>
        <v>-8.9529590288315641E-2</v>
      </c>
      <c r="K60" s="19">
        <f t="shared" si="4"/>
        <v>0.13500000000000001</v>
      </c>
      <c r="L60" s="19">
        <f t="shared" si="5"/>
        <v>-2.2026431718061623E-2</v>
      </c>
      <c r="M60" s="19">
        <f t="shared" si="6"/>
        <v>-4.2042042042042094E-2</v>
      </c>
      <c r="N60" s="19">
        <f t="shared" si="7"/>
        <v>-2.6645768025078342E-2</v>
      </c>
      <c r="O60" s="19">
        <f t="shared" si="8"/>
        <v>3.5426731078904927E-2</v>
      </c>
    </row>
    <row r="61" spans="1:15" x14ac:dyDescent="0.75">
      <c r="A61" s="3" t="s">
        <v>234</v>
      </c>
      <c r="B61" s="5">
        <v>11</v>
      </c>
      <c r="C61" s="5">
        <v>28</v>
      </c>
      <c r="D61" s="5">
        <v>9</v>
      </c>
      <c r="E61" s="5"/>
      <c r="F61" s="12">
        <f>VLOOKUP(A61,'Sales Variance Data'!B114:I188,MATCH($F$3,'Sales Variance Data'!$B$5:$I$5,0),FALSE)</f>
        <v>-6.9073783359497654E-2</v>
      </c>
      <c r="G61">
        <f t="shared" si="0"/>
        <v>-2</v>
      </c>
      <c r="H61" s="19">
        <f t="shared" si="1"/>
        <v>0.11129848229342332</v>
      </c>
      <c r="I61" s="19">
        <f t="shared" si="2"/>
        <v>-8.9529590288315641E-2</v>
      </c>
      <c r="J61" s="19">
        <f t="shared" si="3"/>
        <v>0.13500000000000001</v>
      </c>
      <c r="K61" s="19">
        <f t="shared" si="4"/>
        <v>-2.2026431718061623E-2</v>
      </c>
      <c r="L61" s="19">
        <f t="shared" si="5"/>
        <v>-4.2042042042042094E-2</v>
      </c>
      <c r="M61" s="19">
        <f t="shared" si="6"/>
        <v>-2.6645768025078342E-2</v>
      </c>
      <c r="N61" s="19">
        <f t="shared" si="7"/>
        <v>3.5426731078904927E-2</v>
      </c>
      <c r="O61" s="19">
        <f t="shared" si="8"/>
        <v>-3.2659409020217689E-2</v>
      </c>
    </row>
    <row r="62" spans="1:15" x14ac:dyDescent="0.75">
      <c r="A62" s="3" t="s">
        <v>233</v>
      </c>
      <c r="B62" s="5">
        <v>7</v>
      </c>
      <c r="C62" s="5">
        <v>50</v>
      </c>
      <c r="D62" s="5">
        <v>10</v>
      </c>
      <c r="E62" s="5"/>
      <c r="F62" s="12">
        <f>VLOOKUP(A62,'Sales Variance Data'!B115:I189,MATCH($F$3,'Sales Variance Data'!$B$5:$I$5,0),FALSE)</f>
        <v>0.11129848229342332</v>
      </c>
      <c r="G62">
        <f t="shared" si="0"/>
        <v>3</v>
      </c>
      <c r="H62" s="19">
        <f t="shared" si="1"/>
        <v>-8.9529590288315641E-2</v>
      </c>
      <c r="I62" s="19">
        <f t="shared" si="2"/>
        <v>0.13500000000000001</v>
      </c>
      <c r="J62" s="19">
        <f t="shared" si="3"/>
        <v>-2.2026431718061623E-2</v>
      </c>
      <c r="K62" s="19">
        <f t="shared" si="4"/>
        <v>-4.2042042042042094E-2</v>
      </c>
      <c r="L62" s="19">
        <f t="shared" si="5"/>
        <v>-2.6645768025078342E-2</v>
      </c>
      <c r="M62" s="19">
        <f t="shared" si="6"/>
        <v>3.5426731078904927E-2</v>
      </c>
      <c r="N62" s="19">
        <f t="shared" si="7"/>
        <v>-3.2659409020217689E-2</v>
      </c>
      <c r="O62" s="19">
        <f t="shared" si="8"/>
        <v>-7.7170418006430874E-2</v>
      </c>
    </row>
    <row r="63" spans="1:15" x14ac:dyDescent="0.75">
      <c r="A63" s="3" t="s">
        <v>232</v>
      </c>
      <c r="B63" s="5">
        <v>15</v>
      </c>
      <c r="C63" s="5">
        <v>58</v>
      </c>
      <c r="D63" s="5">
        <v>21</v>
      </c>
      <c r="E63" s="5"/>
      <c r="F63" s="12">
        <f>VLOOKUP(A63,'Sales Variance Data'!B116:I190,MATCH($F$3,'Sales Variance Data'!$B$5:$I$5,0),FALSE)</f>
        <v>-8.9529590288315641E-2</v>
      </c>
      <c r="G63">
        <f t="shared" si="0"/>
        <v>6</v>
      </c>
      <c r="H63" s="19">
        <f t="shared" si="1"/>
        <v>0.13500000000000001</v>
      </c>
      <c r="I63" s="19">
        <f t="shared" si="2"/>
        <v>-2.2026431718061623E-2</v>
      </c>
      <c r="J63" s="19">
        <f t="shared" si="3"/>
        <v>-4.2042042042042094E-2</v>
      </c>
      <c r="K63" s="19">
        <f t="shared" si="4"/>
        <v>-2.6645768025078342E-2</v>
      </c>
      <c r="L63" s="19">
        <f t="shared" si="5"/>
        <v>3.5426731078904927E-2</v>
      </c>
      <c r="M63" s="19">
        <f t="shared" si="6"/>
        <v>-3.2659409020217689E-2</v>
      </c>
      <c r="N63" s="19">
        <f t="shared" si="7"/>
        <v>-7.7170418006430874E-2</v>
      </c>
      <c r="O63" s="19">
        <f t="shared" si="8"/>
        <v>-9.930313588850169E-2</v>
      </c>
    </row>
    <row r="64" spans="1:15" x14ac:dyDescent="0.75">
      <c r="A64" s="3" t="s">
        <v>231</v>
      </c>
      <c r="B64" s="5">
        <v>12</v>
      </c>
      <c r="C64" s="5">
        <v>33</v>
      </c>
      <c r="D64" s="5">
        <v>10</v>
      </c>
      <c r="E64" s="5"/>
      <c r="F64" s="12">
        <f>VLOOKUP(A64,'Sales Variance Data'!B117:I191,MATCH($F$3,'Sales Variance Data'!$B$5:$I$5,0),FALSE)</f>
        <v>0.13500000000000001</v>
      </c>
      <c r="G64">
        <f t="shared" si="0"/>
        <v>-2</v>
      </c>
      <c r="H64" s="19">
        <f t="shared" si="1"/>
        <v>-2.2026431718061623E-2</v>
      </c>
      <c r="I64" s="19">
        <f t="shared" si="2"/>
        <v>-4.2042042042042094E-2</v>
      </c>
      <c r="J64" s="19">
        <f t="shared" si="3"/>
        <v>-2.6645768025078342E-2</v>
      </c>
      <c r="K64" s="19">
        <f t="shared" si="4"/>
        <v>3.5426731078904927E-2</v>
      </c>
      <c r="L64" s="19">
        <f t="shared" si="5"/>
        <v>-3.2659409020217689E-2</v>
      </c>
      <c r="M64" s="19">
        <f t="shared" si="6"/>
        <v>-7.7170418006430874E-2</v>
      </c>
      <c r="N64" s="19">
        <f t="shared" si="7"/>
        <v>-9.930313588850169E-2</v>
      </c>
      <c r="O64" s="19">
        <f t="shared" si="8"/>
        <v>0.12572533849129597</v>
      </c>
    </row>
    <row r="65" spans="1:15" x14ac:dyDescent="0.75">
      <c r="A65" s="3" t="s">
        <v>230</v>
      </c>
      <c r="B65" s="5">
        <v>11</v>
      </c>
      <c r="C65" s="5">
        <v>44</v>
      </c>
      <c r="D65" s="5">
        <v>6</v>
      </c>
      <c r="E65" s="5"/>
      <c r="F65" s="12">
        <f>VLOOKUP(A65,'Sales Variance Data'!B118:I192,MATCH($F$3,'Sales Variance Data'!$B$5:$I$5,0),FALSE)</f>
        <v>-2.2026431718061623E-2</v>
      </c>
      <c r="G65">
        <f t="shared" si="0"/>
        <v>-5</v>
      </c>
      <c r="H65" s="19">
        <f t="shared" si="1"/>
        <v>-4.2042042042042094E-2</v>
      </c>
      <c r="I65" s="19">
        <f t="shared" si="2"/>
        <v>-2.6645768025078342E-2</v>
      </c>
      <c r="J65" s="19">
        <f t="shared" si="3"/>
        <v>3.5426731078904927E-2</v>
      </c>
      <c r="K65" s="19">
        <f t="shared" si="4"/>
        <v>-3.2659409020217689E-2</v>
      </c>
      <c r="L65" s="19">
        <f t="shared" si="5"/>
        <v>-7.7170418006430874E-2</v>
      </c>
      <c r="M65" s="19">
        <f t="shared" si="6"/>
        <v>-9.930313588850169E-2</v>
      </c>
      <c r="N65" s="19">
        <f t="shared" si="7"/>
        <v>0.12572533849129597</v>
      </c>
      <c r="O65" s="19">
        <f t="shared" si="8"/>
        <v>-4.6391752577319534E-2</v>
      </c>
    </row>
    <row r="66" spans="1:15" x14ac:dyDescent="0.75">
      <c r="A66" s="3" t="s">
        <v>229</v>
      </c>
      <c r="B66" s="5">
        <v>8</v>
      </c>
      <c r="C66" s="5">
        <v>20</v>
      </c>
      <c r="D66" s="5">
        <v>14</v>
      </c>
      <c r="E66" s="5"/>
      <c r="F66" s="12">
        <f>VLOOKUP(A66,'Sales Variance Data'!B119:I193,MATCH($F$3,'Sales Variance Data'!$B$5:$I$5,0),FALSE)</f>
        <v>-4.2042042042042094E-2</v>
      </c>
      <c r="G66">
        <f t="shared" si="0"/>
        <v>6</v>
      </c>
      <c r="H66" s="19">
        <f t="shared" si="1"/>
        <v>-2.6645768025078342E-2</v>
      </c>
      <c r="I66" s="19">
        <f t="shared" si="2"/>
        <v>3.5426731078904927E-2</v>
      </c>
      <c r="J66" s="19">
        <f t="shared" si="3"/>
        <v>-3.2659409020217689E-2</v>
      </c>
      <c r="K66" s="19">
        <f t="shared" si="4"/>
        <v>-7.7170418006430874E-2</v>
      </c>
      <c r="L66" s="19">
        <f t="shared" si="5"/>
        <v>-9.930313588850169E-2</v>
      </c>
      <c r="M66" s="19">
        <f t="shared" si="6"/>
        <v>0.12572533849129597</v>
      </c>
      <c r="N66" s="19">
        <f t="shared" si="7"/>
        <v>-4.6391752577319534E-2</v>
      </c>
      <c r="O66" s="19">
        <f t="shared" si="8"/>
        <v>9.9099099099099197E-2</v>
      </c>
    </row>
    <row r="67" spans="1:15" x14ac:dyDescent="0.75">
      <c r="A67" s="3" t="s">
        <v>228</v>
      </c>
      <c r="B67" s="5">
        <v>8</v>
      </c>
      <c r="C67" s="5">
        <v>54</v>
      </c>
      <c r="D67" s="5">
        <v>22</v>
      </c>
      <c r="E67" s="5"/>
      <c r="F67" s="12">
        <f>VLOOKUP(A67,'Sales Variance Data'!B120:I194,MATCH($F$3,'Sales Variance Data'!$B$5:$I$5,0),FALSE)</f>
        <v>-2.6645768025078342E-2</v>
      </c>
      <c r="G67">
        <f t="shared" si="0"/>
        <v>14</v>
      </c>
      <c r="H67" s="19">
        <f t="shared" si="1"/>
        <v>3.5426731078904927E-2</v>
      </c>
      <c r="I67" s="19">
        <f t="shared" si="2"/>
        <v>-3.2659409020217689E-2</v>
      </c>
      <c r="J67" s="19">
        <f t="shared" si="3"/>
        <v>-7.7170418006430874E-2</v>
      </c>
      <c r="K67" s="19">
        <f t="shared" si="4"/>
        <v>-9.930313588850169E-2</v>
      </c>
      <c r="L67" s="19">
        <f t="shared" si="5"/>
        <v>0.12572533849129597</v>
      </c>
      <c r="M67" s="19">
        <f t="shared" si="6"/>
        <v>-4.6391752577319534E-2</v>
      </c>
      <c r="N67" s="19">
        <f t="shared" si="7"/>
        <v>9.9099099099099197E-2</v>
      </c>
      <c r="O67" s="19">
        <f t="shared" si="8"/>
        <v>-0.40327868852459015</v>
      </c>
    </row>
    <row r="68" spans="1:15" x14ac:dyDescent="0.75">
      <c r="A68" s="3" t="s">
        <v>295</v>
      </c>
      <c r="B68" s="5">
        <v>12</v>
      </c>
      <c r="C68" s="5">
        <v>30</v>
      </c>
      <c r="D68" s="5">
        <v>15</v>
      </c>
      <c r="E68" s="5"/>
      <c r="F68" s="12">
        <f>VLOOKUP(A68,'Sales Variance Data'!B121:I195,MATCH($F$3,'Sales Variance Data'!$B$5:$I$5,0),FALSE)</f>
        <v>3.5426731078904927E-2</v>
      </c>
      <c r="G68">
        <f t="shared" si="0"/>
        <v>3</v>
      </c>
      <c r="H68" s="19">
        <f t="shared" si="1"/>
        <v>-3.2659409020217689E-2</v>
      </c>
      <c r="I68" s="19">
        <f t="shared" si="2"/>
        <v>-7.7170418006430874E-2</v>
      </c>
      <c r="J68" s="19">
        <f t="shared" si="3"/>
        <v>-9.930313588850169E-2</v>
      </c>
      <c r="K68" s="19">
        <f t="shared" si="4"/>
        <v>0.12572533849129597</v>
      </c>
      <c r="L68" s="19">
        <f t="shared" si="5"/>
        <v>-4.6391752577319534E-2</v>
      </c>
      <c r="M68" s="19">
        <f t="shared" si="6"/>
        <v>9.9099099099099197E-2</v>
      </c>
      <c r="N68" s="19">
        <f t="shared" si="7"/>
        <v>-0.40327868852459015</v>
      </c>
      <c r="O68" s="19">
        <f t="shared" si="8"/>
        <v>0</v>
      </c>
    </row>
    <row r="69" spans="1:15" x14ac:dyDescent="0.75">
      <c r="A69" s="3" t="s">
        <v>226</v>
      </c>
      <c r="B69" s="5">
        <v>7</v>
      </c>
      <c r="C69" s="5">
        <v>37</v>
      </c>
      <c r="D69" s="5">
        <v>17</v>
      </c>
      <c r="E69" s="5"/>
      <c r="F69" s="12">
        <f>VLOOKUP(A69,'Sales Variance Data'!B122:I196,MATCH($F$3,'Sales Variance Data'!$B$5:$I$5,0),FALSE)</f>
        <v>-3.2659409020217689E-2</v>
      </c>
      <c r="G69">
        <f t="shared" si="0"/>
        <v>10</v>
      </c>
      <c r="H69" s="19">
        <f t="shared" si="1"/>
        <v>-7.7170418006430874E-2</v>
      </c>
      <c r="I69" s="19">
        <f t="shared" si="2"/>
        <v>-9.930313588850169E-2</v>
      </c>
      <c r="J69" s="19">
        <f t="shared" si="3"/>
        <v>0.12572533849129597</v>
      </c>
      <c r="K69" s="19">
        <f t="shared" si="4"/>
        <v>-4.6391752577319534E-2</v>
      </c>
      <c r="L69" s="19">
        <f t="shared" si="5"/>
        <v>9.9099099099099197E-2</v>
      </c>
      <c r="M69" s="19">
        <f t="shared" si="6"/>
        <v>-0.40327868852459015</v>
      </c>
      <c r="N69" s="19">
        <f t="shared" si="7"/>
        <v>0</v>
      </c>
      <c r="O69" s="19">
        <f t="shared" si="8"/>
        <v>0</v>
      </c>
    </row>
    <row r="70" spans="1:15" x14ac:dyDescent="0.75">
      <c r="A70" s="3" t="s">
        <v>225</v>
      </c>
      <c r="B70" s="5">
        <v>14</v>
      </c>
      <c r="C70" s="5">
        <v>13</v>
      </c>
      <c r="D70" s="5">
        <v>13</v>
      </c>
      <c r="E70" s="5"/>
      <c r="F70" s="12">
        <f>VLOOKUP(A70,'Sales Variance Data'!B123:I197,MATCH($F$3,'Sales Variance Data'!$B$5:$I$5,0),FALSE)</f>
        <v>-7.7170418006430874E-2</v>
      </c>
      <c r="G70">
        <f t="shared" ref="G70:G75" si="9">D70-B70</f>
        <v>-1</v>
      </c>
      <c r="H70" s="19">
        <f t="shared" ref="H70:H75" si="10">$F71</f>
        <v>-9.930313588850169E-2</v>
      </c>
      <c r="I70" s="19">
        <f t="shared" ref="I70:I75" si="11">$F72</f>
        <v>0.12572533849129597</v>
      </c>
      <c r="J70" s="19">
        <f t="shared" ref="J70:J75" si="12">$F73</f>
        <v>-4.6391752577319534E-2</v>
      </c>
      <c r="K70" s="19">
        <f t="shared" ref="K70:K76" si="13">$F74</f>
        <v>9.9099099099099197E-2</v>
      </c>
      <c r="L70" s="19">
        <f t="shared" ref="L70:L76" si="14">$F75</f>
        <v>-0.40327868852459015</v>
      </c>
      <c r="M70" s="19">
        <f t="shared" ref="M70:M76" si="15">$F76</f>
        <v>0</v>
      </c>
      <c r="N70" s="19">
        <f t="shared" ref="N70:N76" si="16">$F77</f>
        <v>0</v>
      </c>
      <c r="O70" s="19">
        <f t="shared" ref="O70:O76" si="17">$F78</f>
        <v>0</v>
      </c>
    </row>
    <row r="71" spans="1:15" x14ac:dyDescent="0.75">
      <c r="A71" s="3" t="s">
        <v>224</v>
      </c>
      <c r="B71" s="5">
        <v>8</v>
      </c>
      <c r="C71" s="5">
        <v>30</v>
      </c>
      <c r="D71" s="5">
        <v>7</v>
      </c>
      <c r="E71" s="5"/>
      <c r="F71" s="12">
        <f>VLOOKUP(A71,'Sales Variance Data'!B124:I198,MATCH($F$3,'Sales Variance Data'!$B$5:$I$5,0),FALSE)</f>
        <v>-9.930313588850169E-2</v>
      </c>
      <c r="G71">
        <f t="shared" si="9"/>
        <v>-1</v>
      </c>
      <c r="H71" s="19">
        <f t="shared" si="10"/>
        <v>0.12572533849129597</v>
      </c>
      <c r="I71" s="19">
        <f t="shared" si="11"/>
        <v>-4.6391752577319534E-2</v>
      </c>
      <c r="J71" s="19">
        <f t="shared" si="12"/>
        <v>9.9099099099099197E-2</v>
      </c>
      <c r="K71" s="19">
        <f t="shared" si="13"/>
        <v>-0.40327868852459015</v>
      </c>
      <c r="L71" s="19">
        <f t="shared" si="14"/>
        <v>0</v>
      </c>
      <c r="M71" s="19">
        <f t="shared" si="15"/>
        <v>0</v>
      </c>
      <c r="N71" s="19">
        <f t="shared" si="16"/>
        <v>0</v>
      </c>
      <c r="O71" s="19">
        <f t="shared" si="17"/>
        <v>0</v>
      </c>
    </row>
    <row r="72" spans="1:15" x14ac:dyDescent="0.75">
      <c r="A72" s="3" t="s">
        <v>223</v>
      </c>
      <c r="B72" s="5">
        <v>21</v>
      </c>
      <c r="C72" s="5">
        <v>104</v>
      </c>
      <c r="D72" s="5">
        <v>25</v>
      </c>
      <c r="E72" s="5"/>
      <c r="F72" s="12">
        <f>VLOOKUP(A72,'Sales Variance Data'!B125:I199,MATCH($F$3,'Sales Variance Data'!$B$5:$I$5,0),FALSE)</f>
        <v>0.12572533849129597</v>
      </c>
      <c r="G72">
        <f t="shared" si="9"/>
        <v>4</v>
      </c>
      <c r="H72" s="19">
        <f t="shared" si="10"/>
        <v>-4.6391752577319534E-2</v>
      </c>
      <c r="I72" s="19">
        <f t="shared" si="11"/>
        <v>9.9099099099099197E-2</v>
      </c>
      <c r="J72" s="19">
        <f t="shared" si="12"/>
        <v>-0.40327868852459015</v>
      </c>
      <c r="K72" s="19">
        <f t="shared" si="13"/>
        <v>0</v>
      </c>
      <c r="L72" s="19">
        <f t="shared" si="14"/>
        <v>0</v>
      </c>
      <c r="M72" s="19">
        <f t="shared" si="15"/>
        <v>0</v>
      </c>
      <c r="N72" s="19">
        <f t="shared" si="16"/>
        <v>0</v>
      </c>
      <c r="O72" s="19">
        <f t="shared" si="17"/>
        <v>0</v>
      </c>
    </row>
    <row r="73" spans="1:15" x14ac:dyDescent="0.75">
      <c r="A73" s="3" t="s">
        <v>222</v>
      </c>
      <c r="B73" s="5">
        <v>9</v>
      </c>
      <c r="C73" s="5">
        <v>24</v>
      </c>
      <c r="D73" s="5">
        <v>17</v>
      </c>
      <c r="E73" s="5"/>
      <c r="F73" s="12">
        <f>VLOOKUP(A73,'Sales Variance Data'!B126:I200,MATCH($F$3,'Sales Variance Data'!$B$5:$I$5,0),FALSE)</f>
        <v>-4.6391752577319534E-2</v>
      </c>
      <c r="G73">
        <f t="shared" si="9"/>
        <v>8</v>
      </c>
      <c r="H73" s="19">
        <f t="shared" si="10"/>
        <v>9.9099099099099197E-2</v>
      </c>
      <c r="I73" s="19">
        <f t="shared" si="11"/>
        <v>-0.40327868852459015</v>
      </c>
      <c r="J73" s="19">
        <f t="shared" si="12"/>
        <v>0</v>
      </c>
      <c r="K73" s="19">
        <f t="shared" si="13"/>
        <v>0</v>
      </c>
      <c r="L73" s="19">
        <f t="shared" si="14"/>
        <v>0</v>
      </c>
      <c r="M73" s="19">
        <f t="shared" si="15"/>
        <v>0</v>
      </c>
      <c r="N73" s="19">
        <f t="shared" si="16"/>
        <v>0</v>
      </c>
      <c r="O73" s="19">
        <f t="shared" si="17"/>
        <v>0</v>
      </c>
    </row>
    <row r="74" spans="1:15" x14ac:dyDescent="0.75">
      <c r="A74" s="3" t="s">
        <v>221</v>
      </c>
      <c r="B74" s="5">
        <v>10</v>
      </c>
      <c r="C74" s="5">
        <v>30</v>
      </c>
      <c r="D74" s="5">
        <v>7</v>
      </c>
      <c r="E74" s="5"/>
      <c r="F74" s="12">
        <f>VLOOKUP(A74,'Sales Variance Data'!B127:I201,MATCH($F$3,'Sales Variance Data'!$B$5:$I$5,0),FALSE)</f>
        <v>9.9099099099099197E-2</v>
      </c>
      <c r="G74">
        <f t="shared" si="9"/>
        <v>-3</v>
      </c>
      <c r="H74" s="19">
        <f t="shared" si="10"/>
        <v>-0.40327868852459015</v>
      </c>
      <c r="I74" s="19">
        <f t="shared" si="11"/>
        <v>0</v>
      </c>
      <c r="J74" s="19">
        <f t="shared" si="12"/>
        <v>0</v>
      </c>
      <c r="K74" s="19">
        <f t="shared" si="13"/>
        <v>0</v>
      </c>
      <c r="L74" s="19">
        <f t="shared" si="14"/>
        <v>0</v>
      </c>
      <c r="M74" s="19">
        <f t="shared" si="15"/>
        <v>0</v>
      </c>
      <c r="N74" s="19">
        <f t="shared" si="16"/>
        <v>0</v>
      </c>
      <c r="O74" s="19">
        <f t="shared" si="17"/>
        <v>0</v>
      </c>
    </row>
    <row r="75" spans="1:15" x14ac:dyDescent="0.75">
      <c r="A75" s="3" t="s">
        <v>220</v>
      </c>
      <c r="B75" s="5">
        <v>9</v>
      </c>
      <c r="C75" s="5">
        <v>17</v>
      </c>
      <c r="D75" s="5">
        <v>3</v>
      </c>
      <c r="E75" s="5"/>
      <c r="F75" s="12">
        <f>VLOOKUP(A75,'Sales Variance Data'!B128:I202,MATCH($F$3,'Sales Variance Data'!$B$5:$I$5,0),FALSE)</f>
        <v>-0.40327868852459015</v>
      </c>
      <c r="G75">
        <f t="shared" si="9"/>
        <v>-6</v>
      </c>
      <c r="H75" s="19">
        <f t="shared" si="10"/>
        <v>0</v>
      </c>
      <c r="I75" s="19">
        <f t="shared" si="11"/>
        <v>0</v>
      </c>
      <c r="J75" s="19">
        <f t="shared" si="12"/>
        <v>0</v>
      </c>
      <c r="K75" s="19">
        <f t="shared" si="13"/>
        <v>0</v>
      </c>
      <c r="L75" s="19">
        <f t="shared" si="14"/>
        <v>0</v>
      </c>
      <c r="M75" s="19">
        <f t="shared" si="15"/>
        <v>0</v>
      </c>
      <c r="N75" s="19">
        <f t="shared" si="16"/>
        <v>0</v>
      </c>
      <c r="O75" s="19">
        <f t="shared" si="17"/>
        <v>0</v>
      </c>
    </row>
    <row r="76" spans="1:15" x14ac:dyDescent="0.75">
      <c r="A76" s="3" t="s">
        <v>297</v>
      </c>
      <c r="B76" s="5"/>
      <c r="C76" s="5"/>
      <c r="D76" s="5"/>
      <c r="E76" s="5"/>
      <c r="F76" s="12"/>
      <c r="K76" s="19">
        <f t="shared" si="13"/>
        <v>0</v>
      </c>
      <c r="L76" s="19">
        <f t="shared" si="14"/>
        <v>0</v>
      </c>
      <c r="M76" s="19">
        <f t="shared" si="15"/>
        <v>0</v>
      </c>
      <c r="N76" s="19">
        <f t="shared" si="16"/>
        <v>0</v>
      </c>
      <c r="O76" s="19">
        <f t="shared" si="17"/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4540F-0CC2-4881-8645-BE71C2F2EEBC}">
  <sheetPr>
    <tabColor theme="4" tint="0.39997558519241921"/>
  </sheetPr>
  <dimension ref="A1:F214"/>
  <sheetViews>
    <sheetView workbookViewId="0">
      <selection activeCell="I20" sqref="I20"/>
    </sheetView>
  </sheetViews>
  <sheetFormatPr defaultRowHeight="14.75" x14ac:dyDescent="0.75"/>
  <cols>
    <col min="1" max="1" width="37.86328125" bestFit="1" customWidth="1"/>
    <col min="2" max="2" width="21.31640625" bestFit="1" customWidth="1"/>
    <col min="3" max="4" width="10.54296875" bestFit="1" customWidth="1"/>
    <col min="5" max="5" width="10" bestFit="1" customWidth="1"/>
    <col min="6" max="6" width="12.453125" bestFit="1" customWidth="1"/>
  </cols>
  <sheetData>
    <row r="1" spans="1:6" x14ac:dyDescent="0.75">
      <c r="A1" s="4" t="s">
        <v>0</v>
      </c>
      <c r="B1" s="4" t="s">
        <v>216</v>
      </c>
      <c r="C1" s="4" t="s">
        <v>217</v>
      </c>
      <c r="D1" s="4" t="s">
        <v>218</v>
      </c>
      <c r="E1" t="s">
        <v>1</v>
      </c>
      <c r="F1" t="s">
        <v>75</v>
      </c>
    </row>
    <row r="2" spans="1:6" x14ac:dyDescent="0.75">
      <c r="A2" s="4" t="s">
        <v>2</v>
      </c>
      <c r="B2" s="4" t="str">
        <f>TEXT(Table1[[#This Row],[Start Date]],"YYYY-MM-DD")&amp;"--"&amp;TEXT(Table1[[#This Row],[End Date]],"YYYY-MM-DD")</f>
        <v>2019-12-28--2020-01-03</v>
      </c>
      <c r="C2" s="4">
        <v>43827</v>
      </c>
      <c r="D2" s="4">
        <f>Table1[[#This Row],[Start Date]]+6</f>
        <v>43833</v>
      </c>
      <c r="E2" t="s">
        <v>3</v>
      </c>
      <c r="F2">
        <v>27</v>
      </c>
    </row>
    <row r="3" spans="1:6" x14ac:dyDescent="0.75">
      <c r="A3" s="4" t="s">
        <v>2</v>
      </c>
      <c r="B3" s="4" t="str">
        <f>TEXT(Table1[[#This Row],[Start Date]],"YYYY-MM-DD")&amp;"--"&amp;TEXT(Table1[[#This Row],[End Date]],"YYYY-MM-DD")</f>
        <v>2019-12-28--2020-01-03</v>
      </c>
      <c r="C3" s="4">
        <v>43827</v>
      </c>
      <c r="D3" s="4">
        <f>Table1[[#This Row],[Start Date]]+6</f>
        <v>43833</v>
      </c>
      <c r="E3" t="s">
        <v>4</v>
      </c>
      <c r="F3">
        <v>9</v>
      </c>
    </row>
    <row r="4" spans="1:6" x14ac:dyDescent="0.75">
      <c r="A4" s="4" t="s">
        <v>2</v>
      </c>
      <c r="B4" s="4" t="str">
        <f>TEXT(Table1[[#This Row],[Start Date]],"YYYY-MM-DD")&amp;"--"&amp;TEXT(Table1[[#This Row],[End Date]],"YYYY-MM-DD")</f>
        <v>2019-12-28--2020-01-03</v>
      </c>
      <c r="C4" s="4">
        <v>43827</v>
      </c>
      <c r="D4" s="4">
        <f>Table1[[#This Row],[Start Date]]+6</f>
        <v>43833</v>
      </c>
      <c r="E4" t="s">
        <v>5</v>
      </c>
      <c r="F4">
        <v>2</v>
      </c>
    </row>
    <row r="5" spans="1:6" x14ac:dyDescent="0.75">
      <c r="A5" s="4" t="s">
        <v>6</v>
      </c>
      <c r="B5" s="4" t="str">
        <f>TEXT(Table1[[#This Row],[Start Date]],"YYYY-MM-DD")&amp;"--"&amp;TEXT(Table1[[#This Row],[End Date]],"YYYY-MM-DD")</f>
        <v>2020-01-04--2020-01-10</v>
      </c>
      <c r="C5" s="4">
        <v>43834</v>
      </c>
      <c r="D5" s="4">
        <f>Table1[[#This Row],[Start Date]]+6</f>
        <v>43840</v>
      </c>
      <c r="E5" t="s">
        <v>3</v>
      </c>
      <c r="F5">
        <v>114</v>
      </c>
    </row>
    <row r="6" spans="1:6" x14ac:dyDescent="0.75">
      <c r="A6" s="4" t="s">
        <v>6</v>
      </c>
      <c r="B6" s="4" t="str">
        <f>TEXT(Table1[[#This Row],[Start Date]],"YYYY-MM-DD")&amp;"--"&amp;TEXT(Table1[[#This Row],[End Date]],"YYYY-MM-DD")</f>
        <v>2020-01-04--2020-01-10</v>
      </c>
      <c r="C6" s="4">
        <v>43834</v>
      </c>
      <c r="D6" s="4">
        <f>Table1[[#This Row],[Start Date]]+6</f>
        <v>43840</v>
      </c>
      <c r="E6" t="s">
        <v>4</v>
      </c>
      <c r="F6">
        <v>48</v>
      </c>
    </row>
    <row r="7" spans="1:6" x14ac:dyDescent="0.75">
      <c r="A7" s="4" t="s">
        <v>6</v>
      </c>
      <c r="B7" s="4" t="str">
        <f>TEXT(Table1[[#This Row],[Start Date]],"YYYY-MM-DD")&amp;"--"&amp;TEXT(Table1[[#This Row],[End Date]],"YYYY-MM-DD")</f>
        <v>2020-01-04--2020-01-10</v>
      </c>
      <c r="C7" s="4">
        <v>43834</v>
      </c>
      <c r="D7" s="4">
        <f>Table1[[#This Row],[Start Date]]+6</f>
        <v>43840</v>
      </c>
      <c r="E7" t="s">
        <v>5</v>
      </c>
      <c r="F7">
        <v>7</v>
      </c>
    </row>
    <row r="8" spans="1:6" x14ac:dyDescent="0.75">
      <c r="A8" s="4" t="s">
        <v>7</v>
      </c>
      <c r="B8" s="4" t="str">
        <f>TEXT(Table1[[#This Row],[Start Date]],"YYYY-MM-DD")&amp;"--"&amp;TEXT(Table1[[#This Row],[End Date]],"YYYY-MM-DD")</f>
        <v>2020-01-11--2020-01-17</v>
      </c>
      <c r="C8" s="4">
        <v>43841</v>
      </c>
      <c r="D8" s="4">
        <f>Table1[[#This Row],[Start Date]]+6</f>
        <v>43847</v>
      </c>
      <c r="E8" t="s">
        <v>3</v>
      </c>
      <c r="F8">
        <v>87</v>
      </c>
    </row>
    <row r="9" spans="1:6" x14ac:dyDescent="0.75">
      <c r="A9" s="4" t="s">
        <v>7</v>
      </c>
      <c r="B9" s="4" t="str">
        <f>TEXT(Table1[[#This Row],[Start Date]],"YYYY-MM-DD")&amp;"--"&amp;TEXT(Table1[[#This Row],[End Date]],"YYYY-MM-DD")</f>
        <v>2020-01-11--2020-01-17</v>
      </c>
      <c r="C9" s="4">
        <v>43841</v>
      </c>
      <c r="D9" s="4">
        <f>Table1[[#This Row],[Start Date]]+6</f>
        <v>43847</v>
      </c>
      <c r="E9" t="s">
        <v>4</v>
      </c>
      <c r="F9">
        <v>41</v>
      </c>
    </row>
    <row r="10" spans="1:6" x14ac:dyDescent="0.75">
      <c r="A10" s="4" t="s">
        <v>7</v>
      </c>
      <c r="B10" s="4" t="str">
        <f>TEXT(Table1[[#This Row],[Start Date]],"YYYY-MM-DD")&amp;"--"&amp;TEXT(Table1[[#This Row],[End Date]],"YYYY-MM-DD")</f>
        <v>2020-01-11--2020-01-17</v>
      </c>
      <c r="C10" s="4">
        <v>43841</v>
      </c>
      <c r="D10" s="4">
        <f>Table1[[#This Row],[Start Date]]+6</f>
        <v>43847</v>
      </c>
      <c r="E10" t="s">
        <v>5</v>
      </c>
      <c r="F10">
        <v>8</v>
      </c>
    </row>
    <row r="11" spans="1:6" x14ac:dyDescent="0.75">
      <c r="A11" s="4" t="s">
        <v>8</v>
      </c>
      <c r="B11" s="4" t="str">
        <f>TEXT(Table1[[#This Row],[Start Date]],"YYYY-MM-DD")&amp;"--"&amp;TEXT(Table1[[#This Row],[End Date]],"YYYY-MM-DD")</f>
        <v>2020-01-18--2020-01-24</v>
      </c>
      <c r="C11" s="4">
        <v>43848</v>
      </c>
      <c r="D11" s="4">
        <f>Table1[[#This Row],[Start Date]]+6</f>
        <v>43854</v>
      </c>
      <c r="E11" t="s">
        <v>3</v>
      </c>
      <c r="F11">
        <v>128</v>
      </c>
    </row>
    <row r="12" spans="1:6" x14ac:dyDescent="0.75">
      <c r="A12" s="4" t="s">
        <v>8</v>
      </c>
      <c r="B12" s="4" t="str">
        <f>TEXT(Table1[[#This Row],[Start Date]],"YYYY-MM-DD")&amp;"--"&amp;TEXT(Table1[[#This Row],[End Date]],"YYYY-MM-DD")</f>
        <v>2020-01-18--2020-01-24</v>
      </c>
      <c r="C12" s="4">
        <v>43848</v>
      </c>
      <c r="D12" s="4">
        <f>Table1[[#This Row],[Start Date]]+6</f>
        <v>43854</v>
      </c>
      <c r="E12" t="s">
        <v>4</v>
      </c>
      <c r="F12">
        <v>39</v>
      </c>
    </row>
    <row r="13" spans="1:6" x14ac:dyDescent="0.75">
      <c r="A13" s="4" t="s">
        <v>8</v>
      </c>
      <c r="B13" s="4" t="str">
        <f>TEXT(Table1[[#This Row],[Start Date]],"YYYY-MM-DD")&amp;"--"&amp;TEXT(Table1[[#This Row],[End Date]],"YYYY-MM-DD")</f>
        <v>2020-01-18--2020-01-24</v>
      </c>
      <c r="C13" s="4">
        <v>43848</v>
      </c>
      <c r="D13" s="4">
        <f>Table1[[#This Row],[Start Date]]+6</f>
        <v>43854</v>
      </c>
      <c r="E13" t="s">
        <v>5</v>
      </c>
      <c r="F13">
        <v>4</v>
      </c>
    </row>
    <row r="14" spans="1:6" x14ac:dyDescent="0.75">
      <c r="A14" s="4" t="s">
        <v>9</v>
      </c>
      <c r="B14" s="4" t="str">
        <f>TEXT(Table1[[#This Row],[Start Date]],"YYYY-MM-DD")&amp;"--"&amp;TEXT(Table1[[#This Row],[End Date]],"YYYY-MM-DD")</f>
        <v>2020-01-25--2020-01-31</v>
      </c>
      <c r="C14" s="4">
        <v>43855</v>
      </c>
      <c r="D14" s="4">
        <f>Table1[[#This Row],[Start Date]]+6</f>
        <v>43861</v>
      </c>
      <c r="E14" t="s">
        <v>3</v>
      </c>
      <c r="F14">
        <v>120</v>
      </c>
    </row>
    <row r="15" spans="1:6" x14ac:dyDescent="0.75">
      <c r="A15" s="4" t="s">
        <v>9</v>
      </c>
      <c r="B15" s="4" t="str">
        <f>TEXT(Table1[[#This Row],[Start Date]],"YYYY-MM-DD")&amp;"--"&amp;TEXT(Table1[[#This Row],[End Date]],"YYYY-MM-DD")</f>
        <v>2020-01-25--2020-01-31</v>
      </c>
      <c r="C15" s="4">
        <v>43855</v>
      </c>
      <c r="D15" s="4">
        <f>Table1[[#This Row],[Start Date]]+6</f>
        <v>43861</v>
      </c>
      <c r="E15" t="s">
        <v>4</v>
      </c>
      <c r="F15">
        <v>63</v>
      </c>
    </row>
    <row r="16" spans="1:6" x14ac:dyDescent="0.75">
      <c r="A16" s="4" t="s">
        <v>9</v>
      </c>
      <c r="B16" s="4" t="str">
        <f>TEXT(Table1[[#This Row],[Start Date]],"YYYY-MM-DD")&amp;"--"&amp;TEXT(Table1[[#This Row],[End Date]],"YYYY-MM-DD")</f>
        <v>2020-01-25--2020-01-31</v>
      </c>
      <c r="C16" s="4">
        <v>43855</v>
      </c>
      <c r="D16" s="4">
        <f>Table1[[#This Row],[Start Date]]+6</f>
        <v>43861</v>
      </c>
      <c r="E16" t="s">
        <v>5</v>
      </c>
      <c r="F16">
        <v>14</v>
      </c>
    </row>
    <row r="17" spans="1:6" x14ac:dyDescent="0.75">
      <c r="A17" s="4" t="s">
        <v>10</v>
      </c>
      <c r="B17" s="4" t="str">
        <f>TEXT(Table1[[#This Row],[Start Date]],"YYYY-MM-DD")&amp;"--"&amp;TEXT(Table1[[#This Row],[End Date]],"YYYY-MM-DD")</f>
        <v>2020-02-01--2020-02-07</v>
      </c>
      <c r="C17" s="4">
        <v>43862</v>
      </c>
      <c r="D17" s="4">
        <f>Table1[[#This Row],[Start Date]]+6</f>
        <v>43868</v>
      </c>
      <c r="E17" t="s">
        <v>3</v>
      </c>
      <c r="F17">
        <v>136</v>
      </c>
    </row>
    <row r="18" spans="1:6" x14ac:dyDescent="0.75">
      <c r="A18" s="4" t="s">
        <v>10</v>
      </c>
      <c r="B18" s="4" t="str">
        <f>TEXT(Table1[[#This Row],[Start Date]],"YYYY-MM-DD")&amp;"--"&amp;TEXT(Table1[[#This Row],[End Date]],"YYYY-MM-DD")</f>
        <v>2020-02-01--2020-02-07</v>
      </c>
      <c r="C18" s="4">
        <v>43862</v>
      </c>
      <c r="D18" s="4">
        <f>Table1[[#This Row],[Start Date]]+6</f>
        <v>43868</v>
      </c>
      <c r="E18" t="s">
        <v>4</v>
      </c>
      <c r="F18">
        <v>40</v>
      </c>
    </row>
    <row r="19" spans="1:6" x14ac:dyDescent="0.75">
      <c r="A19" s="4" t="s">
        <v>10</v>
      </c>
      <c r="B19" s="4" t="str">
        <f>TEXT(Table1[[#This Row],[Start Date]],"YYYY-MM-DD")&amp;"--"&amp;TEXT(Table1[[#This Row],[End Date]],"YYYY-MM-DD")</f>
        <v>2020-02-01--2020-02-07</v>
      </c>
      <c r="C19" s="4">
        <v>43862</v>
      </c>
      <c r="D19" s="4">
        <f>Table1[[#This Row],[Start Date]]+6</f>
        <v>43868</v>
      </c>
      <c r="E19" t="s">
        <v>5</v>
      </c>
      <c r="F19">
        <v>6</v>
      </c>
    </row>
    <row r="20" spans="1:6" x14ac:dyDescent="0.75">
      <c r="A20" s="4" t="s">
        <v>11</v>
      </c>
      <c r="B20" s="4" t="str">
        <f>TEXT(Table1[[#This Row],[Start Date]],"YYYY-MM-DD")&amp;"--"&amp;TEXT(Table1[[#This Row],[End Date]],"YYYY-MM-DD")</f>
        <v>2020-02-08--2020-02-14</v>
      </c>
      <c r="C20" s="4">
        <v>43869</v>
      </c>
      <c r="D20" s="4">
        <f>Table1[[#This Row],[Start Date]]+6</f>
        <v>43875</v>
      </c>
      <c r="E20" t="s">
        <v>3</v>
      </c>
      <c r="F20">
        <v>130</v>
      </c>
    </row>
    <row r="21" spans="1:6" x14ac:dyDescent="0.75">
      <c r="A21" s="4" t="s">
        <v>11</v>
      </c>
      <c r="B21" s="4" t="str">
        <f>TEXT(Table1[[#This Row],[Start Date]],"YYYY-MM-DD")&amp;"--"&amp;TEXT(Table1[[#This Row],[End Date]],"YYYY-MM-DD")</f>
        <v>2020-02-08--2020-02-14</v>
      </c>
      <c r="C21" s="4">
        <v>43869</v>
      </c>
      <c r="D21" s="4">
        <f>Table1[[#This Row],[Start Date]]+6</f>
        <v>43875</v>
      </c>
      <c r="E21" t="s">
        <v>4</v>
      </c>
      <c r="F21">
        <v>24</v>
      </c>
    </row>
    <row r="22" spans="1:6" x14ac:dyDescent="0.75">
      <c r="A22" s="4" t="s">
        <v>11</v>
      </c>
      <c r="B22" s="4" t="str">
        <f>TEXT(Table1[[#This Row],[Start Date]],"YYYY-MM-DD")&amp;"--"&amp;TEXT(Table1[[#This Row],[End Date]],"YYYY-MM-DD")</f>
        <v>2020-02-08--2020-02-14</v>
      </c>
      <c r="C22" s="4">
        <v>43869</v>
      </c>
      <c r="D22" s="4">
        <f>Table1[[#This Row],[Start Date]]+6</f>
        <v>43875</v>
      </c>
      <c r="E22" t="s">
        <v>5</v>
      </c>
      <c r="F22">
        <v>7</v>
      </c>
    </row>
    <row r="23" spans="1:6" x14ac:dyDescent="0.75">
      <c r="A23" s="4" t="s">
        <v>12</v>
      </c>
      <c r="B23" s="4" t="str">
        <f>TEXT(Table1[[#This Row],[Start Date]],"YYYY-MM-DD")&amp;"--"&amp;TEXT(Table1[[#This Row],[End Date]],"YYYY-MM-DD")</f>
        <v>2020-02-15--2020-02-21</v>
      </c>
      <c r="C23" s="4">
        <v>43876</v>
      </c>
      <c r="D23" s="4">
        <f>Table1[[#This Row],[Start Date]]+6</f>
        <v>43882</v>
      </c>
      <c r="E23" t="s">
        <v>3</v>
      </c>
      <c r="F23">
        <v>118</v>
      </c>
    </row>
    <row r="24" spans="1:6" x14ac:dyDescent="0.75">
      <c r="A24" s="4" t="s">
        <v>12</v>
      </c>
      <c r="B24" s="4" t="str">
        <f>TEXT(Table1[[#This Row],[Start Date]],"YYYY-MM-DD")&amp;"--"&amp;TEXT(Table1[[#This Row],[End Date]],"YYYY-MM-DD")</f>
        <v>2020-02-15--2020-02-21</v>
      </c>
      <c r="C24" s="4">
        <v>43876</v>
      </c>
      <c r="D24" s="4">
        <f>Table1[[#This Row],[Start Date]]+6</f>
        <v>43882</v>
      </c>
      <c r="E24" t="s">
        <v>4</v>
      </c>
      <c r="F24">
        <v>29</v>
      </c>
    </row>
    <row r="25" spans="1:6" x14ac:dyDescent="0.75">
      <c r="A25" s="4" t="s">
        <v>12</v>
      </c>
      <c r="B25" s="4" t="str">
        <f>TEXT(Table1[[#This Row],[Start Date]],"YYYY-MM-DD")&amp;"--"&amp;TEXT(Table1[[#This Row],[End Date]],"YYYY-MM-DD")</f>
        <v>2020-02-15--2020-02-21</v>
      </c>
      <c r="C25" s="4">
        <v>43876</v>
      </c>
      <c r="D25" s="4">
        <f>Table1[[#This Row],[Start Date]]+6</f>
        <v>43882</v>
      </c>
      <c r="E25" t="s">
        <v>5</v>
      </c>
      <c r="F25">
        <v>8</v>
      </c>
    </row>
    <row r="26" spans="1:6" x14ac:dyDescent="0.75">
      <c r="A26" s="4" t="s">
        <v>13</v>
      </c>
      <c r="B26" s="4" t="str">
        <f>TEXT(Table1[[#This Row],[Start Date]],"YYYY-MM-DD")&amp;"--"&amp;TEXT(Table1[[#This Row],[End Date]],"YYYY-MM-DD")</f>
        <v>2020-02-22--2020-02-28</v>
      </c>
      <c r="C26" s="4">
        <v>43883</v>
      </c>
      <c r="D26" s="4">
        <f>Table1[[#This Row],[Start Date]]+6</f>
        <v>43889</v>
      </c>
      <c r="E26" t="s">
        <v>3</v>
      </c>
      <c r="F26">
        <v>129</v>
      </c>
    </row>
    <row r="27" spans="1:6" x14ac:dyDescent="0.75">
      <c r="A27" s="4" t="s">
        <v>13</v>
      </c>
      <c r="B27" s="4" t="str">
        <f>TEXT(Table1[[#This Row],[Start Date]],"YYYY-MM-DD")&amp;"--"&amp;TEXT(Table1[[#This Row],[End Date]],"YYYY-MM-DD")</f>
        <v>2020-02-22--2020-02-28</v>
      </c>
      <c r="C27" s="4">
        <v>43883</v>
      </c>
      <c r="D27" s="4">
        <f>Table1[[#This Row],[Start Date]]+6</f>
        <v>43889</v>
      </c>
      <c r="E27" t="s">
        <v>4</v>
      </c>
      <c r="F27">
        <v>17</v>
      </c>
    </row>
    <row r="28" spans="1:6" x14ac:dyDescent="0.75">
      <c r="A28" s="4" t="s">
        <v>13</v>
      </c>
      <c r="B28" s="4" t="str">
        <f>TEXT(Table1[[#This Row],[Start Date]],"YYYY-MM-DD")&amp;"--"&amp;TEXT(Table1[[#This Row],[End Date]],"YYYY-MM-DD")</f>
        <v>2020-02-22--2020-02-28</v>
      </c>
      <c r="C28" s="4">
        <v>43883</v>
      </c>
      <c r="D28" s="4">
        <f>Table1[[#This Row],[Start Date]]+6</f>
        <v>43889</v>
      </c>
      <c r="E28" t="s">
        <v>5</v>
      </c>
      <c r="F28">
        <v>10</v>
      </c>
    </row>
    <row r="29" spans="1:6" x14ac:dyDescent="0.75">
      <c r="A29" s="4" t="s">
        <v>14</v>
      </c>
      <c r="B29" s="4" t="str">
        <f>TEXT(Table1[[#This Row],[Start Date]],"YYYY-MM-DD")&amp;"--"&amp;TEXT(Table1[[#This Row],[End Date]],"YYYY-MM-DD")</f>
        <v>2020-02-29--2020-03-06</v>
      </c>
      <c r="C29" s="4">
        <v>43890</v>
      </c>
      <c r="D29" s="4">
        <f>Table1[[#This Row],[Start Date]]+6</f>
        <v>43896</v>
      </c>
      <c r="E29" t="s">
        <v>3</v>
      </c>
      <c r="F29">
        <v>173</v>
      </c>
    </row>
    <row r="30" spans="1:6" x14ac:dyDescent="0.75">
      <c r="A30" s="4" t="s">
        <v>14</v>
      </c>
      <c r="B30" s="4" t="str">
        <f>TEXT(Table1[[#This Row],[Start Date]],"YYYY-MM-DD")&amp;"--"&amp;TEXT(Table1[[#This Row],[End Date]],"YYYY-MM-DD")</f>
        <v>2020-02-29--2020-03-06</v>
      </c>
      <c r="C30" s="4">
        <v>43890</v>
      </c>
      <c r="D30" s="4">
        <f>Table1[[#This Row],[Start Date]]+6</f>
        <v>43896</v>
      </c>
      <c r="E30" t="s">
        <v>4</v>
      </c>
      <c r="F30">
        <v>55</v>
      </c>
    </row>
    <row r="31" spans="1:6" x14ac:dyDescent="0.75">
      <c r="A31" s="4" t="s">
        <v>14</v>
      </c>
      <c r="B31" s="4" t="str">
        <f>TEXT(Table1[[#This Row],[Start Date]],"YYYY-MM-DD")&amp;"--"&amp;TEXT(Table1[[#This Row],[End Date]],"YYYY-MM-DD")</f>
        <v>2020-02-29--2020-03-06</v>
      </c>
      <c r="C31" s="4">
        <v>43890</v>
      </c>
      <c r="D31" s="4">
        <f>Table1[[#This Row],[Start Date]]+6</f>
        <v>43896</v>
      </c>
      <c r="E31" t="s">
        <v>5</v>
      </c>
      <c r="F31">
        <v>3</v>
      </c>
    </row>
    <row r="32" spans="1:6" x14ac:dyDescent="0.75">
      <c r="A32" s="4" t="s">
        <v>290</v>
      </c>
      <c r="B32" s="4" t="str">
        <f>TEXT(Table1[[#This Row],[Start Date]],"YYYY-MM-DD")&amp;"--"&amp;TEXT(Table1[[#This Row],[End Date]],"YYYY-MM-DD")</f>
        <v>2020-03-07--2020-03-13</v>
      </c>
      <c r="C32" s="4">
        <v>43897</v>
      </c>
      <c r="D32" s="4">
        <f>Table1[[#This Row],[Start Date]]+6</f>
        <v>43903</v>
      </c>
      <c r="E32" t="s">
        <v>3</v>
      </c>
      <c r="F32">
        <v>244</v>
      </c>
    </row>
    <row r="33" spans="1:6" x14ac:dyDescent="0.75">
      <c r="A33" s="4" t="s">
        <v>300</v>
      </c>
      <c r="B33" s="4" t="str">
        <f>TEXT(Table1[[#This Row],[Start Date]],"YYYY-MM-DD")&amp;"--"&amp;TEXT(Table1[[#This Row],[End Date]],"YYYY-MM-DD")</f>
        <v>2020-03-07--2020-03-13</v>
      </c>
      <c r="C33" s="4">
        <v>43897</v>
      </c>
      <c r="D33" s="4">
        <f>Table1[[#This Row],[Start Date]]+6</f>
        <v>43903</v>
      </c>
      <c r="E33" t="s">
        <v>4</v>
      </c>
      <c r="F33">
        <v>107</v>
      </c>
    </row>
    <row r="34" spans="1:6" x14ac:dyDescent="0.75">
      <c r="A34" s="4" t="s">
        <v>301</v>
      </c>
      <c r="B34" s="4" t="str">
        <f>TEXT(Table1[[#This Row],[Start Date]],"YYYY-MM-DD")&amp;"--"&amp;TEXT(Table1[[#This Row],[End Date]],"YYYY-MM-DD")</f>
        <v>2020-03-07--2020-03-13</v>
      </c>
      <c r="C34" s="4">
        <v>43897</v>
      </c>
      <c r="D34" s="4">
        <f>Table1[[#This Row],[Start Date]]+6</f>
        <v>43903</v>
      </c>
      <c r="E34" t="s">
        <v>5</v>
      </c>
      <c r="F34">
        <v>7</v>
      </c>
    </row>
    <row r="35" spans="1:6" x14ac:dyDescent="0.75">
      <c r="A35" s="4" t="s">
        <v>15</v>
      </c>
      <c r="B35" s="4" t="str">
        <f>TEXT(Table1[[#This Row],[Start Date]],"YYYY-MM-DD")&amp;"--"&amp;TEXT(Table1[[#This Row],[End Date]],"YYYY-MM-DD")</f>
        <v>2020-03-14--2020-03-20</v>
      </c>
      <c r="C35" s="4">
        <v>43904</v>
      </c>
      <c r="D35" s="4">
        <f>Table1[[#This Row],[Start Date]]+6</f>
        <v>43910</v>
      </c>
      <c r="E35" t="s">
        <v>3</v>
      </c>
      <c r="F35">
        <v>180</v>
      </c>
    </row>
    <row r="36" spans="1:6" x14ac:dyDescent="0.75">
      <c r="A36" s="4" t="s">
        <v>15</v>
      </c>
      <c r="B36" s="4" t="str">
        <f>TEXT(Table1[[#This Row],[Start Date]],"YYYY-MM-DD")&amp;"--"&amp;TEXT(Table1[[#This Row],[End Date]],"YYYY-MM-DD")</f>
        <v>2020-03-14--2020-03-20</v>
      </c>
      <c r="C36" s="4">
        <v>43904</v>
      </c>
      <c r="D36" s="4">
        <f>Table1[[#This Row],[Start Date]]+6</f>
        <v>43910</v>
      </c>
      <c r="E36" t="s">
        <v>4</v>
      </c>
      <c r="F36">
        <v>65</v>
      </c>
    </row>
    <row r="37" spans="1:6" x14ac:dyDescent="0.75">
      <c r="A37" s="4" t="s">
        <v>15</v>
      </c>
      <c r="B37" s="4" t="str">
        <f>TEXT(Table1[[#This Row],[Start Date]],"YYYY-MM-DD")&amp;"--"&amp;TEXT(Table1[[#This Row],[End Date]],"YYYY-MM-DD")</f>
        <v>2020-03-14--2020-03-20</v>
      </c>
      <c r="C37" s="4">
        <v>43904</v>
      </c>
      <c r="D37" s="4">
        <f>Table1[[#This Row],[Start Date]]+6</f>
        <v>43910</v>
      </c>
      <c r="E37" t="s">
        <v>5</v>
      </c>
      <c r="F37">
        <v>9</v>
      </c>
    </row>
    <row r="38" spans="1:6" x14ac:dyDescent="0.75">
      <c r="A38" s="4" t="s">
        <v>16</v>
      </c>
      <c r="B38" s="4" t="str">
        <f>TEXT(Table1[[#This Row],[Start Date]],"YYYY-MM-DD")&amp;"--"&amp;TEXT(Table1[[#This Row],[End Date]],"YYYY-MM-DD")</f>
        <v>2020-03-21--2020-03-27</v>
      </c>
      <c r="C38" s="4">
        <v>43911</v>
      </c>
      <c r="D38" s="4">
        <f>Table1[[#This Row],[Start Date]]+6</f>
        <v>43917</v>
      </c>
      <c r="E38" t="s">
        <v>3</v>
      </c>
      <c r="F38">
        <v>199</v>
      </c>
    </row>
    <row r="39" spans="1:6" x14ac:dyDescent="0.75">
      <c r="A39" s="4" t="s">
        <v>16</v>
      </c>
      <c r="B39" s="4" t="str">
        <f>TEXT(Table1[[#This Row],[Start Date]],"YYYY-MM-DD")&amp;"--"&amp;TEXT(Table1[[#This Row],[End Date]],"YYYY-MM-DD")</f>
        <v>2020-03-21--2020-03-27</v>
      </c>
      <c r="C39" s="4">
        <v>43911</v>
      </c>
      <c r="D39" s="4">
        <f>Table1[[#This Row],[Start Date]]+6</f>
        <v>43917</v>
      </c>
      <c r="E39" t="s">
        <v>4</v>
      </c>
      <c r="F39">
        <v>42</v>
      </c>
    </row>
    <row r="40" spans="1:6" x14ac:dyDescent="0.75">
      <c r="A40" s="4" t="s">
        <v>16</v>
      </c>
      <c r="B40" s="4" t="str">
        <f>TEXT(Table1[[#This Row],[Start Date]],"YYYY-MM-DD")&amp;"--"&amp;TEXT(Table1[[#This Row],[End Date]],"YYYY-MM-DD")</f>
        <v>2020-03-21--2020-03-27</v>
      </c>
      <c r="C40" s="4">
        <v>43911</v>
      </c>
      <c r="D40" s="4">
        <f>Table1[[#This Row],[Start Date]]+6</f>
        <v>43917</v>
      </c>
      <c r="E40" t="s">
        <v>5</v>
      </c>
      <c r="F40">
        <v>16</v>
      </c>
    </row>
    <row r="41" spans="1:6" x14ac:dyDescent="0.75">
      <c r="A41" s="4" t="s">
        <v>17</v>
      </c>
      <c r="B41" s="4" t="str">
        <f>TEXT(Table1[[#This Row],[Start Date]],"YYYY-MM-DD")&amp;"--"&amp;TEXT(Table1[[#This Row],[End Date]],"YYYY-MM-DD")</f>
        <v>2020-03-28--2020-04-03</v>
      </c>
      <c r="C41" s="4">
        <v>43918</v>
      </c>
      <c r="D41" s="4">
        <f>Table1[[#This Row],[Start Date]]+6</f>
        <v>43924</v>
      </c>
      <c r="E41" t="s">
        <v>3</v>
      </c>
      <c r="F41">
        <v>226</v>
      </c>
    </row>
    <row r="42" spans="1:6" x14ac:dyDescent="0.75">
      <c r="A42" s="4" t="s">
        <v>17</v>
      </c>
      <c r="B42" s="4" t="str">
        <f>TEXT(Table1[[#This Row],[Start Date]],"YYYY-MM-DD")&amp;"--"&amp;TEXT(Table1[[#This Row],[End Date]],"YYYY-MM-DD")</f>
        <v>2020-03-28--2020-04-03</v>
      </c>
      <c r="C42" s="4">
        <v>43918</v>
      </c>
      <c r="D42" s="4">
        <f>Table1[[#This Row],[Start Date]]+6</f>
        <v>43924</v>
      </c>
      <c r="E42" t="s">
        <v>4</v>
      </c>
      <c r="F42">
        <v>77</v>
      </c>
    </row>
    <row r="43" spans="1:6" x14ac:dyDescent="0.75">
      <c r="A43" s="4" t="s">
        <v>17</v>
      </c>
      <c r="B43" s="4" t="str">
        <f>TEXT(Table1[[#This Row],[Start Date]],"YYYY-MM-DD")&amp;"--"&amp;TEXT(Table1[[#This Row],[End Date]],"YYYY-MM-DD")</f>
        <v>2020-03-28--2020-04-03</v>
      </c>
      <c r="C43" s="4">
        <v>43918</v>
      </c>
      <c r="D43" s="4">
        <f>Table1[[#This Row],[Start Date]]+6</f>
        <v>43924</v>
      </c>
      <c r="E43" t="s">
        <v>5</v>
      </c>
      <c r="F43">
        <v>19</v>
      </c>
    </row>
    <row r="44" spans="1:6" x14ac:dyDescent="0.75">
      <c r="A44" s="4" t="s">
        <v>18</v>
      </c>
      <c r="B44" s="4" t="str">
        <f>TEXT(Table1[[#This Row],[Start Date]],"YYYY-MM-DD")&amp;"--"&amp;TEXT(Table1[[#This Row],[End Date]],"YYYY-MM-DD")</f>
        <v>2020-04-04--2020-04-10</v>
      </c>
      <c r="C44" s="4">
        <v>43925</v>
      </c>
      <c r="D44" s="4">
        <f>Table1[[#This Row],[Start Date]]+6</f>
        <v>43931</v>
      </c>
      <c r="E44" t="s">
        <v>3</v>
      </c>
      <c r="F44">
        <v>180</v>
      </c>
    </row>
    <row r="45" spans="1:6" x14ac:dyDescent="0.75">
      <c r="A45" s="4" t="s">
        <v>18</v>
      </c>
      <c r="B45" s="4" t="str">
        <f>TEXT(Table1[[#This Row],[Start Date]],"YYYY-MM-DD")&amp;"--"&amp;TEXT(Table1[[#This Row],[End Date]],"YYYY-MM-DD")</f>
        <v>2020-04-04--2020-04-10</v>
      </c>
      <c r="C45" s="4">
        <v>43925</v>
      </c>
      <c r="D45" s="4">
        <f>Table1[[#This Row],[Start Date]]+6</f>
        <v>43931</v>
      </c>
      <c r="E45" t="s">
        <v>4</v>
      </c>
      <c r="F45">
        <v>44</v>
      </c>
    </row>
    <row r="46" spans="1:6" x14ac:dyDescent="0.75">
      <c r="A46" s="4" t="s">
        <v>18</v>
      </c>
      <c r="B46" s="4" t="str">
        <f>TEXT(Table1[[#This Row],[Start Date]],"YYYY-MM-DD")&amp;"--"&amp;TEXT(Table1[[#This Row],[End Date]],"YYYY-MM-DD")</f>
        <v>2020-04-04--2020-04-10</v>
      </c>
      <c r="C46" s="4">
        <v>43925</v>
      </c>
      <c r="D46" s="4">
        <f>Table1[[#This Row],[Start Date]]+6</f>
        <v>43931</v>
      </c>
      <c r="E46" t="s">
        <v>5</v>
      </c>
      <c r="F46">
        <v>9</v>
      </c>
    </row>
    <row r="47" spans="1:6" x14ac:dyDescent="0.75">
      <c r="A47" s="4" t="s">
        <v>19</v>
      </c>
      <c r="B47" s="4" t="str">
        <f>TEXT(Table1[[#This Row],[Start Date]],"YYYY-MM-DD")&amp;"--"&amp;TEXT(Table1[[#This Row],[End Date]],"YYYY-MM-DD")</f>
        <v>2020-04-11--2020-04-17</v>
      </c>
      <c r="C47" s="4">
        <v>43932</v>
      </c>
      <c r="D47" s="4">
        <f>Table1[[#This Row],[Start Date]]+6</f>
        <v>43938</v>
      </c>
      <c r="E47" t="s">
        <v>3</v>
      </c>
      <c r="F47">
        <v>169</v>
      </c>
    </row>
    <row r="48" spans="1:6" x14ac:dyDescent="0.75">
      <c r="A48" s="4" t="s">
        <v>19</v>
      </c>
      <c r="B48" s="4" t="str">
        <f>TEXT(Table1[[#This Row],[Start Date]],"YYYY-MM-DD")&amp;"--"&amp;TEXT(Table1[[#This Row],[End Date]],"YYYY-MM-DD")</f>
        <v>2020-04-11--2020-04-17</v>
      </c>
      <c r="C48" s="4">
        <v>43932</v>
      </c>
      <c r="D48" s="4">
        <f>Table1[[#This Row],[Start Date]]+6</f>
        <v>43938</v>
      </c>
      <c r="E48" t="s">
        <v>4</v>
      </c>
      <c r="F48">
        <v>58</v>
      </c>
    </row>
    <row r="49" spans="1:6" x14ac:dyDescent="0.75">
      <c r="A49" s="4" t="s">
        <v>19</v>
      </c>
      <c r="B49" s="4" t="str">
        <f>TEXT(Table1[[#This Row],[Start Date]],"YYYY-MM-DD")&amp;"--"&amp;TEXT(Table1[[#This Row],[End Date]],"YYYY-MM-DD")</f>
        <v>2020-04-11--2020-04-17</v>
      </c>
      <c r="C49" s="4">
        <v>43932</v>
      </c>
      <c r="D49" s="4">
        <f>Table1[[#This Row],[Start Date]]+6</f>
        <v>43938</v>
      </c>
      <c r="E49" t="s">
        <v>5</v>
      </c>
      <c r="F49">
        <v>5</v>
      </c>
    </row>
    <row r="50" spans="1:6" x14ac:dyDescent="0.75">
      <c r="A50" s="4" t="s">
        <v>20</v>
      </c>
      <c r="B50" s="4" t="str">
        <f>TEXT(Table1[[#This Row],[Start Date]],"YYYY-MM-DD")&amp;"--"&amp;TEXT(Table1[[#This Row],[End Date]],"YYYY-MM-DD")</f>
        <v>2020-04-18--2020-04-24</v>
      </c>
      <c r="C50" s="4">
        <v>43939</v>
      </c>
      <c r="D50" s="4">
        <f>Table1[[#This Row],[Start Date]]+6</f>
        <v>43945</v>
      </c>
      <c r="E50" t="s">
        <v>3</v>
      </c>
      <c r="F50">
        <v>237</v>
      </c>
    </row>
    <row r="51" spans="1:6" x14ac:dyDescent="0.75">
      <c r="A51" s="4" t="s">
        <v>20</v>
      </c>
      <c r="B51" s="4" t="str">
        <f>TEXT(Table1[[#This Row],[Start Date]],"YYYY-MM-DD")&amp;"--"&amp;TEXT(Table1[[#This Row],[End Date]],"YYYY-MM-DD")</f>
        <v>2020-04-18--2020-04-24</v>
      </c>
      <c r="C51" s="4">
        <v>43939</v>
      </c>
      <c r="D51" s="4">
        <f>Table1[[#This Row],[Start Date]]+6</f>
        <v>43945</v>
      </c>
      <c r="E51" t="s">
        <v>4</v>
      </c>
      <c r="F51">
        <v>53</v>
      </c>
    </row>
    <row r="52" spans="1:6" x14ac:dyDescent="0.75">
      <c r="A52" s="4" t="s">
        <v>20</v>
      </c>
      <c r="B52" s="4" t="str">
        <f>TEXT(Table1[[#This Row],[Start Date]],"YYYY-MM-DD")&amp;"--"&amp;TEXT(Table1[[#This Row],[End Date]],"YYYY-MM-DD")</f>
        <v>2020-04-18--2020-04-24</v>
      </c>
      <c r="C52" s="4">
        <v>43939</v>
      </c>
      <c r="D52" s="4">
        <f>Table1[[#This Row],[Start Date]]+6</f>
        <v>43945</v>
      </c>
      <c r="E52" t="s">
        <v>5</v>
      </c>
      <c r="F52">
        <v>16</v>
      </c>
    </row>
    <row r="53" spans="1:6" x14ac:dyDescent="0.75">
      <c r="A53" s="4" t="s">
        <v>21</v>
      </c>
      <c r="B53" s="4" t="str">
        <f>TEXT(Table1[[#This Row],[Start Date]],"YYYY-MM-DD")&amp;"--"&amp;TEXT(Table1[[#This Row],[End Date]],"YYYY-MM-DD")</f>
        <v>2020-04-25--2020-05-01</v>
      </c>
      <c r="C53" s="4">
        <v>43946</v>
      </c>
      <c r="D53" s="4">
        <f>Table1[[#This Row],[Start Date]]+6</f>
        <v>43952</v>
      </c>
      <c r="E53" t="s">
        <v>3</v>
      </c>
      <c r="F53">
        <v>189</v>
      </c>
    </row>
    <row r="54" spans="1:6" x14ac:dyDescent="0.75">
      <c r="A54" s="4" t="s">
        <v>21</v>
      </c>
      <c r="B54" s="4" t="str">
        <f>TEXT(Table1[[#This Row],[Start Date]],"YYYY-MM-DD")&amp;"--"&amp;TEXT(Table1[[#This Row],[End Date]],"YYYY-MM-DD")</f>
        <v>2020-04-25--2020-05-01</v>
      </c>
      <c r="C54" s="4">
        <v>43946</v>
      </c>
      <c r="D54" s="4">
        <f>Table1[[#This Row],[Start Date]]+6</f>
        <v>43952</v>
      </c>
      <c r="E54" t="s">
        <v>4</v>
      </c>
      <c r="F54">
        <v>78</v>
      </c>
    </row>
    <row r="55" spans="1:6" x14ac:dyDescent="0.75">
      <c r="A55" s="4" t="s">
        <v>21</v>
      </c>
      <c r="B55" s="4" t="str">
        <f>TEXT(Table1[[#This Row],[Start Date]],"YYYY-MM-DD")&amp;"--"&amp;TEXT(Table1[[#This Row],[End Date]],"YYYY-MM-DD")</f>
        <v>2020-04-25--2020-05-01</v>
      </c>
      <c r="C55" s="4">
        <v>43946</v>
      </c>
      <c r="D55" s="4">
        <f>Table1[[#This Row],[Start Date]]+6</f>
        <v>43952</v>
      </c>
      <c r="E55" t="s">
        <v>5</v>
      </c>
      <c r="F55">
        <v>21</v>
      </c>
    </row>
    <row r="56" spans="1:6" x14ac:dyDescent="0.75">
      <c r="A56" s="4" t="s">
        <v>22</v>
      </c>
      <c r="B56" s="4" t="str">
        <f>TEXT(Table1[[#This Row],[Start Date]],"YYYY-MM-DD")&amp;"--"&amp;TEXT(Table1[[#This Row],[End Date]],"YYYY-MM-DD")</f>
        <v>2020-05-02--2020-05-08</v>
      </c>
      <c r="C56" s="4">
        <v>43953</v>
      </c>
      <c r="D56" s="4">
        <f>Table1[[#This Row],[Start Date]]+6</f>
        <v>43959</v>
      </c>
      <c r="E56" t="s">
        <v>3</v>
      </c>
      <c r="F56">
        <v>254</v>
      </c>
    </row>
    <row r="57" spans="1:6" x14ac:dyDescent="0.75">
      <c r="A57" s="4" t="s">
        <v>22</v>
      </c>
      <c r="B57" s="4" t="str">
        <f>TEXT(Table1[[#This Row],[Start Date]],"YYYY-MM-DD")&amp;"--"&amp;TEXT(Table1[[#This Row],[End Date]],"YYYY-MM-DD")</f>
        <v>2020-05-02--2020-05-08</v>
      </c>
      <c r="C57" s="4">
        <v>43953</v>
      </c>
      <c r="D57" s="4">
        <f>Table1[[#This Row],[Start Date]]+6</f>
        <v>43959</v>
      </c>
      <c r="E57" t="s">
        <v>4</v>
      </c>
      <c r="F57">
        <v>85</v>
      </c>
    </row>
    <row r="58" spans="1:6" x14ac:dyDescent="0.75">
      <c r="A58" s="4" t="s">
        <v>22</v>
      </c>
      <c r="B58" s="4" t="str">
        <f>TEXT(Table1[[#This Row],[Start Date]],"YYYY-MM-DD")&amp;"--"&amp;TEXT(Table1[[#This Row],[End Date]],"YYYY-MM-DD")</f>
        <v>2020-05-02--2020-05-08</v>
      </c>
      <c r="C58" s="4">
        <v>43953</v>
      </c>
      <c r="D58" s="4">
        <f>Table1[[#This Row],[Start Date]]+6</f>
        <v>43959</v>
      </c>
      <c r="E58" t="s">
        <v>5</v>
      </c>
      <c r="F58">
        <v>29</v>
      </c>
    </row>
    <row r="59" spans="1:6" x14ac:dyDescent="0.75">
      <c r="A59" s="4" t="s">
        <v>23</v>
      </c>
      <c r="B59" s="4" t="str">
        <f>TEXT(Table1[[#This Row],[Start Date]],"YYYY-MM-DD")&amp;"--"&amp;TEXT(Table1[[#This Row],[End Date]],"YYYY-MM-DD")</f>
        <v>2020-05-09--2020-05-15</v>
      </c>
      <c r="C59" s="4">
        <v>43960</v>
      </c>
      <c r="D59" s="4">
        <f>Table1[[#This Row],[Start Date]]+6</f>
        <v>43966</v>
      </c>
      <c r="E59" t="s">
        <v>3</v>
      </c>
      <c r="F59">
        <v>241</v>
      </c>
    </row>
    <row r="60" spans="1:6" x14ac:dyDescent="0.75">
      <c r="A60" s="4" t="s">
        <v>23</v>
      </c>
      <c r="B60" s="4" t="str">
        <f>TEXT(Table1[[#This Row],[Start Date]],"YYYY-MM-DD")&amp;"--"&amp;TEXT(Table1[[#This Row],[End Date]],"YYYY-MM-DD")</f>
        <v>2020-05-09--2020-05-15</v>
      </c>
      <c r="C60" s="4">
        <v>43960</v>
      </c>
      <c r="D60" s="4">
        <f>Table1[[#This Row],[Start Date]]+6</f>
        <v>43966</v>
      </c>
      <c r="E60" t="s">
        <v>4</v>
      </c>
      <c r="F60">
        <v>51</v>
      </c>
    </row>
    <row r="61" spans="1:6" x14ac:dyDescent="0.75">
      <c r="A61" s="4" t="s">
        <v>23</v>
      </c>
      <c r="B61" s="4" t="str">
        <f>TEXT(Table1[[#This Row],[Start Date]],"YYYY-MM-DD")&amp;"--"&amp;TEXT(Table1[[#This Row],[End Date]],"YYYY-MM-DD")</f>
        <v>2020-05-09--2020-05-15</v>
      </c>
      <c r="C61" s="4">
        <v>43960</v>
      </c>
      <c r="D61" s="4">
        <f>Table1[[#This Row],[Start Date]]+6</f>
        <v>43966</v>
      </c>
      <c r="E61" t="s">
        <v>5</v>
      </c>
      <c r="F61">
        <v>16</v>
      </c>
    </row>
    <row r="62" spans="1:6" x14ac:dyDescent="0.75">
      <c r="A62" s="4" t="s">
        <v>24</v>
      </c>
      <c r="B62" s="4" t="str">
        <f>TEXT(Table1[[#This Row],[Start Date]],"YYYY-MM-DD")&amp;"--"&amp;TEXT(Table1[[#This Row],[End Date]],"YYYY-MM-DD")</f>
        <v>2020-05-16--2020-05-22</v>
      </c>
      <c r="C62" s="4">
        <v>43967</v>
      </c>
      <c r="D62" s="4">
        <f>Table1[[#This Row],[Start Date]]+6</f>
        <v>43973</v>
      </c>
      <c r="E62" t="s">
        <v>3</v>
      </c>
      <c r="F62">
        <v>263</v>
      </c>
    </row>
    <row r="63" spans="1:6" x14ac:dyDescent="0.75">
      <c r="A63" s="4" t="s">
        <v>24</v>
      </c>
      <c r="B63" s="4" t="str">
        <f>TEXT(Table1[[#This Row],[Start Date]],"YYYY-MM-DD")&amp;"--"&amp;TEXT(Table1[[#This Row],[End Date]],"YYYY-MM-DD")</f>
        <v>2020-05-16--2020-05-22</v>
      </c>
      <c r="C63" s="4">
        <v>43967</v>
      </c>
      <c r="D63" s="4">
        <f>Table1[[#This Row],[Start Date]]+6</f>
        <v>43973</v>
      </c>
      <c r="E63" t="s">
        <v>4</v>
      </c>
      <c r="F63">
        <v>73</v>
      </c>
    </row>
    <row r="64" spans="1:6" x14ac:dyDescent="0.75">
      <c r="A64" s="4" t="s">
        <v>24</v>
      </c>
      <c r="B64" s="4" t="str">
        <f>TEXT(Table1[[#This Row],[Start Date]],"YYYY-MM-DD")&amp;"--"&amp;TEXT(Table1[[#This Row],[End Date]],"YYYY-MM-DD")</f>
        <v>2020-05-16--2020-05-22</v>
      </c>
      <c r="C64" s="4">
        <v>43967</v>
      </c>
      <c r="D64" s="4">
        <f>Table1[[#This Row],[Start Date]]+6</f>
        <v>43973</v>
      </c>
      <c r="E64" t="s">
        <v>5</v>
      </c>
      <c r="F64">
        <v>18</v>
      </c>
    </row>
    <row r="65" spans="1:6" x14ac:dyDescent="0.75">
      <c r="A65" s="4" t="s">
        <v>25</v>
      </c>
      <c r="B65" s="4" t="str">
        <f>TEXT(Table1[[#This Row],[Start Date]],"YYYY-MM-DD")&amp;"--"&amp;TEXT(Table1[[#This Row],[End Date]],"YYYY-MM-DD")</f>
        <v>2020-05-23--2020-05-29</v>
      </c>
      <c r="C65" s="4">
        <v>43974</v>
      </c>
      <c r="D65" s="4">
        <f>Table1[[#This Row],[Start Date]]+6</f>
        <v>43980</v>
      </c>
      <c r="E65" t="s">
        <v>3</v>
      </c>
      <c r="F65">
        <v>212</v>
      </c>
    </row>
    <row r="66" spans="1:6" x14ac:dyDescent="0.75">
      <c r="A66" s="4" t="s">
        <v>25</v>
      </c>
      <c r="B66" s="4" t="str">
        <f>TEXT(Table1[[#This Row],[Start Date]],"YYYY-MM-DD")&amp;"--"&amp;TEXT(Table1[[#This Row],[End Date]],"YYYY-MM-DD")</f>
        <v>2020-05-23--2020-05-29</v>
      </c>
      <c r="C66" s="4">
        <v>43974</v>
      </c>
      <c r="D66" s="4">
        <f>Table1[[#This Row],[Start Date]]+6</f>
        <v>43980</v>
      </c>
      <c r="E66" t="s">
        <v>4</v>
      </c>
      <c r="F66">
        <v>64</v>
      </c>
    </row>
    <row r="67" spans="1:6" x14ac:dyDescent="0.75">
      <c r="A67" s="4" t="s">
        <v>25</v>
      </c>
      <c r="B67" s="4" t="str">
        <f>TEXT(Table1[[#This Row],[Start Date]],"YYYY-MM-DD")&amp;"--"&amp;TEXT(Table1[[#This Row],[End Date]],"YYYY-MM-DD")</f>
        <v>2020-05-23--2020-05-29</v>
      </c>
      <c r="C67" s="4">
        <v>43974</v>
      </c>
      <c r="D67" s="4">
        <f>Table1[[#This Row],[Start Date]]+6</f>
        <v>43980</v>
      </c>
      <c r="E67" t="s">
        <v>5</v>
      </c>
      <c r="F67">
        <v>19</v>
      </c>
    </row>
    <row r="68" spans="1:6" x14ac:dyDescent="0.75">
      <c r="A68" s="4" t="s">
        <v>26</v>
      </c>
      <c r="B68" s="4" t="str">
        <f>TEXT(Table1[[#This Row],[Start Date]],"YYYY-MM-DD")&amp;"--"&amp;TEXT(Table1[[#This Row],[End Date]],"YYYY-MM-DD")</f>
        <v>2020-05-30--2020-06-05</v>
      </c>
      <c r="C68" s="4">
        <v>43981</v>
      </c>
      <c r="D68" s="4">
        <f>Table1[[#This Row],[Start Date]]+6</f>
        <v>43987</v>
      </c>
      <c r="E68" t="s">
        <v>3</v>
      </c>
      <c r="F68">
        <v>161</v>
      </c>
    </row>
    <row r="69" spans="1:6" x14ac:dyDescent="0.75">
      <c r="A69" s="4" t="s">
        <v>26</v>
      </c>
      <c r="B69" s="4" t="str">
        <f>TEXT(Table1[[#This Row],[Start Date]],"YYYY-MM-DD")&amp;"--"&amp;TEXT(Table1[[#This Row],[End Date]],"YYYY-MM-DD")</f>
        <v>2020-05-30--2020-06-05</v>
      </c>
      <c r="C69" s="4">
        <v>43981</v>
      </c>
      <c r="D69" s="4">
        <f>Table1[[#This Row],[Start Date]]+6</f>
        <v>43987</v>
      </c>
      <c r="E69" t="s">
        <v>4</v>
      </c>
      <c r="F69">
        <v>44</v>
      </c>
    </row>
    <row r="70" spans="1:6" x14ac:dyDescent="0.75">
      <c r="A70" s="4" t="s">
        <v>26</v>
      </c>
      <c r="B70" s="4" t="str">
        <f>TEXT(Table1[[#This Row],[Start Date]],"YYYY-MM-DD")&amp;"--"&amp;TEXT(Table1[[#This Row],[End Date]],"YYYY-MM-DD")</f>
        <v>2020-05-30--2020-06-05</v>
      </c>
      <c r="C70" s="4">
        <v>43981</v>
      </c>
      <c r="D70" s="4">
        <f>Table1[[#This Row],[Start Date]]+6</f>
        <v>43987</v>
      </c>
      <c r="E70" t="s">
        <v>5</v>
      </c>
      <c r="F70">
        <v>14</v>
      </c>
    </row>
    <row r="71" spans="1:6" x14ac:dyDescent="0.75">
      <c r="A71" s="4" t="s">
        <v>27</v>
      </c>
      <c r="B71" s="4" t="str">
        <f>TEXT(Table1[[#This Row],[Start Date]],"YYYY-MM-DD")&amp;"--"&amp;TEXT(Table1[[#This Row],[End Date]],"YYYY-MM-DD")</f>
        <v>2020-06-06--2020-06-12</v>
      </c>
      <c r="C71" s="4">
        <v>43988</v>
      </c>
      <c r="D71" s="4">
        <f>Table1[[#This Row],[Start Date]]+6</f>
        <v>43994</v>
      </c>
      <c r="E71" t="s">
        <v>3</v>
      </c>
      <c r="F71">
        <v>217</v>
      </c>
    </row>
    <row r="72" spans="1:6" x14ac:dyDescent="0.75">
      <c r="A72" s="4" t="s">
        <v>27</v>
      </c>
      <c r="B72" s="4" t="str">
        <f>TEXT(Table1[[#This Row],[Start Date]],"YYYY-MM-DD")&amp;"--"&amp;TEXT(Table1[[#This Row],[End Date]],"YYYY-MM-DD")</f>
        <v>2020-06-06--2020-06-12</v>
      </c>
      <c r="C72" s="4">
        <v>43988</v>
      </c>
      <c r="D72" s="4">
        <f>Table1[[#This Row],[Start Date]]+6</f>
        <v>43994</v>
      </c>
      <c r="E72" t="s">
        <v>4</v>
      </c>
      <c r="F72">
        <v>80</v>
      </c>
    </row>
    <row r="73" spans="1:6" x14ac:dyDescent="0.75">
      <c r="A73" s="4" t="s">
        <v>27</v>
      </c>
      <c r="B73" s="4" t="str">
        <f>TEXT(C73,"YYYY-MM-DD")&amp;"--"&amp;TEXT(D73,"YYYY-MM-DD")</f>
        <v>2020-06-06--2020-06-12</v>
      </c>
      <c r="C73" s="4">
        <v>43988</v>
      </c>
      <c r="D73" s="4">
        <f>C73+6</f>
        <v>43994</v>
      </c>
      <c r="E73" t="s">
        <v>5</v>
      </c>
      <c r="F73">
        <v>23</v>
      </c>
    </row>
    <row r="74" spans="1:6" x14ac:dyDescent="0.75">
      <c r="A74" s="4" t="s">
        <v>28</v>
      </c>
      <c r="B74" s="4" t="str">
        <f>TEXT(C74,"YYYY-MM-DD")&amp;"--"&amp;TEXT(D74,"YYYY-MM-DD")</f>
        <v>2020-06-13--2020-06-19</v>
      </c>
      <c r="C74" s="4">
        <v>43995</v>
      </c>
      <c r="D74" s="4">
        <f>C74+6</f>
        <v>44001</v>
      </c>
      <c r="E74" t="s">
        <v>3</v>
      </c>
      <c r="F74">
        <v>235</v>
      </c>
    </row>
    <row r="75" spans="1:6" x14ac:dyDescent="0.75">
      <c r="A75" s="4" t="s">
        <v>28</v>
      </c>
      <c r="B75" s="4" t="str">
        <f t="shared" ref="B75:B138" si="0">TEXT(C75,"YYYY-MM-DD")&amp;"--"&amp;TEXT(D75,"YYYY-MM-DD")</f>
        <v>2020-06-13--2020-06-19</v>
      </c>
      <c r="C75" s="4">
        <v>43995</v>
      </c>
      <c r="D75" s="4">
        <f t="shared" ref="D75:D138" si="1">C75+6</f>
        <v>44001</v>
      </c>
      <c r="E75" t="s">
        <v>4</v>
      </c>
      <c r="F75">
        <v>37</v>
      </c>
    </row>
    <row r="76" spans="1:6" x14ac:dyDescent="0.75">
      <c r="A76" s="4" t="s">
        <v>28</v>
      </c>
      <c r="B76" s="4" t="str">
        <f t="shared" si="0"/>
        <v>2020-06-13--2020-06-19</v>
      </c>
      <c r="C76" s="4">
        <v>43995</v>
      </c>
      <c r="D76" s="4">
        <f t="shared" si="1"/>
        <v>44001</v>
      </c>
      <c r="E76" t="s">
        <v>5</v>
      </c>
      <c r="F76">
        <v>6</v>
      </c>
    </row>
    <row r="77" spans="1:6" x14ac:dyDescent="0.75">
      <c r="A77" s="4" t="s">
        <v>29</v>
      </c>
      <c r="B77" s="4" t="str">
        <f t="shared" si="0"/>
        <v>2020-06-20--2020-06-26</v>
      </c>
      <c r="C77" s="4">
        <v>44002</v>
      </c>
      <c r="D77" s="4">
        <f t="shared" si="1"/>
        <v>44008</v>
      </c>
      <c r="E77" t="s">
        <v>3</v>
      </c>
      <c r="F77">
        <v>236</v>
      </c>
    </row>
    <row r="78" spans="1:6" x14ac:dyDescent="0.75">
      <c r="A78" s="4" t="s">
        <v>29</v>
      </c>
      <c r="B78" s="4" t="str">
        <f t="shared" si="0"/>
        <v>2020-06-20--2020-06-26</v>
      </c>
      <c r="C78" s="4">
        <v>44002</v>
      </c>
      <c r="D78" s="4">
        <f t="shared" si="1"/>
        <v>44008</v>
      </c>
      <c r="E78" t="s">
        <v>4</v>
      </c>
      <c r="F78">
        <v>69</v>
      </c>
    </row>
    <row r="79" spans="1:6" x14ac:dyDescent="0.75">
      <c r="A79" s="4" t="s">
        <v>29</v>
      </c>
      <c r="B79" s="4" t="str">
        <f t="shared" si="0"/>
        <v>2020-06-20--2020-06-26</v>
      </c>
      <c r="C79" s="4">
        <v>44002</v>
      </c>
      <c r="D79" s="4">
        <f t="shared" si="1"/>
        <v>44008</v>
      </c>
      <c r="E79" t="s">
        <v>5</v>
      </c>
      <c r="F79">
        <v>11</v>
      </c>
    </row>
    <row r="80" spans="1:6" x14ac:dyDescent="0.75">
      <c r="A80" s="4" t="s">
        <v>30</v>
      </c>
      <c r="B80" s="4" t="str">
        <f t="shared" si="0"/>
        <v>2020-06-27--2020-07-03</v>
      </c>
      <c r="C80" s="4">
        <v>44009</v>
      </c>
      <c r="D80" s="4">
        <f t="shared" si="1"/>
        <v>44015</v>
      </c>
      <c r="E80" t="s">
        <v>3</v>
      </c>
      <c r="F80">
        <v>156</v>
      </c>
    </row>
    <row r="81" spans="1:6" x14ac:dyDescent="0.75">
      <c r="A81" s="4" t="s">
        <v>30</v>
      </c>
      <c r="B81" s="4" t="str">
        <f t="shared" si="0"/>
        <v>2020-06-27--2020-07-03</v>
      </c>
      <c r="C81" s="4">
        <v>44009</v>
      </c>
      <c r="D81" s="4">
        <f t="shared" si="1"/>
        <v>44015</v>
      </c>
      <c r="E81" t="s">
        <v>4</v>
      </c>
      <c r="F81">
        <v>59</v>
      </c>
    </row>
    <row r="82" spans="1:6" x14ac:dyDescent="0.75">
      <c r="A82" s="4" t="s">
        <v>30</v>
      </c>
      <c r="B82" s="4" t="str">
        <f t="shared" si="0"/>
        <v>2020-06-27--2020-07-03</v>
      </c>
      <c r="C82" s="4">
        <v>44009</v>
      </c>
      <c r="D82" s="4">
        <f t="shared" si="1"/>
        <v>44015</v>
      </c>
      <c r="E82" t="s">
        <v>5</v>
      </c>
      <c r="F82">
        <v>11</v>
      </c>
    </row>
    <row r="83" spans="1:6" x14ac:dyDescent="0.75">
      <c r="A83" s="4" t="s">
        <v>31</v>
      </c>
      <c r="B83" s="4" t="str">
        <f t="shared" si="0"/>
        <v>2020-07-04--2020-07-10</v>
      </c>
      <c r="C83" s="4">
        <v>44016</v>
      </c>
      <c r="D83" s="4">
        <f t="shared" si="1"/>
        <v>44022</v>
      </c>
      <c r="E83" t="s">
        <v>3</v>
      </c>
      <c r="F83">
        <v>147</v>
      </c>
    </row>
    <row r="84" spans="1:6" x14ac:dyDescent="0.75">
      <c r="A84" s="4" t="s">
        <v>31</v>
      </c>
      <c r="B84" s="4" t="str">
        <f t="shared" si="0"/>
        <v>2020-07-04--2020-07-10</v>
      </c>
      <c r="C84" s="4">
        <v>44016</v>
      </c>
      <c r="D84" s="4">
        <f t="shared" si="1"/>
        <v>44022</v>
      </c>
      <c r="E84" t="s">
        <v>4</v>
      </c>
      <c r="F84">
        <v>62</v>
      </c>
    </row>
    <row r="85" spans="1:6" x14ac:dyDescent="0.75">
      <c r="A85" s="4" t="s">
        <v>31</v>
      </c>
      <c r="B85" s="4" t="str">
        <f t="shared" si="0"/>
        <v>2020-07-04--2020-07-10</v>
      </c>
      <c r="C85" s="4">
        <v>44016</v>
      </c>
      <c r="D85" s="4">
        <f t="shared" si="1"/>
        <v>44022</v>
      </c>
      <c r="E85" t="s">
        <v>5</v>
      </c>
      <c r="F85">
        <v>10</v>
      </c>
    </row>
    <row r="86" spans="1:6" x14ac:dyDescent="0.75">
      <c r="A86" s="4" t="s">
        <v>32</v>
      </c>
      <c r="B86" s="4" t="str">
        <f t="shared" si="0"/>
        <v>2020-07-11--2020-07-17</v>
      </c>
      <c r="C86" s="4">
        <v>44023</v>
      </c>
      <c r="D86" s="4">
        <f t="shared" si="1"/>
        <v>44029</v>
      </c>
      <c r="E86" t="s">
        <v>3</v>
      </c>
      <c r="F86">
        <v>173</v>
      </c>
    </row>
    <row r="87" spans="1:6" x14ac:dyDescent="0.75">
      <c r="A87" s="4" t="s">
        <v>32</v>
      </c>
      <c r="B87" s="4" t="str">
        <f t="shared" si="0"/>
        <v>2020-07-11--2020-07-17</v>
      </c>
      <c r="C87" s="4">
        <v>44023</v>
      </c>
      <c r="D87" s="4">
        <f t="shared" si="1"/>
        <v>44029</v>
      </c>
      <c r="E87" t="s">
        <v>4</v>
      </c>
      <c r="F87">
        <v>88</v>
      </c>
    </row>
    <row r="88" spans="1:6" x14ac:dyDescent="0.75">
      <c r="A88" s="4" t="s">
        <v>32</v>
      </c>
      <c r="B88" s="4" t="str">
        <f t="shared" si="0"/>
        <v>2020-07-11--2020-07-17</v>
      </c>
      <c r="C88" s="4">
        <v>44023</v>
      </c>
      <c r="D88" s="4">
        <f t="shared" si="1"/>
        <v>44029</v>
      </c>
      <c r="E88" t="s">
        <v>5</v>
      </c>
      <c r="F88">
        <v>3</v>
      </c>
    </row>
    <row r="89" spans="1:6" x14ac:dyDescent="0.75">
      <c r="A89" s="4" t="s">
        <v>33</v>
      </c>
      <c r="B89" s="4" t="str">
        <f t="shared" si="0"/>
        <v>2020-07-18--2020-07-24</v>
      </c>
      <c r="C89" s="4">
        <v>44030</v>
      </c>
      <c r="D89" s="4">
        <f t="shared" si="1"/>
        <v>44036</v>
      </c>
      <c r="E89" t="s">
        <v>3</v>
      </c>
      <c r="F89">
        <v>197</v>
      </c>
    </row>
    <row r="90" spans="1:6" x14ac:dyDescent="0.75">
      <c r="A90" s="4" t="s">
        <v>33</v>
      </c>
      <c r="B90" s="4" t="str">
        <f t="shared" si="0"/>
        <v>2020-07-18--2020-07-24</v>
      </c>
      <c r="C90" s="4">
        <v>44030</v>
      </c>
      <c r="D90" s="4">
        <f t="shared" si="1"/>
        <v>44036</v>
      </c>
      <c r="E90" t="s">
        <v>4</v>
      </c>
      <c r="F90">
        <v>54</v>
      </c>
    </row>
    <row r="91" spans="1:6" x14ac:dyDescent="0.75">
      <c r="A91" s="4" t="s">
        <v>33</v>
      </c>
      <c r="B91" s="4" t="str">
        <f t="shared" si="0"/>
        <v>2020-07-18--2020-07-24</v>
      </c>
      <c r="C91" s="4">
        <v>44030</v>
      </c>
      <c r="D91" s="4">
        <f t="shared" si="1"/>
        <v>44036</v>
      </c>
      <c r="E91" t="s">
        <v>5</v>
      </c>
      <c r="F91">
        <v>6</v>
      </c>
    </row>
    <row r="92" spans="1:6" x14ac:dyDescent="0.75">
      <c r="A92" s="4" t="s">
        <v>34</v>
      </c>
      <c r="B92" s="4" t="str">
        <f t="shared" si="0"/>
        <v>2020-07-25--2020-07-31</v>
      </c>
      <c r="C92" s="4">
        <v>44037</v>
      </c>
      <c r="D92" s="4">
        <f t="shared" si="1"/>
        <v>44043</v>
      </c>
      <c r="E92" t="s">
        <v>3</v>
      </c>
      <c r="F92">
        <v>205</v>
      </c>
    </row>
    <row r="93" spans="1:6" x14ac:dyDescent="0.75">
      <c r="A93" s="4" t="s">
        <v>34</v>
      </c>
      <c r="B93" s="4" t="str">
        <f t="shared" si="0"/>
        <v>2020-07-25--2020-07-31</v>
      </c>
      <c r="C93" s="4">
        <v>44037</v>
      </c>
      <c r="D93" s="4">
        <f t="shared" si="1"/>
        <v>44043</v>
      </c>
      <c r="E93" t="s">
        <v>4</v>
      </c>
      <c r="F93">
        <v>75</v>
      </c>
    </row>
    <row r="94" spans="1:6" x14ac:dyDescent="0.75">
      <c r="A94" s="4" t="s">
        <v>34</v>
      </c>
      <c r="B94" s="4" t="str">
        <f t="shared" si="0"/>
        <v>2020-07-25--2020-07-31</v>
      </c>
      <c r="C94" s="4">
        <v>44037</v>
      </c>
      <c r="D94" s="4">
        <f t="shared" si="1"/>
        <v>44043</v>
      </c>
      <c r="E94" t="s">
        <v>5</v>
      </c>
      <c r="F94">
        <v>10</v>
      </c>
    </row>
    <row r="95" spans="1:6" x14ac:dyDescent="0.75">
      <c r="A95" s="4" t="s">
        <v>35</v>
      </c>
      <c r="B95" s="4" t="str">
        <f t="shared" si="0"/>
        <v>2020-08-01--2020-08-07</v>
      </c>
      <c r="C95" s="4">
        <v>44044</v>
      </c>
      <c r="D95" s="4">
        <f t="shared" si="1"/>
        <v>44050</v>
      </c>
      <c r="E95" t="s">
        <v>3</v>
      </c>
      <c r="F95">
        <v>212</v>
      </c>
    </row>
    <row r="96" spans="1:6" x14ac:dyDescent="0.75">
      <c r="A96" s="4" t="s">
        <v>35</v>
      </c>
      <c r="B96" s="4" t="str">
        <f t="shared" si="0"/>
        <v>2020-08-01--2020-08-07</v>
      </c>
      <c r="C96" s="4">
        <v>44044</v>
      </c>
      <c r="D96" s="4">
        <f t="shared" si="1"/>
        <v>44050</v>
      </c>
      <c r="E96" t="s">
        <v>4</v>
      </c>
      <c r="F96">
        <v>60</v>
      </c>
    </row>
    <row r="97" spans="1:6" x14ac:dyDescent="0.75">
      <c r="A97" s="4" t="s">
        <v>35</v>
      </c>
      <c r="B97" s="4" t="str">
        <f t="shared" si="0"/>
        <v>2020-08-01--2020-08-07</v>
      </c>
      <c r="C97" s="4">
        <v>44044</v>
      </c>
      <c r="D97" s="4">
        <f t="shared" si="1"/>
        <v>44050</v>
      </c>
      <c r="E97" t="s">
        <v>5</v>
      </c>
      <c r="F97">
        <v>9</v>
      </c>
    </row>
    <row r="98" spans="1:6" x14ac:dyDescent="0.75">
      <c r="A98" s="4" t="s">
        <v>36</v>
      </c>
      <c r="B98" s="4" t="str">
        <f t="shared" si="0"/>
        <v>2020-08-08--2020-08-14</v>
      </c>
      <c r="C98" s="4">
        <v>44051</v>
      </c>
      <c r="D98" s="4">
        <f t="shared" si="1"/>
        <v>44057</v>
      </c>
      <c r="E98" t="s">
        <v>3</v>
      </c>
      <c r="F98">
        <v>184</v>
      </c>
    </row>
    <row r="99" spans="1:6" x14ac:dyDescent="0.75">
      <c r="A99" s="4" t="s">
        <v>36</v>
      </c>
      <c r="B99" s="4" t="str">
        <f t="shared" si="0"/>
        <v>2020-08-08--2020-08-14</v>
      </c>
      <c r="C99" s="4">
        <v>44051</v>
      </c>
      <c r="D99" s="4">
        <f t="shared" si="1"/>
        <v>44057</v>
      </c>
      <c r="E99" t="s">
        <v>4</v>
      </c>
      <c r="F99">
        <v>67</v>
      </c>
    </row>
    <row r="100" spans="1:6" x14ac:dyDescent="0.75">
      <c r="A100" s="4" t="s">
        <v>36</v>
      </c>
      <c r="B100" s="4" t="str">
        <f t="shared" si="0"/>
        <v>2020-08-08--2020-08-14</v>
      </c>
      <c r="C100" s="4">
        <v>44051</v>
      </c>
      <c r="D100" s="4">
        <f t="shared" si="1"/>
        <v>44057</v>
      </c>
      <c r="E100" t="s">
        <v>5</v>
      </c>
      <c r="F100">
        <v>6</v>
      </c>
    </row>
    <row r="101" spans="1:6" x14ac:dyDescent="0.75">
      <c r="A101" s="4" t="s">
        <v>37</v>
      </c>
      <c r="B101" s="4" t="str">
        <f t="shared" si="0"/>
        <v>2020-08-15--2020-08-21</v>
      </c>
      <c r="C101" s="4">
        <v>44058</v>
      </c>
      <c r="D101" s="4">
        <f t="shared" si="1"/>
        <v>44064</v>
      </c>
      <c r="E101" t="s">
        <v>3</v>
      </c>
      <c r="F101">
        <v>200</v>
      </c>
    </row>
    <row r="102" spans="1:6" x14ac:dyDescent="0.75">
      <c r="A102" s="4" t="s">
        <v>37</v>
      </c>
      <c r="B102" s="4" t="str">
        <f t="shared" si="0"/>
        <v>2020-08-15--2020-08-21</v>
      </c>
      <c r="C102" s="4">
        <v>44058</v>
      </c>
      <c r="D102" s="4">
        <f t="shared" si="1"/>
        <v>44064</v>
      </c>
      <c r="E102" t="s">
        <v>4</v>
      </c>
      <c r="F102">
        <v>54</v>
      </c>
    </row>
    <row r="103" spans="1:6" x14ac:dyDescent="0.75">
      <c r="A103" s="4" t="s">
        <v>37</v>
      </c>
      <c r="B103" s="4" t="str">
        <f t="shared" si="0"/>
        <v>2020-08-15--2020-08-21</v>
      </c>
      <c r="C103" s="4">
        <v>44058</v>
      </c>
      <c r="D103" s="4">
        <f t="shared" si="1"/>
        <v>44064</v>
      </c>
      <c r="E103" t="s">
        <v>5</v>
      </c>
      <c r="F103">
        <v>17</v>
      </c>
    </row>
    <row r="104" spans="1:6" x14ac:dyDescent="0.75">
      <c r="A104" s="4" t="s">
        <v>38</v>
      </c>
      <c r="B104" s="4" t="str">
        <f t="shared" si="0"/>
        <v>2020-08-22--2020-08-28</v>
      </c>
      <c r="C104" s="4">
        <v>44065</v>
      </c>
      <c r="D104" s="4">
        <f t="shared" si="1"/>
        <v>44071</v>
      </c>
      <c r="E104" t="s">
        <v>3</v>
      </c>
      <c r="F104">
        <v>306</v>
      </c>
    </row>
    <row r="105" spans="1:6" x14ac:dyDescent="0.75">
      <c r="A105" s="4" t="s">
        <v>38</v>
      </c>
      <c r="B105" s="4" t="str">
        <f t="shared" si="0"/>
        <v>2020-08-22--2020-08-28</v>
      </c>
      <c r="C105" s="4">
        <v>44065</v>
      </c>
      <c r="D105" s="4">
        <f t="shared" si="1"/>
        <v>44071</v>
      </c>
      <c r="E105" t="s">
        <v>4</v>
      </c>
      <c r="F105">
        <v>68</v>
      </c>
    </row>
    <row r="106" spans="1:6" x14ac:dyDescent="0.75">
      <c r="A106" s="4" t="s">
        <v>38</v>
      </c>
      <c r="B106" s="4" t="str">
        <f t="shared" si="0"/>
        <v>2020-08-22--2020-08-28</v>
      </c>
      <c r="C106" s="4">
        <v>44065</v>
      </c>
      <c r="D106" s="4">
        <f t="shared" si="1"/>
        <v>44071</v>
      </c>
      <c r="E106" t="s">
        <v>5</v>
      </c>
      <c r="F106">
        <v>19</v>
      </c>
    </row>
    <row r="107" spans="1:6" x14ac:dyDescent="0.75">
      <c r="A107" s="4" t="s">
        <v>39</v>
      </c>
      <c r="B107" s="4" t="str">
        <f t="shared" si="0"/>
        <v>2020-08-29--2020-09-04</v>
      </c>
      <c r="C107" s="4">
        <v>44072</v>
      </c>
      <c r="D107" s="4">
        <f t="shared" si="1"/>
        <v>44078</v>
      </c>
      <c r="E107" t="s">
        <v>3</v>
      </c>
      <c r="F107">
        <v>232</v>
      </c>
    </row>
    <row r="108" spans="1:6" x14ac:dyDescent="0.75">
      <c r="A108" s="4" t="s">
        <v>39</v>
      </c>
      <c r="B108" s="4" t="str">
        <f t="shared" si="0"/>
        <v>2020-08-29--2020-09-04</v>
      </c>
      <c r="C108" s="4">
        <v>44072</v>
      </c>
      <c r="D108" s="4">
        <f t="shared" si="1"/>
        <v>44078</v>
      </c>
      <c r="E108" t="s">
        <v>4</v>
      </c>
      <c r="F108">
        <v>88</v>
      </c>
    </row>
    <row r="109" spans="1:6" x14ac:dyDescent="0.75">
      <c r="A109" s="4" t="s">
        <v>39</v>
      </c>
      <c r="B109" s="4" t="str">
        <f t="shared" si="0"/>
        <v>2020-08-29--2020-09-04</v>
      </c>
      <c r="C109" s="4">
        <v>44072</v>
      </c>
      <c r="D109" s="4">
        <f t="shared" si="1"/>
        <v>44078</v>
      </c>
      <c r="E109" t="s">
        <v>5</v>
      </c>
      <c r="F109">
        <v>8</v>
      </c>
    </row>
    <row r="110" spans="1:6" x14ac:dyDescent="0.75">
      <c r="A110" s="4" t="s">
        <v>40</v>
      </c>
      <c r="B110" s="4" t="str">
        <f t="shared" si="0"/>
        <v>2020-09-05--2020-09-11</v>
      </c>
      <c r="C110" s="4">
        <v>44079</v>
      </c>
      <c r="D110" s="4">
        <f t="shared" si="1"/>
        <v>44085</v>
      </c>
      <c r="E110" t="s">
        <v>3</v>
      </c>
      <c r="F110">
        <v>227</v>
      </c>
    </row>
    <row r="111" spans="1:6" x14ac:dyDescent="0.75">
      <c r="A111" s="4" t="s">
        <v>40</v>
      </c>
      <c r="B111" s="4" t="str">
        <f t="shared" si="0"/>
        <v>2020-09-05--2020-09-11</v>
      </c>
      <c r="C111" s="4">
        <v>44079</v>
      </c>
      <c r="D111" s="4">
        <f t="shared" si="1"/>
        <v>44085</v>
      </c>
      <c r="E111" t="s">
        <v>4</v>
      </c>
      <c r="F111">
        <v>103</v>
      </c>
    </row>
    <row r="112" spans="1:6" x14ac:dyDescent="0.75">
      <c r="A112" s="4" t="s">
        <v>40</v>
      </c>
      <c r="B112" s="4" t="str">
        <f t="shared" si="0"/>
        <v>2020-09-05--2020-09-11</v>
      </c>
      <c r="C112" s="4">
        <v>44079</v>
      </c>
      <c r="D112" s="4">
        <f t="shared" si="1"/>
        <v>44085</v>
      </c>
      <c r="E112" t="s">
        <v>5</v>
      </c>
      <c r="F112">
        <v>25</v>
      </c>
    </row>
    <row r="113" spans="1:6" x14ac:dyDescent="0.75">
      <c r="A113" s="4" t="s">
        <v>41</v>
      </c>
      <c r="B113" s="4" t="str">
        <f t="shared" si="0"/>
        <v>2020-09-12--2020-09-18</v>
      </c>
      <c r="C113" s="4">
        <v>44086</v>
      </c>
      <c r="D113" s="4">
        <f t="shared" si="1"/>
        <v>44092</v>
      </c>
      <c r="E113" t="s">
        <v>3</v>
      </c>
      <c r="F113">
        <v>300</v>
      </c>
    </row>
    <row r="114" spans="1:6" x14ac:dyDescent="0.75">
      <c r="A114" s="4" t="s">
        <v>41</v>
      </c>
      <c r="B114" s="4" t="str">
        <f t="shared" si="0"/>
        <v>2020-09-12--2020-09-18</v>
      </c>
      <c r="C114" s="4">
        <v>44086</v>
      </c>
      <c r="D114" s="4">
        <f t="shared" si="1"/>
        <v>44092</v>
      </c>
      <c r="E114" t="s">
        <v>4</v>
      </c>
      <c r="F114">
        <v>77</v>
      </c>
    </row>
    <row r="115" spans="1:6" x14ac:dyDescent="0.75">
      <c r="A115" s="4" t="s">
        <v>41</v>
      </c>
      <c r="B115" s="4" t="str">
        <f t="shared" si="0"/>
        <v>2020-09-12--2020-09-18</v>
      </c>
      <c r="C115" s="4">
        <v>44086</v>
      </c>
      <c r="D115" s="4">
        <f t="shared" si="1"/>
        <v>44092</v>
      </c>
      <c r="E115" t="s">
        <v>5</v>
      </c>
      <c r="F115">
        <v>27</v>
      </c>
    </row>
    <row r="116" spans="1:6" x14ac:dyDescent="0.75">
      <c r="A116" s="4" t="s">
        <v>42</v>
      </c>
      <c r="B116" s="4" t="str">
        <f t="shared" si="0"/>
        <v>2020-09-19--2020-09-25</v>
      </c>
      <c r="C116" s="4">
        <v>44093</v>
      </c>
      <c r="D116" s="4">
        <f t="shared" si="1"/>
        <v>44099</v>
      </c>
      <c r="E116" t="s">
        <v>4</v>
      </c>
      <c r="F116">
        <v>263</v>
      </c>
    </row>
    <row r="117" spans="1:6" x14ac:dyDescent="0.75">
      <c r="A117" s="4" t="s">
        <v>42</v>
      </c>
      <c r="B117" s="4" t="str">
        <f t="shared" si="0"/>
        <v>2020-09-19--2020-09-25</v>
      </c>
      <c r="C117" s="4">
        <v>44093</v>
      </c>
      <c r="D117" s="4">
        <f t="shared" si="1"/>
        <v>44099</v>
      </c>
      <c r="E117" t="s">
        <v>3</v>
      </c>
      <c r="F117">
        <v>246</v>
      </c>
    </row>
    <row r="118" spans="1:6" x14ac:dyDescent="0.75">
      <c r="A118" s="4" t="s">
        <v>42</v>
      </c>
      <c r="B118" s="4" t="str">
        <f t="shared" si="0"/>
        <v>2020-09-19--2020-09-25</v>
      </c>
      <c r="C118" s="4">
        <v>44093</v>
      </c>
      <c r="D118" s="4">
        <f t="shared" si="1"/>
        <v>44099</v>
      </c>
      <c r="E118" t="s">
        <v>5</v>
      </c>
      <c r="F118">
        <v>51</v>
      </c>
    </row>
    <row r="119" spans="1:6" x14ac:dyDescent="0.75">
      <c r="A119" s="4" t="s">
        <v>43</v>
      </c>
      <c r="B119" s="4" t="str">
        <f t="shared" si="0"/>
        <v>2020-09-26--2020-10-02</v>
      </c>
      <c r="C119" s="4">
        <v>44100</v>
      </c>
      <c r="D119" s="4">
        <f t="shared" si="1"/>
        <v>44106</v>
      </c>
      <c r="E119" t="s">
        <v>4</v>
      </c>
      <c r="F119">
        <v>455</v>
      </c>
    </row>
    <row r="120" spans="1:6" x14ac:dyDescent="0.75">
      <c r="A120" s="4" t="s">
        <v>43</v>
      </c>
      <c r="B120" s="4" t="str">
        <f t="shared" si="0"/>
        <v>2020-09-26--2020-10-02</v>
      </c>
      <c r="C120" s="4">
        <v>44100</v>
      </c>
      <c r="D120" s="4">
        <f t="shared" si="1"/>
        <v>44106</v>
      </c>
      <c r="E120" t="s">
        <v>3</v>
      </c>
      <c r="F120">
        <v>323</v>
      </c>
    </row>
    <row r="121" spans="1:6" x14ac:dyDescent="0.75">
      <c r="A121" s="4" t="s">
        <v>43</v>
      </c>
      <c r="B121" s="4" t="str">
        <f t="shared" si="0"/>
        <v>2020-09-26--2020-10-02</v>
      </c>
      <c r="C121" s="4">
        <v>44100</v>
      </c>
      <c r="D121" s="4">
        <f t="shared" si="1"/>
        <v>44106</v>
      </c>
      <c r="E121" t="s">
        <v>5</v>
      </c>
      <c r="F121">
        <v>39</v>
      </c>
    </row>
    <row r="122" spans="1:6" x14ac:dyDescent="0.75">
      <c r="A122" s="4" t="s">
        <v>44</v>
      </c>
      <c r="B122" s="4" t="str">
        <f t="shared" si="0"/>
        <v>2020-10-03--2020-10-09</v>
      </c>
      <c r="C122" s="4">
        <v>44107</v>
      </c>
      <c r="D122" s="4">
        <f t="shared" si="1"/>
        <v>44113</v>
      </c>
      <c r="E122" t="s">
        <v>4</v>
      </c>
      <c r="F122">
        <v>709</v>
      </c>
    </row>
    <row r="123" spans="1:6" x14ac:dyDescent="0.75">
      <c r="A123" s="4" t="s">
        <v>44</v>
      </c>
      <c r="B123" s="4" t="str">
        <f t="shared" si="0"/>
        <v>2020-10-03--2020-10-09</v>
      </c>
      <c r="C123" s="4">
        <v>44107</v>
      </c>
      <c r="D123" s="4">
        <f t="shared" si="1"/>
        <v>44113</v>
      </c>
      <c r="E123" t="s">
        <v>3</v>
      </c>
      <c r="F123">
        <v>366</v>
      </c>
    </row>
    <row r="124" spans="1:6" x14ac:dyDescent="0.75">
      <c r="A124" s="4" t="s">
        <v>44</v>
      </c>
      <c r="B124" s="4" t="str">
        <f t="shared" si="0"/>
        <v>2020-10-03--2020-10-09</v>
      </c>
      <c r="C124" s="4">
        <v>44107</v>
      </c>
      <c r="D124" s="4">
        <f t="shared" si="1"/>
        <v>44113</v>
      </c>
      <c r="E124" t="s">
        <v>5</v>
      </c>
      <c r="F124">
        <v>58</v>
      </c>
    </row>
    <row r="125" spans="1:6" x14ac:dyDescent="0.75">
      <c r="A125" s="4" t="s">
        <v>45</v>
      </c>
      <c r="B125" s="4" t="str">
        <f t="shared" si="0"/>
        <v>2020-10-10--2020-10-16</v>
      </c>
      <c r="C125" s="4">
        <v>44114</v>
      </c>
      <c r="D125" s="4">
        <f t="shared" si="1"/>
        <v>44120</v>
      </c>
      <c r="E125" t="s">
        <v>3</v>
      </c>
      <c r="F125">
        <v>1580</v>
      </c>
    </row>
    <row r="126" spans="1:6" x14ac:dyDescent="0.75">
      <c r="A126" s="4" t="s">
        <v>45</v>
      </c>
      <c r="B126" s="4" t="str">
        <f t="shared" si="0"/>
        <v>2020-10-10--2020-10-16</v>
      </c>
      <c r="C126" s="4">
        <v>44114</v>
      </c>
      <c r="D126" s="4">
        <f t="shared" si="1"/>
        <v>44120</v>
      </c>
      <c r="E126" t="s">
        <v>4</v>
      </c>
      <c r="F126">
        <v>1189</v>
      </c>
    </row>
    <row r="127" spans="1:6" x14ac:dyDescent="0.75">
      <c r="A127" s="4" t="s">
        <v>45</v>
      </c>
      <c r="B127" s="4" t="str">
        <f t="shared" si="0"/>
        <v>2020-10-10--2020-10-16</v>
      </c>
      <c r="C127" s="4">
        <v>44114</v>
      </c>
      <c r="D127" s="4">
        <f t="shared" si="1"/>
        <v>44120</v>
      </c>
      <c r="E127" t="s">
        <v>5</v>
      </c>
      <c r="F127">
        <v>228</v>
      </c>
    </row>
    <row r="128" spans="1:6" x14ac:dyDescent="0.75">
      <c r="A128" s="4" t="s">
        <v>46</v>
      </c>
      <c r="B128" s="4" t="str">
        <f t="shared" si="0"/>
        <v>2020-10-17--2020-10-23</v>
      </c>
      <c r="C128" s="4">
        <v>44121</v>
      </c>
      <c r="D128" s="4">
        <f t="shared" si="1"/>
        <v>44127</v>
      </c>
      <c r="E128" t="s">
        <v>3</v>
      </c>
      <c r="F128">
        <v>3600</v>
      </c>
    </row>
    <row r="129" spans="1:6" x14ac:dyDescent="0.75">
      <c r="A129" s="4" t="s">
        <v>46</v>
      </c>
      <c r="B129" s="4" t="str">
        <f t="shared" si="0"/>
        <v>2020-10-17--2020-10-23</v>
      </c>
      <c r="C129" s="4">
        <v>44121</v>
      </c>
      <c r="D129" s="4">
        <f t="shared" si="1"/>
        <v>44127</v>
      </c>
      <c r="E129" t="s">
        <v>4</v>
      </c>
      <c r="F129">
        <v>1758</v>
      </c>
    </row>
    <row r="130" spans="1:6" x14ac:dyDescent="0.75">
      <c r="A130" s="4" t="s">
        <v>46</v>
      </c>
      <c r="B130" s="4" t="str">
        <f t="shared" si="0"/>
        <v>2020-10-17--2020-10-23</v>
      </c>
      <c r="C130" s="4">
        <v>44121</v>
      </c>
      <c r="D130" s="4">
        <f t="shared" si="1"/>
        <v>44127</v>
      </c>
      <c r="E130" t="s">
        <v>5</v>
      </c>
      <c r="F130">
        <v>573</v>
      </c>
    </row>
    <row r="131" spans="1:6" x14ac:dyDescent="0.75">
      <c r="A131" s="4" t="s">
        <v>47</v>
      </c>
      <c r="B131" s="4" t="str">
        <f t="shared" si="0"/>
        <v>2020-10-24--2020-10-30</v>
      </c>
      <c r="C131" s="4">
        <v>44128</v>
      </c>
      <c r="D131" s="4">
        <f t="shared" si="1"/>
        <v>44134</v>
      </c>
      <c r="E131" t="s">
        <v>3</v>
      </c>
      <c r="F131">
        <v>4304</v>
      </c>
    </row>
    <row r="132" spans="1:6" x14ac:dyDescent="0.75">
      <c r="A132" s="4" t="s">
        <v>47</v>
      </c>
      <c r="B132" s="4" t="str">
        <f t="shared" si="0"/>
        <v>2020-10-24--2020-10-30</v>
      </c>
      <c r="C132" s="4">
        <v>44128</v>
      </c>
      <c r="D132" s="4">
        <f t="shared" si="1"/>
        <v>44134</v>
      </c>
      <c r="E132" t="s">
        <v>4</v>
      </c>
      <c r="F132">
        <v>1597</v>
      </c>
    </row>
    <row r="133" spans="1:6" x14ac:dyDescent="0.75">
      <c r="A133" s="4" t="s">
        <v>47</v>
      </c>
      <c r="B133" s="4" t="str">
        <f t="shared" si="0"/>
        <v>2020-10-24--2020-10-30</v>
      </c>
      <c r="C133" s="4">
        <v>44128</v>
      </c>
      <c r="D133" s="4">
        <f t="shared" si="1"/>
        <v>44134</v>
      </c>
      <c r="E133" t="s">
        <v>5</v>
      </c>
      <c r="F133">
        <v>450</v>
      </c>
    </row>
    <row r="134" spans="1:6" x14ac:dyDescent="0.75">
      <c r="A134" s="4" t="s">
        <v>48</v>
      </c>
      <c r="B134" s="4" t="str">
        <f t="shared" si="0"/>
        <v>2020-10-31--2020-11-06</v>
      </c>
      <c r="C134" s="4">
        <v>44135</v>
      </c>
      <c r="D134" s="4">
        <f t="shared" si="1"/>
        <v>44141</v>
      </c>
      <c r="E134" t="s">
        <v>3</v>
      </c>
      <c r="F134">
        <v>3799</v>
      </c>
    </row>
    <row r="135" spans="1:6" x14ac:dyDescent="0.75">
      <c r="A135" s="4" t="s">
        <v>48</v>
      </c>
      <c r="B135" s="4" t="str">
        <f t="shared" si="0"/>
        <v>2020-10-31--2020-11-06</v>
      </c>
      <c r="C135" s="4">
        <v>44135</v>
      </c>
      <c r="D135" s="4">
        <f t="shared" si="1"/>
        <v>44141</v>
      </c>
      <c r="E135" t="s">
        <v>4</v>
      </c>
      <c r="F135">
        <v>1530</v>
      </c>
    </row>
    <row r="136" spans="1:6" x14ac:dyDescent="0.75">
      <c r="A136" s="4" t="s">
        <v>48</v>
      </c>
      <c r="B136" s="4" t="str">
        <f t="shared" si="0"/>
        <v>2020-10-31--2020-11-06</v>
      </c>
      <c r="C136" s="4">
        <v>44135</v>
      </c>
      <c r="D136" s="4">
        <f t="shared" si="1"/>
        <v>44141</v>
      </c>
      <c r="E136" t="s">
        <v>5</v>
      </c>
      <c r="F136">
        <v>461</v>
      </c>
    </row>
    <row r="137" spans="1:6" x14ac:dyDescent="0.75">
      <c r="A137" s="4" t="s">
        <v>49</v>
      </c>
      <c r="B137" s="4" t="str">
        <f t="shared" si="0"/>
        <v>2020-11-07--2020-11-13</v>
      </c>
      <c r="C137" s="4">
        <v>44142</v>
      </c>
      <c r="D137" s="4">
        <f t="shared" si="1"/>
        <v>44148</v>
      </c>
      <c r="E137" t="s">
        <v>3</v>
      </c>
      <c r="F137">
        <v>4364</v>
      </c>
    </row>
    <row r="138" spans="1:6" x14ac:dyDescent="0.75">
      <c r="A138" s="4" t="s">
        <v>49</v>
      </c>
      <c r="B138" s="4" t="str">
        <f t="shared" si="0"/>
        <v>2020-11-07--2020-11-13</v>
      </c>
      <c r="C138" s="4">
        <v>44142</v>
      </c>
      <c r="D138" s="4">
        <f t="shared" si="1"/>
        <v>44148</v>
      </c>
      <c r="E138" t="s">
        <v>4</v>
      </c>
      <c r="F138">
        <v>1815</v>
      </c>
    </row>
    <row r="139" spans="1:6" x14ac:dyDescent="0.75">
      <c r="A139" s="4" t="s">
        <v>49</v>
      </c>
      <c r="B139" s="4" t="str">
        <f t="shared" ref="B139:B202" si="2">TEXT(C139,"YYYY-MM-DD")&amp;"--"&amp;TEXT(D139,"YYYY-MM-DD")</f>
        <v>2020-11-07--2020-11-13</v>
      </c>
      <c r="C139" s="4">
        <v>44142</v>
      </c>
      <c r="D139" s="4">
        <f t="shared" ref="D139:D202" si="3">C139+6</f>
        <v>44148</v>
      </c>
      <c r="E139" t="s">
        <v>5</v>
      </c>
      <c r="F139">
        <v>525</v>
      </c>
    </row>
    <row r="140" spans="1:6" x14ac:dyDescent="0.75">
      <c r="A140" s="4" t="s">
        <v>50</v>
      </c>
      <c r="B140" s="4" t="str">
        <f t="shared" si="2"/>
        <v>2020-11-14--2020-11-20</v>
      </c>
      <c r="C140" s="4">
        <v>44149</v>
      </c>
      <c r="D140" s="4">
        <f t="shared" si="3"/>
        <v>44155</v>
      </c>
      <c r="E140" t="s">
        <v>3</v>
      </c>
      <c r="F140">
        <v>3645</v>
      </c>
    </row>
    <row r="141" spans="1:6" x14ac:dyDescent="0.75">
      <c r="A141" s="4" t="s">
        <v>50</v>
      </c>
      <c r="B141" s="4" t="str">
        <f t="shared" si="2"/>
        <v>2020-11-14--2020-11-20</v>
      </c>
      <c r="C141" s="4">
        <v>44149</v>
      </c>
      <c r="D141" s="4">
        <f t="shared" si="3"/>
        <v>44155</v>
      </c>
      <c r="E141" t="s">
        <v>4</v>
      </c>
      <c r="F141">
        <v>1558</v>
      </c>
    </row>
    <row r="142" spans="1:6" x14ac:dyDescent="0.75">
      <c r="A142" s="4" t="s">
        <v>50</v>
      </c>
      <c r="B142" s="4" t="str">
        <f t="shared" si="2"/>
        <v>2020-11-14--2020-11-20</v>
      </c>
      <c r="C142" s="4">
        <v>44149</v>
      </c>
      <c r="D142" s="4">
        <f t="shared" si="3"/>
        <v>44155</v>
      </c>
      <c r="E142" t="s">
        <v>5</v>
      </c>
      <c r="F142">
        <v>422</v>
      </c>
    </row>
    <row r="143" spans="1:6" x14ac:dyDescent="0.75">
      <c r="A143" s="4" t="s">
        <v>51</v>
      </c>
      <c r="B143" s="4" t="str">
        <f t="shared" si="2"/>
        <v>2020-11-21--2020-11-27</v>
      </c>
      <c r="C143" s="4">
        <v>44156</v>
      </c>
      <c r="D143" s="4">
        <f t="shared" si="3"/>
        <v>44162</v>
      </c>
      <c r="E143" t="s">
        <v>3</v>
      </c>
      <c r="F143">
        <v>3259</v>
      </c>
    </row>
    <row r="144" spans="1:6" x14ac:dyDescent="0.75">
      <c r="A144" s="4" t="s">
        <v>51</v>
      </c>
      <c r="B144" s="4" t="str">
        <f t="shared" si="2"/>
        <v>2020-11-21--2020-11-27</v>
      </c>
      <c r="C144" s="4">
        <v>44156</v>
      </c>
      <c r="D144" s="4">
        <f t="shared" si="3"/>
        <v>44162</v>
      </c>
      <c r="E144" t="s">
        <v>4</v>
      </c>
      <c r="F144">
        <v>1546</v>
      </c>
    </row>
    <row r="145" spans="1:6" x14ac:dyDescent="0.75">
      <c r="A145" s="4" t="s">
        <v>51</v>
      </c>
      <c r="B145" s="4" t="str">
        <f t="shared" si="2"/>
        <v>2020-11-21--2020-11-27</v>
      </c>
      <c r="C145" s="4">
        <v>44156</v>
      </c>
      <c r="D145" s="4">
        <f t="shared" si="3"/>
        <v>44162</v>
      </c>
      <c r="E145" t="s">
        <v>5</v>
      </c>
      <c r="F145">
        <v>414</v>
      </c>
    </row>
    <row r="146" spans="1:6" x14ac:dyDescent="0.75">
      <c r="A146" s="4" t="s">
        <v>52</v>
      </c>
      <c r="B146" s="4" t="str">
        <f t="shared" si="2"/>
        <v>2020-11-28--2020-12-04</v>
      </c>
      <c r="C146" s="4">
        <v>44163</v>
      </c>
      <c r="D146" s="4">
        <f t="shared" si="3"/>
        <v>44169</v>
      </c>
      <c r="E146" t="s">
        <v>3</v>
      </c>
      <c r="F146">
        <v>3286</v>
      </c>
    </row>
    <row r="147" spans="1:6" x14ac:dyDescent="0.75">
      <c r="A147" s="4" t="s">
        <v>52</v>
      </c>
      <c r="B147" s="4" t="str">
        <f t="shared" si="2"/>
        <v>2020-11-28--2020-12-04</v>
      </c>
      <c r="C147" s="4">
        <v>44163</v>
      </c>
      <c r="D147" s="4">
        <f t="shared" si="3"/>
        <v>44169</v>
      </c>
      <c r="E147" t="s">
        <v>4</v>
      </c>
      <c r="F147">
        <v>1590</v>
      </c>
    </row>
    <row r="148" spans="1:6" x14ac:dyDescent="0.75">
      <c r="A148" s="4" t="s">
        <v>52</v>
      </c>
      <c r="B148" s="4" t="str">
        <f t="shared" si="2"/>
        <v>2020-11-28--2020-12-04</v>
      </c>
      <c r="C148" s="4">
        <v>44163</v>
      </c>
      <c r="D148" s="4">
        <f t="shared" si="3"/>
        <v>44169</v>
      </c>
      <c r="E148" t="s">
        <v>5</v>
      </c>
      <c r="F148">
        <v>356</v>
      </c>
    </row>
    <row r="149" spans="1:6" x14ac:dyDescent="0.75">
      <c r="A149" s="4" t="s">
        <v>53</v>
      </c>
      <c r="B149" s="4" t="str">
        <f t="shared" si="2"/>
        <v>2020-12-05--2020-12-11</v>
      </c>
      <c r="C149" s="4">
        <v>44170</v>
      </c>
      <c r="D149" s="4">
        <f t="shared" si="3"/>
        <v>44176</v>
      </c>
      <c r="E149" t="s">
        <v>3</v>
      </c>
      <c r="F149">
        <v>3476</v>
      </c>
    </row>
    <row r="150" spans="1:6" x14ac:dyDescent="0.75">
      <c r="A150" s="4" t="s">
        <v>53</v>
      </c>
      <c r="B150" s="4" t="str">
        <f t="shared" si="2"/>
        <v>2020-12-05--2020-12-11</v>
      </c>
      <c r="C150" s="4">
        <v>44170</v>
      </c>
      <c r="D150" s="4">
        <f t="shared" si="3"/>
        <v>44176</v>
      </c>
      <c r="E150" t="s">
        <v>4</v>
      </c>
      <c r="F150">
        <v>1481</v>
      </c>
    </row>
    <row r="151" spans="1:6" x14ac:dyDescent="0.75">
      <c r="A151" s="4" t="s">
        <v>53</v>
      </c>
      <c r="B151" s="4" t="str">
        <f t="shared" si="2"/>
        <v>2020-12-05--2020-12-11</v>
      </c>
      <c r="C151" s="4">
        <v>44170</v>
      </c>
      <c r="D151" s="4">
        <f t="shared" si="3"/>
        <v>44176</v>
      </c>
      <c r="E151" t="s">
        <v>5</v>
      </c>
      <c r="F151">
        <v>342</v>
      </c>
    </row>
    <row r="152" spans="1:6" x14ac:dyDescent="0.75">
      <c r="A152" s="4" t="s">
        <v>54</v>
      </c>
      <c r="B152" s="4" t="str">
        <f t="shared" si="2"/>
        <v>2020-12-12--2020-12-18</v>
      </c>
      <c r="C152" s="4">
        <v>44177</v>
      </c>
      <c r="D152" s="4">
        <f t="shared" si="3"/>
        <v>44183</v>
      </c>
      <c r="E152" t="s">
        <v>3</v>
      </c>
      <c r="F152">
        <v>3356</v>
      </c>
    </row>
    <row r="153" spans="1:6" x14ac:dyDescent="0.75">
      <c r="A153" s="4" t="s">
        <v>54</v>
      </c>
      <c r="B153" s="4" t="str">
        <f t="shared" si="2"/>
        <v>2020-12-12--2020-12-18</v>
      </c>
      <c r="C153" s="4">
        <v>44177</v>
      </c>
      <c r="D153" s="4">
        <f t="shared" si="3"/>
        <v>44183</v>
      </c>
      <c r="E153" t="s">
        <v>4</v>
      </c>
      <c r="F153">
        <v>1534</v>
      </c>
    </row>
    <row r="154" spans="1:6" x14ac:dyDescent="0.75">
      <c r="A154" s="4" t="s">
        <v>54</v>
      </c>
      <c r="B154" s="4" t="str">
        <f t="shared" si="2"/>
        <v>2020-12-12--2020-12-18</v>
      </c>
      <c r="C154" s="4">
        <v>44177</v>
      </c>
      <c r="D154" s="4">
        <f t="shared" si="3"/>
        <v>44183</v>
      </c>
      <c r="E154" t="s">
        <v>5</v>
      </c>
      <c r="F154">
        <v>401</v>
      </c>
    </row>
    <row r="155" spans="1:6" x14ac:dyDescent="0.75">
      <c r="A155" s="4" t="s">
        <v>55</v>
      </c>
      <c r="B155" s="4" t="str">
        <f t="shared" si="2"/>
        <v>2020-12-19--2020-12-25</v>
      </c>
      <c r="C155" s="4">
        <v>44184</v>
      </c>
      <c r="D155" s="4">
        <f t="shared" si="3"/>
        <v>44190</v>
      </c>
      <c r="E155" t="s">
        <v>3</v>
      </c>
      <c r="F155">
        <v>2514</v>
      </c>
    </row>
    <row r="156" spans="1:6" x14ac:dyDescent="0.75">
      <c r="A156" s="4" t="s">
        <v>55</v>
      </c>
      <c r="B156" s="4" t="str">
        <f t="shared" si="2"/>
        <v>2020-12-19--2020-12-25</v>
      </c>
      <c r="C156" s="4">
        <v>44184</v>
      </c>
      <c r="D156" s="4">
        <f t="shared" si="3"/>
        <v>44190</v>
      </c>
      <c r="E156" t="s">
        <v>4</v>
      </c>
      <c r="F156">
        <v>1200</v>
      </c>
    </row>
    <row r="157" spans="1:6" x14ac:dyDescent="0.75">
      <c r="A157" s="4" t="s">
        <v>55</v>
      </c>
      <c r="B157" s="4" t="str">
        <f t="shared" si="2"/>
        <v>2020-12-19--2020-12-25</v>
      </c>
      <c r="C157" s="4">
        <v>44184</v>
      </c>
      <c r="D157" s="4">
        <f t="shared" si="3"/>
        <v>44190</v>
      </c>
      <c r="E157" t="s">
        <v>5</v>
      </c>
      <c r="F157">
        <v>387</v>
      </c>
    </row>
    <row r="158" spans="1:6" x14ac:dyDescent="0.75">
      <c r="A158" s="4" t="s">
        <v>56</v>
      </c>
      <c r="B158" s="4" t="str">
        <f t="shared" si="2"/>
        <v>2020-12-26--2021-01-01</v>
      </c>
      <c r="C158" s="4">
        <v>44191</v>
      </c>
      <c r="D158" s="4">
        <f t="shared" si="3"/>
        <v>44197</v>
      </c>
      <c r="E158" t="s">
        <v>3</v>
      </c>
      <c r="F158">
        <v>2541</v>
      </c>
    </row>
    <row r="159" spans="1:6" x14ac:dyDescent="0.75">
      <c r="A159" s="4" t="s">
        <v>56</v>
      </c>
      <c r="B159" s="4" t="str">
        <f t="shared" si="2"/>
        <v>2020-12-26--2021-01-01</v>
      </c>
      <c r="C159" s="4">
        <v>44191</v>
      </c>
      <c r="D159" s="4">
        <f t="shared" si="3"/>
        <v>44197</v>
      </c>
      <c r="E159" t="s">
        <v>4</v>
      </c>
      <c r="F159">
        <v>1238</v>
      </c>
    </row>
    <row r="160" spans="1:6" x14ac:dyDescent="0.75">
      <c r="A160" s="4" t="s">
        <v>56</v>
      </c>
      <c r="B160" s="4" t="str">
        <f t="shared" si="2"/>
        <v>2020-12-26--2021-01-01</v>
      </c>
      <c r="C160" s="4">
        <v>44191</v>
      </c>
      <c r="D160" s="4">
        <f t="shared" si="3"/>
        <v>44197</v>
      </c>
      <c r="E160" t="s">
        <v>5</v>
      </c>
      <c r="F160">
        <v>322</v>
      </c>
    </row>
    <row r="161" spans="1:6" x14ac:dyDescent="0.75">
      <c r="A161" s="4" t="s">
        <v>57</v>
      </c>
      <c r="B161" s="4" t="str">
        <f t="shared" si="2"/>
        <v>2021-01-02--2021-01-08</v>
      </c>
      <c r="C161" s="4">
        <v>44198</v>
      </c>
      <c r="D161" s="4">
        <f t="shared" si="3"/>
        <v>44204</v>
      </c>
      <c r="E161" t="s">
        <v>3</v>
      </c>
      <c r="F161">
        <v>2932</v>
      </c>
    </row>
    <row r="162" spans="1:6" x14ac:dyDescent="0.75">
      <c r="A162" s="4" t="s">
        <v>57</v>
      </c>
      <c r="B162" s="4" t="str">
        <f t="shared" si="2"/>
        <v>2021-01-02--2021-01-08</v>
      </c>
      <c r="C162" s="4">
        <v>44198</v>
      </c>
      <c r="D162" s="4">
        <f t="shared" si="3"/>
        <v>44204</v>
      </c>
      <c r="E162" t="s">
        <v>4</v>
      </c>
      <c r="F162">
        <v>1081</v>
      </c>
    </row>
    <row r="163" spans="1:6" x14ac:dyDescent="0.75">
      <c r="A163" s="4" t="s">
        <v>57</v>
      </c>
      <c r="B163" s="4" t="str">
        <f t="shared" si="2"/>
        <v>2021-01-02--2021-01-08</v>
      </c>
      <c r="C163" s="4">
        <v>44198</v>
      </c>
      <c r="D163" s="4">
        <f t="shared" si="3"/>
        <v>44204</v>
      </c>
      <c r="E163" t="s">
        <v>5</v>
      </c>
      <c r="F163">
        <v>339</v>
      </c>
    </row>
    <row r="164" spans="1:6" x14ac:dyDescent="0.75">
      <c r="A164" s="4" t="s">
        <v>58</v>
      </c>
      <c r="B164" s="4" t="str">
        <f t="shared" si="2"/>
        <v>2021-01-09--2021-01-15</v>
      </c>
      <c r="C164" s="4">
        <v>44205</v>
      </c>
      <c r="D164" s="4">
        <f t="shared" si="3"/>
        <v>44211</v>
      </c>
      <c r="E164" t="s">
        <v>3</v>
      </c>
      <c r="F164">
        <v>3130</v>
      </c>
    </row>
    <row r="165" spans="1:6" x14ac:dyDescent="0.75">
      <c r="A165" s="4" t="s">
        <v>58</v>
      </c>
      <c r="B165" s="4" t="str">
        <f t="shared" si="2"/>
        <v>2021-01-09--2021-01-15</v>
      </c>
      <c r="C165" s="4">
        <v>44205</v>
      </c>
      <c r="D165" s="4">
        <f t="shared" si="3"/>
        <v>44211</v>
      </c>
      <c r="E165" t="s">
        <v>4</v>
      </c>
      <c r="F165">
        <v>897</v>
      </c>
    </row>
    <row r="166" spans="1:6" x14ac:dyDescent="0.75">
      <c r="A166" s="4" t="s">
        <v>58</v>
      </c>
      <c r="B166" s="4" t="str">
        <f t="shared" si="2"/>
        <v>2021-01-09--2021-01-15</v>
      </c>
      <c r="C166" s="4">
        <v>44205</v>
      </c>
      <c r="D166" s="4">
        <f t="shared" si="3"/>
        <v>44211</v>
      </c>
      <c r="E166" t="s">
        <v>5</v>
      </c>
      <c r="F166">
        <v>371</v>
      </c>
    </row>
    <row r="167" spans="1:6" x14ac:dyDescent="0.75">
      <c r="A167" s="4" t="s">
        <v>59</v>
      </c>
      <c r="B167" s="4" t="str">
        <f t="shared" si="2"/>
        <v>2021-01-16--2021-01-22</v>
      </c>
      <c r="C167" s="4">
        <v>44212</v>
      </c>
      <c r="D167" s="4">
        <f t="shared" si="3"/>
        <v>44218</v>
      </c>
      <c r="E167" t="s">
        <v>3</v>
      </c>
      <c r="F167">
        <v>1244</v>
      </c>
    </row>
    <row r="168" spans="1:6" x14ac:dyDescent="0.75">
      <c r="A168" s="4" t="s">
        <v>59</v>
      </c>
      <c r="B168" s="4" t="str">
        <f t="shared" si="2"/>
        <v>2021-01-16--2021-01-22</v>
      </c>
      <c r="C168" s="4">
        <v>44212</v>
      </c>
      <c r="D168" s="4">
        <f t="shared" si="3"/>
        <v>44218</v>
      </c>
      <c r="E168" t="s">
        <v>4</v>
      </c>
      <c r="F168">
        <v>463</v>
      </c>
    </row>
    <row r="169" spans="1:6" x14ac:dyDescent="0.75">
      <c r="A169" s="4" t="s">
        <v>59</v>
      </c>
      <c r="B169" s="4" t="str">
        <f t="shared" si="2"/>
        <v>2021-01-16--2021-01-22</v>
      </c>
      <c r="C169" s="4">
        <v>44212</v>
      </c>
      <c r="D169" s="4">
        <f t="shared" si="3"/>
        <v>44218</v>
      </c>
      <c r="E169" t="s">
        <v>5</v>
      </c>
      <c r="F169">
        <v>170</v>
      </c>
    </row>
    <row r="170" spans="1:6" x14ac:dyDescent="0.75">
      <c r="A170" s="4" t="s">
        <v>60</v>
      </c>
      <c r="B170" s="4" t="str">
        <f t="shared" si="2"/>
        <v>2021-01-23--2021-01-29</v>
      </c>
      <c r="C170" s="4">
        <v>44219</v>
      </c>
      <c r="D170" s="4">
        <f t="shared" si="3"/>
        <v>44225</v>
      </c>
      <c r="E170" t="s">
        <v>3</v>
      </c>
      <c r="F170">
        <v>1040</v>
      </c>
    </row>
    <row r="171" spans="1:6" x14ac:dyDescent="0.75">
      <c r="A171" s="4" t="s">
        <v>60</v>
      </c>
      <c r="B171" s="4" t="str">
        <f t="shared" si="2"/>
        <v>2021-01-23--2021-01-29</v>
      </c>
      <c r="C171" s="4">
        <v>44219</v>
      </c>
      <c r="D171" s="4">
        <f t="shared" si="3"/>
        <v>44225</v>
      </c>
      <c r="E171" t="s">
        <v>4</v>
      </c>
      <c r="F171">
        <v>417</v>
      </c>
    </row>
    <row r="172" spans="1:6" x14ac:dyDescent="0.75">
      <c r="A172" s="4" t="s">
        <v>60</v>
      </c>
      <c r="B172" s="4" t="str">
        <f t="shared" si="2"/>
        <v>2021-01-23--2021-01-29</v>
      </c>
      <c r="C172" s="4">
        <v>44219</v>
      </c>
      <c r="D172" s="4">
        <f t="shared" si="3"/>
        <v>44225</v>
      </c>
      <c r="E172" t="s">
        <v>5</v>
      </c>
      <c r="F172">
        <v>141</v>
      </c>
    </row>
    <row r="173" spans="1:6" x14ac:dyDescent="0.75">
      <c r="A173" s="4" t="s">
        <v>61</v>
      </c>
      <c r="B173" s="4" t="str">
        <f t="shared" si="2"/>
        <v>2021-01-30--2021-02-05</v>
      </c>
      <c r="C173" s="4">
        <v>44226</v>
      </c>
      <c r="D173" s="4">
        <f t="shared" si="3"/>
        <v>44232</v>
      </c>
      <c r="E173" t="s">
        <v>3</v>
      </c>
      <c r="F173">
        <v>1059</v>
      </c>
    </row>
    <row r="174" spans="1:6" x14ac:dyDescent="0.75">
      <c r="A174" s="4" t="s">
        <v>61</v>
      </c>
      <c r="B174" s="4" t="str">
        <f t="shared" si="2"/>
        <v>2021-01-30--2021-02-05</v>
      </c>
      <c r="C174" s="4">
        <v>44226</v>
      </c>
      <c r="D174" s="4">
        <f t="shared" si="3"/>
        <v>44232</v>
      </c>
      <c r="E174" t="s">
        <v>4</v>
      </c>
      <c r="F174">
        <v>552</v>
      </c>
    </row>
    <row r="175" spans="1:6" x14ac:dyDescent="0.75">
      <c r="A175" s="4" t="s">
        <v>61</v>
      </c>
      <c r="B175" s="4" t="str">
        <f t="shared" si="2"/>
        <v>2021-01-30--2021-02-05</v>
      </c>
      <c r="C175" s="4">
        <v>44226</v>
      </c>
      <c r="D175" s="4">
        <f t="shared" si="3"/>
        <v>44232</v>
      </c>
      <c r="E175" t="s">
        <v>5</v>
      </c>
      <c r="F175">
        <v>124</v>
      </c>
    </row>
    <row r="176" spans="1:6" x14ac:dyDescent="0.75">
      <c r="A176" s="4" t="s">
        <v>62</v>
      </c>
      <c r="B176" s="4" t="str">
        <f t="shared" si="2"/>
        <v>2021-02-06--2021-02-12</v>
      </c>
      <c r="C176" s="4">
        <v>44233</v>
      </c>
      <c r="D176" s="4">
        <f t="shared" si="3"/>
        <v>44239</v>
      </c>
      <c r="E176" t="s">
        <v>3</v>
      </c>
      <c r="F176">
        <v>991</v>
      </c>
    </row>
    <row r="177" spans="1:6" x14ac:dyDescent="0.75">
      <c r="A177" s="4" t="s">
        <v>62</v>
      </c>
      <c r="B177" s="4" t="str">
        <f t="shared" si="2"/>
        <v>2021-02-06--2021-02-12</v>
      </c>
      <c r="C177" s="4">
        <v>44233</v>
      </c>
      <c r="D177" s="4">
        <f t="shared" si="3"/>
        <v>44239</v>
      </c>
      <c r="E177" t="s">
        <v>4</v>
      </c>
      <c r="F177">
        <v>452</v>
      </c>
    </row>
    <row r="178" spans="1:6" x14ac:dyDescent="0.75">
      <c r="A178" s="4" t="s">
        <v>62</v>
      </c>
      <c r="B178" s="4" t="str">
        <f t="shared" si="2"/>
        <v>2021-02-06--2021-02-12</v>
      </c>
      <c r="C178" s="4">
        <v>44233</v>
      </c>
      <c r="D178" s="4">
        <f t="shared" si="3"/>
        <v>44239</v>
      </c>
      <c r="E178" t="s">
        <v>5</v>
      </c>
      <c r="F178">
        <v>190</v>
      </c>
    </row>
    <row r="179" spans="1:6" x14ac:dyDescent="0.75">
      <c r="A179" s="4" t="s">
        <v>63</v>
      </c>
      <c r="B179" s="4" t="str">
        <f t="shared" si="2"/>
        <v>2021-02-13--2021-02-19</v>
      </c>
      <c r="C179" s="4">
        <v>44240</v>
      </c>
      <c r="D179" s="4">
        <f t="shared" si="3"/>
        <v>44246</v>
      </c>
      <c r="E179" t="s">
        <v>3</v>
      </c>
      <c r="F179">
        <v>1016</v>
      </c>
    </row>
    <row r="180" spans="1:6" x14ac:dyDescent="0.75">
      <c r="A180" s="4" t="s">
        <v>63</v>
      </c>
      <c r="B180" s="4" t="str">
        <f t="shared" si="2"/>
        <v>2021-02-13--2021-02-19</v>
      </c>
      <c r="C180" s="4">
        <v>44240</v>
      </c>
      <c r="D180" s="4">
        <f t="shared" si="3"/>
        <v>44246</v>
      </c>
      <c r="E180" t="s">
        <v>4</v>
      </c>
      <c r="F180">
        <v>522</v>
      </c>
    </row>
    <row r="181" spans="1:6" x14ac:dyDescent="0.75">
      <c r="A181" s="4" t="s">
        <v>63</v>
      </c>
      <c r="B181" s="4" t="str">
        <f t="shared" si="2"/>
        <v>2021-02-13--2021-02-19</v>
      </c>
      <c r="C181" s="4">
        <v>44240</v>
      </c>
      <c r="D181" s="4">
        <f t="shared" si="3"/>
        <v>44246</v>
      </c>
      <c r="E181" t="s">
        <v>5</v>
      </c>
      <c r="F181">
        <v>143</v>
      </c>
    </row>
    <row r="182" spans="1:6" x14ac:dyDescent="0.75">
      <c r="A182" s="4" t="s">
        <v>64</v>
      </c>
      <c r="B182" s="4" t="str">
        <f t="shared" si="2"/>
        <v>2021-02-20--2021-02-26</v>
      </c>
      <c r="C182" s="4">
        <v>44247</v>
      </c>
      <c r="D182" s="4">
        <f t="shared" si="3"/>
        <v>44253</v>
      </c>
      <c r="E182" t="s">
        <v>3</v>
      </c>
      <c r="F182">
        <v>921</v>
      </c>
    </row>
    <row r="183" spans="1:6" x14ac:dyDescent="0.75">
      <c r="A183" s="4" t="s">
        <v>64</v>
      </c>
      <c r="B183" s="4" t="str">
        <f t="shared" si="2"/>
        <v>2021-02-20--2021-02-26</v>
      </c>
      <c r="C183" s="4">
        <v>44247</v>
      </c>
      <c r="D183" s="4">
        <f t="shared" si="3"/>
        <v>44253</v>
      </c>
      <c r="E183" t="s">
        <v>4</v>
      </c>
      <c r="F183">
        <v>452</v>
      </c>
    </row>
    <row r="184" spans="1:6" x14ac:dyDescent="0.75">
      <c r="A184" s="4" t="s">
        <v>64</v>
      </c>
      <c r="B184" s="4" t="str">
        <f t="shared" si="2"/>
        <v>2021-02-20--2021-02-26</v>
      </c>
      <c r="C184" s="4">
        <v>44247</v>
      </c>
      <c r="D184" s="4">
        <f t="shared" si="3"/>
        <v>44253</v>
      </c>
      <c r="E184" t="s">
        <v>5</v>
      </c>
      <c r="F184">
        <v>110</v>
      </c>
    </row>
    <row r="185" spans="1:6" x14ac:dyDescent="0.75">
      <c r="A185" s="4" t="s">
        <v>65</v>
      </c>
      <c r="B185" s="4" t="str">
        <f t="shared" si="2"/>
        <v>2021-02-27--2021-03-05</v>
      </c>
      <c r="C185" s="4">
        <v>44254</v>
      </c>
      <c r="D185" s="4">
        <f t="shared" si="3"/>
        <v>44260</v>
      </c>
      <c r="E185" t="s">
        <v>3</v>
      </c>
      <c r="F185">
        <v>892</v>
      </c>
    </row>
    <row r="186" spans="1:6" x14ac:dyDescent="0.75">
      <c r="A186" s="4" t="s">
        <v>65</v>
      </c>
      <c r="B186" s="4" t="str">
        <f t="shared" si="2"/>
        <v>2021-02-27--2021-03-05</v>
      </c>
      <c r="C186" s="4">
        <v>44254</v>
      </c>
      <c r="D186" s="4">
        <f t="shared" si="3"/>
        <v>44260</v>
      </c>
      <c r="E186" t="s">
        <v>4</v>
      </c>
      <c r="F186">
        <v>494</v>
      </c>
    </row>
    <row r="187" spans="1:6" x14ac:dyDescent="0.75">
      <c r="A187" s="4" t="s">
        <v>65</v>
      </c>
      <c r="B187" s="4" t="str">
        <f t="shared" si="2"/>
        <v>2021-02-27--2021-03-05</v>
      </c>
      <c r="C187" s="4">
        <v>44254</v>
      </c>
      <c r="D187" s="4">
        <f t="shared" si="3"/>
        <v>44260</v>
      </c>
      <c r="E187" t="s">
        <v>5</v>
      </c>
      <c r="F187">
        <v>160</v>
      </c>
    </row>
    <row r="188" spans="1:6" x14ac:dyDescent="0.75">
      <c r="A188" s="4" t="s">
        <v>66</v>
      </c>
      <c r="B188" s="4" t="str">
        <f t="shared" si="2"/>
        <v>2021-03-06--2021-03-12</v>
      </c>
      <c r="C188" s="4">
        <v>44261</v>
      </c>
      <c r="D188" s="4">
        <f t="shared" si="3"/>
        <v>44267</v>
      </c>
      <c r="E188" t="s">
        <v>3</v>
      </c>
      <c r="F188">
        <v>849</v>
      </c>
    </row>
    <row r="189" spans="1:6" x14ac:dyDescent="0.75">
      <c r="A189" s="4" t="s">
        <v>66</v>
      </c>
      <c r="B189" s="4" t="str">
        <f t="shared" si="2"/>
        <v>2021-03-06--2021-03-12</v>
      </c>
      <c r="C189" s="4">
        <v>44261</v>
      </c>
      <c r="D189" s="4">
        <f t="shared" si="3"/>
        <v>44267</v>
      </c>
      <c r="E189" t="s">
        <v>4</v>
      </c>
      <c r="F189">
        <v>470</v>
      </c>
    </row>
    <row r="190" spans="1:6" x14ac:dyDescent="0.75">
      <c r="A190" s="4" t="s">
        <v>66</v>
      </c>
      <c r="B190" s="4" t="str">
        <f t="shared" si="2"/>
        <v>2021-03-06--2021-03-12</v>
      </c>
      <c r="C190" s="4">
        <v>44261</v>
      </c>
      <c r="D190" s="4">
        <f t="shared" si="3"/>
        <v>44267</v>
      </c>
      <c r="E190" t="s">
        <v>5</v>
      </c>
      <c r="F190">
        <v>113</v>
      </c>
    </row>
    <row r="191" spans="1:6" x14ac:dyDescent="0.75">
      <c r="A191" s="4" t="s">
        <v>67</v>
      </c>
      <c r="B191" s="4" t="str">
        <f t="shared" si="2"/>
        <v>2021-03-12--2021-03-18</v>
      </c>
      <c r="C191" s="4">
        <v>44267</v>
      </c>
      <c r="D191" s="4">
        <f t="shared" si="3"/>
        <v>44273</v>
      </c>
      <c r="E191" t="s">
        <v>3</v>
      </c>
      <c r="F191">
        <v>673</v>
      </c>
    </row>
    <row r="192" spans="1:6" x14ac:dyDescent="0.75">
      <c r="A192" s="4" t="s">
        <v>67</v>
      </c>
      <c r="B192" s="4" t="str">
        <f t="shared" si="2"/>
        <v>2021-03-12--2021-03-18</v>
      </c>
      <c r="C192" s="4">
        <v>44267</v>
      </c>
      <c r="D192" s="4">
        <f t="shared" si="3"/>
        <v>44273</v>
      </c>
      <c r="E192" t="s">
        <v>4</v>
      </c>
      <c r="F192">
        <v>428</v>
      </c>
    </row>
    <row r="193" spans="1:6" x14ac:dyDescent="0.75">
      <c r="A193" s="4" t="s">
        <v>67</v>
      </c>
      <c r="B193" s="4" t="str">
        <f t="shared" si="2"/>
        <v>2021-03-12--2021-03-18</v>
      </c>
      <c r="C193" s="4">
        <v>44267</v>
      </c>
      <c r="D193" s="4">
        <f t="shared" si="3"/>
        <v>44273</v>
      </c>
      <c r="E193" t="s">
        <v>5</v>
      </c>
      <c r="F193">
        <v>183</v>
      </c>
    </row>
    <row r="194" spans="1:6" x14ac:dyDescent="0.75">
      <c r="A194" s="4" t="s">
        <v>68</v>
      </c>
      <c r="B194" s="4" t="str">
        <f t="shared" si="2"/>
        <v>2021-03-20--2021-03-26</v>
      </c>
      <c r="C194" s="4">
        <v>44275</v>
      </c>
      <c r="D194" s="4">
        <f t="shared" si="3"/>
        <v>44281</v>
      </c>
      <c r="E194" t="s">
        <v>3</v>
      </c>
      <c r="F194">
        <v>757</v>
      </c>
    </row>
    <row r="195" spans="1:6" x14ac:dyDescent="0.75">
      <c r="A195" s="4" t="s">
        <v>68</v>
      </c>
      <c r="B195" s="4" t="str">
        <f t="shared" si="2"/>
        <v>2021-03-20--2021-03-26</v>
      </c>
      <c r="C195" s="4">
        <v>44275</v>
      </c>
      <c r="D195" s="4">
        <f t="shared" si="3"/>
        <v>44281</v>
      </c>
      <c r="E195" t="s">
        <v>4</v>
      </c>
      <c r="F195">
        <v>476</v>
      </c>
    </row>
    <row r="196" spans="1:6" x14ac:dyDescent="0.75">
      <c r="A196" s="4" t="s">
        <v>68</v>
      </c>
      <c r="B196" s="4" t="str">
        <f t="shared" si="2"/>
        <v>2021-03-20--2021-03-26</v>
      </c>
      <c r="C196" s="4">
        <v>44275</v>
      </c>
      <c r="D196" s="4">
        <f t="shared" si="3"/>
        <v>44281</v>
      </c>
      <c r="E196" t="s">
        <v>5</v>
      </c>
      <c r="F196">
        <v>114</v>
      </c>
    </row>
    <row r="197" spans="1:6" x14ac:dyDescent="0.75">
      <c r="A197" s="4" t="s">
        <v>69</v>
      </c>
      <c r="B197" s="4" t="str">
        <f t="shared" si="2"/>
        <v>2021-03-27--2021-04-02</v>
      </c>
      <c r="C197" s="4">
        <v>44282</v>
      </c>
      <c r="D197" s="4">
        <f t="shared" si="3"/>
        <v>44288</v>
      </c>
      <c r="E197" t="s">
        <v>3</v>
      </c>
      <c r="F197">
        <v>702</v>
      </c>
    </row>
    <row r="198" spans="1:6" x14ac:dyDescent="0.75">
      <c r="A198" s="4" t="s">
        <v>69</v>
      </c>
      <c r="B198" s="4" t="str">
        <f t="shared" si="2"/>
        <v>2021-03-27--2021-04-02</v>
      </c>
      <c r="C198" s="4">
        <v>44282</v>
      </c>
      <c r="D198" s="4">
        <f t="shared" si="3"/>
        <v>44288</v>
      </c>
      <c r="E198" t="s">
        <v>4</v>
      </c>
      <c r="F198">
        <v>451</v>
      </c>
    </row>
    <row r="199" spans="1:6" x14ac:dyDescent="0.75">
      <c r="A199" s="4" t="s">
        <v>69</v>
      </c>
      <c r="B199" s="4" t="str">
        <f t="shared" si="2"/>
        <v>2021-03-27--2021-04-02</v>
      </c>
      <c r="C199" s="4">
        <v>44282</v>
      </c>
      <c r="D199" s="4">
        <f t="shared" si="3"/>
        <v>44288</v>
      </c>
      <c r="E199" t="s">
        <v>5</v>
      </c>
      <c r="F199">
        <v>146</v>
      </c>
    </row>
    <row r="200" spans="1:6" x14ac:dyDescent="0.75">
      <c r="A200" s="4" t="s">
        <v>70</v>
      </c>
      <c r="B200" s="4" t="str">
        <f t="shared" si="2"/>
        <v>2021-04-03--2021-04-09</v>
      </c>
      <c r="C200" s="4">
        <v>44289</v>
      </c>
      <c r="D200" s="4">
        <f t="shared" si="3"/>
        <v>44295</v>
      </c>
      <c r="E200" t="s">
        <v>3</v>
      </c>
      <c r="F200">
        <v>703</v>
      </c>
    </row>
    <row r="201" spans="1:6" x14ac:dyDescent="0.75">
      <c r="A201" s="4" t="s">
        <v>70</v>
      </c>
      <c r="B201" s="4" t="str">
        <f t="shared" si="2"/>
        <v>2021-04-03--2021-04-09</v>
      </c>
      <c r="C201" s="4">
        <v>44289</v>
      </c>
      <c r="D201" s="4">
        <f t="shared" si="3"/>
        <v>44295</v>
      </c>
      <c r="E201" t="s">
        <v>4</v>
      </c>
      <c r="F201">
        <v>458</v>
      </c>
    </row>
    <row r="202" spans="1:6" x14ac:dyDescent="0.75">
      <c r="A202" s="4" t="s">
        <v>70</v>
      </c>
      <c r="B202" s="4" t="str">
        <f t="shared" si="2"/>
        <v>2021-04-03--2021-04-09</v>
      </c>
      <c r="C202" s="4">
        <v>44289</v>
      </c>
      <c r="D202" s="4">
        <f t="shared" si="3"/>
        <v>44295</v>
      </c>
      <c r="E202" t="s">
        <v>5</v>
      </c>
      <c r="F202">
        <v>120</v>
      </c>
    </row>
    <row r="203" spans="1:6" x14ac:dyDescent="0.75">
      <c r="A203" s="4" t="s">
        <v>71</v>
      </c>
      <c r="B203" s="4" t="str">
        <f t="shared" ref="B203:B214" si="4">TEXT(C203,"YYYY-MM-DD")&amp;"--"&amp;TEXT(D203,"YYYY-MM-DD")</f>
        <v>2021-04-10--2021-04-16</v>
      </c>
      <c r="C203" s="4">
        <v>44296</v>
      </c>
      <c r="D203" s="4">
        <f t="shared" ref="D203:D214" si="5">C203+6</f>
        <v>44302</v>
      </c>
      <c r="E203" t="s">
        <v>3</v>
      </c>
      <c r="F203">
        <v>773</v>
      </c>
    </row>
    <row r="204" spans="1:6" x14ac:dyDescent="0.75">
      <c r="A204" s="4" t="s">
        <v>71</v>
      </c>
      <c r="B204" s="4" t="str">
        <f t="shared" si="4"/>
        <v>2021-04-10--2021-04-16</v>
      </c>
      <c r="C204" s="4">
        <v>44296</v>
      </c>
      <c r="D204" s="4">
        <f t="shared" si="5"/>
        <v>44302</v>
      </c>
      <c r="E204" t="s">
        <v>4</v>
      </c>
      <c r="F204">
        <v>443</v>
      </c>
    </row>
    <row r="205" spans="1:6" x14ac:dyDescent="0.75">
      <c r="A205" s="4" t="s">
        <v>71</v>
      </c>
      <c r="B205" s="4" t="str">
        <f t="shared" si="4"/>
        <v>2021-04-10--2021-04-16</v>
      </c>
      <c r="C205" s="4">
        <v>44296</v>
      </c>
      <c r="D205" s="4">
        <f t="shared" si="5"/>
        <v>44302</v>
      </c>
      <c r="E205" t="s">
        <v>5</v>
      </c>
      <c r="F205">
        <v>131</v>
      </c>
    </row>
    <row r="206" spans="1:6" x14ac:dyDescent="0.75">
      <c r="A206" s="4" t="s">
        <v>72</v>
      </c>
      <c r="B206" s="4" t="str">
        <f t="shared" si="4"/>
        <v>2021-04-17--2021-04-23</v>
      </c>
      <c r="C206" s="4">
        <v>44303</v>
      </c>
      <c r="D206" s="4">
        <f t="shared" si="5"/>
        <v>44309</v>
      </c>
      <c r="E206" t="s">
        <v>3</v>
      </c>
      <c r="F206">
        <v>809</v>
      </c>
    </row>
    <row r="207" spans="1:6" x14ac:dyDescent="0.75">
      <c r="A207" s="4" t="s">
        <v>72</v>
      </c>
      <c r="B207" s="4" t="str">
        <f t="shared" si="4"/>
        <v>2021-04-17--2021-04-23</v>
      </c>
      <c r="C207" s="4">
        <v>44303</v>
      </c>
      <c r="D207" s="4">
        <f t="shared" si="5"/>
        <v>44309</v>
      </c>
      <c r="E207" t="s">
        <v>4</v>
      </c>
      <c r="F207">
        <v>498</v>
      </c>
    </row>
    <row r="208" spans="1:6" x14ac:dyDescent="0.75">
      <c r="A208" s="4" t="s">
        <v>72</v>
      </c>
      <c r="B208" s="4" t="str">
        <f t="shared" si="4"/>
        <v>2021-04-17--2021-04-23</v>
      </c>
      <c r="C208" s="4">
        <v>44303</v>
      </c>
      <c r="D208" s="4">
        <f t="shared" si="5"/>
        <v>44309</v>
      </c>
      <c r="E208" t="s">
        <v>5</v>
      </c>
      <c r="F208">
        <v>114</v>
      </c>
    </row>
    <row r="209" spans="1:6" x14ac:dyDescent="0.75">
      <c r="A209" s="4" t="s">
        <v>73</v>
      </c>
      <c r="B209" s="4" t="str">
        <f t="shared" si="4"/>
        <v>2021-04-24--2021-04-30</v>
      </c>
      <c r="C209" s="4">
        <v>44310</v>
      </c>
      <c r="D209" s="4">
        <f t="shared" si="5"/>
        <v>44316</v>
      </c>
      <c r="E209" t="s">
        <v>3</v>
      </c>
      <c r="F209">
        <v>840</v>
      </c>
    </row>
    <row r="210" spans="1:6" x14ac:dyDescent="0.75">
      <c r="A210" s="4" t="s">
        <v>73</v>
      </c>
      <c r="B210" s="4" t="str">
        <f t="shared" si="4"/>
        <v>2021-04-24--2021-04-30</v>
      </c>
      <c r="C210" s="4">
        <v>44310</v>
      </c>
      <c r="D210" s="4">
        <f t="shared" si="5"/>
        <v>44316</v>
      </c>
      <c r="E210" t="s">
        <v>4</v>
      </c>
      <c r="F210">
        <v>556</v>
      </c>
    </row>
    <row r="211" spans="1:6" x14ac:dyDescent="0.75">
      <c r="A211" s="4" t="s">
        <v>73</v>
      </c>
      <c r="B211" s="4" t="str">
        <f t="shared" si="4"/>
        <v>2021-04-24--2021-04-30</v>
      </c>
      <c r="C211" s="4">
        <v>44310</v>
      </c>
      <c r="D211" s="4">
        <f t="shared" si="5"/>
        <v>44316</v>
      </c>
      <c r="E211" t="s">
        <v>5</v>
      </c>
      <c r="F211">
        <v>178</v>
      </c>
    </row>
    <row r="212" spans="1:6" x14ac:dyDescent="0.75">
      <c r="A212" s="4" t="s">
        <v>74</v>
      </c>
      <c r="B212" s="4" t="str">
        <f t="shared" si="4"/>
        <v>2021-05-01--2021-05-07</v>
      </c>
      <c r="C212" s="4">
        <v>44317</v>
      </c>
      <c r="D212" s="4">
        <f t="shared" si="5"/>
        <v>44323</v>
      </c>
      <c r="E212" t="s">
        <v>3</v>
      </c>
      <c r="F212">
        <v>1060</v>
      </c>
    </row>
    <row r="213" spans="1:6" x14ac:dyDescent="0.75">
      <c r="A213" s="4" t="s">
        <v>74</v>
      </c>
      <c r="B213" s="4" t="str">
        <f t="shared" si="4"/>
        <v>2021-05-01--2021-05-07</v>
      </c>
      <c r="C213" s="4">
        <v>44317</v>
      </c>
      <c r="D213" s="4">
        <f t="shared" si="5"/>
        <v>44323</v>
      </c>
      <c r="E213" t="s">
        <v>4</v>
      </c>
      <c r="F213">
        <v>494</v>
      </c>
    </row>
    <row r="214" spans="1:6" x14ac:dyDescent="0.75">
      <c r="A214" s="4" t="s">
        <v>74</v>
      </c>
      <c r="B214" s="4" t="str">
        <f t="shared" si="4"/>
        <v>2021-05-01--2021-05-07</v>
      </c>
      <c r="C214" s="4">
        <v>44317</v>
      </c>
      <c r="D214" s="4">
        <f t="shared" si="5"/>
        <v>44323</v>
      </c>
      <c r="E214" t="s">
        <v>5</v>
      </c>
      <c r="F214">
        <v>337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7E546-8E00-4417-9557-8C0AB996777C}">
  <sheetPr>
    <tabColor theme="4" tint="0.39997558519241921"/>
  </sheetPr>
  <dimension ref="A1:E76"/>
  <sheetViews>
    <sheetView workbookViewId="0">
      <selection activeCell="L15" sqref="L15"/>
    </sheetView>
  </sheetViews>
  <sheetFormatPr defaultRowHeight="14.75" x14ac:dyDescent="0.75"/>
  <cols>
    <col min="1" max="1" width="21.31640625" bestFit="1" customWidth="1"/>
    <col min="2" max="2" width="15.76953125" bestFit="1" customWidth="1"/>
    <col min="3" max="3" width="7.453125" bestFit="1" customWidth="1"/>
    <col min="4" max="4" width="7.86328125" bestFit="1" customWidth="1"/>
    <col min="5" max="5" width="7.08984375" bestFit="1" customWidth="1"/>
    <col min="6" max="6" width="11" bestFit="1" customWidth="1"/>
  </cols>
  <sheetData>
    <row r="1" spans="1:5" x14ac:dyDescent="0.75">
      <c r="A1" t="s">
        <v>321</v>
      </c>
    </row>
    <row r="3" spans="1:5" x14ac:dyDescent="0.75">
      <c r="A3" s="2" t="s">
        <v>150</v>
      </c>
      <c r="B3" s="2" t="s">
        <v>148</v>
      </c>
    </row>
    <row r="4" spans="1:5" x14ac:dyDescent="0.75">
      <c r="A4" s="2" t="s">
        <v>149</v>
      </c>
      <c r="B4" t="s">
        <v>5</v>
      </c>
      <c r="C4" t="s">
        <v>3</v>
      </c>
      <c r="D4" t="s">
        <v>4</v>
      </c>
      <c r="E4" t="s">
        <v>297</v>
      </c>
    </row>
    <row r="5" spans="1:5" x14ac:dyDescent="0.75">
      <c r="A5" s="3" t="s">
        <v>289</v>
      </c>
      <c r="B5" s="5">
        <v>2</v>
      </c>
      <c r="C5" s="5">
        <v>27</v>
      </c>
      <c r="D5" s="5">
        <v>9</v>
      </c>
      <c r="E5" s="5"/>
    </row>
    <row r="6" spans="1:5" x14ac:dyDescent="0.75">
      <c r="A6" s="3" t="s">
        <v>288</v>
      </c>
      <c r="B6" s="5">
        <v>7</v>
      </c>
      <c r="C6" s="5">
        <v>114</v>
      </c>
      <c r="D6" s="5">
        <v>48</v>
      </c>
      <c r="E6" s="5"/>
    </row>
    <row r="7" spans="1:5" x14ac:dyDescent="0.75">
      <c r="A7" s="3" t="s">
        <v>287</v>
      </c>
      <c r="B7" s="5">
        <v>8</v>
      </c>
      <c r="C7" s="5">
        <v>87</v>
      </c>
      <c r="D7" s="5">
        <v>41</v>
      </c>
      <c r="E7" s="5"/>
    </row>
    <row r="8" spans="1:5" x14ac:dyDescent="0.75">
      <c r="A8" s="3" t="s">
        <v>286</v>
      </c>
      <c r="B8" s="5">
        <v>4</v>
      </c>
      <c r="C8" s="5">
        <v>128</v>
      </c>
      <c r="D8" s="5">
        <v>39</v>
      </c>
      <c r="E8" s="5"/>
    </row>
    <row r="9" spans="1:5" x14ac:dyDescent="0.75">
      <c r="A9" s="3" t="s">
        <v>285</v>
      </c>
      <c r="B9" s="5">
        <v>14</v>
      </c>
      <c r="C9" s="5">
        <v>120</v>
      </c>
      <c r="D9" s="5">
        <v>63</v>
      </c>
      <c r="E9" s="5"/>
    </row>
    <row r="10" spans="1:5" x14ac:dyDescent="0.75">
      <c r="A10" s="3" t="s">
        <v>284</v>
      </c>
      <c r="B10" s="5">
        <v>6</v>
      </c>
      <c r="C10" s="5">
        <v>136</v>
      </c>
      <c r="D10" s="5">
        <v>40</v>
      </c>
      <c r="E10" s="5"/>
    </row>
    <row r="11" spans="1:5" x14ac:dyDescent="0.75">
      <c r="A11" s="3" t="s">
        <v>283</v>
      </c>
      <c r="B11" s="5">
        <v>7</v>
      </c>
      <c r="C11" s="5">
        <v>130</v>
      </c>
      <c r="D11" s="5">
        <v>24</v>
      </c>
      <c r="E11" s="5"/>
    </row>
    <row r="12" spans="1:5" x14ac:dyDescent="0.75">
      <c r="A12" s="3" t="s">
        <v>282</v>
      </c>
      <c r="B12" s="5">
        <v>8</v>
      </c>
      <c r="C12" s="5">
        <v>118</v>
      </c>
      <c r="D12" s="5">
        <v>29</v>
      </c>
      <c r="E12" s="5"/>
    </row>
    <row r="13" spans="1:5" x14ac:dyDescent="0.75">
      <c r="A13" s="3" t="s">
        <v>281</v>
      </c>
      <c r="B13" s="5">
        <v>10</v>
      </c>
      <c r="C13" s="5">
        <v>129</v>
      </c>
      <c r="D13" s="5">
        <v>17</v>
      </c>
      <c r="E13" s="5"/>
    </row>
    <row r="14" spans="1:5" x14ac:dyDescent="0.75">
      <c r="A14" s="3" t="s">
        <v>280</v>
      </c>
      <c r="B14" s="5">
        <v>3</v>
      </c>
      <c r="C14" s="5">
        <v>173</v>
      </c>
      <c r="D14" s="5">
        <v>55</v>
      </c>
      <c r="E14" s="5"/>
    </row>
    <row r="15" spans="1:5" x14ac:dyDescent="0.75">
      <c r="A15" s="3" t="s">
        <v>293</v>
      </c>
      <c r="B15" s="5">
        <v>7</v>
      </c>
      <c r="C15" s="5">
        <v>244</v>
      </c>
      <c r="D15" s="5">
        <v>107</v>
      </c>
      <c r="E15" s="5"/>
    </row>
    <row r="16" spans="1:5" x14ac:dyDescent="0.75">
      <c r="A16" s="3" t="s">
        <v>279</v>
      </c>
      <c r="B16" s="5">
        <v>9</v>
      </c>
      <c r="C16" s="5">
        <v>180</v>
      </c>
      <c r="D16" s="5">
        <v>65</v>
      </c>
      <c r="E16" s="5"/>
    </row>
    <row r="17" spans="1:5" x14ac:dyDescent="0.75">
      <c r="A17" s="3" t="s">
        <v>278</v>
      </c>
      <c r="B17" s="5">
        <v>16</v>
      </c>
      <c r="C17" s="5">
        <v>199</v>
      </c>
      <c r="D17" s="5">
        <v>42</v>
      </c>
      <c r="E17" s="5"/>
    </row>
    <row r="18" spans="1:5" x14ac:dyDescent="0.75">
      <c r="A18" s="3" t="s">
        <v>277</v>
      </c>
      <c r="B18" s="5">
        <v>19</v>
      </c>
      <c r="C18" s="5">
        <v>226</v>
      </c>
      <c r="D18" s="5">
        <v>77</v>
      </c>
      <c r="E18" s="5"/>
    </row>
    <row r="19" spans="1:5" x14ac:dyDescent="0.75">
      <c r="A19" s="3" t="s">
        <v>276</v>
      </c>
      <c r="B19" s="5">
        <v>9</v>
      </c>
      <c r="C19" s="5">
        <v>180</v>
      </c>
      <c r="D19" s="5">
        <v>44</v>
      </c>
      <c r="E19" s="5"/>
    </row>
    <row r="20" spans="1:5" x14ac:dyDescent="0.75">
      <c r="A20" s="3" t="s">
        <v>275</v>
      </c>
      <c r="B20" s="5">
        <v>5</v>
      </c>
      <c r="C20" s="5">
        <v>169</v>
      </c>
      <c r="D20" s="5">
        <v>58</v>
      </c>
      <c r="E20" s="5"/>
    </row>
    <row r="21" spans="1:5" x14ac:dyDescent="0.75">
      <c r="A21" s="3" t="s">
        <v>274</v>
      </c>
      <c r="B21" s="5">
        <v>16</v>
      </c>
      <c r="C21" s="5">
        <v>237</v>
      </c>
      <c r="D21" s="5">
        <v>53</v>
      </c>
      <c r="E21" s="5"/>
    </row>
    <row r="22" spans="1:5" x14ac:dyDescent="0.75">
      <c r="A22" s="3" t="s">
        <v>273</v>
      </c>
      <c r="B22" s="5">
        <v>21</v>
      </c>
      <c r="C22" s="5">
        <v>189</v>
      </c>
      <c r="D22" s="5">
        <v>78</v>
      </c>
      <c r="E22" s="5"/>
    </row>
    <row r="23" spans="1:5" x14ac:dyDescent="0.75">
      <c r="A23" s="3" t="s">
        <v>272</v>
      </c>
      <c r="B23" s="5">
        <v>29</v>
      </c>
      <c r="C23" s="5">
        <v>254</v>
      </c>
      <c r="D23" s="5">
        <v>85</v>
      </c>
      <c r="E23" s="5"/>
    </row>
    <row r="24" spans="1:5" x14ac:dyDescent="0.75">
      <c r="A24" s="3" t="s">
        <v>271</v>
      </c>
      <c r="B24" s="5">
        <v>16</v>
      </c>
      <c r="C24" s="5">
        <v>241</v>
      </c>
      <c r="D24" s="5">
        <v>51</v>
      </c>
      <c r="E24" s="5"/>
    </row>
    <row r="25" spans="1:5" x14ac:dyDescent="0.75">
      <c r="A25" s="3" t="s">
        <v>270</v>
      </c>
      <c r="B25" s="5">
        <v>18</v>
      </c>
      <c r="C25" s="5">
        <v>263</v>
      </c>
      <c r="D25" s="5">
        <v>73</v>
      </c>
      <c r="E25" s="5"/>
    </row>
    <row r="26" spans="1:5" x14ac:dyDescent="0.75">
      <c r="A26" s="3" t="s">
        <v>269</v>
      </c>
      <c r="B26" s="5">
        <v>19</v>
      </c>
      <c r="C26" s="5">
        <v>212</v>
      </c>
      <c r="D26" s="5">
        <v>64</v>
      </c>
      <c r="E26" s="5"/>
    </row>
    <row r="27" spans="1:5" x14ac:dyDescent="0.75">
      <c r="A27" s="3" t="s">
        <v>268</v>
      </c>
      <c r="B27" s="5">
        <v>14</v>
      </c>
      <c r="C27" s="5">
        <v>161</v>
      </c>
      <c r="D27" s="5">
        <v>44</v>
      </c>
      <c r="E27" s="5"/>
    </row>
    <row r="28" spans="1:5" x14ac:dyDescent="0.75">
      <c r="A28" s="3" t="s">
        <v>267</v>
      </c>
      <c r="B28" s="5">
        <v>23</v>
      </c>
      <c r="C28" s="5">
        <v>217</v>
      </c>
      <c r="D28" s="5">
        <v>80</v>
      </c>
      <c r="E28" s="5"/>
    </row>
    <row r="29" spans="1:5" x14ac:dyDescent="0.75">
      <c r="A29" s="3" t="s">
        <v>266</v>
      </c>
      <c r="B29" s="5">
        <v>6</v>
      </c>
      <c r="C29" s="5">
        <v>235</v>
      </c>
      <c r="D29" s="5">
        <v>37</v>
      </c>
      <c r="E29" s="5"/>
    </row>
    <row r="30" spans="1:5" x14ac:dyDescent="0.75">
      <c r="A30" s="3" t="s">
        <v>265</v>
      </c>
      <c r="B30" s="5">
        <v>11</v>
      </c>
      <c r="C30" s="5">
        <v>236</v>
      </c>
      <c r="D30" s="5">
        <v>69</v>
      </c>
      <c r="E30" s="5"/>
    </row>
    <row r="31" spans="1:5" x14ac:dyDescent="0.75">
      <c r="A31" s="3" t="s">
        <v>264</v>
      </c>
      <c r="B31" s="5">
        <v>11</v>
      </c>
      <c r="C31" s="5">
        <v>156</v>
      </c>
      <c r="D31" s="5">
        <v>59</v>
      </c>
      <c r="E31" s="5"/>
    </row>
    <row r="32" spans="1:5" x14ac:dyDescent="0.75">
      <c r="A32" s="3" t="s">
        <v>263</v>
      </c>
      <c r="B32" s="5">
        <v>10</v>
      </c>
      <c r="C32" s="5">
        <v>147</v>
      </c>
      <c r="D32" s="5">
        <v>62</v>
      </c>
      <c r="E32" s="5"/>
    </row>
    <row r="33" spans="1:5" x14ac:dyDescent="0.75">
      <c r="A33" s="3" t="s">
        <v>262</v>
      </c>
      <c r="B33" s="5">
        <v>3</v>
      </c>
      <c r="C33" s="5">
        <v>173</v>
      </c>
      <c r="D33" s="5">
        <v>88</v>
      </c>
      <c r="E33" s="5"/>
    </row>
    <row r="34" spans="1:5" x14ac:dyDescent="0.75">
      <c r="A34" s="3" t="s">
        <v>261</v>
      </c>
      <c r="B34" s="5">
        <v>6</v>
      </c>
      <c r="C34" s="5">
        <v>197</v>
      </c>
      <c r="D34" s="5">
        <v>54</v>
      </c>
      <c r="E34" s="5"/>
    </row>
    <row r="35" spans="1:5" x14ac:dyDescent="0.75">
      <c r="A35" s="3" t="s">
        <v>260</v>
      </c>
      <c r="B35" s="5">
        <v>10</v>
      </c>
      <c r="C35" s="5">
        <v>205</v>
      </c>
      <c r="D35" s="5">
        <v>75</v>
      </c>
      <c r="E35" s="5"/>
    </row>
    <row r="36" spans="1:5" x14ac:dyDescent="0.75">
      <c r="A36" s="3" t="s">
        <v>259</v>
      </c>
      <c r="B36" s="5">
        <v>9</v>
      </c>
      <c r="C36" s="5">
        <v>212</v>
      </c>
      <c r="D36" s="5">
        <v>60</v>
      </c>
      <c r="E36" s="5"/>
    </row>
    <row r="37" spans="1:5" x14ac:dyDescent="0.75">
      <c r="A37" s="3" t="s">
        <v>258</v>
      </c>
      <c r="B37" s="5">
        <v>6</v>
      </c>
      <c r="C37" s="5">
        <v>184</v>
      </c>
      <c r="D37" s="5">
        <v>67</v>
      </c>
      <c r="E37" s="5"/>
    </row>
    <row r="38" spans="1:5" x14ac:dyDescent="0.75">
      <c r="A38" s="3" t="s">
        <v>257</v>
      </c>
      <c r="B38" s="5">
        <v>17</v>
      </c>
      <c r="C38" s="5">
        <v>200</v>
      </c>
      <c r="D38" s="5">
        <v>54</v>
      </c>
      <c r="E38" s="5"/>
    </row>
    <row r="39" spans="1:5" x14ac:dyDescent="0.75">
      <c r="A39" s="3" t="s">
        <v>256</v>
      </c>
      <c r="B39" s="5">
        <v>19</v>
      </c>
      <c r="C39" s="5">
        <v>306</v>
      </c>
      <c r="D39" s="5">
        <v>68</v>
      </c>
      <c r="E39" s="5"/>
    </row>
    <row r="40" spans="1:5" x14ac:dyDescent="0.75">
      <c r="A40" s="3" t="s">
        <v>255</v>
      </c>
      <c r="B40" s="5">
        <v>8</v>
      </c>
      <c r="C40" s="5">
        <v>232</v>
      </c>
      <c r="D40" s="5">
        <v>88</v>
      </c>
      <c r="E40" s="5"/>
    </row>
    <row r="41" spans="1:5" x14ac:dyDescent="0.75">
      <c r="A41" s="3" t="s">
        <v>254</v>
      </c>
      <c r="B41" s="5">
        <v>25</v>
      </c>
      <c r="C41" s="5">
        <v>227</v>
      </c>
      <c r="D41" s="5">
        <v>103</v>
      </c>
      <c r="E41" s="5"/>
    </row>
    <row r="42" spans="1:5" x14ac:dyDescent="0.75">
      <c r="A42" s="3" t="s">
        <v>253</v>
      </c>
      <c r="B42" s="5">
        <v>27</v>
      </c>
      <c r="C42" s="5">
        <v>300</v>
      </c>
      <c r="D42" s="5">
        <v>77</v>
      </c>
      <c r="E42" s="5"/>
    </row>
    <row r="43" spans="1:5" x14ac:dyDescent="0.75">
      <c r="A43" s="3" t="s">
        <v>252</v>
      </c>
      <c r="B43" s="5">
        <v>51</v>
      </c>
      <c r="C43" s="5">
        <v>246</v>
      </c>
      <c r="D43" s="5">
        <v>263</v>
      </c>
      <c r="E43" s="5"/>
    </row>
    <row r="44" spans="1:5" x14ac:dyDescent="0.75">
      <c r="A44" s="3" t="s">
        <v>251</v>
      </c>
      <c r="B44" s="5">
        <v>39</v>
      </c>
      <c r="C44" s="5">
        <v>323</v>
      </c>
      <c r="D44" s="5">
        <v>455</v>
      </c>
      <c r="E44" s="5"/>
    </row>
    <row r="45" spans="1:5" x14ac:dyDescent="0.75">
      <c r="A45" s="3" t="s">
        <v>250</v>
      </c>
      <c r="B45" s="5">
        <v>58</v>
      </c>
      <c r="C45" s="5">
        <v>366</v>
      </c>
      <c r="D45" s="5">
        <v>709</v>
      </c>
      <c r="E45" s="5"/>
    </row>
    <row r="46" spans="1:5" x14ac:dyDescent="0.75">
      <c r="A46" s="3" t="s">
        <v>249</v>
      </c>
      <c r="B46" s="5">
        <v>228</v>
      </c>
      <c r="C46" s="5">
        <v>1580</v>
      </c>
      <c r="D46" s="5">
        <v>1189</v>
      </c>
      <c r="E46" s="5"/>
    </row>
    <row r="47" spans="1:5" x14ac:dyDescent="0.75">
      <c r="A47" s="3" t="s">
        <v>248</v>
      </c>
      <c r="B47" s="5">
        <v>573</v>
      </c>
      <c r="C47" s="5">
        <v>3600</v>
      </c>
      <c r="D47" s="5">
        <v>1758</v>
      </c>
      <c r="E47" s="5"/>
    </row>
    <row r="48" spans="1:5" x14ac:dyDescent="0.75">
      <c r="A48" s="3" t="s">
        <v>247</v>
      </c>
      <c r="B48" s="5">
        <v>450</v>
      </c>
      <c r="C48" s="5">
        <v>4304</v>
      </c>
      <c r="D48" s="5">
        <v>1597</v>
      </c>
      <c r="E48" s="5"/>
    </row>
    <row r="49" spans="1:5" x14ac:dyDescent="0.75">
      <c r="A49" s="3" t="s">
        <v>246</v>
      </c>
      <c r="B49" s="5">
        <v>461</v>
      </c>
      <c r="C49" s="5">
        <v>3799</v>
      </c>
      <c r="D49" s="5">
        <v>1530</v>
      </c>
      <c r="E49" s="5"/>
    </row>
    <row r="50" spans="1:5" x14ac:dyDescent="0.75">
      <c r="A50" s="3" t="s">
        <v>245</v>
      </c>
      <c r="B50" s="5">
        <v>525</v>
      </c>
      <c r="C50" s="5">
        <v>4364</v>
      </c>
      <c r="D50" s="5">
        <v>1815</v>
      </c>
      <c r="E50" s="5"/>
    </row>
    <row r="51" spans="1:5" x14ac:dyDescent="0.75">
      <c r="A51" s="3" t="s">
        <v>244</v>
      </c>
      <c r="B51" s="5">
        <v>422</v>
      </c>
      <c r="C51" s="5">
        <v>3645</v>
      </c>
      <c r="D51" s="5">
        <v>1558</v>
      </c>
      <c r="E51" s="5"/>
    </row>
    <row r="52" spans="1:5" x14ac:dyDescent="0.75">
      <c r="A52" s="3" t="s">
        <v>243</v>
      </c>
      <c r="B52" s="5">
        <v>414</v>
      </c>
      <c r="C52" s="5">
        <v>3259</v>
      </c>
      <c r="D52" s="5">
        <v>1546</v>
      </c>
      <c r="E52" s="5"/>
    </row>
    <row r="53" spans="1:5" x14ac:dyDescent="0.75">
      <c r="A53" s="3" t="s">
        <v>242</v>
      </c>
      <c r="B53" s="5">
        <v>356</v>
      </c>
      <c r="C53" s="5">
        <v>3286</v>
      </c>
      <c r="D53" s="5">
        <v>1590</v>
      </c>
      <c r="E53" s="5"/>
    </row>
    <row r="54" spans="1:5" x14ac:dyDescent="0.75">
      <c r="A54" s="3" t="s">
        <v>241</v>
      </c>
      <c r="B54" s="5">
        <v>342</v>
      </c>
      <c r="C54" s="5">
        <v>3476</v>
      </c>
      <c r="D54" s="5">
        <v>1481</v>
      </c>
      <c r="E54" s="5"/>
    </row>
    <row r="55" spans="1:5" x14ac:dyDescent="0.75">
      <c r="A55" s="3" t="s">
        <v>240</v>
      </c>
      <c r="B55" s="5">
        <v>401</v>
      </c>
      <c r="C55" s="5">
        <v>3356</v>
      </c>
      <c r="D55" s="5">
        <v>1534</v>
      </c>
      <c r="E55" s="5"/>
    </row>
    <row r="56" spans="1:5" x14ac:dyDescent="0.75">
      <c r="A56" s="3" t="s">
        <v>239</v>
      </c>
      <c r="B56" s="5">
        <v>387</v>
      </c>
      <c r="C56" s="5">
        <v>2514</v>
      </c>
      <c r="D56" s="5">
        <v>1200</v>
      </c>
      <c r="E56" s="5"/>
    </row>
    <row r="57" spans="1:5" x14ac:dyDescent="0.75">
      <c r="A57" s="3" t="s">
        <v>238</v>
      </c>
      <c r="B57" s="5">
        <v>322</v>
      </c>
      <c r="C57" s="5">
        <v>2541</v>
      </c>
      <c r="D57" s="5">
        <v>1238</v>
      </c>
      <c r="E57" s="5"/>
    </row>
    <row r="58" spans="1:5" x14ac:dyDescent="0.75">
      <c r="A58" s="3" t="s">
        <v>237</v>
      </c>
      <c r="B58" s="5">
        <v>339</v>
      </c>
      <c r="C58" s="5">
        <v>2932</v>
      </c>
      <c r="D58" s="5">
        <v>1081</v>
      </c>
      <c r="E58" s="5"/>
    </row>
    <row r="59" spans="1:5" x14ac:dyDescent="0.75">
      <c r="A59" s="3" t="s">
        <v>236</v>
      </c>
      <c r="B59" s="5">
        <v>371</v>
      </c>
      <c r="C59" s="5">
        <v>3130</v>
      </c>
      <c r="D59" s="5">
        <v>897</v>
      </c>
      <c r="E59" s="5"/>
    </row>
    <row r="60" spans="1:5" x14ac:dyDescent="0.75">
      <c r="A60" s="3" t="s">
        <v>235</v>
      </c>
      <c r="B60" s="5">
        <v>170</v>
      </c>
      <c r="C60" s="5">
        <v>1244</v>
      </c>
      <c r="D60" s="5">
        <v>463</v>
      </c>
      <c r="E60" s="5"/>
    </row>
    <row r="61" spans="1:5" x14ac:dyDescent="0.75">
      <c r="A61" s="3" t="s">
        <v>234</v>
      </c>
      <c r="B61" s="5">
        <v>141</v>
      </c>
      <c r="C61" s="5">
        <v>1040</v>
      </c>
      <c r="D61" s="5">
        <v>417</v>
      </c>
      <c r="E61" s="5"/>
    </row>
    <row r="62" spans="1:5" x14ac:dyDescent="0.75">
      <c r="A62" s="3" t="s">
        <v>233</v>
      </c>
      <c r="B62" s="5">
        <v>124</v>
      </c>
      <c r="C62" s="5">
        <v>1059</v>
      </c>
      <c r="D62" s="5">
        <v>552</v>
      </c>
      <c r="E62" s="5"/>
    </row>
    <row r="63" spans="1:5" x14ac:dyDescent="0.75">
      <c r="A63" s="3" t="s">
        <v>232</v>
      </c>
      <c r="B63" s="5">
        <v>190</v>
      </c>
      <c r="C63" s="5">
        <v>991</v>
      </c>
      <c r="D63" s="5">
        <v>452</v>
      </c>
      <c r="E63" s="5"/>
    </row>
    <row r="64" spans="1:5" x14ac:dyDescent="0.75">
      <c r="A64" s="3" t="s">
        <v>231</v>
      </c>
      <c r="B64" s="5">
        <v>143</v>
      </c>
      <c r="C64" s="5">
        <v>1016</v>
      </c>
      <c r="D64" s="5">
        <v>522</v>
      </c>
      <c r="E64" s="5"/>
    </row>
    <row r="65" spans="1:5" x14ac:dyDescent="0.75">
      <c r="A65" s="3" t="s">
        <v>230</v>
      </c>
      <c r="B65" s="5">
        <v>110</v>
      </c>
      <c r="C65" s="5">
        <v>921</v>
      </c>
      <c r="D65" s="5">
        <v>452</v>
      </c>
      <c r="E65" s="5"/>
    </row>
    <row r="66" spans="1:5" x14ac:dyDescent="0.75">
      <c r="A66" s="3" t="s">
        <v>229</v>
      </c>
      <c r="B66" s="5">
        <v>160</v>
      </c>
      <c r="C66" s="5">
        <v>892</v>
      </c>
      <c r="D66" s="5">
        <v>494</v>
      </c>
      <c r="E66" s="5"/>
    </row>
    <row r="67" spans="1:5" x14ac:dyDescent="0.75">
      <c r="A67" s="3" t="s">
        <v>228</v>
      </c>
      <c r="B67" s="5">
        <v>113</v>
      </c>
      <c r="C67" s="5">
        <v>849</v>
      </c>
      <c r="D67" s="5">
        <v>470</v>
      </c>
      <c r="E67" s="5"/>
    </row>
    <row r="68" spans="1:5" x14ac:dyDescent="0.75">
      <c r="A68" s="3" t="s">
        <v>227</v>
      </c>
      <c r="B68" s="5">
        <v>183</v>
      </c>
      <c r="C68" s="5">
        <v>673</v>
      </c>
      <c r="D68" s="5">
        <v>428</v>
      </c>
      <c r="E68" s="5"/>
    </row>
    <row r="69" spans="1:5" x14ac:dyDescent="0.75">
      <c r="A69" s="3" t="s">
        <v>226</v>
      </c>
      <c r="B69" s="5">
        <v>114</v>
      </c>
      <c r="C69" s="5">
        <v>757</v>
      </c>
      <c r="D69" s="5">
        <v>476</v>
      </c>
      <c r="E69" s="5"/>
    </row>
    <row r="70" spans="1:5" x14ac:dyDescent="0.75">
      <c r="A70" s="3" t="s">
        <v>225</v>
      </c>
      <c r="B70" s="5">
        <v>146</v>
      </c>
      <c r="C70" s="5">
        <v>702</v>
      </c>
      <c r="D70" s="5">
        <v>451</v>
      </c>
      <c r="E70" s="5"/>
    </row>
    <row r="71" spans="1:5" x14ac:dyDescent="0.75">
      <c r="A71" s="3" t="s">
        <v>224</v>
      </c>
      <c r="B71" s="5">
        <v>120</v>
      </c>
      <c r="C71" s="5">
        <v>703</v>
      </c>
      <c r="D71" s="5">
        <v>458</v>
      </c>
      <c r="E71" s="5"/>
    </row>
    <row r="72" spans="1:5" x14ac:dyDescent="0.75">
      <c r="A72" s="3" t="s">
        <v>223</v>
      </c>
      <c r="B72" s="5">
        <v>131</v>
      </c>
      <c r="C72" s="5">
        <v>773</v>
      </c>
      <c r="D72" s="5">
        <v>443</v>
      </c>
      <c r="E72" s="5"/>
    </row>
    <row r="73" spans="1:5" x14ac:dyDescent="0.75">
      <c r="A73" s="3" t="s">
        <v>222</v>
      </c>
      <c r="B73" s="5">
        <v>114</v>
      </c>
      <c r="C73" s="5">
        <v>809</v>
      </c>
      <c r="D73" s="5">
        <v>498</v>
      </c>
      <c r="E73" s="5"/>
    </row>
    <row r="74" spans="1:5" x14ac:dyDescent="0.75">
      <c r="A74" s="3" t="s">
        <v>221</v>
      </c>
      <c r="B74" s="5">
        <v>178</v>
      </c>
      <c r="C74" s="5">
        <v>840</v>
      </c>
      <c r="D74" s="5">
        <v>556</v>
      </c>
      <c r="E74" s="5"/>
    </row>
    <row r="75" spans="1:5" x14ac:dyDescent="0.75">
      <c r="A75" s="3" t="s">
        <v>220</v>
      </c>
      <c r="B75" s="5">
        <v>337</v>
      </c>
      <c r="C75" s="5">
        <v>1060</v>
      </c>
      <c r="D75" s="5">
        <v>494</v>
      </c>
      <c r="E75" s="5"/>
    </row>
    <row r="76" spans="1:5" x14ac:dyDescent="0.75">
      <c r="A76" s="3" t="s">
        <v>297</v>
      </c>
      <c r="B76" s="5"/>
      <c r="C76" s="5"/>
      <c r="D76" s="5"/>
      <c r="E76" s="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39997558519241921"/>
  </sheetPr>
  <dimension ref="A1:F214"/>
  <sheetViews>
    <sheetView workbookViewId="0">
      <selection activeCell="B81" sqref="B81"/>
    </sheetView>
  </sheetViews>
  <sheetFormatPr defaultRowHeight="14.75" x14ac:dyDescent="0.75"/>
  <cols>
    <col min="1" max="1" width="37.86328125" style="4" bestFit="1" customWidth="1"/>
    <col min="2" max="4" width="37.86328125" style="4" customWidth="1"/>
    <col min="5" max="5" width="14.31640625" customWidth="1"/>
    <col min="6" max="6" width="19.31640625" customWidth="1"/>
  </cols>
  <sheetData>
    <row r="1" spans="1:6" ht="15" x14ac:dyDescent="0.8">
      <c r="A1" s="13" t="s">
        <v>0</v>
      </c>
      <c r="B1" s="13" t="s">
        <v>216</v>
      </c>
      <c r="C1" s="13" t="s">
        <v>217</v>
      </c>
      <c r="D1" s="13" t="s">
        <v>218</v>
      </c>
      <c r="E1" s="14" t="s">
        <v>1</v>
      </c>
      <c r="F1" s="14" t="s">
        <v>75</v>
      </c>
    </row>
    <row r="2" spans="1:6" x14ac:dyDescent="0.75">
      <c r="A2" s="4" t="s">
        <v>2</v>
      </c>
      <c r="B2" s="4" t="str">
        <f>TEXT(Table1[[#This Row],[Start Date]],"YYYY-MM-DD")&amp;"--"&amp;TEXT(Table1[[#This Row],[End Date]],"YYYY-MM-DD")</f>
        <v>2019-12-28--2020-01-03</v>
      </c>
      <c r="C2" s="4">
        <v>43827</v>
      </c>
      <c r="D2" s="4">
        <f>Table1[[#This Row],[Start Date]]+6</f>
        <v>43833</v>
      </c>
      <c r="E2" t="s">
        <v>3</v>
      </c>
      <c r="F2">
        <v>27</v>
      </c>
    </row>
    <row r="3" spans="1:6" x14ac:dyDescent="0.75">
      <c r="A3" s="4" t="s">
        <v>2</v>
      </c>
      <c r="B3" s="4" t="str">
        <f>TEXT(Table1[[#This Row],[Start Date]],"YYYY-MM-DD")&amp;"--"&amp;TEXT(Table1[[#This Row],[End Date]],"YYYY-MM-DD")</f>
        <v>2019-12-28--2020-01-03</v>
      </c>
      <c r="C3" s="4">
        <v>43827</v>
      </c>
      <c r="D3" s="4">
        <f>Table1[[#This Row],[Start Date]]+6</f>
        <v>43833</v>
      </c>
      <c r="E3" t="s">
        <v>4</v>
      </c>
      <c r="F3">
        <v>9</v>
      </c>
    </row>
    <row r="4" spans="1:6" x14ac:dyDescent="0.75">
      <c r="A4" s="4" t="s">
        <v>2</v>
      </c>
      <c r="B4" s="4" t="str">
        <f>TEXT(Table1[[#This Row],[Start Date]],"YYYY-MM-DD")&amp;"--"&amp;TEXT(Table1[[#This Row],[End Date]],"YYYY-MM-DD")</f>
        <v>2019-12-28--2020-01-03</v>
      </c>
      <c r="C4" s="4">
        <v>43827</v>
      </c>
      <c r="D4" s="4">
        <f>Table1[[#This Row],[Start Date]]+6</f>
        <v>43833</v>
      </c>
      <c r="E4" t="s">
        <v>5</v>
      </c>
      <c r="F4">
        <v>2</v>
      </c>
    </row>
    <row r="5" spans="1:6" x14ac:dyDescent="0.75">
      <c r="A5" s="4" t="s">
        <v>6</v>
      </c>
      <c r="B5" s="4" t="str">
        <f>TEXT(Table1[[#This Row],[Start Date]],"YYYY-MM-DD")&amp;"--"&amp;TEXT(Table1[[#This Row],[End Date]],"YYYY-MM-DD")</f>
        <v>2020-01-04--2020-01-10</v>
      </c>
      <c r="C5" s="4">
        <v>43834</v>
      </c>
      <c r="D5" s="4">
        <f>Table1[[#This Row],[Start Date]]+6</f>
        <v>43840</v>
      </c>
      <c r="E5" t="s">
        <v>3</v>
      </c>
      <c r="F5">
        <v>114</v>
      </c>
    </row>
    <row r="6" spans="1:6" x14ac:dyDescent="0.75">
      <c r="A6" s="4" t="s">
        <v>6</v>
      </c>
      <c r="B6" s="4" t="str">
        <f>TEXT(Table1[[#This Row],[Start Date]],"YYYY-MM-DD")&amp;"--"&amp;TEXT(Table1[[#This Row],[End Date]],"YYYY-MM-DD")</f>
        <v>2020-01-04--2020-01-10</v>
      </c>
      <c r="C6" s="4">
        <v>43834</v>
      </c>
      <c r="D6" s="4">
        <f>Table1[[#This Row],[Start Date]]+6</f>
        <v>43840</v>
      </c>
      <c r="E6" t="s">
        <v>4</v>
      </c>
      <c r="F6">
        <v>48</v>
      </c>
    </row>
    <row r="7" spans="1:6" x14ac:dyDescent="0.75">
      <c r="A7" s="4" t="s">
        <v>6</v>
      </c>
      <c r="B7" s="4" t="str">
        <f>TEXT(Table1[[#This Row],[Start Date]],"YYYY-MM-DD")&amp;"--"&amp;TEXT(Table1[[#This Row],[End Date]],"YYYY-MM-DD")</f>
        <v>2020-01-04--2020-01-10</v>
      </c>
      <c r="C7" s="4">
        <v>43834</v>
      </c>
      <c r="D7" s="4">
        <f>Table1[[#This Row],[Start Date]]+6</f>
        <v>43840</v>
      </c>
      <c r="E7" t="s">
        <v>5</v>
      </c>
      <c r="F7">
        <v>7</v>
      </c>
    </row>
    <row r="8" spans="1:6" x14ac:dyDescent="0.75">
      <c r="A8" s="4" t="s">
        <v>7</v>
      </c>
      <c r="B8" s="4" t="str">
        <f>TEXT(Table1[[#This Row],[Start Date]],"YYYY-MM-DD")&amp;"--"&amp;TEXT(Table1[[#This Row],[End Date]],"YYYY-MM-DD")</f>
        <v>2020-01-11--2020-01-17</v>
      </c>
      <c r="C8" s="4">
        <v>43841</v>
      </c>
      <c r="D8" s="4">
        <f>Table1[[#This Row],[Start Date]]+6</f>
        <v>43847</v>
      </c>
      <c r="E8" t="s">
        <v>3</v>
      </c>
      <c r="F8">
        <v>87</v>
      </c>
    </row>
    <row r="9" spans="1:6" x14ac:dyDescent="0.75">
      <c r="A9" s="4" t="s">
        <v>7</v>
      </c>
      <c r="B9" s="4" t="str">
        <f>TEXT(Table1[[#This Row],[Start Date]],"YYYY-MM-DD")&amp;"--"&amp;TEXT(Table1[[#This Row],[End Date]],"YYYY-MM-DD")</f>
        <v>2020-01-11--2020-01-17</v>
      </c>
      <c r="C9" s="4">
        <v>43841</v>
      </c>
      <c r="D9" s="4">
        <f>Table1[[#This Row],[Start Date]]+6</f>
        <v>43847</v>
      </c>
      <c r="E9" t="s">
        <v>4</v>
      </c>
      <c r="F9">
        <v>41</v>
      </c>
    </row>
    <row r="10" spans="1:6" x14ac:dyDescent="0.75">
      <c r="A10" s="4" t="s">
        <v>7</v>
      </c>
      <c r="B10" s="4" t="str">
        <f>TEXT(Table1[[#This Row],[Start Date]],"YYYY-MM-DD")&amp;"--"&amp;TEXT(Table1[[#This Row],[End Date]],"YYYY-MM-DD")</f>
        <v>2020-01-11--2020-01-17</v>
      </c>
      <c r="C10" s="4">
        <v>43841</v>
      </c>
      <c r="D10" s="4">
        <f>Table1[[#This Row],[Start Date]]+6</f>
        <v>43847</v>
      </c>
      <c r="E10" t="s">
        <v>5</v>
      </c>
      <c r="F10">
        <v>8</v>
      </c>
    </row>
    <row r="11" spans="1:6" x14ac:dyDescent="0.75">
      <c r="A11" s="4" t="s">
        <v>8</v>
      </c>
      <c r="B11" s="4" t="str">
        <f>TEXT(Table1[[#This Row],[Start Date]],"YYYY-MM-DD")&amp;"--"&amp;TEXT(Table1[[#This Row],[End Date]],"YYYY-MM-DD")</f>
        <v>2020-01-18--2020-01-24</v>
      </c>
      <c r="C11" s="4">
        <v>43848</v>
      </c>
      <c r="D11" s="4">
        <f>Table1[[#This Row],[Start Date]]+6</f>
        <v>43854</v>
      </c>
      <c r="E11" t="s">
        <v>3</v>
      </c>
      <c r="F11">
        <v>128</v>
      </c>
    </row>
    <row r="12" spans="1:6" x14ac:dyDescent="0.75">
      <c r="A12" s="4" t="s">
        <v>8</v>
      </c>
      <c r="B12" s="4" t="str">
        <f>TEXT(Table1[[#This Row],[Start Date]],"YYYY-MM-DD")&amp;"--"&amp;TEXT(Table1[[#This Row],[End Date]],"YYYY-MM-DD")</f>
        <v>2020-01-18--2020-01-24</v>
      </c>
      <c r="C12" s="4">
        <v>43848</v>
      </c>
      <c r="D12" s="4">
        <f>Table1[[#This Row],[Start Date]]+6</f>
        <v>43854</v>
      </c>
      <c r="E12" t="s">
        <v>4</v>
      </c>
      <c r="F12">
        <v>39</v>
      </c>
    </row>
    <row r="13" spans="1:6" x14ac:dyDescent="0.75">
      <c r="A13" s="4" t="s">
        <v>8</v>
      </c>
      <c r="B13" s="4" t="str">
        <f>TEXT(Table1[[#This Row],[Start Date]],"YYYY-MM-DD")&amp;"--"&amp;TEXT(Table1[[#This Row],[End Date]],"YYYY-MM-DD")</f>
        <v>2020-01-18--2020-01-24</v>
      </c>
      <c r="C13" s="4">
        <v>43848</v>
      </c>
      <c r="D13" s="4">
        <f>Table1[[#This Row],[Start Date]]+6</f>
        <v>43854</v>
      </c>
      <c r="E13" t="s">
        <v>5</v>
      </c>
      <c r="F13">
        <v>4</v>
      </c>
    </row>
    <row r="14" spans="1:6" x14ac:dyDescent="0.75">
      <c r="A14" s="4" t="s">
        <v>9</v>
      </c>
      <c r="B14" s="4" t="str">
        <f>TEXT(Table1[[#This Row],[Start Date]],"YYYY-MM-DD")&amp;"--"&amp;TEXT(Table1[[#This Row],[End Date]],"YYYY-MM-DD")</f>
        <v>2020-01-25--2020-01-31</v>
      </c>
      <c r="C14" s="4">
        <v>43855</v>
      </c>
      <c r="D14" s="4">
        <f>Table1[[#This Row],[Start Date]]+6</f>
        <v>43861</v>
      </c>
      <c r="E14" t="s">
        <v>3</v>
      </c>
      <c r="F14">
        <v>120</v>
      </c>
    </row>
    <row r="15" spans="1:6" x14ac:dyDescent="0.75">
      <c r="A15" s="4" t="s">
        <v>9</v>
      </c>
      <c r="B15" s="4" t="str">
        <f>TEXT(Table1[[#This Row],[Start Date]],"YYYY-MM-DD")&amp;"--"&amp;TEXT(Table1[[#This Row],[End Date]],"YYYY-MM-DD")</f>
        <v>2020-01-25--2020-01-31</v>
      </c>
      <c r="C15" s="4">
        <v>43855</v>
      </c>
      <c r="D15" s="4">
        <f>Table1[[#This Row],[Start Date]]+6</f>
        <v>43861</v>
      </c>
      <c r="E15" t="s">
        <v>4</v>
      </c>
      <c r="F15">
        <v>63</v>
      </c>
    </row>
    <row r="16" spans="1:6" x14ac:dyDescent="0.75">
      <c r="A16" s="4" t="s">
        <v>9</v>
      </c>
      <c r="B16" s="4" t="str">
        <f>TEXT(Table1[[#This Row],[Start Date]],"YYYY-MM-DD")&amp;"--"&amp;TEXT(Table1[[#This Row],[End Date]],"YYYY-MM-DD")</f>
        <v>2020-01-25--2020-01-31</v>
      </c>
      <c r="C16" s="4">
        <v>43855</v>
      </c>
      <c r="D16" s="4">
        <f>Table1[[#This Row],[Start Date]]+6</f>
        <v>43861</v>
      </c>
      <c r="E16" t="s">
        <v>5</v>
      </c>
      <c r="F16">
        <v>14</v>
      </c>
    </row>
    <row r="17" spans="1:6" x14ac:dyDescent="0.75">
      <c r="A17" s="4" t="s">
        <v>10</v>
      </c>
      <c r="B17" s="4" t="str">
        <f>TEXT(Table1[[#This Row],[Start Date]],"YYYY-MM-DD")&amp;"--"&amp;TEXT(Table1[[#This Row],[End Date]],"YYYY-MM-DD")</f>
        <v>2020-02-01--2020-02-07</v>
      </c>
      <c r="C17" s="4">
        <v>43862</v>
      </c>
      <c r="D17" s="4">
        <f>Table1[[#This Row],[Start Date]]+6</f>
        <v>43868</v>
      </c>
      <c r="E17" t="s">
        <v>3</v>
      </c>
      <c r="F17">
        <v>136</v>
      </c>
    </row>
    <row r="18" spans="1:6" x14ac:dyDescent="0.75">
      <c r="A18" s="4" t="s">
        <v>10</v>
      </c>
      <c r="B18" s="4" t="str">
        <f>TEXT(Table1[[#This Row],[Start Date]],"YYYY-MM-DD")&amp;"--"&amp;TEXT(Table1[[#This Row],[End Date]],"YYYY-MM-DD")</f>
        <v>2020-02-01--2020-02-07</v>
      </c>
      <c r="C18" s="4">
        <v>43862</v>
      </c>
      <c r="D18" s="4">
        <f>Table1[[#This Row],[Start Date]]+6</f>
        <v>43868</v>
      </c>
      <c r="E18" t="s">
        <v>4</v>
      </c>
      <c r="F18">
        <v>40</v>
      </c>
    </row>
    <row r="19" spans="1:6" x14ac:dyDescent="0.75">
      <c r="A19" s="4" t="s">
        <v>10</v>
      </c>
      <c r="B19" s="4" t="str">
        <f>TEXT(Table1[[#This Row],[Start Date]],"YYYY-MM-DD")&amp;"--"&amp;TEXT(Table1[[#This Row],[End Date]],"YYYY-MM-DD")</f>
        <v>2020-02-01--2020-02-07</v>
      </c>
      <c r="C19" s="4">
        <v>43862</v>
      </c>
      <c r="D19" s="4">
        <f>Table1[[#This Row],[Start Date]]+6</f>
        <v>43868</v>
      </c>
      <c r="E19" t="s">
        <v>5</v>
      </c>
      <c r="F19">
        <v>6</v>
      </c>
    </row>
    <row r="20" spans="1:6" x14ac:dyDescent="0.75">
      <c r="A20" s="4" t="s">
        <v>11</v>
      </c>
      <c r="B20" s="4" t="str">
        <f>TEXT(Table1[[#This Row],[Start Date]],"YYYY-MM-DD")&amp;"--"&amp;TEXT(Table1[[#This Row],[End Date]],"YYYY-MM-DD")</f>
        <v>2020-02-08--2020-02-14</v>
      </c>
      <c r="C20" s="4">
        <v>43869</v>
      </c>
      <c r="D20" s="4">
        <f>Table1[[#This Row],[Start Date]]+6</f>
        <v>43875</v>
      </c>
      <c r="E20" t="s">
        <v>3</v>
      </c>
      <c r="F20">
        <v>130</v>
      </c>
    </row>
    <row r="21" spans="1:6" x14ac:dyDescent="0.75">
      <c r="A21" s="4" t="s">
        <v>11</v>
      </c>
      <c r="B21" s="4" t="str">
        <f>TEXT(Table1[[#This Row],[Start Date]],"YYYY-MM-DD")&amp;"--"&amp;TEXT(Table1[[#This Row],[End Date]],"YYYY-MM-DD")</f>
        <v>2020-02-08--2020-02-14</v>
      </c>
      <c r="C21" s="4">
        <v>43869</v>
      </c>
      <c r="D21" s="4">
        <f>Table1[[#This Row],[Start Date]]+6</f>
        <v>43875</v>
      </c>
      <c r="E21" t="s">
        <v>4</v>
      </c>
      <c r="F21">
        <v>24</v>
      </c>
    </row>
    <row r="22" spans="1:6" x14ac:dyDescent="0.75">
      <c r="A22" s="4" t="s">
        <v>11</v>
      </c>
      <c r="B22" s="4" t="str">
        <f>TEXT(Table1[[#This Row],[Start Date]],"YYYY-MM-DD")&amp;"--"&amp;TEXT(Table1[[#This Row],[End Date]],"YYYY-MM-DD")</f>
        <v>2020-02-08--2020-02-14</v>
      </c>
      <c r="C22" s="4">
        <v>43869</v>
      </c>
      <c r="D22" s="4">
        <f>Table1[[#This Row],[Start Date]]+6</f>
        <v>43875</v>
      </c>
      <c r="E22" t="s">
        <v>5</v>
      </c>
      <c r="F22">
        <v>7</v>
      </c>
    </row>
    <row r="23" spans="1:6" x14ac:dyDescent="0.75">
      <c r="A23" s="4" t="s">
        <v>12</v>
      </c>
      <c r="B23" s="4" t="str">
        <f>TEXT(Table1[[#This Row],[Start Date]],"YYYY-MM-DD")&amp;"--"&amp;TEXT(Table1[[#This Row],[End Date]],"YYYY-MM-DD")</f>
        <v>2020-02-15--2020-02-21</v>
      </c>
      <c r="C23" s="4">
        <v>43876</v>
      </c>
      <c r="D23" s="4">
        <f>Table1[[#This Row],[Start Date]]+6</f>
        <v>43882</v>
      </c>
      <c r="E23" t="s">
        <v>3</v>
      </c>
      <c r="F23">
        <v>118</v>
      </c>
    </row>
    <row r="24" spans="1:6" x14ac:dyDescent="0.75">
      <c r="A24" s="4" t="s">
        <v>12</v>
      </c>
      <c r="B24" s="4" t="str">
        <f>TEXT(Table1[[#This Row],[Start Date]],"YYYY-MM-DD")&amp;"--"&amp;TEXT(Table1[[#This Row],[End Date]],"YYYY-MM-DD")</f>
        <v>2020-02-15--2020-02-21</v>
      </c>
      <c r="C24" s="4">
        <v>43876</v>
      </c>
      <c r="D24" s="4">
        <f>Table1[[#This Row],[Start Date]]+6</f>
        <v>43882</v>
      </c>
      <c r="E24" t="s">
        <v>4</v>
      </c>
      <c r="F24">
        <v>29</v>
      </c>
    </row>
    <row r="25" spans="1:6" x14ac:dyDescent="0.75">
      <c r="A25" s="4" t="s">
        <v>12</v>
      </c>
      <c r="B25" s="4" t="str">
        <f>TEXT(Table1[[#This Row],[Start Date]],"YYYY-MM-DD")&amp;"--"&amp;TEXT(Table1[[#This Row],[End Date]],"YYYY-MM-DD")</f>
        <v>2020-02-15--2020-02-21</v>
      </c>
      <c r="C25" s="4">
        <v>43876</v>
      </c>
      <c r="D25" s="4">
        <f>Table1[[#This Row],[Start Date]]+6</f>
        <v>43882</v>
      </c>
      <c r="E25" t="s">
        <v>5</v>
      </c>
      <c r="F25">
        <v>8</v>
      </c>
    </row>
    <row r="26" spans="1:6" x14ac:dyDescent="0.75">
      <c r="A26" s="4" t="s">
        <v>13</v>
      </c>
      <c r="B26" s="4" t="str">
        <f>TEXT(Table1[[#This Row],[Start Date]],"YYYY-MM-DD")&amp;"--"&amp;TEXT(Table1[[#This Row],[End Date]],"YYYY-MM-DD")</f>
        <v>2020-02-22--2020-02-28</v>
      </c>
      <c r="C26" s="4">
        <v>43883</v>
      </c>
      <c r="D26" s="4">
        <f>Table1[[#This Row],[Start Date]]+6</f>
        <v>43889</v>
      </c>
      <c r="E26" t="s">
        <v>3</v>
      </c>
      <c r="F26">
        <v>129</v>
      </c>
    </row>
    <row r="27" spans="1:6" x14ac:dyDescent="0.75">
      <c r="A27" s="4" t="s">
        <v>13</v>
      </c>
      <c r="B27" s="4" t="str">
        <f>TEXT(Table1[[#This Row],[Start Date]],"YYYY-MM-DD")&amp;"--"&amp;TEXT(Table1[[#This Row],[End Date]],"YYYY-MM-DD")</f>
        <v>2020-02-22--2020-02-28</v>
      </c>
      <c r="C27" s="4">
        <v>43883</v>
      </c>
      <c r="D27" s="4">
        <f>Table1[[#This Row],[Start Date]]+6</f>
        <v>43889</v>
      </c>
      <c r="E27" t="s">
        <v>4</v>
      </c>
      <c r="F27">
        <v>17</v>
      </c>
    </row>
    <row r="28" spans="1:6" x14ac:dyDescent="0.75">
      <c r="A28" s="4" t="s">
        <v>13</v>
      </c>
      <c r="B28" s="4" t="str">
        <f>TEXT(Table1[[#This Row],[Start Date]],"YYYY-MM-DD")&amp;"--"&amp;TEXT(Table1[[#This Row],[End Date]],"YYYY-MM-DD")</f>
        <v>2020-02-22--2020-02-28</v>
      </c>
      <c r="C28" s="4">
        <v>43883</v>
      </c>
      <c r="D28" s="4">
        <f>Table1[[#This Row],[Start Date]]+6</f>
        <v>43889</v>
      </c>
      <c r="E28" t="s">
        <v>5</v>
      </c>
      <c r="F28">
        <v>10</v>
      </c>
    </row>
    <row r="29" spans="1:6" x14ac:dyDescent="0.75">
      <c r="A29" s="4" t="s">
        <v>14</v>
      </c>
      <c r="B29" s="4" t="str">
        <f>TEXT(Table1[[#This Row],[Start Date]],"YYYY-MM-DD")&amp;"--"&amp;TEXT(Table1[[#This Row],[End Date]],"YYYY-MM-DD")</f>
        <v>2020-02-29--2020-03-06</v>
      </c>
      <c r="C29" s="4">
        <v>43890</v>
      </c>
      <c r="D29" s="4">
        <f>Table1[[#This Row],[Start Date]]+6</f>
        <v>43896</v>
      </c>
      <c r="E29" t="s">
        <v>3</v>
      </c>
      <c r="F29">
        <v>173</v>
      </c>
    </row>
    <row r="30" spans="1:6" x14ac:dyDescent="0.75">
      <c r="A30" s="4" t="s">
        <v>14</v>
      </c>
      <c r="B30" s="4" t="str">
        <f>TEXT(Table1[[#This Row],[Start Date]],"YYYY-MM-DD")&amp;"--"&amp;TEXT(Table1[[#This Row],[End Date]],"YYYY-MM-DD")</f>
        <v>2020-02-29--2020-03-06</v>
      </c>
      <c r="C30" s="4">
        <v>43890</v>
      </c>
      <c r="D30" s="4">
        <f>Table1[[#This Row],[Start Date]]+6</f>
        <v>43896</v>
      </c>
      <c r="E30" t="s">
        <v>4</v>
      </c>
      <c r="F30">
        <v>55</v>
      </c>
    </row>
    <row r="31" spans="1:6" x14ac:dyDescent="0.75">
      <c r="A31" s="4" t="s">
        <v>14</v>
      </c>
      <c r="B31" s="4" t="str">
        <f>TEXT(Table1[[#This Row],[Start Date]],"YYYY-MM-DD")&amp;"--"&amp;TEXT(Table1[[#This Row],[End Date]],"YYYY-MM-DD")</f>
        <v>2020-02-29--2020-03-06</v>
      </c>
      <c r="C31" s="4">
        <v>43890</v>
      </c>
      <c r="D31" s="4">
        <f>Table1[[#This Row],[Start Date]]+6</f>
        <v>43896</v>
      </c>
      <c r="E31" t="s">
        <v>5</v>
      </c>
      <c r="F31">
        <v>3</v>
      </c>
    </row>
    <row r="32" spans="1:6" x14ac:dyDescent="0.75">
      <c r="A32" s="4" t="s">
        <v>290</v>
      </c>
      <c r="B32" s="4" t="str">
        <f>TEXT(Table1[[#This Row],[Start Date]],"YYYY-MM-DD")&amp;"--"&amp;TEXT(Table1[[#This Row],[End Date]],"YYYY-MM-DD")</f>
        <v>2020-03-07--2020-03-13</v>
      </c>
      <c r="C32" s="4">
        <v>43897</v>
      </c>
      <c r="D32" s="4">
        <f>Table1[[#This Row],[Start Date]]+6</f>
        <v>43903</v>
      </c>
      <c r="E32" t="s">
        <v>3</v>
      </c>
      <c r="F32">
        <v>244</v>
      </c>
    </row>
    <row r="33" spans="1:6" x14ac:dyDescent="0.75">
      <c r="A33" s="4" t="s">
        <v>300</v>
      </c>
      <c r="B33" s="4" t="str">
        <f>TEXT(Table1[[#This Row],[Start Date]],"YYYY-MM-DD")&amp;"--"&amp;TEXT(Table1[[#This Row],[End Date]],"YYYY-MM-DD")</f>
        <v>2020-03-07--2020-03-13</v>
      </c>
      <c r="C33" s="4">
        <v>43897</v>
      </c>
      <c r="D33" s="4">
        <f>Table1[[#This Row],[Start Date]]+6</f>
        <v>43903</v>
      </c>
      <c r="E33" t="s">
        <v>4</v>
      </c>
      <c r="F33">
        <v>107</v>
      </c>
    </row>
    <row r="34" spans="1:6" x14ac:dyDescent="0.75">
      <c r="A34" s="4" t="s">
        <v>301</v>
      </c>
      <c r="B34" s="4" t="str">
        <f>TEXT(Table1[[#This Row],[Start Date]],"YYYY-MM-DD")&amp;"--"&amp;TEXT(Table1[[#This Row],[End Date]],"YYYY-MM-DD")</f>
        <v>2020-03-07--2020-03-13</v>
      </c>
      <c r="C34" s="4">
        <v>43897</v>
      </c>
      <c r="D34" s="4">
        <f>Table1[[#This Row],[Start Date]]+6</f>
        <v>43903</v>
      </c>
      <c r="E34" t="s">
        <v>5</v>
      </c>
      <c r="F34">
        <v>7</v>
      </c>
    </row>
    <row r="35" spans="1:6" x14ac:dyDescent="0.75">
      <c r="A35" s="4" t="s">
        <v>15</v>
      </c>
      <c r="B35" s="4" t="str">
        <f>TEXT(Table1[[#This Row],[Start Date]],"YYYY-MM-DD")&amp;"--"&amp;TEXT(Table1[[#This Row],[End Date]],"YYYY-MM-DD")</f>
        <v>2020-03-14--2020-03-20</v>
      </c>
      <c r="C35" s="4">
        <v>43904</v>
      </c>
      <c r="D35" s="4">
        <f>Table1[[#This Row],[Start Date]]+6</f>
        <v>43910</v>
      </c>
      <c r="E35" t="s">
        <v>3</v>
      </c>
      <c r="F35">
        <v>180</v>
      </c>
    </row>
    <row r="36" spans="1:6" x14ac:dyDescent="0.75">
      <c r="A36" s="4" t="s">
        <v>15</v>
      </c>
      <c r="B36" s="4" t="str">
        <f>TEXT(Table1[[#This Row],[Start Date]],"YYYY-MM-DD")&amp;"--"&amp;TEXT(Table1[[#This Row],[End Date]],"YYYY-MM-DD")</f>
        <v>2020-03-14--2020-03-20</v>
      </c>
      <c r="C36" s="4">
        <v>43904</v>
      </c>
      <c r="D36" s="4">
        <f>Table1[[#This Row],[Start Date]]+6</f>
        <v>43910</v>
      </c>
      <c r="E36" t="s">
        <v>4</v>
      </c>
      <c r="F36">
        <v>65</v>
      </c>
    </row>
    <row r="37" spans="1:6" x14ac:dyDescent="0.75">
      <c r="A37" s="4" t="s">
        <v>15</v>
      </c>
      <c r="B37" s="4" t="str">
        <f>TEXT(Table1[[#This Row],[Start Date]],"YYYY-MM-DD")&amp;"--"&amp;TEXT(Table1[[#This Row],[End Date]],"YYYY-MM-DD")</f>
        <v>2020-03-14--2020-03-20</v>
      </c>
      <c r="C37" s="4">
        <v>43904</v>
      </c>
      <c r="D37" s="4">
        <f>Table1[[#This Row],[Start Date]]+6</f>
        <v>43910</v>
      </c>
      <c r="E37" t="s">
        <v>5</v>
      </c>
      <c r="F37">
        <v>9</v>
      </c>
    </row>
    <row r="38" spans="1:6" x14ac:dyDescent="0.75">
      <c r="A38" s="4" t="s">
        <v>16</v>
      </c>
      <c r="B38" s="4" t="str">
        <f>TEXT(Table1[[#This Row],[Start Date]],"YYYY-MM-DD")&amp;"--"&amp;TEXT(Table1[[#This Row],[End Date]],"YYYY-MM-DD")</f>
        <v>2020-03-21--2020-03-27</v>
      </c>
      <c r="C38" s="4">
        <v>43911</v>
      </c>
      <c r="D38" s="4">
        <f>Table1[[#This Row],[Start Date]]+6</f>
        <v>43917</v>
      </c>
      <c r="E38" t="s">
        <v>3</v>
      </c>
      <c r="F38">
        <v>199</v>
      </c>
    </row>
    <row r="39" spans="1:6" x14ac:dyDescent="0.75">
      <c r="A39" s="4" t="s">
        <v>16</v>
      </c>
      <c r="B39" s="4" t="str">
        <f>TEXT(Table1[[#This Row],[Start Date]],"YYYY-MM-DD")&amp;"--"&amp;TEXT(Table1[[#This Row],[End Date]],"YYYY-MM-DD")</f>
        <v>2020-03-21--2020-03-27</v>
      </c>
      <c r="C39" s="4">
        <v>43911</v>
      </c>
      <c r="D39" s="4">
        <f>Table1[[#This Row],[Start Date]]+6</f>
        <v>43917</v>
      </c>
      <c r="E39" t="s">
        <v>4</v>
      </c>
      <c r="F39">
        <v>42</v>
      </c>
    </row>
    <row r="40" spans="1:6" x14ac:dyDescent="0.75">
      <c r="A40" s="4" t="s">
        <v>16</v>
      </c>
      <c r="B40" s="4" t="str">
        <f>TEXT(Table1[[#This Row],[Start Date]],"YYYY-MM-DD")&amp;"--"&amp;TEXT(Table1[[#This Row],[End Date]],"YYYY-MM-DD")</f>
        <v>2020-03-21--2020-03-27</v>
      </c>
      <c r="C40" s="4">
        <v>43911</v>
      </c>
      <c r="D40" s="4">
        <f>Table1[[#This Row],[Start Date]]+6</f>
        <v>43917</v>
      </c>
      <c r="E40" t="s">
        <v>5</v>
      </c>
      <c r="F40">
        <v>16</v>
      </c>
    </row>
    <row r="41" spans="1:6" x14ac:dyDescent="0.75">
      <c r="A41" s="4" t="s">
        <v>17</v>
      </c>
      <c r="B41" s="4" t="str">
        <f>TEXT(Table1[[#This Row],[Start Date]],"YYYY-MM-DD")&amp;"--"&amp;TEXT(Table1[[#This Row],[End Date]],"YYYY-MM-DD")</f>
        <v>2020-03-28--2020-04-03</v>
      </c>
      <c r="C41" s="4">
        <v>43918</v>
      </c>
      <c r="D41" s="4">
        <f>Table1[[#This Row],[Start Date]]+6</f>
        <v>43924</v>
      </c>
      <c r="E41" t="s">
        <v>3</v>
      </c>
      <c r="F41">
        <v>226</v>
      </c>
    </row>
    <row r="42" spans="1:6" x14ac:dyDescent="0.75">
      <c r="A42" s="4" t="s">
        <v>17</v>
      </c>
      <c r="B42" s="4" t="str">
        <f>TEXT(Table1[[#This Row],[Start Date]],"YYYY-MM-DD")&amp;"--"&amp;TEXT(Table1[[#This Row],[End Date]],"YYYY-MM-DD")</f>
        <v>2020-03-28--2020-04-03</v>
      </c>
      <c r="C42" s="4">
        <v>43918</v>
      </c>
      <c r="D42" s="4">
        <f>Table1[[#This Row],[Start Date]]+6</f>
        <v>43924</v>
      </c>
      <c r="E42" t="s">
        <v>4</v>
      </c>
      <c r="F42">
        <v>77</v>
      </c>
    </row>
    <row r="43" spans="1:6" x14ac:dyDescent="0.75">
      <c r="A43" s="4" t="s">
        <v>17</v>
      </c>
      <c r="B43" s="4" t="str">
        <f>TEXT(Table1[[#This Row],[Start Date]],"YYYY-MM-DD")&amp;"--"&amp;TEXT(Table1[[#This Row],[End Date]],"YYYY-MM-DD")</f>
        <v>2020-03-28--2020-04-03</v>
      </c>
      <c r="C43" s="4">
        <v>43918</v>
      </c>
      <c r="D43" s="4">
        <f>Table1[[#This Row],[Start Date]]+6</f>
        <v>43924</v>
      </c>
      <c r="E43" t="s">
        <v>5</v>
      </c>
      <c r="F43">
        <v>19</v>
      </c>
    </row>
    <row r="44" spans="1:6" x14ac:dyDescent="0.75">
      <c r="A44" s="4" t="s">
        <v>18</v>
      </c>
      <c r="B44" s="4" t="str">
        <f>TEXT(Table1[[#This Row],[Start Date]],"YYYY-MM-DD")&amp;"--"&amp;TEXT(Table1[[#This Row],[End Date]],"YYYY-MM-DD")</f>
        <v>2020-04-04--2020-04-10</v>
      </c>
      <c r="C44" s="4">
        <v>43925</v>
      </c>
      <c r="D44" s="4">
        <f>Table1[[#This Row],[Start Date]]+6</f>
        <v>43931</v>
      </c>
      <c r="E44" t="s">
        <v>3</v>
      </c>
      <c r="F44">
        <v>180</v>
      </c>
    </row>
    <row r="45" spans="1:6" x14ac:dyDescent="0.75">
      <c r="A45" s="4" t="s">
        <v>18</v>
      </c>
      <c r="B45" s="4" t="str">
        <f>TEXT(Table1[[#This Row],[Start Date]],"YYYY-MM-DD")&amp;"--"&amp;TEXT(Table1[[#This Row],[End Date]],"YYYY-MM-DD")</f>
        <v>2020-04-04--2020-04-10</v>
      </c>
      <c r="C45" s="4">
        <v>43925</v>
      </c>
      <c r="D45" s="4">
        <f>Table1[[#This Row],[Start Date]]+6</f>
        <v>43931</v>
      </c>
      <c r="E45" t="s">
        <v>4</v>
      </c>
      <c r="F45">
        <v>44</v>
      </c>
    </row>
    <row r="46" spans="1:6" x14ac:dyDescent="0.75">
      <c r="A46" s="4" t="s">
        <v>18</v>
      </c>
      <c r="B46" s="4" t="str">
        <f>TEXT(Table1[[#This Row],[Start Date]],"YYYY-MM-DD")&amp;"--"&amp;TEXT(Table1[[#This Row],[End Date]],"YYYY-MM-DD")</f>
        <v>2020-04-04--2020-04-10</v>
      </c>
      <c r="C46" s="4">
        <v>43925</v>
      </c>
      <c r="D46" s="4">
        <f>Table1[[#This Row],[Start Date]]+6</f>
        <v>43931</v>
      </c>
      <c r="E46" t="s">
        <v>5</v>
      </c>
      <c r="F46">
        <v>9</v>
      </c>
    </row>
    <row r="47" spans="1:6" x14ac:dyDescent="0.75">
      <c r="A47" s="4" t="s">
        <v>19</v>
      </c>
      <c r="B47" s="4" t="str">
        <f>TEXT(Table1[[#This Row],[Start Date]],"YYYY-MM-DD")&amp;"--"&amp;TEXT(Table1[[#This Row],[End Date]],"YYYY-MM-DD")</f>
        <v>2020-04-11--2020-04-17</v>
      </c>
      <c r="C47" s="4">
        <v>43932</v>
      </c>
      <c r="D47" s="4">
        <f>Table1[[#This Row],[Start Date]]+6</f>
        <v>43938</v>
      </c>
      <c r="E47" t="s">
        <v>3</v>
      </c>
      <c r="F47">
        <v>169</v>
      </c>
    </row>
    <row r="48" spans="1:6" x14ac:dyDescent="0.75">
      <c r="A48" s="4" t="s">
        <v>19</v>
      </c>
      <c r="B48" s="4" t="str">
        <f>TEXT(Table1[[#This Row],[Start Date]],"YYYY-MM-DD")&amp;"--"&amp;TEXT(Table1[[#This Row],[End Date]],"YYYY-MM-DD")</f>
        <v>2020-04-11--2020-04-17</v>
      </c>
      <c r="C48" s="4">
        <v>43932</v>
      </c>
      <c r="D48" s="4">
        <f>Table1[[#This Row],[Start Date]]+6</f>
        <v>43938</v>
      </c>
      <c r="E48" t="s">
        <v>4</v>
      </c>
      <c r="F48">
        <v>58</v>
      </c>
    </row>
    <row r="49" spans="1:6" x14ac:dyDescent="0.75">
      <c r="A49" s="4" t="s">
        <v>19</v>
      </c>
      <c r="B49" s="4" t="str">
        <f>TEXT(Table1[[#This Row],[Start Date]],"YYYY-MM-DD")&amp;"--"&amp;TEXT(Table1[[#This Row],[End Date]],"YYYY-MM-DD")</f>
        <v>2020-04-11--2020-04-17</v>
      </c>
      <c r="C49" s="4">
        <v>43932</v>
      </c>
      <c r="D49" s="4">
        <f>Table1[[#This Row],[Start Date]]+6</f>
        <v>43938</v>
      </c>
      <c r="E49" t="s">
        <v>5</v>
      </c>
      <c r="F49">
        <v>5</v>
      </c>
    </row>
    <row r="50" spans="1:6" x14ac:dyDescent="0.75">
      <c r="A50" s="4" t="s">
        <v>20</v>
      </c>
      <c r="B50" s="4" t="str">
        <f>TEXT(Table1[[#This Row],[Start Date]],"YYYY-MM-DD")&amp;"--"&amp;TEXT(Table1[[#This Row],[End Date]],"YYYY-MM-DD")</f>
        <v>2020-04-18--2020-04-24</v>
      </c>
      <c r="C50" s="4">
        <v>43939</v>
      </c>
      <c r="D50" s="4">
        <f>Table1[[#This Row],[Start Date]]+6</f>
        <v>43945</v>
      </c>
      <c r="E50" t="s">
        <v>3</v>
      </c>
      <c r="F50">
        <v>237</v>
      </c>
    </row>
    <row r="51" spans="1:6" x14ac:dyDescent="0.75">
      <c r="A51" s="4" t="s">
        <v>20</v>
      </c>
      <c r="B51" s="4" t="str">
        <f>TEXT(Table1[[#This Row],[Start Date]],"YYYY-MM-DD")&amp;"--"&amp;TEXT(Table1[[#This Row],[End Date]],"YYYY-MM-DD")</f>
        <v>2020-04-18--2020-04-24</v>
      </c>
      <c r="C51" s="4">
        <v>43939</v>
      </c>
      <c r="D51" s="4">
        <f>Table1[[#This Row],[Start Date]]+6</f>
        <v>43945</v>
      </c>
      <c r="E51" t="s">
        <v>4</v>
      </c>
      <c r="F51">
        <v>53</v>
      </c>
    </row>
    <row r="52" spans="1:6" x14ac:dyDescent="0.75">
      <c r="A52" s="4" t="s">
        <v>20</v>
      </c>
      <c r="B52" s="4" t="str">
        <f>TEXT(Table1[[#This Row],[Start Date]],"YYYY-MM-DD")&amp;"--"&amp;TEXT(Table1[[#This Row],[End Date]],"YYYY-MM-DD")</f>
        <v>2020-04-18--2020-04-24</v>
      </c>
      <c r="C52" s="4">
        <v>43939</v>
      </c>
      <c r="D52" s="4">
        <f>Table1[[#This Row],[Start Date]]+6</f>
        <v>43945</v>
      </c>
      <c r="E52" t="s">
        <v>5</v>
      </c>
      <c r="F52">
        <v>16</v>
      </c>
    </row>
    <row r="53" spans="1:6" x14ac:dyDescent="0.75">
      <c r="A53" s="4" t="s">
        <v>21</v>
      </c>
      <c r="B53" s="4" t="str">
        <f>TEXT(Table1[[#This Row],[Start Date]],"YYYY-MM-DD")&amp;"--"&amp;TEXT(Table1[[#This Row],[End Date]],"YYYY-MM-DD")</f>
        <v>2020-04-25--2020-05-01</v>
      </c>
      <c r="C53" s="4">
        <v>43946</v>
      </c>
      <c r="D53" s="4">
        <f>Table1[[#This Row],[Start Date]]+6</f>
        <v>43952</v>
      </c>
      <c r="E53" t="s">
        <v>3</v>
      </c>
      <c r="F53">
        <v>189</v>
      </c>
    </row>
    <row r="54" spans="1:6" x14ac:dyDescent="0.75">
      <c r="A54" s="4" t="s">
        <v>21</v>
      </c>
      <c r="B54" s="4" t="str">
        <f>TEXT(Table1[[#This Row],[Start Date]],"YYYY-MM-DD")&amp;"--"&amp;TEXT(Table1[[#This Row],[End Date]],"YYYY-MM-DD")</f>
        <v>2020-04-25--2020-05-01</v>
      </c>
      <c r="C54" s="4">
        <v>43946</v>
      </c>
      <c r="D54" s="4">
        <f>Table1[[#This Row],[Start Date]]+6</f>
        <v>43952</v>
      </c>
      <c r="E54" t="s">
        <v>4</v>
      </c>
      <c r="F54">
        <v>78</v>
      </c>
    </row>
    <row r="55" spans="1:6" x14ac:dyDescent="0.75">
      <c r="A55" s="4" t="s">
        <v>21</v>
      </c>
      <c r="B55" s="4" t="str">
        <f>TEXT(Table1[[#This Row],[Start Date]],"YYYY-MM-DD")&amp;"--"&amp;TEXT(Table1[[#This Row],[End Date]],"YYYY-MM-DD")</f>
        <v>2020-04-25--2020-05-01</v>
      </c>
      <c r="C55" s="4">
        <v>43946</v>
      </c>
      <c r="D55" s="4">
        <f>Table1[[#This Row],[Start Date]]+6</f>
        <v>43952</v>
      </c>
      <c r="E55" t="s">
        <v>5</v>
      </c>
      <c r="F55">
        <v>21</v>
      </c>
    </row>
    <row r="56" spans="1:6" x14ac:dyDescent="0.75">
      <c r="A56" s="4" t="s">
        <v>22</v>
      </c>
      <c r="B56" s="4" t="str">
        <f>TEXT(Table1[[#This Row],[Start Date]],"YYYY-MM-DD")&amp;"--"&amp;TEXT(Table1[[#This Row],[End Date]],"YYYY-MM-DD")</f>
        <v>2020-05-02--2020-05-08</v>
      </c>
      <c r="C56" s="4">
        <v>43953</v>
      </c>
      <c r="D56" s="4">
        <f>Table1[[#This Row],[Start Date]]+6</f>
        <v>43959</v>
      </c>
      <c r="E56" t="s">
        <v>3</v>
      </c>
      <c r="F56">
        <v>254</v>
      </c>
    </row>
    <row r="57" spans="1:6" x14ac:dyDescent="0.75">
      <c r="A57" s="4" t="s">
        <v>22</v>
      </c>
      <c r="B57" s="4" t="str">
        <f>TEXT(Table1[[#This Row],[Start Date]],"YYYY-MM-DD")&amp;"--"&amp;TEXT(Table1[[#This Row],[End Date]],"YYYY-MM-DD")</f>
        <v>2020-05-02--2020-05-08</v>
      </c>
      <c r="C57" s="4">
        <v>43953</v>
      </c>
      <c r="D57" s="4">
        <f>Table1[[#This Row],[Start Date]]+6</f>
        <v>43959</v>
      </c>
      <c r="E57" t="s">
        <v>4</v>
      </c>
      <c r="F57">
        <v>85</v>
      </c>
    </row>
    <row r="58" spans="1:6" x14ac:dyDescent="0.75">
      <c r="A58" s="4" t="s">
        <v>22</v>
      </c>
      <c r="B58" s="4" t="str">
        <f>TEXT(Table1[[#This Row],[Start Date]],"YYYY-MM-DD")&amp;"--"&amp;TEXT(Table1[[#This Row],[End Date]],"YYYY-MM-DD")</f>
        <v>2020-05-02--2020-05-08</v>
      </c>
      <c r="C58" s="4">
        <v>43953</v>
      </c>
      <c r="D58" s="4">
        <f>Table1[[#This Row],[Start Date]]+6</f>
        <v>43959</v>
      </c>
      <c r="E58" t="s">
        <v>5</v>
      </c>
      <c r="F58">
        <v>29</v>
      </c>
    </row>
    <row r="59" spans="1:6" x14ac:dyDescent="0.75">
      <c r="A59" s="4" t="s">
        <v>23</v>
      </c>
      <c r="B59" s="4" t="str">
        <f>TEXT(Table1[[#This Row],[Start Date]],"YYYY-MM-DD")&amp;"--"&amp;TEXT(Table1[[#This Row],[End Date]],"YYYY-MM-DD")</f>
        <v>2020-05-09--2020-05-15</v>
      </c>
      <c r="C59" s="4">
        <v>43960</v>
      </c>
      <c r="D59" s="4">
        <f>Table1[[#This Row],[Start Date]]+6</f>
        <v>43966</v>
      </c>
      <c r="E59" t="s">
        <v>3</v>
      </c>
      <c r="F59">
        <v>241</v>
      </c>
    </row>
    <row r="60" spans="1:6" x14ac:dyDescent="0.75">
      <c r="A60" s="4" t="s">
        <v>23</v>
      </c>
      <c r="B60" s="4" t="str">
        <f>TEXT(Table1[[#This Row],[Start Date]],"YYYY-MM-DD")&amp;"--"&amp;TEXT(Table1[[#This Row],[End Date]],"YYYY-MM-DD")</f>
        <v>2020-05-09--2020-05-15</v>
      </c>
      <c r="C60" s="4">
        <v>43960</v>
      </c>
      <c r="D60" s="4">
        <f>Table1[[#This Row],[Start Date]]+6</f>
        <v>43966</v>
      </c>
      <c r="E60" t="s">
        <v>4</v>
      </c>
      <c r="F60">
        <v>51</v>
      </c>
    </row>
    <row r="61" spans="1:6" x14ac:dyDescent="0.75">
      <c r="A61" s="4" t="s">
        <v>23</v>
      </c>
      <c r="B61" s="4" t="str">
        <f>TEXT(Table1[[#This Row],[Start Date]],"YYYY-MM-DD")&amp;"--"&amp;TEXT(Table1[[#This Row],[End Date]],"YYYY-MM-DD")</f>
        <v>2020-05-09--2020-05-15</v>
      </c>
      <c r="C61" s="4">
        <v>43960</v>
      </c>
      <c r="D61" s="4">
        <f>Table1[[#This Row],[Start Date]]+6</f>
        <v>43966</v>
      </c>
      <c r="E61" t="s">
        <v>5</v>
      </c>
      <c r="F61">
        <v>16</v>
      </c>
    </row>
    <row r="62" spans="1:6" x14ac:dyDescent="0.75">
      <c r="A62" s="4" t="s">
        <v>24</v>
      </c>
      <c r="B62" s="4" t="str">
        <f>TEXT(Table1[[#This Row],[Start Date]],"YYYY-MM-DD")&amp;"--"&amp;TEXT(Table1[[#This Row],[End Date]],"YYYY-MM-DD")</f>
        <v>2020-05-16--2020-05-22</v>
      </c>
      <c r="C62" s="4">
        <v>43967</v>
      </c>
      <c r="D62" s="4">
        <f>Table1[[#This Row],[Start Date]]+6</f>
        <v>43973</v>
      </c>
      <c r="E62" t="s">
        <v>3</v>
      </c>
      <c r="F62">
        <v>263</v>
      </c>
    </row>
    <row r="63" spans="1:6" x14ac:dyDescent="0.75">
      <c r="A63" s="4" t="s">
        <v>24</v>
      </c>
      <c r="B63" s="4" t="str">
        <f>TEXT(Table1[[#This Row],[Start Date]],"YYYY-MM-DD")&amp;"--"&amp;TEXT(Table1[[#This Row],[End Date]],"YYYY-MM-DD")</f>
        <v>2020-05-16--2020-05-22</v>
      </c>
      <c r="C63" s="4">
        <v>43967</v>
      </c>
      <c r="D63" s="4">
        <f>Table1[[#This Row],[Start Date]]+6</f>
        <v>43973</v>
      </c>
      <c r="E63" t="s">
        <v>4</v>
      </c>
      <c r="F63">
        <v>73</v>
      </c>
    </row>
    <row r="64" spans="1:6" x14ac:dyDescent="0.75">
      <c r="A64" s="4" t="s">
        <v>24</v>
      </c>
      <c r="B64" s="4" t="str">
        <f>TEXT(Table1[[#This Row],[Start Date]],"YYYY-MM-DD")&amp;"--"&amp;TEXT(Table1[[#This Row],[End Date]],"YYYY-MM-DD")</f>
        <v>2020-05-16--2020-05-22</v>
      </c>
      <c r="C64" s="4">
        <v>43967</v>
      </c>
      <c r="D64" s="4">
        <f>Table1[[#This Row],[Start Date]]+6</f>
        <v>43973</v>
      </c>
      <c r="E64" t="s">
        <v>5</v>
      </c>
      <c r="F64">
        <v>18</v>
      </c>
    </row>
    <row r="65" spans="1:6" x14ac:dyDescent="0.75">
      <c r="A65" s="4" t="s">
        <v>25</v>
      </c>
      <c r="B65" s="4" t="str">
        <f>TEXT(Table1[[#This Row],[Start Date]],"YYYY-MM-DD")&amp;"--"&amp;TEXT(Table1[[#This Row],[End Date]],"YYYY-MM-DD")</f>
        <v>2020-05-23--2020-05-29</v>
      </c>
      <c r="C65" s="4">
        <v>43974</v>
      </c>
      <c r="D65" s="4">
        <f>Table1[[#This Row],[Start Date]]+6</f>
        <v>43980</v>
      </c>
      <c r="E65" t="s">
        <v>3</v>
      </c>
      <c r="F65">
        <v>212</v>
      </c>
    </row>
    <row r="66" spans="1:6" x14ac:dyDescent="0.75">
      <c r="A66" s="4" t="s">
        <v>25</v>
      </c>
      <c r="B66" s="4" t="str">
        <f>TEXT(Table1[[#This Row],[Start Date]],"YYYY-MM-DD")&amp;"--"&amp;TEXT(Table1[[#This Row],[End Date]],"YYYY-MM-DD")</f>
        <v>2020-05-23--2020-05-29</v>
      </c>
      <c r="C66" s="4">
        <v>43974</v>
      </c>
      <c r="D66" s="4">
        <f>Table1[[#This Row],[Start Date]]+6</f>
        <v>43980</v>
      </c>
      <c r="E66" t="s">
        <v>4</v>
      </c>
      <c r="F66">
        <v>64</v>
      </c>
    </row>
    <row r="67" spans="1:6" x14ac:dyDescent="0.75">
      <c r="A67" s="4" t="s">
        <v>25</v>
      </c>
      <c r="B67" s="4" t="str">
        <f>TEXT(Table1[[#This Row],[Start Date]],"YYYY-MM-DD")&amp;"--"&amp;TEXT(Table1[[#This Row],[End Date]],"YYYY-MM-DD")</f>
        <v>2020-05-23--2020-05-29</v>
      </c>
      <c r="C67" s="4">
        <v>43974</v>
      </c>
      <c r="D67" s="4">
        <f>Table1[[#This Row],[Start Date]]+6</f>
        <v>43980</v>
      </c>
      <c r="E67" t="s">
        <v>5</v>
      </c>
      <c r="F67">
        <v>19</v>
      </c>
    </row>
    <row r="68" spans="1:6" x14ac:dyDescent="0.75">
      <c r="A68" s="4" t="s">
        <v>26</v>
      </c>
      <c r="B68" s="4" t="str">
        <f>TEXT(Table1[[#This Row],[Start Date]],"YYYY-MM-DD")&amp;"--"&amp;TEXT(Table1[[#This Row],[End Date]],"YYYY-MM-DD")</f>
        <v>2020-05-30--2020-06-05</v>
      </c>
      <c r="C68" s="4">
        <v>43981</v>
      </c>
      <c r="D68" s="4">
        <f>Table1[[#This Row],[Start Date]]+6</f>
        <v>43987</v>
      </c>
      <c r="E68" t="s">
        <v>3</v>
      </c>
      <c r="F68">
        <v>161</v>
      </c>
    </row>
    <row r="69" spans="1:6" x14ac:dyDescent="0.75">
      <c r="A69" s="4" t="s">
        <v>26</v>
      </c>
      <c r="B69" s="4" t="str">
        <f>TEXT(Table1[[#This Row],[Start Date]],"YYYY-MM-DD")&amp;"--"&amp;TEXT(Table1[[#This Row],[End Date]],"YYYY-MM-DD")</f>
        <v>2020-05-30--2020-06-05</v>
      </c>
      <c r="C69" s="4">
        <v>43981</v>
      </c>
      <c r="D69" s="4">
        <f>Table1[[#This Row],[Start Date]]+6</f>
        <v>43987</v>
      </c>
      <c r="E69" t="s">
        <v>4</v>
      </c>
      <c r="F69">
        <v>44</v>
      </c>
    </row>
    <row r="70" spans="1:6" x14ac:dyDescent="0.75">
      <c r="A70" s="4" t="s">
        <v>26</v>
      </c>
      <c r="B70" s="4" t="str">
        <f>TEXT(Table1[[#This Row],[Start Date]],"YYYY-MM-DD")&amp;"--"&amp;TEXT(Table1[[#This Row],[End Date]],"YYYY-MM-DD")</f>
        <v>2020-05-30--2020-06-05</v>
      </c>
      <c r="C70" s="4">
        <v>43981</v>
      </c>
      <c r="D70" s="4">
        <f>Table1[[#This Row],[Start Date]]+6</f>
        <v>43987</v>
      </c>
      <c r="E70" t="s">
        <v>5</v>
      </c>
      <c r="F70">
        <v>14</v>
      </c>
    </row>
    <row r="71" spans="1:6" x14ac:dyDescent="0.75">
      <c r="A71" s="4" t="s">
        <v>27</v>
      </c>
      <c r="B71" s="4" t="str">
        <f>TEXT(Table1[[#This Row],[Start Date]],"YYYY-MM-DD")&amp;"--"&amp;TEXT(Table1[[#This Row],[End Date]],"YYYY-MM-DD")</f>
        <v>2020-06-06--2020-06-12</v>
      </c>
      <c r="C71" s="4">
        <v>43988</v>
      </c>
      <c r="D71" s="4">
        <f>Table1[[#This Row],[Start Date]]+6</f>
        <v>43994</v>
      </c>
      <c r="E71" t="s">
        <v>3</v>
      </c>
      <c r="F71">
        <v>217</v>
      </c>
    </row>
    <row r="72" spans="1:6" x14ac:dyDescent="0.75">
      <c r="A72" s="4" t="s">
        <v>27</v>
      </c>
      <c r="B72" s="4" t="str">
        <f>TEXT(Table1[[#This Row],[Start Date]],"YYYY-MM-DD")&amp;"--"&amp;TEXT(Table1[[#This Row],[End Date]],"YYYY-MM-DD")</f>
        <v>2020-06-06--2020-06-12</v>
      </c>
      <c r="C72" s="4">
        <v>43988</v>
      </c>
      <c r="D72" s="4">
        <f>Table1[[#This Row],[Start Date]]+6</f>
        <v>43994</v>
      </c>
      <c r="E72" t="s">
        <v>4</v>
      </c>
      <c r="F72">
        <v>80</v>
      </c>
    </row>
    <row r="73" spans="1:6" x14ac:dyDescent="0.75">
      <c r="A73" s="4" t="s">
        <v>27</v>
      </c>
      <c r="E73" t="s">
        <v>5</v>
      </c>
      <c r="F73">
        <v>23</v>
      </c>
    </row>
    <row r="74" spans="1:6" x14ac:dyDescent="0.75">
      <c r="A74" s="4" t="s">
        <v>28</v>
      </c>
      <c r="E74" t="s">
        <v>3</v>
      </c>
      <c r="F74">
        <v>235</v>
      </c>
    </row>
    <row r="75" spans="1:6" x14ac:dyDescent="0.75">
      <c r="A75" s="4" t="s">
        <v>28</v>
      </c>
      <c r="E75" t="s">
        <v>4</v>
      </c>
      <c r="F75">
        <v>37</v>
      </c>
    </row>
    <row r="76" spans="1:6" x14ac:dyDescent="0.75">
      <c r="A76" s="4" t="s">
        <v>28</v>
      </c>
      <c r="E76" t="s">
        <v>5</v>
      </c>
      <c r="F76">
        <v>6</v>
      </c>
    </row>
    <row r="77" spans="1:6" x14ac:dyDescent="0.75">
      <c r="A77" s="4" t="s">
        <v>29</v>
      </c>
      <c r="E77" t="s">
        <v>3</v>
      </c>
      <c r="F77">
        <v>236</v>
      </c>
    </row>
    <row r="78" spans="1:6" x14ac:dyDescent="0.75">
      <c r="A78" s="4" t="s">
        <v>29</v>
      </c>
      <c r="E78" t="s">
        <v>4</v>
      </c>
      <c r="F78">
        <v>69</v>
      </c>
    </row>
    <row r="79" spans="1:6" x14ac:dyDescent="0.75">
      <c r="A79" s="4" t="s">
        <v>29</v>
      </c>
      <c r="E79" t="s">
        <v>5</v>
      </c>
      <c r="F79">
        <v>11</v>
      </c>
    </row>
    <row r="80" spans="1:6" x14ac:dyDescent="0.75">
      <c r="A80" s="4" t="s">
        <v>30</v>
      </c>
      <c r="E80" t="s">
        <v>3</v>
      </c>
      <c r="F80">
        <v>156</v>
      </c>
    </row>
    <row r="81" spans="1:6" x14ac:dyDescent="0.75">
      <c r="A81" s="4" t="s">
        <v>30</v>
      </c>
      <c r="E81" t="s">
        <v>4</v>
      </c>
      <c r="F81">
        <v>59</v>
      </c>
    </row>
    <row r="82" spans="1:6" x14ac:dyDescent="0.75">
      <c r="A82" s="4" t="s">
        <v>30</v>
      </c>
      <c r="E82" t="s">
        <v>5</v>
      </c>
      <c r="F82">
        <v>11</v>
      </c>
    </row>
    <row r="83" spans="1:6" x14ac:dyDescent="0.75">
      <c r="A83" s="4" t="s">
        <v>31</v>
      </c>
      <c r="E83" t="s">
        <v>3</v>
      </c>
      <c r="F83">
        <v>147</v>
      </c>
    </row>
    <row r="84" spans="1:6" x14ac:dyDescent="0.75">
      <c r="A84" s="4" t="s">
        <v>31</v>
      </c>
      <c r="E84" t="s">
        <v>4</v>
      </c>
      <c r="F84">
        <v>62</v>
      </c>
    </row>
    <row r="85" spans="1:6" x14ac:dyDescent="0.75">
      <c r="A85" s="4" t="s">
        <v>31</v>
      </c>
      <c r="E85" t="s">
        <v>5</v>
      </c>
      <c r="F85">
        <v>10</v>
      </c>
    </row>
    <row r="86" spans="1:6" x14ac:dyDescent="0.75">
      <c r="A86" s="4" t="s">
        <v>32</v>
      </c>
      <c r="E86" t="s">
        <v>3</v>
      </c>
      <c r="F86">
        <v>173</v>
      </c>
    </row>
    <row r="87" spans="1:6" x14ac:dyDescent="0.75">
      <c r="A87" s="4" t="s">
        <v>32</v>
      </c>
      <c r="E87" t="s">
        <v>4</v>
      </c>
      <c r="F87">
        <v>88</v>
      </c>
    </row>
    <row r="88" spans="1:6" x14ac:dyDescent="0.75">
      <c r="A88" s="4" t="s">
        <v>32</v>
      </c>
      <c r="E88" t="s">
        <v>5</v>
      </c>
      <c r="F88">
        <v>3</v>
      </c>
    </row>
    <row r="89" spans="1:6" x14ac:dyDescent="0.75">
      <c r="A89" s="4" t="s">
        <v>33</v>
      </c>
      <c r="E89" t="s">
        <v>3</v>
      </c>
      <c r="F89">
        <v>197</v>
      </c>
    </row>
    <row r="90" spans="1:6" x14ac:dyDescent="0.75">
      <c r="A90" s="4" t="s">
        <v>33</v>
      </c>
      <c r="E90" t="s">
        <v>4</v>
      </c>
      <c r="F90">
        <v>54</v>
      </c>
    </row>
    <row r="91" spans="1:6" x14ac:dyDescent="0.75">
      <c r="A91" s="4" t="s">
        <v>33</v>
      </c>
      <c r="E91" t="s">
        <v>5</v>
      </c>
      <c r="F91">
        <v>6</v>
      </c>
    </row>
    <row r="92" spans="1:6" x14ac:dyDescent="0.75">
      <c r="A92" s="4" t="s">
        <v>34</v>
      </c>
      <c r="E92" t="s">
        <v>3</v>
      </c>
      <c r="F92">
        <v>205</v>
      </c>
    </row>
    <row r="93" spans="1:6" x14ac:dyDescent="0.75">
      <c r="A93" s="4" t="s">
        <v>34</v>
      </c>
      <c r="E93" t="s">
        <v>4</v>
      </c>
      <c r="F93">
        <v>75</v>
      </c>
    </row>
    <row r="94" spans="1:6" x14ac:dyDescent="0.75">
      <c r="A94" s="4" t="s">
        <v>34</v>
      </c>
      <c r="E94" t="s">
        <v>5</v>
      </c>
      <c r="F94">
        <v>10</v>
      </c>
    </row>
    <row r="95" spans="1:6" x14ac:dyDescent="0.75">
      <c r="A95" s="4" t="s">
        <v>35</v>
      </c>
      <c r="E95" t="s">
        <v>3</v>
      </c>
      <c r="F95">
        <v>212</v>
      </c>
    </row>
    <row r="96" spans="1:6" x14ac:dyDescent="0.75">
      <c r="A96" s="4" t="s">
        <v>35</v>
      </c>
      <c r="E96" t="s">
        <v>4</v>
      </c>
      <c r="F96">
        <v>60</v>
      </c>
    </row>
    <row r="97" spans="1:6" x14ac:dyDescent="0.75">
      <c r="A97" s="4" t="s">
        <v>35</v>
      </c>
      <c r="E97" t="s">
        <v>5</v>
      </c>
      <c r="F97">
        <v>9</v>
      </c>
    </row>
    <row r="98" spans="1:6" x14ac:dyDescent="0.75">
      <c r="A98" s="4" t="s">
        <v>36</v>
      </c>
      <c r="E98" t="s">
        <v>3</v>
      </c>
      <c r="F98">
        <v>184</v>
      </c>
    </row>
    <row r="99" spans="1:6" x14ac:dyDescent="0.75">
      <c r="A99" s="4" t="s">
        <v>36</v>
      </c>
      <c r="E99" t="s">
        <v>4</v>
      </c>
      <c r="F99">
        <v>67</v>
      </c>
    </row>
    <row r="100" spans="1:6" x14ac:dyDescent="0.75">
      <c r="A100" s="4" t="s">
        <v>36</v>
      </c>
      <c r="E100" t="s">
        <v>5</v>
      </c>
      <c r="F100">
        <v>6</v>
      </c>
    </row>
    <row r="101" spans="1:6" x14ac:dyDescent="0.75">
      <c r="A101" s="4" t="s">
        <v>37</v>
      </c>
      <c r="E101" t="s">
        <v>3</v>
      </c>
      <c r="F101">
        <v>200</v>
      </c>
    </row>
    <row r="102" spans="1:6" x14ac:dyDescent="0.75">
      <c r="A102" s="4" t="s">
        <v>37</v>
      </c>
      <c r="E102" t="s">
        <v>4</v>
      </c>
      <c r="F102">
        <v>54</v>
      </c>
    </row>
    <row r="103" spans="1:6" x14ac:dyDescent="0.75">
      <c r="A103" s="4" t="s">
        <v>37</v>
      </c>
      <c r="E103" t="s">
        <v>5</v>
      </c>
      <c r="F103">
        <v>17</v>
      </c>
    </row>
    <row r="104" spans="1:6" x14ac:dyDescent="0.75">
      <c r="A104" s="4" t="s">
        <v>38</v>
      </c>
      <c r="E104" t="s">
        <v>3</v>
      </c>
      <c r="F104">
        <v>306</v>
      </c>
    </row>
    <row r="105" spans="1:6" x14ac:dyDescent="0.75">
      <c r="A105" s="4" t="s">
        <v>38</v>
      </c>
      <c r="E105" t="s">
        <v>4</v>
      </c>
      <c r="F105">
        <v>68</v>
      </c>
    </row>
    <row r="106" spans="1:6" x14ac:dyDescent="0.75">
      <c r="A106" s="4" t="s">
        <v>38</v>
      </c>
      <c r="E106" t="s">
        <v>5</v>
      </c>
      <c r="F106">
        <v>19</v>
      </c>
    </row>
    <row r="107" spans="1:6" x14ac:dyDescent="0.75">
      <c r="A107" s="4" t="s">
        <v>39</v>
      </c>
      <c r="E107" t="s">
        <v>3</v>
      </c>
      <c r="F107">
        <v>232</v>
      </c>
    </row>
    <row r="108" spans="1:6" x14ac:dyDescent="0.75">
      <c r="A108" s="4" t="s">
        <v>39</v>
      </c>
      <c r="E108" t="s">
        <v>4</v>
      </c>
      <c r="F108">
        <v>88</v>
      </c>
    </row>
    <row r="109" spans="1:6" x14ac:dyDescent="0.75">
      <c r="A109" s="4" t="s">
        <v>39</v>
      </c>
      <c r="E109" t="s">
        <v>5</v>
      </c>
      <c r="F109">
        <v>8</v>
      </c>
    </row>
    <row r="110" spans="1:6" x14ac:dyDescent="0.75">
      <c r="A110" s="4" t="s">
        <v>40</v>
      </c>
      <c r="E110" t="s">
        <v>3</v>
      </c>
      <c r="F110">
        <v>227</v>
      </c>
    </row>
    <row r="111" spans="1:6" x14ac:dyDescent="0.75">
      <c r="A111" s="4" t="s">
        <v>40</v>
      </c>
      <c r="E111" t="s">
        <v>4</v>
      </c>
      <c r="F111">
        <v>103</v>
      </c>
    </row>
    <row r="112" spans="1:6" x14ac:dyDescent="0.75">
      <c r="A112" s="4" t="s">
        <v>40</v>
      </c>
      <c r="E112" t="s">
        <v>5</v>
      </c>
      <c r="F112">
        <v>25</v>
      </c>
    </row>
    <row r="113" spans="1:6" x14ac:dyDescent="0.75">
      <c r="A113" s="4" t="s">
        <v>41</v>
      </c>
      <c r="E113" t="s">
        <v>3</v>
      </c>
      <c r="F113">
        <v>300</v>
      </c>
    </row>
    <row r="114" spans="1:6" x14ac:dyDescent="0.75">
      <c r="A114" s="4" t="s">
        <v>41</v>
      </c>
      <c r="E114" t="s">
        <v>4</v>
      </c>
      <c r="F114">
        <v>77</v>
      </c>
    </row>
    <row r="115" spans="1:6" x14ac:dyDescent="0.75">
      <c r="A115" s="4" t="s">
        <v>41</v>
      </c>
      <c r="E115" t="s">
        <v>5</v>
      </c>
      <c r="F115">
        <v>27</v>
      </c>
    </row>
    <row r="116" spans="1:6" x14ac:dyDescent="0.75">
      <c r="A116" s="4" t="s">
        <v>42</v>
      </c>
      <c r="E116" t="s">
        <v>4</v>
      </c>
      <c r="F116">
        <v>263</v>
      </c>
    </row>
    <row r="117" spans="1:6" x14ac:dyDescent="0.75">
      <c r="A117" s="4" t="s">
        <v>42</v>
      </c>
      <c r="E117" t="s">
        <v>3</v>
      </c>
      <c r="F117">
        <v>246</v>
      </c>
    </row>
    <row r="118" spans="1:6" x14ac:dyDescent="0.75">
      <c r="A118" s="4" t="s">
        <v>42</v>
      </c>
      <c r="E118" t="s">
        <v>5</v>
      </c>
      <c r="F118">
        <v>51</v>
      </c>
    </row>
    <row r="119" spans="1:6" x14ac:dyDescent="0.75">
      <c r="A119" s="4" t="s">
        <v>43</v>
      </c>
      <c r="E119" t="s">
        <v>4</v>
      </c>
      <c r="F119">
        <v>455</v>
      </c>
    </row>
    <row r="120" spans="1:6" x14ac:dyDescent="0.75">
      <c r="A120" s="4" t="s">
        <v>43</v>
      </c>
      <c r="E120" t="s">
        <v>3</v>
      </c>
      <c r="F120">
        <v>323</v>
      </c>
    </row>
    <row r="121" spans="1:6" x14ac:dyDescent="0.75">
      <c r="A121" s="4" t="s">
        <v>43</v>
      </c>
      <c r="E121" t="s">
        <v>5</v>
      </c>
      <c r="F121">
        <v>39</v>
      </c>
    </row>
    <row r="122" spans="1:6" x14ac:dyDescent="0.75">
      <c r="A122" s="4" t="s">
        <v>44</v>
      </c>
      <c r="E122" t="s">
        <v>4</v>
      </c>
      <c r="F122">
        <v>709</v>
      </c>
    </row>
    <row r="123" spans="1:6" x14ac:dyDescent="0.75">
      <c r="A123" s="4" t="s">
        <v>44</v>
      </c>
      <c r="E123" t="s">
        <v>3</v>
      </c>
      <c r="F123">
        <v>366</v>
      </c>
    </row>
    <row r="124" spans="1:6" x14ac:dyDescent="0.75">
      <c r="A124" s="4" t="s">
        <v>44</v>
      </c>
      <c r="E124" t="s">
        <v>5</v>
      </c>
      <c r="F124">
        <v>58</v>
      </c>
    </row>
    <row r="125" spans="1:6" x14ac:dyDescent="0.75">
      <c r="A125" s="4" t="s">
        <v>45</v>
      </c>
      <c r="E125" t="s">
        <v>3</v>
      </c>
      <c r="F125">
        <v>1580</v>
      </c>
    </row>
    <row r="126" spans="1:6" x14ac:dyDescent="0.75">
      <c r="A126" s="4" t="s">
        <v>45</v>
      </c>
      <c r="E126" t="s">
        <v>4</v>
      </c>
      <c r="F126">
        <v>1189</v>
      </c>
    </row>
    <row r="127" spans="1:6" x14ac:dyDescent="0.75">
      <c r="A127" s="4" t="s">
        <v>45</v>
      </c>
      <c r="E127" t="s">
        <v>5</v>
      </c>
      <c r="F127">
        <v>228</v>
      </c>
    </row>
    <row r="128" spans="1:6" x14ac:dyDescent="0.75">
      <c r="A128" s="4" t="s">
        <v>46</v>
      </c>
      <c r="E128" t="s">
        <v>3</v>
      </c>
      <c r="F128">
        <v>3600</v>
      </c>
    </row>
    <row r="129" spans="1:6" x14ac:dyDescent="0.75">
      <c r="A129" s="4" t="s">
        <v>46</v>
      </c>
      <c r="E129" t="s">
        <v>4</v>
      </c>
      <c r="F129">
        <v>1758</v>
      </c>
    </row>
    <row r="130" spans="1:6" x14ac:dyDescent="0.75">
      <c r="A130" s="4" t="s">
        <v>46</v>
      </c>
      <c r="E130" t="s">
        <v>5</v>
      </c>
      <c r="F130">
        <v>573</v>
      </c>
    </row>
    <row r="131" spans="1:6" x14ac:dyDescent="0.75">
      <c r="A131" s="4" t="s">
        <v>47</v>
      </c>
      <c r="E131" t="s">
        <v>3</v>
      </c>
      <c r="F131">
        <v>4304</v>
      </c>
    </row>
    <row r="132" spans="1:6" x14ac:dyDescent="0.75">
      <c r="A132" s="4" t="s">
        <v>47</v>
      </c>
      <c r="E132" t="s">
        <v>4</v>
      </c>
      <c r="F132">
        <v>1597</v>
      </c>
    </row>
    <row r="133" spans="1:6" x14ac:dyDescent="0.75">
      <c r="A133" s="4" t="s">
        <v>47</v>
      </c>
      <c r="E133" t="s">
        <v>5</v>
      </c>
      <c r="F133">
        <v>450</v>
      </c>
    </row>
    <row r="134" spans="1:6" x14ac:dyDescent="0.75">
      <c r="A134" s="4" t="s">
        <v>48</v>
      </c>
      <c r="E134" t="s">
        <v>3</v>
      </c>
      <c r="F134">
        <v>3799</v>
      </c>
    </row>
    <row r="135" spans="1:6" x14ac:dyDescent="0.75">
      <c r="A135" s="4" t="s">
        <v>48</v>
      </c>
      <c r="E135" t="s">
        <v>4</v>
      </c>
      <c r="F135">
        <v>1530</v>
      </c>
    </row>
    <row r="136" spans="1:6" x14ac:dyDescent="0.75">
      <c r="A136" s="4" t="s">
        <v>48</v>
      </c>
      <c r="E136" t="s">
        <v>5</v>
      </c>
      <c r="F136">
        <v>461</v>
      </c>
    </row>
    <row r="137" spans="1:6" x14ac:dyDescent="0.75">
      <c r="A137" s="4" t="s">
        <v>49</v>
      </c>
      <c r="E137" t="s">
        <v>3</v>
      </c>
      <c r="F137">
        <v>4364</v>
      </c>
    </row>
    <row r="138" spans="1:6" x14ac:dyDescent="0.75">
      <c r="A138" s="4" t="s">
        <v>49</v>
      </c>
      <c r="E138" t="s">
        <v>4</v>
      </c>
      <c r="F138">
        <v>1815</v>
      </c>
    </row>
    <row r="139" spans="1:6" x14ac:dyDescent="0.75">
      <c r="A139" s="4" t="s">
        <v>49</v>
      </c>
      <c r="E139" t="s">
        <v>5</v>
      </c>
      <c r="F139">
        <v>525</v>
      </c>
    </row>
    <row r="140" spans="1:6" x14ac:dyDescent="0.75">
      <c r="A140" s="4" t="s">
        <v>50</v>
      </c>
      <c r="E140" t="s">
        <v>3</v>
      </c>
      <c r="F140">
        <v>3645</v>
      </c>
    </row>
    <row r="141" spans="1:6" x14ac:dyDescent="0.75">
      <c r="A141" s="4" t="s">
        <v>50</v>
      </c>
      <c r="E141" t="s">
        <v>4</v>
      </c>
      <c r="F141">
        <v>1558</v>
      </c>
    </row>
    <row r="142" spans="1:6" x14ac:dyDescent="0.75">
      <c r="A142" s="4" t="s">
        <v>50</v>
      </c>
      <c r="E142" t="s">
        <v>5</v>
      </c>
      <c r="F142">
        <v>422</v>
      </c>
    </row>
    <row r="143" spans="1:6" x14ac:dyDescent="0.75">
      <c r="A143" s="4" t="s">
        <v>51</v>
      </c>
      <c r="E143" t="s">
        <v>3</v>
      </c>
      <c r="F143">
        <v>3259</v>
      </c>
    </row>
    <row r="144" spans="1:6" x14ac:dyDescent="0.75">
      <c r="A144" s="4" t="s">
        <v>51</v>
      </c>
      <c r="E144" t="s">
        <v>4</v>
      </c>
      <c r="F144">
        <v>1546</v>
      </c>
    </row>
    <row r="145" spans="1:6" x14ac:dyDescent="0.75">
      <c r="A145" s="4" t="s">
        <v>51</v>
      </c>
      <c r="E145" t="s">
        <v>5</v>
      </c>
      <c r="F145">
        <v>414</v>
      </c>
    </row>
    <row r="146" spans="1:6" x14ac:dyDescent="0.75">
      <c r="A146" s="4" t="s">
        <v>52</v>
      </c>
      <c r="E146" t="s">
        <v>3</v>
      </c>
      <c r="F146">
        <v>3286</v>
      </c>
    </row>
    <row r="147" spans="1:6" x14ac:dyDescent="0.75">
      <c r="A147" s="4" t="s">
        <v>52</v>
      </c>
      <c r="E147" t="s">
        <v>4</v>
      </c>
      <c r="F147">
        <v>1590</v>
      </c>
    </row>
    <row r="148" spans="1:6" x14ac:dyDescent="0.75">
      <c r="A148" s="4" t="s">
        <v>52</v>
      </c>
      <c r="E148" t="s">
        <v>5</v>
      </c>
      <c r="F148">
        <v>356</v>
      </c>
    </row>
    <row r="149" spans="1:6" x14ac:dyDescent="0.75">
      <c r="A149" s="4" t="s">
        <v>53</v>
      </c>
      <c r="E149" t="s">
        <v>3</v>
      </c>
      <c r="F149">
        <v>3476</v>
      </c>
    </row>
    <row r="150" spans="1:6" x14ac:dyDescent="0.75">
      <c r="A150" s="4" t="s">
        <v>53</v>
      </c>
      <c r="E150" t="s">
        <v>4</v>
      </c>
      <c r="F150">
        <v>1481</v>
      </c>
    </row>
    <row r="151" spans="1:6" x14ac:dyDescent="0.75">
      <c r="A151" s="4" t="s">
        <v>53</v>
      </c>
      <c r="E151" t="s">
        <v>5</v>
      </c>
      <c r="F151">
        <v>342</v>
      </c>
    </row>
    <row r="152" spans="1:6" x14ac:dyDescent="0.75">
      <c r="A152" s="4" t="s">
        <v>54</v>
      </c>
      <c r="E152" t="s">
        <v>3</v>
      </c>
      <c r="F152">
        <v>3356</v>
      </c>
    </row>
    <row r="153" spans="1:6" x14ac:dyDescent="0.75">
      <c r="A153" s="4" t="s">
        <v>54</v>
      </c>
      <c r="E153" t="s">
        <v>4</v>
      </c>
      <c r="F153">
        <v>1534</v>
      </c>
    </row>
    <row r="154" spans="1:6" x14ac:dyDescent="0.75">
      <c r="A154" s="4" t="s">
        <v>54</v>
      </c>
      <c r="E154" t="s">
        <v>5</v>
      </c>
      <c r="F154">
        <v>401</v>
      </c>
    </row>
    <row r="155" spans="1:6" x14ac:dyDescent="0.75">
      <c r="A155" s="4" t="s">
        <v>55</v>
      </c>
      <c r="E155" t="s">
        <v>3</v>
      </c>
      <c r="F155">
        <v>2514</v>
      </c>
    </row>
    <row r="156" spans="1:6" x14ac:dyDescent="0.75">
      <c r="A156" s="4" t="s">
        <v>55</v>
      </c>
      <c r="E156" t="s">
        <v>4</v>
      </c>
      <c r="F156">
        <v>1200</v>
      </c>
    </row>
    <row r="157" spans="1:6" x14ac:dyDescent="0.75">
      <c r="A157" s="4" t="s">
        <v>55</v>
      </c>
      <c r="E157" t="s">
        <v>5</v>
      </c>
      <c r="F157">
        <v>387</v>
      </c>
    </row>
    <row r="158" spans="1:6" x14ac:dyDescent="0.75">
      <c r="A158" s="4" t="s">
        <v>56</v>
      </c>
      <c r="E158" t="s">
        <v>3</v>
      </c>
      <c r="F158">
        <v>2541</v>
      </c>
    </row>
    <row r="159" spans="1:6" x14ac:dyDescent="0.75">
      <c r="A159" s="4" t="s">
        <v>56</v>
      </c>
      <c r="E159" t="s">
        <v>4</v>
      </c>
      <c r="F159">
        <v>1238</v>
      </c>
    </row>
    <row r="160" spans="1:6" x14ac:dyDescent="0.75">
      <c r="A160" s="4" t="s">
        <v>56</v>
      </c>
      <c r="E160" t="s">
        <v>5</v>
      </c>
      <c r="F160">
        <v>322</v>
      </c>
    </row>
    <row r="161" spans="1:6" x14ac:dyDescent="0.75">
      <c r="A161" s="4" t="s">
        <v>57</v>
      </c>
      <c r="E161" t="s">
        <v>3</v>
      </c>
      <c r="F161">
        <v>2932</v>
      </c>
    </row>
    <row r="162" spans="1:6" x14ac:dyDescent="0.75">
      <c r="A162" s="4" t="s">
        <v>57</v>
      </c>
      <c r="E162" t="s">
        <v>4</v>
      </c>
      <c r="F162">
        <v>1081</v>
      </c>
    </row>
    <row r="163" spans="1:6" x14ac:dyDescent="0.75">
      <c r="A163" s="4" t="s">
        <v>57</v>
      </c>
      <c r="E163" t="s">
        <v>5</v>
      </c>
      <c r="F163">
        <v>339</v>
      </c>
    </row>
    <row r="164" spans="1:6" x14ac:dyDescent="0.75">
      <c r="A164" s="4" t="s">
        <v>58</v>
      </c>
      <c r="E164" t="s">
        <v>3</v>
      </c>
      <c r="F164">
        <v>3130</v>
      </c>
    </row>
    <row r="165" spans="1:6" x14ac:dyDescent="0.75">
      <c r="A165" s="4" t="s">
        <v>58</v>
      </c>
      <c r="E165" t="s">
        <v>4</v>
      </c>
      <c r="F165">
        <v>897</v>
      </c>
    </row>
    <row r="166" spans="1:6" x14ac:dyDescent="0.75">
      <c r="A166" s="4" t="s">
        <v>58</v>
      </c>
      <c r="E166" t="s">
        <v>5</v>
      </c>
      <c r="F166">
        <v>371</v>
      </c>
    </row>
    <row r="167" spans="1:6" x14ac:dyDescent="0.75">
      <c r="A167" s="4" t="s">
        <v>59</v>
      </c>
      <c r="E167" t="s">
        <v>3</v>
      </c>
      <c r="F167">
        <v>1244</v>
      </c>
    </row>
    <row r="168" spans="1:6" x14ac:dyDescent="0.75">
      <c r="A168" s="4" t="s">
        <v>59</v>
      </c>
      <c r="E168" t="s">
        <v>4</v>
      </c>
      <c r="F168">
        <v>463</v>
      </c>
    </row>
    <row r="169" spans="1:6" x14ac:dyDescent="0.75">
      <c r="A169" s="4" t="s">
        <v>59</v>
      </c>
      <c r="E169" t="s">
        <v>5</v>
      </c>
      <c r="F169">
        <v>170</v>
      </c>
    </row>
    <row r="170" spans="1:6" x14ac:dyDescent="0.75">
      <c r="A170" s="4" t="s">
        <v>60</v>
      </c>
      <c r="E170" t="s">
        <v>3</v>
      </c>
      <c r="F170">
        <v>1040</v>
      </c>
    </row>
    <row r="171" spans="1:6" x14ac:dyDescent="0.75">
      <c r="A171" s="4" t="s">
        <v>60</v>
      </c>
      <c r="E171" t="s">
        <v>4</v>
      </c>
      <c r="F171">
        <v>417</v>
      </c>
    </row>
    <row r="172" spans="1:6" x14ac:dyDescent="0.75">
      <c r="A172" s="4" t="s">
        <v>60</v>
      </c>
      <c r="E172" t="s">
        <v>5</v>
      </c>
      <c r="F172">
        <v>141</v>
      </c>
    </row>
    <row r="173" spans="1:6" x14ac:dyDescent="0.75">
      <c r="A173" s="4" t="s">
        <v>61</v>
      </c>
      <c r="E173" t="s">
        <v>3</v>
      </c>
      <c r="F173">
        <v>1059</v>
      </c>
    </row>
    <row r="174" spans="1:6" x14ac:dyDescent="0.75">
      <c r="A174" s="4" t="s">
        <v>61</v>
      </c>
      <c r="E174" t="s">
        <v>4</v>
      </c>
      <c r="F174">
        <v>552</v>
      </c>
    </row>
    <row r="175" spans="1:6" x14ac:dyDescent="0.75">
      <c r="A175" s="4" t="s">
        <v>61</v>
      </c>
      <c r="E175" t="s">
        <v>5</v>
      </c>
      <c r="F175">
        <v>124</v>
      </c>
    </row>
    <row r="176" spans="1:6" x14ac:dyDescent="0.75">
      <c r="A176" s="4" t="s">
        <v>62</v>
      </c>
      <c r="E176" t="s">
        <v>3</v>
      </c>
      <c r="F176">
        <v>991</v>
      </c>
    </row>
    <row r="177" spans="1:6" x14ac:dyDescent="0.75">
      <c r="A177" s="4" t="s">
        <v>62</v>
      </c>
      <c r="E177" t="s">
        <v>4</v>
      </c>
      <c r="F177">
        <v>452</v>
      </c>
    </row>
    <row r="178" spans="1:6" x14ac:dyDescent="0.75">
      <c r="A178" s="4" t="s">
        <v>62</v>
      </c>
      <c r="E178" t="s">
        <v>5</v>
      </c>
      <c r="F178">
        <v>190</v>
      </c>
    </row>
    <row r="179" spans="1:6" x14ac:dyDescent="0.75">
      <c r="A179" s="4" t="s">
        <v>63</v>
      </c>
      <c r="E179" t="s">
        <v>3</v>
      </c>
      <c r="F179">
        <v>1016</v>
      </c>
    </row>
    <row r="180" spans="1:6" x14ac:dyDescent="0.75">
      <c r="A180" s="4" t="s">
        <v>63</v>
      </c>
      <c r="E180" t="s">
        <v>4</v>
      </c>
      <c r="F180">
        <v>522</v>
      </c>
    </row>
    <row r="181" spans="1:6" x14ac:dyDescent="0.75">
      <c r="A181" s="4" t="s">
        <v>63</v>
      </c>
      <c r="E181" t="s">
        <v>5</v>
      </c>
      <c r="F181">
        <v>143</v>
      </c>
    </row>
    <row r="182" spans="1:6" x14ac:dyDescent="0.75">
      <c r="A182" s="4" t="s">
        <v>64</v>
      </c>
      <c r="E182" t="s">
        <v>3</v>
      </c>
      <c r="F182">
        <v>921</v>
      </c>
    </row>
    <row r="183" spans="1:6" x14ac:dyDescent="0.75">
      <c r="A183" s="4" t="s">
        <v>64</v>
      </c>
      <c r="E183" t="s">
        <v>4</v>
      </c>
      <c r="F183">
        <v>452</v>
      </c>
    </row>
    <row r="184" spans="1:6" x14ac:dyDescent="0.75">
      <c r="A184" s="4" t="s">
        <v>64</v>
      </c>
      <c r="E184" t="s">
        <v>5</v>
      </c>
      <c r="F184">
        <v>110</v>
      </c>
    </row>
    <row r="185" spans="1:6" x14ac:dyDescent="0.75">
      <c r="A185" s="4" t="s">
        <v>65</v>
      </c>
      <c r="E185" t="s">
        <v>3</v>
      </c>
      <c r="F185">
        <v>892</v>
      </c>
    </row>
    <row r="186" spans="1:6" x14ac:dyDescent="0.75">
      <c r="A186" s="4" t="s">
        <v>65</v>
      </c>
      <c r="E186" t="s">
        <v>4</v>
      </c>
      <c r="F186">
        <v>494</v>
      </c>
    </row>
    <row r="187" spans="1:6" x14ac:dyDescent="0.75">
      <c r="A187" s="4" t="s">
        <v>65</v>
      </c>
      <c r="E187" t="s">
        <v>5</v>
      </c>
      <c r="F187">
        <v>160</v>
      </c>
    </row>
    <row r="188" spans="1:6" x14ac:dyDescent="0.75">
      <c r="A188" s="4" t="s">
        <v>66</v>
      </c>
      <c r="E188" t="s">
        <v>3</v>
      </c>
      <c r="F188">
        <v>849</v>
      </c>
    </row>
    <row r="189" spans="1:6" x14ac:dyDescent="0.75">
      <c r="A189" s="4" t="s">
        <v>66</v>
      </c>
      <c r="E189" t="s">
        <v>4</v>
      </c>
      <c r="F189">
        <v>470</v>
      </c>
    </row>
    <row r="190" spans="1:6" x14ac:dyDescent="0.75">
      <c r="A190" s="4" t="s">
        <v>66</v>
      </c>
      <c r="E190" t="s">
        <v>5</v>
      </c>
      <c r="F190">
        <v>113</v>
      </c>
    </row>
    <row r="191" spans="1:6" x14ac:dyDescent="0.75">
      <c r="A191" s="4" t="s">
        <v>67</v>
      </c>
      <c r="E191" t="s">
        <v>3</v>
      </c>
      <c r="F191">
        <v>673</v>
      </c>
    </row>
    <row r="192" spans="1:6" x14ac:dyDescent="0.75">
      <c r="A192" s="4" t="s">
        <v>67</v>
      </c>
      <c r="E192" t="s">
        <v>4</v>
      </c>
      <c r="F192">
        <v>428</v>
      </c>
    </row>
    <row r="193" spans="1:6" x14ac:dyDescent="0.75">
      <c r="A193" s="4" t="s">
        <v>67</v>
      </c>
      <c r="E193" t="s">
        <v>5</v>
      </c>
      <c r="F193">
        <v>183</v>
      </c>
    </row>
    <row r="194" spans="1:6" x14ac:dyDescent="0.75">
      <c r="A194" s="4" t="s">
        <v>68</v>
      </c>
      <c r="E194" t="s">
        <v>3</v>
      </c>
      <c r="F194">
        <v>757</v>
      </c>
    </row>
    <row r="195" spans="1:6" x14ac:dyDescent="0.75">
      <c r="A195" s="4" t="s">
        <v>68</v>
      </c>
      <c r="E195" t="s">
        <v>4</v>
      </c>
      <c r="F195">
        <v>476</v>
      </c>
    </row>
    <row r="196" spans="1:6" x14ac:dyDescent="0.75">
      <c r="A196" s="4" t="s">
        <v>68</v>
      </c>
      <c r="E196" t="s">
        <v>5</v>
      </c>
      <c r="F196">
        <v>114</v>
      </c>
    </row>
    <row r="197" spans="1:6" x14ac:dyDescent="0.75">
      <c r="A197" s="4" t="s">
        <v>69</v>
      </c>
      <c r="E197" t="s">
        <v>3</v>
      </c>
      <c r="F197">
        <v>702</v>
      </c>
    </row>
    <row r="198" spans="1:6" x14ac:dyDescent="0.75">
      <c r="A198" s="4" t="s">
        <v>69</v>
      </c>
      <c r="E198" t="s">
        <v>4</v>
      </c>
      <c r="F198">
        <v>451</v>
      </c>
    </row>
    <row r="199" spans="1:6" x14ac:dyDescent="0.75">
      <c r="A199" s="4" t="s">
        <v>69</v>
      </c>
      <c r="E199" t="s">
        <v>5</v>
      </c>
      <c r="F199">
        <v>146</v>
      </c>
    </row>
    <row r="200" spans="1:6" x14ac:dyDescent="0.75">
      <c r="A200" s="4" t="s">
        <v>70</v>
      </c>
      <c r="E200" t="s">
        <v>3</v>
      </c>
      <c r="F200">
        <v>703</v>
      </c>
    </row>
    <row r="201" spans="1:6" x14ac:dyDescent="0.75">
      <c r="A201" s="4" t="s">
        <v>70</v>
      </c>
      <c r="E201" t="s">
        <v>4</v>
      </c>
      <c r="F201">
        <v>458</v>
      </c>
    </row>
    <row r="202" spans="1:6" x14ac:dyDescent="0.75">
      <c r="A202" s="4" t="s">
        <v>70</v>
      </c>
      <c r="E202" t="s">
        <v>5</v>
      </c>
      <c r="F202">
        <v>120</v>
      </c>
    </row>
    <row r="203" spans="1:6" x14ac:dyDescent="0.75">
      <c r="A203" s="4" t="s">
        <v>71</v>
      </c>
      <c r="E203" t="s">
        <v>3</v>
      </c>
      <c r="F203">
        <v>773</v>
      </c>
    </row>
    <row r="204" spans="1:6" x14ac:dyDescent="0.75">
      <c r="A204" s="4" t="s">
        <v>71</v>
      </c>
      <c r="E204" t="s">
        <v>4</v>
      </c>
      <c r="F204">
        <v>443</v>
      </c>
    </row>
    <row r="205" spans="1:6" x14ac:dyDescent="0.75">
      <c r="A205" s="4" t="s">
        <v>71</v>
      </c>
      <c r="E205" t="s">
        <v>5</v>
      </c>
      <c r="F205">
        <v>131</v>
      </c>
    </row>
    <row r="206" spans="1:6" x14ac:dyDescent="0.75">
      <c r="A206" s="4" t="s">
        <v>72</v>
      </c>
      <c r="E206" t="s">
        <v>3</v>
      </c>
      <c r="F206">
        <v>809</v>
      </c>
    </row>
    <row r="207" spans="1:6" x14ac:dyDescent="0.75">
      <c r="A207" s="4" t="s">
        <v>72</v>
      </c>
      <c r="E207" t="s">
        <v>4</v>
      </c>
      <c r="F207">
        <v>498</v>
      </c>
    </row>
    <row r="208" spans="1:6" x14ac:dyDescent="0.75">
      <c r="A208" s="4" t="s">
        <v>72</v>
      </c>
      <c r="E208" t="s">
        <v>5</v>
      </c>
      <c r="F208">
        <v>114</v>
      </c>
    </row>
    <row r="209" spans="1:6" x14ac:dyDescent="0.75">
      <c r="A209" s="4" t="s">
        <v>73</v>
      </c>
      <c r="E209" t="s">
        <v>3</v>
      </c>
      <c r="F209">
        <v>840</v>
      </c>
    </row>
    <row r="210" spans="1:6" x14ac:dyDescent="0.75">
      <c r="A210" s="4" t="s">
        <v>73</v>
      </c>
      <c r="E210" t="s">
        <v>4</v>
      </c>
      <c r="F210">
        <v>556</v>
      </c>
    </row>
    <row r="211" spans="1:6" x14ac:dyDescent="0.75">
      <c r="A211" s="4" t="s">
        <v>73</v>
      </c>
      <c r="E211" t="s">
        <v>5</v>
      </c>
      <c r="F211">
        <v>178</v>
      </c>
    </row>
    <row r="212" spans="1:6" x14ac:dyDescent="0.75">
      <c r="A212" s="4" t="s">
        <v>74</v>
      </c>
      <c r="E212" t="s">
        <v>3</v>
      </c>
      <c r="F212">
        <v>1060</v>
      </c>
    </row>
    <row r="213" spans="1:6" x14ac:dyDescent="0.75">
      <c r="A213" s="4" t="s">
        <v>74</v>
      </c>
      <c r="E213" t="s">
        <v>4</v>
      </c>
      <c r="F213">
        <v>494</v>
      </c>
    </row>
    <row r="214" spans="1:6" x14ac:dyDescent="0.75">
      <c r="A214" s="4" t="s">
        <v>74</v>
      </c>
      <c r="E214" t="s">
        <v>5</v>
      </c>
      <c r="F214">
        <v>337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149DF-6802-4552-89F4-5A725F20E181}">
  <sheetPr>
    <tabColor theme="5" tint="0.39997558519241921"/>
  </sheetPr>
  <dimension ref="A1:F199"/>
  <sheetViews>
    <sheetView workbookViewId="0">
      <selection activeCell="C25" sqref="C25"/>
    </sheetView>
  </sheetViews>
  <sheetFormatPr defaultRowHeight="14.75" x14ac:dyDescent="0.75"/>
  <cols>
    <col min="1" max="1" width="37.86328125" bestFit="1" customWidth="1"/>
    <col min="2" max="2" width="37.86328125" customWidth="1"/>
    <col min="3" max="3" width="37.86328125" bestFit="1" customWidth="1"/>
    <col min="4" max="4" width="37.86328125" style="17" customWidth="1"/>
    <col min="5" max="5" width="13.08984375" customWidth="1"/>
    <col min="6" max="6" width="18.6796875" customWidth="1"/>
  </cols>
  <sheetData>
    <row r="1" spans="1:6" ht="15" x14ac:dyDescent="0.8">
      <c r="A1" s="1" t="s">
        <v>0</v>
      </c>
      <c r="B1" s="1" t="s">
        <v>216</v>
      </c>
      <c r="C1" s="1" t="s">
        <v>217</v>
      </c>
      <c r="D1" s="16" t="s">
        <v>218</v>
      </c>
      <c r="E1" s="1" t="s">
        <v>1</v>
      </c>
      <c r="F1" s="1" t="s">
        <v>151</v>
      </c>
    </row>
    <row r="2" spans="1:6" x14ac:dyDescent="0.75">
      <c r="A2" t="s">
        <v>2</v>
      </c>
      <c r="B2" t="str">
        <f>TEXT(C2,"YYYY-MM-DD")&amp;"--"&amp;TEXT(D2,"YYYY-MM-DD")</f>
        <v>2019-12-28--2020-01-03</v>
      </c>
      <c r="C2" s="11">
        <v>43827</v>
      </c>
      <c r="D2" s="17">
        <f>C2+6</f>
        <v>43833</v>
      </c>
      <c r="E2" t="s">
        <v>3</v>
      </c>
      <c r="F2">
        <v>4</v>
      </c>
    </row>
    <row r="3" spans="1:6" x14ac:dyDescent="0.75">
      <c r="A3" t="s">
        <v>6</v>
      </c>
      <c r="B3" t="str">
        <f t="shared" ref="B3:B66" si="0">TEXT(C3,"YYYY-MM-DD")&amp;"--"&amp;TEXT(D3,"YYYY-MM-DD")</f>
        <v>2020-01-04--2020-01-10</v>
      </c>
      <c r="C3" s="11">
        <v>43834</v>
      </c>
      <c r="D3" s="17">
        <f t="shared" ref="D3:D66" si="1">C3+6</f>
        <v>43840</v>
      </c>
      <c r="E3" t="s">
        <v>3</v>
      </c>
      <c r="F3">
        <v>19</v>
      </c>
    </row>
    <row r="4" spans="1:6" x14ac:dyDescent="0.75">
      <c r="A4" t="s">
        <v>6</v>
      </c>
      <c r="B4" t="str">
        <f t="shared" si="0"/>
        <v>2020-01-04--2020-01-10</v>
      </c>
      <c r="C4" s="11">
        <v>43834</v>
      </c>
      <c r="D4" s="17">
        <f t="shared" si="1"/>
        <v>43840</v>
      </c>
      <c r="E4" t="s">
        <v>4</v>
      </c>
      <c r="F4">
        <v>5</v>
      </c>
    </row>
    <row r="5" spans="1:6" x14ac:dyDescent="0.75">
      <c r="A5" t="s">
        <v>7</v>
      </c>
      <c r="B5" t="str">
        <f t="shared" si="0"/>
        <v>2020-01-11--2020-01-17</v>
      </c>
      <c r="C5" s="11">
        <v>43841</v>
      </c>
      <c r="D5" s="17">
        <f t="shared" si="1"/>
        <v>43847</v>
      </c>
      <c r="E5" t="s">
        <v>3</v>
      </c>
      <c r="F5">
        <v>15</v>
      </c>
    </row>
    <row r="6" spans="1:6" x14ac:dyDescent="0.75">
      <c r="A6" t="s">
        <v>7</v>
      </c>
      <c r="B6" t="str">
        <f t="shared" si="0"/>
        <v>2020-01-11--2020-01-17</v>
      </c>
      <c r="C6" s="11">
        <v>43841</v>
      </c>
      <c r="D6" s="17">
        <f t="shared" si="1"/>
        <v>43847</v>
      </c>
      <c r="E6" t="s">
        <v>4</v>
      </c>
      <c r="F6">
        <v>4</v>
      </c>
    </row>
    <row r="7" spans="1:6" x14ac:dyDescent="0.75">
      <c r="A7" t="s">
        <v>8</v>
      </c>
      <c r="B7" t="str">
        <f t="shared" si="0"/>
        <v>2020-01-18--2020-01-24</v>
      </c>
      <c r="C7" s="11">
        <v>43848</v>
      </c>
      <c r="D7" s="17">
        <f t="shared" si="1"/>
        <v>43854</v>
      </c>
      <c r="E7" t="s">
        <v>3</v>
      </c>
      <c r="F7">
        <v>23</v>
      </c>
    </row>
    <row r="8" spans="1:6" x14ac:dyDescent="0.75">
      <c r="A8" t="s">
        <v>8</v>
      </c>
      <c r="B8" t="str">
        <f t="shared" si="0"/>
        <v>2020-01-18--2020-01-24</v>
      </c>
      <c r="C8" s="11">
        <v>43848</v>
      </c>
      <c r="D8" s="17">
        <f t="shared" si="1"/>
        <v>43854</v>
      </c>
      <c r="E8" t="s">
        <v>4</v>
      </c>
      <c r="F8">
        <v>15</v>
      </c>
    </row>
    <row r="9" spans="1:6" x14ac:dyDescent="0.75">
      <c r="A9" t="s">
        <v>9</v>
      </c>
      <c r="B9" t="str">
        <f t="shared" si="0"/>
        <v>2020-01-25--2020-01-31</v>
      </c>
      <c r="C9" s="11">
        <v>43855</v>
      </c>
      <c r="D9" s="17">
        <f t="shared" si="1"/>
        <v>43861</v>
      </c>
      <c r="E9" t="s">
        <v>3</v>
      </c>
      <c r="F9">
        <v>14</v>
      </c>
    </row>
    <row r="10" spans="1:6" x14ac:dyDescent="0.75">
      <c r="A10" t="s">
        <v>9</v>
      </c>
      <c r="B10" t="str">
        <f t="shared" si="0"/>
        <v>2020-01-25--2020-01-31</v>
      </c>
      <c r="C10" s="11">
        <v>43855</v>
      </c>
      <c r="D10" s="17">
        <f t="shared" si="1"/>
        <v>43861</v>
      </c>
      <c r="E10" t="s">
        <v>4</v>
      </c>
      <c r="F10">
        <v>9</v>
      </c>
    </row>
    <row r="11" spans="1:6" x14ac:dyDescent="0.75">
      <c r="A11" t="s">
        <v>9</v>
      </c>
      <c r="B11" t="str">
        <f t="shared" si="0"/>
        <v>2020-01-25--2020-01-31</v>
      </c>
      <c r="C11" s="11">
        <v>43855</v>
      </c>
      <c r="D11" s="17">
        <f t="shared" si="1"/>
        <v>43861</v>
      </c>
      <c r="E11" t="s">
        <v>5</v>
      </c>
      <c r="F11">
        <v>1</v>
      </c>
    </row>
    <row r="12" spans="1:6" x14ac:dyDescent="0.75">
      <c r="A12" t="s">
        <v>10</v>
      </c>
      <c r="B12" t="str">
        <f t="shared" si="0"/>
        <v>2020-02-01--2020-02-07</v>
      </c>
      <c r="C12" s="11">
        <v>43862</v>
      </c>
      <c r="D12" s="17">
        <f t="shared" si="1"/>
        <v>43868</v>
      </c>
      <c r="E12" t="s">
        <v>3</v>
      </c>
      <c r="F12">
        <v>42</v>
      </c>
    </row>
    <row r="13" spans="1:6" x14ac:dyDescent="0.75">
      <c r="A13" t="s">
        <v>10</v>
      </c>
      <c r="B13" t="str">
        <f t="shared" si="0"/>
        <v>2020-02-01--2020-02-07</v>
      </c>
      <c r="C13" s="11">
        <v>43862</v>
      </c>
      <c r="D13" s="17">
        <f t="shared" si="1"/>
        <v>43868</v>
      </c>
      <c r="E13" t="s">
        <v>4</v>
      </c>
      <c r="F13">
        <v>10</v>
      </c>
    </row>
    <row r="14" spans="1:6" x14ac:dyDescent="0.75">
      <c r="A14" t="s">
        <v>11</v>
      </c>
      <c r="B14" t="str">
        <f t="shared" si="0"/>
        <v>2020-02-08--2020-02-14</v>
      </c>
      <c r="C14" s="11">
        <v>43869</v>
      </c>
      <c r="D14" s="17">
        <f t="shared" si="1"/>
        <v>43875</v>
      </c>
      <c r="E14" t="s">
        <v>3</v>
      </c>
      <c r="F14">
        <v>19</v>
      </c>
    </row>
    <row r="15" spans="1:6" x14ac:dyDescent="0.75">
      <c r="A15" t="s">
        <v>11</v>
      </c>
      <c r="B15" t="str">
        <f t="shared" si="0"/>
        <v>2020-02-08--2020-02-14</v>
      </c>
      <c r="C15" s="11">
        <v>43869</v>
      </c>
      <c r="D15" s="17">
        <f t="shared" si="1"/>
        <v>43875</v>
      </c>
      <c r="E15" t="s">
        <v>4</v>
      </c>
      <c r="F15">
        <v>3</v>
      </c>
    </row>
    <row r="16" spans="1:6" x14ac:dyDescent="0.75">
      <c r="A16" t="s">
        <v>12</v>
      </c>
      <c r="B16" t="str">
        <f t="shared" si="0"/>
        <v>2020-02-15--2020-02-21</v>
      </c>
      <c r="C16" s="11">
        <v>43876</v>
      </c>
      <c r="D16" s="17">
        <f t="shared" si="1"/>
        <v>43882</v>
      </c>
      <c r="E16" t="s">
        <v>3</v>
      </c>
      <c r="F16">
        <v>38</v>
      </c>
    </row>
    <row r="17" spans="1:6" x14ac:dyDescent="0.75">
      <c r="A17" t="s">
        <v>12</v>
      </c>
      <c r="B17" t="str">
        <f t="shared" si="0"/>
        <v>2020-02-15--2020-02-21</v>
      </c>
      <c r="C17" s="11">
        <v>43876</v>
      </c>
      <c r="D17" s="17">
        <f t="shared" si="1"/>
        <v>43882</v>
      </c>
      <c r="E17" t="s">
        <v>4</v>
      </c>
      <c r="F17">
        <v>6</v>
      </c>
    </row>
    <row r="18" spans="1:6" x14ac:dyDescent="0.75">
      <c r="A18" t="s">
        <v>12</v>
      </c>
      <c r="B18" t="str">
        <f t="shared" si="0"/>
        <v>2020-02-15--2020-02-21</v>
      </c>
      <c r="C18" s="11">
        <v>43876</v>
      </c>
      <c r="D18" s="17">
        <f t="shared" si="1"/>
        <v>43882</v>
      </c>
      <c r="E18" t="s">
        <v>5</v>
      </c>
      <c r="F18">
        <v>1</v>
      </c>
    </row>
    <row r="19" spans="1:6" x14ac:dyDescent="0.75">
      <c r="A19" t="s">
        <v>13</v>
      </c>
      <c r="B19" t="str">
        <f t="shared" si="0"/>
        <v>2020-02-22--2020-02-28</v>
      </c>
      <c r="C19" s="11">
        <v>43883</v>
      </c>
      <c r="D19" s="17">
        <f t="shared" si="1"/>
        <v>43889</v>
      </c>
      <c r="E19" t="s">
        <v>3</v>
      </c>
      <c r="F19">
        <v>32</v>
      </c>
    </row>
    <row r="20" spans="1:6" x14ac:dyDescent="0.75">
      <c r="A20" t="s">
        <v>13</v>
      </c>
      <c r="B20" t="str">
        <f t="shared" si="0"/>
        <v>2020-02-22--2020-02-28</v>
      </c>
      <c r="C20" s="11">
        <v>43883</v>
      </c>
      <c r="D20" s="17">
        <f t="shared" si="1"/>
        <v>43889</v>
      </c>
      <c r="E20" t="s">
        <v>4</v>
      </c>
      <c r="F20">
        <v>3</v>
      </c>
    </row>
    <row r="21" spans="1:6" x14ac:dyDescent="0.75">
      <c r="A21" t="s">
        <v>13</v>
      </c>
      <c r="B21" t="str">
        <f t="shared" si="0"/>
        <v>2020-02-22--2020-02-28</v>
      </c>
      <c r="C21" s="11">
        <v>43883</v>
      </c>
      <c r="D21" s="17">
        <f t="shared" si="1"/>
        <v>43889</v>
      </c>
      <c r="E21" t="s">
        <v>5</v>
      </c>
      <c r="F21">
        <v>1</v>
      </c>
    </row>
    <row r="22" spans="1:6" x14ac:dyDescent="0.75">
      <c r="A22" t="s">
        <v>14</v>
      </c>
      <c r="B22" t="str">
        <f t="shared" si="0"/>
        <v>2020-02-29--2020-03-06</v>
      </c>
      <c r="C22" s="11">
        <v>43890</v>
      </c>
      <c r="D22" s="17">
        <f t="shared" si="1"/>
        <v>43896</v>
      </c>
      <c r="E22" t="s">
        <v>3</v>
      </c>
      <c r="F22">
        <v>43</v>
      </c>
    </row>
    <row r="23" spans="1:6" x14ac:dyDescent="0.75">
      <c r="A23" t="s">
        <v>14</v>
      </c>
      <c r="B23" t="str">
        <f t="shared" si="0"/>
        <v>2020-02-29--2020-03-06</v>
      </c>
      <c r="C23" s="11">
        <v>43890</v>
      </c>
      <c r="D23" s="17">
        <f t="shared" si="1"/>
        <v>43896</v>
      </c>
      <c r="E23" t="s">
        <v>4</v>
      </c>
      <c r="F23">
        <v>13</v>
      </c>
    </row>
    <row r="24" spans="1:6" x14ac:dyDescent="0.75">
      <c r="A24" t="s">
        <v>14</v>
      </c>
      <c r="B24" t="str">
        <f t="shared" si="0"/>
        <v>2020-02-29--2020-03-06</v>
      </c>
      <c r="C24" s="11">
        <v>43890</v>
      </c>
      <c r="D24" s="17">
        <f t="shared" si="1"/>
        <v>43896</v>
      </c>
      <c r="E24" t="s">
        <v>5</v>
      </c>
      <c r="F24">
        <v>1</v>
      </c>
    </row>
    <row r="25" spans="1:6" x14ac:dyDescent="0.75">
      <c r="A25" t="s">
        <v>290</v>
      </c>
      <c r="B25" t="str">
        <f t="shared" si="0"/>
        <v>2020-03-07--2020-03-13</v>
      </c>
      <c r="C25" s="11">
        <v>43897</v>
      </c>
      <c r="D25" s="17">
        <f t="shared" si="1"/>
        <v>43903</v>
      </c>
      <c r="E25" t="s">
        <v>3</v>
      </c>
      <c r="F25">
        <v>136</v>
      </c>
    </row>
    <row r="26" spans="1:6" x14ac:dyDescent="0.75">
      <c r="A26" t="s">
        <v>290</v>
      </c>
      <c r="B26" t="str">
        <f t="shared" si="0"/>
        <v>2020-03-07--2020-03-13</v>
      </c>
      <c r="C26" s="11">
        <v>43897</v>
      </c>
      <c r="D26" s="17">
        <f t="shared" si="1"/>
        <v>43903</v>
      </c>
      <c r="E26" t="s">
        <v>4</v>
      </c>
      <c r="F26">
        <v>68</v>
      </c>
    </row>
    <row r="27" spans="1:6" x14ac:dyDescent="0.75">
      <c r="A27" t="s">
        <v>15</v>
      </c>
      <c r="B27" t="str">
        <f t="shared" si="0"/>
        <v>2020-03-14--2020-03-20</v>
      </c>
      <c r="C27" s="11">
        <v>43904</v>
      </c>
      <c r="D27" s="17">
        <f t="shared" si="1"/>
        <v>43910</v>
      </c>
      <c r="E27" t="s">
        <v>3</v>
      </c>
      <c r="F27">
        <v>54</v>
      </c>
    </row>
    <row r="28" spans="1:6" x14ac:dyDescent="0.75">
      <c r="A28" t="s">
        <v>15</v>
      </c>
      <c r="B28" t="str">
        <f t="shared" si="0"/>
        <v>2020-03-14--2020-03-20</v>
      </c>
      <c r="C28" s="11">
        <v>43904</v>
      </c>
      <c r="D28" s="17">
        <f t="shared" si="1"/>
        <v>43910</v>
      </c>
      <c r="E28" t="s">
        <v>4</v>
      </c>
      <c r="F28">
        <v>34</v>
      </c>
    </row>
    <row r="29" spans="1:6" x14ac:dyDescent="0.75">
      <c r="A29" t="s">
        <v>15</v>
      </c>
      <c r="B29" t="str">
        <f t="shared" si="0"/>
        <v>2020-03-14--2020-03-20</v>
      </c>
      <c r="C29" s="11">
        <v>43904</v>
      </c>
      <c r="D29" s="17">
        <f t="shared" si="1"/>
        <v>43910</v>
      </c>
      <c r="E29" t="s">
        <v>5</v>
      </c>
      <c r="F29">
        <v>2</v>
      </c>
    </row>
    <row r="30" spans="1:6" x14ac:dyDescent="0.75">
      <c r="A30" t="s">
        <v>16</v>
      </c>
      <c r="B30" t="str">
        <f t="shared" si="0"/>
        <v>2020-03-21--2020-03-27</v>
      </c>
      <c r="C30" s="11">
        <v>43911</v>
      </c>
      <c r="D30" s="17">
        <f t="shared" si="1"/>
        <v>43917</v>
      </c>
      <c r="E30" t="s">
        <v>3</v>
      </c>
      <c r="F30">
        <v>29</v>
      </c>
    </row>
    <row r="31" spans="1:6" x14ac:dyDescent="0.75">
      <c r="A31" t="s">
        <v>16</v>
      </c>
      <c r="B31" t="str">
        <f t="shared" si="0"/>
        <v>2020-03-21--2020-03-27</v>
      </c>
      <c r="C31" s="11">
        <v>43911</v>
      </c>
      <c r="D31" s="17">
        <f t="shared" si="1"/>
        <v>43917</v>
      </c>
      <c r="E31" t="s">
        <v>4</v>
      </c>
      <c r="F31">
        <v>11</v>
      </c>
    </row>
    <row r="32" spans="1:6" x14ac:dyDescent="0.75">
      <c r="A32" t="s">
        <v>17</v>
      </c>
      <c r="B32" t="str">
        <f t="shared" si="0"/>
        <v>2020-03-28--2020-04-03</v>
      </c>
      <c r="C32" s="11">
        <v>43918</v>
      </c>
      <c r="D32" s="17">
        <f t="shared" si="1"/>
        <v>43924</v>
      </c>
      <c r="E32" t="s">
        <v>3</v>
      </c>
      <c r="F32">
        <v>63</v>
      </c>
    </row>
    <row r="33" spans="1:6" x14ac:dyDescent="0.75">
      <c r="A33" t="s">
        <v>17</v>
      </c>
      <c r="B33" t="str">
        <f t="shared" si="0"/>
        <v>2020-03-28--2020-04-03</v>
      </c>
      <c r="C33" s="11">
        <v>43918</v>
      </c>
      <c r="D33" s="17">
        <f t="shared" si="1"/>
        <v>43924</v>
      </c>
      <c r="E33" t="s">
        <v>4</v>
      </c>
      <c r="F33">
        <v>13</v>
      </c>
    </row>
    <row r="34" spans="1:6" x14ac:dyDescent="0.75">
      <c r="A34" t="s">
        <v>17</v>
      </c>
      <c r="B34" t="str">
        <f t="shared" si="0"/>
        <v>2020-03-28--2020-04-03</v>
      </c>
      <c r="C34" s="11">
        <v>43918</v>
      </c>
      <c r="D34" s="17">
        <f t="shared" si="1"/>
        <v>43924</v>
      </c>
      <c r="E34" t="s">
        <v>5</v>
      </c>
      <c r="F34">
        <v>1</v>
      </c>
    </row>
    <row r="35" spans="1:6" x14ac:dyDescent="0.75">
      <c r="A35" t="s">
        <v>18</v>
      </c>
      <c r="B35" t="str">
        <f t="shared" si="0"/>
        <v>2020-04-04--2020-04-10</v>
      </c>
      <c r="C35" s="11">
        <v>43925</v>
      </c>
      <c r="D35" s="17">
        <f t="shared" si="1"/>
        <v>43931</v>
      </c>
      <c r="E35" t="s">
        <v>3</v>
      </c>
      <c r="F35">
        <v>31</v>
      </c>
    </row>
    <row r="36" spans="1:6" x14ac:dyDescent="0.75">
      <c r="A36" t="s">
        <v>18</v>
      </c>
      <c r="B36" t="str">
        <f t="shared" si="0"/>
        <v>2020-04-04--2020-04-10</v>
      </c>
      <c r="C36" s="11">
        <v>43925</v>
      </c>
      <c r="D36" s="17">
        <f t="shared" si="1"/>
        <v>43931</v>
      </c>
      <c r="E36" t="s">
        <v>4</v>
      </c>
      <c r="F36">
        <v>4</v>
      </c>
    </row>
    <row r="37" spans="1:6" x14ac:dyDescent="0.75">
      <c r="A37" t="s">
        <v>18</v>
      </c>
      <c r="B37" t="str">
        <f t="shared" si="0"/>
        <v>2020-04-04--2020-04-10</v>
      </c>
      <c r="C37" s="11">
        <v>43925</v>
      </c>
      <c r="D37" s="17">
        <f t="shared" si="1"/>
        <v>43931</v>
      </c>
      <c r="E37" t="s">
        <v>5</v>
      </c>
      <c r="F37">
        <v>2</v>
      </c>
    </row>
    <row r="38" spans="1:6" x14ac:dyDescent="0.75">
      <c r="A38" t="s">
        <v>19</v>
      </c>
      <c r="B38" t="str">
        <f t="shared" si="0"/>
        <v>2020-04-11--2020-04-17</v>
      </c>
      <c r="C38" s="11">
        <v>43932</v>
      </c>
      <c r="D38" s="17">
        <f t="shared" si="1"/>
        <v>43938</v>
      </c>
      <c r="E38" t="s">
        <v>3</v>
      </c>
      <c r="F38">
        <v>30</v>
      </c>
    </row>
    <row r="39" spans="1:6" x14ac:dyDescent="0.75">
      <c r="A39" t="s">
        <v>19</v>
      </c>
      <c r="B39" t="str">
        <f t="shared" si="0"/>
        <v>2020-04-11--2020-04-17</v>
      </c>
      <c r="C39" s="11">
        <v>43932</v>
      </c>
      <c r="D39" s="17">
        <f t="shared" si="1"/>
        <v>43938</v>
      </c>
      <c r="E39" t="s">
        <v>4</v>
      </c>
      <c r="F39">
        <v>13</v>
      </c>
    </row>
    <row r="40" spans="1:6" x14ac:dyDescent="0.75">
      <c r="A40" t="s">
        <v>20</v>
      </c>
      <c r="B40" t="str">
        <f t="shared" si="0"/>
        <v>2020-04-18--2020-04-24</v>
      </c>
      <c r="C40" s="11">
        <v>43939</v>
      </c>
      <c r="D40" s="17">
        <f t="shared" si="1"/>
        <v>43945</v>
      </c>
      <c r="E40" t="s">
        <v>3</v>
      </c>
      <c r="F40">
        <v>60</v>
      </c>
    </row>
    <row r="41" spans="1:6" x14ac:dyDescent="0.75">
      <c r="A41" t="s">
        <v>20</v>
      </c>
      <c r="B41" t="str">
        <f t="shared" si="0"/>
        <v>2020-04-18--2020-04-24</v>
      </c>
      <c r="C41" s="11">
        <v>43939</v>
      </c>
      <c r="D41" s="17">
        <f t="shared" si="1"/>
        <v>43945</v>
      </c>
      <c r="E41" t="s">
        <v>4</v>
      </c>
      <c r="F41">
        <v>24</v>
      </c>
    </row>
    <row r="42" spans="1:6" x14ac:dyDescent="0.75">
      <c r="A42" t="s">
        <v>20</v>
      </c>
      <c r="B42" t="str">
        <f t="shared" si="0"/>
        <v>2020-04-18--2020-04-24</v>
      </c>
      <c r="C42" s="11">
        <v>43939</v>
      </c>
      <c r="D42" s="17">
        <f t="shared" si="1"/>
        <v>43945</v>
      </c>
      <c r="E42" t="s">
        <v>5</v>
      </c>
      <c r="F42">
        <v>8</v>
      </c>
    </row>
    <row r="43" spans="1:6" x14ac:dyDescent="0.75">
      <c r="A43" t="s">
        <v>21</v>
      </c>
      <c r="B43" t="str">
        <f t="shared" si="0"/>
        <v>2020-04-25--2020-05-01</v>
      </c>
      <c r="C43" s="11">
        <v>43946</v>
      </c>
      <c r="D43" s="17">
        <f t="shared" si="1"/>
        <v>43952</v>
      </c>
      <c r="E43" t="s">
        <v>3</v>
      </c>
      <c r="F43">
        <v>54</v>
      </c>
    </row>
    <row r="44" spans="1:6" x14ac:dyDescent="0.75">
      <c r="A44" t="s">
        <v>21</v>
      </c>
      <c r="B44" t="str">
        <f t="shared" si="0"/>
        <v>2020-04-25--2020-05-01</v>
      </c>
      <c r="C44" s="11">
        <v>43946</v>
      </c>
      <c r="D44" s="17">
        <f t="shared" si="1"/>
        <v>43952</v>
      </c>
      <c r="E44" t="s">
        <v>4</v>
      </c>
      <c r="F44">
        <v>9</v>
      </c>
    </row>
    <row r="45" spans="1:6" x14ac:dyDescent="0.75">
      <c r="A45" t="s">
        <v>21</v>
      </c>
      <c r="B45" t="str">
        <f t="shared" si="0"/>
        <v>2020-04-25--2020-05-01</v>
      </c>
      <c r="C45" s="11">
        <v>43946</v>
      </c>
      <c r="D45" s="17">
        <f t="shared" si="1"/>
        <v>43952</v>
      </c>
      <c r="E45" t="s">
        <v>5</v>
      </c>
      <c r="F45">
        <v>1</v>
      </c>
    </row>
    <row r="46" spans="1:6" x14ac:dyDescent="0.75">
      <c r="A46" t="s">
        <v>22</v>
      </c>
      <c r="B46" t="str">
        <f t="shared" si="0"/>
        <v>2020-05-02--2020-05-08</v>
      </c>
      <c r="C46" s="11">
        <v>43953</v>
      </c>
      <c r="D46" s="17">
        <f t="shared" si="1"/>
        <v>43959</v>
      </c>
      <c r="E46" t="s">
        <v>3</v>
      </c>
      <c r="F46">
        <v>63</v>
      </c>
    </row>
    <row r="47" spans="1:6" x14ac:dyDescent="0.75">
      <c r="A47" t="s">
        <v>22</v>
      </c>
      <c r="B47" t="str">
        <f t="shared" si="0"/>
        <v>2020-05-02--2020-05-08</v>
      </c>
      <c r="C47" s="11">
        <v>43953</v>
      </c>
      <c r="D47" s="17">
        <f t="shared" si="1"/>
        <v>43959</v>
      </c>
      <c r="E47" t="s">
        <v>4</v>
      </c>
      <c r="F47">
        <v>15</v>
      </c>
    </row>
    <row r="48" spans="1:6" x14ac:dyDescent="0.75">
      <c r="A48" t="s">
        <v>22</v>
      </c>
      <c r="B48" t="str">
        <f t="shared" si="0"/>
        <v>2020-05-02--2020-05-08</v>
      </c>
      <c r="C48" s="11">
        <v>43953</v>
      </c>
      <c r="D48" s="17">
        <f t="shared" si="1"/>
        <v>43959</v>
      </c>
      <c r="E48" t="s">
        <v>5</v>
      </c>
      <c r="F48">
        <v>6</v>
      </c>
    </row>
    <row r="49" spans="1:6" x14ac:dyDescent="0.75">
      <c r="A49" t="s">
        <v>23</v>
      </c>
      <c r="B49" t="str">
        <f t="shared" si="0"/>
        <v>2020-05-09--2020-05-15</v>
      </c>
      <c r="C49" s="11">
        <v>43960</v>
      </c>
      <c r="D49" s="17">
        <f t="shared" si="1"/>
        <v>43966</v>
      </c>
      <c r="E49" t="s">
        <v>3</v>
      </c>
      <c r="F49">
        <v>62</v>
      </c>
    </row>
    <row r="50" spans="1:6" x14ac:dyDescent="0.75">
      <c r="A50" t="s">
        <v>23</v>
      </c>
      <c r="B50" t="str">
        <f t="shared" si="0"/>
        <v>2020-05-09--2020-05-15</v>
      </c>
      <c r="C50" s="11">
        <v>43960</v>
      </c>
      <c r="D50" s="17">
        <f t="shared" si="1"/>
        <v>43966</v>
      </c>
      <c r="E50" t="s">
        <v>4</v>
      </c>
      <c r="F50">
        <v>7</v>
      </c>
    </row>
    <row r="51" spans="1:6" x14ac:dyDescent="0.75">
      <c r="A51" t="s">
        <v>23</v>
      </c>
      <c r="B51" t="str">
        <f t="shared" si="0"/>
        <v>2020-05-09--2020-05-15</v>
      </c>
      <c r="C51" s="11">
        <v>43960</v>
      </c>
      <c r="D51" s="17">
        <f t="shared" si="1"/>
        <v>43966</v>
      </c>
      <c r="E51" t="s">
        <v>5</v>
      </c>
      <c r="F51">
        <v>4</v>
      </c>
    </row>
    <row r="52" spans="1:6" x14ac:dyDescent="0.75">
      <c r="A52" t="s">
        <v>24</v>
      </c>
      <c r="B52" t="str">
        <f t="shared" si="0"/>
        <v>2020-05-16--2020-05-22</v>
      </c>
      <c r="C52" s="11">
        <v>43967</v>
      </c>
      <c r="D52" s="17">
        <f t="shared" si="1"/>
        <v>43973</v>
      </c>
      <c r="E52" t="s">
        <v>3</v>
      </c>
      <c r="F52">
        <v>62</v>
      </c>
    </row>
    <row r="53" spans="1:6" x14ac:dyDescent="0.75">
      <c r="A53" t="s">
        <v>24</v>
      </c>
      <c r="B53" t="str">
        <f t="shared" si="0"/>
        <v>2020-05-16--2020-05-22</v>
      </c>
      <c r="C53" s="11">
        <v>43967</v>
      </c>
      <c r="D53" s="17">
        <f t="shared" si="1"/>
        <v>43973</v>
      </c>
      <c r="E53" t="s">
        <v>4</v>
      </c>
      <c r="F53">
        <v>7</v>
      </c>
    </row>
    <row r="54" spans="1:6" x14ac:dyDescent="0.75">
      <c r="A54" t="s">
        <v>24</v>
      </c>
      <c r="B54" t="str">
        <f t="shared" si="0"/>
        <v>2020-05-16--2020-05-22</v>
      </c>
      <c r="C54" s="11">
        <v>43967</v>
      </c>
      <c r="D54" s="17">
        <f t="shared" si="1"/>
        <v>43973</v>
      </c>
      <c r="E54" t="s">
        <v>5</v>
      </c>
      <c r="F54">
        <v>2</v>
      </c>
    </row>
    <row r="55" spans="1:6" x14ac:dyDescent="0.75">
      <c r="A55" t="s">
        <v>25</v>
      </c>
      <c r="B55" t="str">
        <f t="shared" si="0"/>
        <v>2020-05-23--2020-05-29</v>
      </c>
      <c r="C55" s="11">
        <v>43974</v>
      </c>
      <c r="D55" s="17">
        <f t="shared" si="1"/>
        <v>43980</v>
      </c>
      <c r="E55" t="s">
        <v>3</v>
      </c>
      <c r="F55">
        <v>37</v>
      </c>
    </row>
    <row r="56" spans="1:6" x14ac:dyDescent="0.75">
      <c r="A56" t="s">
        <v>25</v>
      </c>
      <c r="B56" t="str">
        <f t="shared" si="0"/>
        <v>2020-05-23--2020-05-29</v>
      </c>
      <c r="C56" s="11">
        <v>43974</v>
      </c>
      <c r="D56" s="17">
        <f t="shared" si="1"/>
        <v>43980</v>
      </c>
      <c r="E56" t="s">
        <v>4</v>
      </c>
      <c r="F56">
        <v>6</v>
      </c>
    </row>
    <row r="57" spans="1:6" x14ac:dyDescent="0.75">
      <c r="A57" t="s">
        <v>25</v>
      </c>
      <c r="B57" t="str">
        <f t="shared" si="0"/>
        <v>2020-05-23--2020-05-29</v>
      </c>
      <c r="C57" s="11">
        <v>43974</v>
      </c>
      <c r="D57" s="17">
        <f t="shared" si="1"/>
        <v>43980</v>
      </c>
      <c r="E57" t="s">
        <v>5</v>
      </c>
      <c r="F57">
        <v>1</v>
      </c>
    </row>
    <row r="58" spans="1:6" x14ac:dyDescent="0.75">
      <c r="A58" t="s">
        <v>26</v>
      </c>
      <c r="B58" t="str">
        <f t="shared" si="0"/>
        <v>2020-05-30--2020-06-05</v>
      </c>
      <c r="C58" s="11">
        <v>43981</v>
      </c>
      <c r="D58" s="17">
        <f t="shared" si="1"/>
        <v>43987</v>
      </c>
      <c r="E58" t="s">
        <v>3</v>
      </c>
      <c r="F58">
        <v>57</v>
      </c>
    </row>
    <row r="59" spans="1:6" x14ac:dyDescent="0.75">
      <c r="A59" t="s">
        <v>26</v>
      </c>
      <c r="B59" t="str">
        <f t="shared" si="0"/>
        <v>2020-05-30--2020-06-05</v>
      </c>
      <c r="C59" s="11">
        <v>43981</v>
      </c>
      <c r="D59" s="17">
        <f t="shared" si="1"/>
        <v>43987</v>
      </c>
      <c r="E59" t="s">
        <v>4</v>
      </c>
      <c r="F59">
        <v>11</v>
      </c>
    </row>
    <row r="60" spans="1:6" x14ac:dyDescent="0.75">
      <c r="A60" t="s">
        <v>27</v>
      </c>
      <c r="B60" t="str">
        <f t="shared" si="0"/>
        <v>2020-06-06--2020-06-12</v>
      </c>
      <c r="C60" s="11">
        <v>43988</v>
      </c>
      <c r="D60" s="17">
        <f t="shared" si="1"/>
        <v>43994</v>
      </c>
      <c r="E60" t="s">
        <v>3</v>
      </c>
      <c r="F60">
        <v>99</v>
      </c>
    </row>
    <row r="61" spans="1:6" x14ac:dyDescent="0.75">
      <c r="A61" t="s">
        <v>27</v>
      </c>
      <c r="B61" t="str">
        <f t="shared" si="0"/>
        <v>2020-06-06--2020-06-12</v>
      </c>
      <c r="C61" s="11">
        <v>43988</v>
      </c>
      <c r="D61" s="17">
        <f t="shared" si="1"/>
        <v>43994</v>
      </c>
      <c r="E61" t="s">
        <v>4</v>
      </c>
      <c r="F61">
        <v>36</v>
      </c>
    </row>
    <row r="62" spans="1:6" x14ac:dyDescent="0.75">
      <c r="A62" t="s">
        <v>27</v>
      </c>
      <c r="B62" t="str">
        <f t="shared" si="0"/>
        <v>2020-06-06--2020-06-12</v>
      </c>
      <c r="C62" s="11">
        <v>43988</v>
      </c>
      <c r="D62" s="17">
        <f t="shared" si="1"/>
        <v>43994</v>
      </c>
      <c r="E62" t="s">
        <v>5</v>
      </c>
      <c r="F62">
        <v>4</v>
      </c>
    </row>
    <row r="63" spans="1:6" x14ac:dyDescent="0.75">
      <c r="A63" t="s">
        <v>28</v>
      </c>
      <c r="B63" t="str">
        <f t="shared" si="0"/>
        <v>2020-06-13--2020-06-19</v>
      </c>
      <c r="C63" s="11">
        <v>43995</v>
      </c>
      <c r="D63" s="17">
        <f t="shared" si="1"/>
        <v>44001</v>
      </c>
      <c r="E63" t="s">
        <v>3</v>
      </c>
      <c r="F63">
        <v>92</v>
      </c>
    </row>
    <row r="64" spans="1:6" x14ac:dyDescent="0.75">
      <c r="A64" t="s">
        <v>28</v>
      </c>
      <c r="B64" t="str">
        <f t="shared" si="0"/>
        <v>2020-06-13--2020-06-19</v>
      </c>
      <c r="C64" s="11">
        <v>43995</v>
      </c>
      <c r="D64" s="17">
        <f t="shared" si="1"/>
        <v>44001</v>
      </c>
      <c r="E64" t="s">
        <v>4</v>
      </c>
      <c r="F64">
        <v>17</v>
      </c>
    </row>
    <row r="65" spans="1:6" x14ac:dyDescent="0.75">
      <c r="A65" t="s">
        <v>29</v>
      </c>
      <c r="B65" t="str">
        <f t="shared" si="0"/>
        <v>2020-06-20--2020-06-26</v>
      </c>
      <c r="C65" s="11">
        <v>44002</v>
      </c>
      <c r="D65" s="17">
        <f t="shared" si="1"/>
        <v>44008</v>
      </c>
      <c r="E65" t="s">
        <v>3</v>
      </c>
      <c r="F65">
        <v>57</v>
      </c>
    </row>
    <row r="66" spans="1:6" x14ac:dyDescent="0.75">
      <c r="A66" t="s">
        <v>29</v>
      </c>
      <c r="B66" t="str">
        <f t="shared" si="0"/>
        <v>2020-06-20--2020-06-26</v>
      </c>
      <c r="C66" s="11">
        <v>44002</v>
      </c>
      <c r="D66" s="17">
        <f t="shared" si="1"/>
        <v>44008</v>
      </c>
      <c r="E66" t="s">
        <v>4</v>
      </c>
      <c r="F66">
        <v>16</v>
      </c>
    </row>
    <row r="67" spans="1:6" x14ac:dyDescent="0.75">
      <c r="A67" t="s">
        <v>30</v>
      </c>
      <c r="B67" t="str">
        <f t="shared" ref="B67:B130" si="2">TEXT(C67,"YYYY-MM-DD")&amp;"--"&amp;TEXT(D67,"YYYY-MM-DD")</f>
        <v>2020-06-27--2020-07-03</v>
      </c>
      <c r="C67" s="11">
        <v>44009</v>
      </c>
      <c r="D67" s="17">
        <f t="shared" ref="D67:D130" si="3">C67+6</f>
        <v>44015</v>
      </c>
      <c r="E67" t="s">
        <v>3</v>
      </c>
      <c r="F67">
        <v>34</v>
      </c>
    </row>
    <row r="68" spans="1:6" x14ac:dyDescent="0.75">
      <c r="A68" t="s">
        <v>30</v>
      </c>
      <c r="B68" t="str">
        <f t="shared" si="2"/>
        <v>2020-06-27--2020-07-03</v>
      </c>
      <c r="C68" s="11">
        <v>44009</v>
      </c>
      <c r="D68" s="17">
        <f t="shared" si="3"/>
        <v>44015</v>
      </c>
      <c r="E68" t="s">
        <v>4</v>
      </c>
      <c r="F68">
        <v>21</v>
      </c>
    </row>
    <row r="69" spans="1:6" x14ac:dyDescent="0.75">
      <c r="A69" t="s">
        <v>30</v>
      </c>
      <c r="B69" t="str">
        <f t="shared" si="2"/>
        <v>2020-06-27--2020-07-03</v>
      </c>
      <c r="C69" s="11">
        <v>44009</v>
      </c>
      <c r="D69" s="17">
        <f t="shared" si="3"/>
        <v>44015</v>
      </c>
      <c r="E69" t="s">
        <v>5</v>
      </c>
      <c r="F69">
        <v>1</v>
      </c>
    </row>
    <row r="70" spans="1:6" x14ac:dyDescent="0.75">
      <c r="A70" t="s">
        <v>31</v>
      </c>
      <c r="B70" t="str">
        <f t="shared" si="2"/>
        <v>2020-07-04--2020-07-10</v>
      </c>
      <c r="C70" s="11">
        <v>44016</v>
      </c>
      <c r="D70" s="17">
        <f t="shared" si="3"/>
        <v>44022</v>
      </c>
      <c r="E70" t="s">
        <v>3</v>
      </c>
      <c r="F70">
        <v>35</v>
      </c>
    </row>
    <row r="71" spans="1:6" x14ac:dyDescent="0.75">
      <c r="A71" t="s">
        <v>31</v>
      </c>
      <c r="B71" t="str">
        <f t="shared" si="2"/>
        <v>2020-07-04--2020-07-10</v>
      </c>
      <c r="C71" s="11">
        <v>44016</v>
      </c>
      <c r="D71" s="17">
        <f t="shared" si="3"/>
        <v>44022</v>
      </c>
      <c r="E71" t="s">
        <v>4</v>
      </c>
      <c r="F71">
        <v>27</v>
      </c>
    </row>
    <row r="72" spans="1:6" x14ac:dyDescent="0.75">
      <c r="A72" t="s">
        <v>31</v>
      </c>
      <c r="B72" t="str">
        <f t="shared" si="2"/>
        <v>2020-07-04--2020-07-10</v>
      </c>
      <c r="C72" s="11">
        <v>44016</v>
      </c>
      <c r="D72" s="17">
        <f t="shared" si="3"/>
        <v>44022</v>
      </c>
      <c r="E72" t="s">
        <v>5</v>
      </c>
      <c r="F72">
        <v>1</v>
      </c>
    </row>
    <row r="73" spans="1:6" x14ac:dyDescent="0.75">
      <c r="A73" t="s">
        <v>32</v>
      </c>
      <c r="B73" t="str">
        <f t="shared" si="2"/>
        <v>2020-07-11--2020-07-17</v>
      </c>
      <c r="C73" s="11">
        <v>44023</v>
      </c>
      <c r="D73" s="17">
        <f t="shared" si="3"/>
        <v>44029</v>
      </c>
      <c r="E73" t="s">
        <v>3</v>
      </c>
      <c r="F73">
        <v>58</v>
      </c>
    </row>
    <row r="74" spans="1:6" x14ac:dyDescent="0.75">
      <c r="A74" t="s">
        <v>32</v>
      </c>
      <c r="B74" t="str">
        <f t="shared" si="2"/>
        <v>2020-07-11--2020-07-17</v>
      </c>
      <c r="C74" s="11">
        <v>44023</v>
      </c>
      <c r="D74" s="17">
        <f t="shared" si="3"/>
        <v>44029</v>
      </c>
      <c r="E74" t="s">
        <v>4</v>
      </c>
      <c r="F74">
        <v>9</v>
      </c>
    </row>
    <row r="75" spans="1:6" x14ac:dyDescent="0.75">
      <c r="A75" t="s">
        <v>33</v>
      </c>
      <c r="B75" t="str">
        <f t="shared" si="2"/>
        <v>2020-07-18--2020-07-24</v>
      </c>
      <c r="C75" s="11">
        <v>44030</v>
      </c>
      <c r="D75" s="17">
        <f t="shared" si="3"/>
        <v>44036</v>
      </c>
      <c r="E75" t="s">
        <v>3</v>
      </c>
      <c r="F75">
        <v>54</v>
      </c>
    </row>
    <row r="76" spans="1:6" x14ac:dyDescent="0.75">
      <c r="A76" t="s">
        <v>33</v>
      </c>
      <c r="B76" t="str">
        <f t="shared" si="2"/>
        <v>2020-07-18--2020-07-24</v>
      </c>
      <c r="C76" s="11">
        <v>44030</v>
      </c>
      <c r="D76" s="17">
        <f t="shared" si="3"/>
        <v>44036</v>
      </c>
      <c r="E76" t="s">
        <v>4</v>
      </c>
      <c r="F76">
        <v>18</v>
      </c>
    </row>
    <row r="77" spans="1:6" x14ac:dyDescent="0.75">
      <c r="A77" t="s">
        <v>34</v>
      </c>
      <c r="B77" t="str">
        <f t="shared" si="2"/>
        <v>2020-07-25--2020-07-31</v>
      </c>
      <c r="C77" s="11">
        <v>44037</v>
      </c>
      <c r="D77" s="17">
        <f t="shared" si="3"/>
        <v>44043</v>
      </c>
      <c r="E77" t="s">
        <v>3</v>
      </c>
      <c r="F77">
        <v>39</v>
      </c>
    </row>
    <row r="78" spans="1:6" x14ac:dyDescent="0.75">
      <c r="A78" t="s">
        <v>34</v>
      </c>
      <c r="B78" t="str">
        <f t="shared" si="2"/>
        <v>2020-07-25--2020-07-31</v>
      </c>
      <c r="C78" s="11">
        <v>44037</v>
      </c>
      <c r="D78" s="17">
        <f t="shared" si="3"/>
        <v>44043</v>
      </c>
      <c r="E78" t="s">
        <v>4</v>
      </c>
      <c r="F78">
        <v>26</v>
      </c>
    </row>
    <row r="79" spans="1:6" x14ac:dyDescent="0.75">
      <c r="A79" t="s">
        <v>34</v>
      </c>
      <c r="B79" t="str">
        <f t="shared" si="2"/>
        <v>2020-07-25--2020-07-31</v>
      </c>
      <c r="C79" s="11">
        <v>44037</v>
      </c>
      <c r="D79" s="17">
        <f t="shared" si="3"/>
        <v>44043</v>
      </c>
      <c r="E79" t="s">
        <v>5</v>
      </c>
      <c r="F79">
        <v>1</v>
      </c>
    </row>
    <row r="80" spans="1:6" x14ac:dyDescent="0.75">
      <c r="A80" t="s">
        <v>35</v>
      </c>
      <c r="B80" t="str">
        <f t="shared" si="2"/>
        <v>2020-08-01--2020-08-07</v>
      </c>
      <c r="C80" s="11">
        <v>44044</v>
      </c>
      <c r="D80" s="17">
        <f t="shared" si="3"/>
        <v>44050</v>
      </c>
      <c r="E80" t="s">
        <v>3</v>
      </c>
      <c r="F80">
        <v>63</v>
      </c>
    </row>
    <row r="81" spans="1:6" x14ac:dyDescent="0.75">
      <c r="A81" t="s">
        <v>35</v>
      </c>
      <c r="B81" t="str">
        <f t="shared" si="2"/>
        <v>2020-08-01--2020-08-07</v>
      </c>
      <c r="C81" s="11">
        <v>44044</v>
      </c>
      <c r="D81" s="17">
        <f t="shared" si="3"/>
        <v>44050</v>
      </c>
      <c r="E81" t="s">
        <v>4</v>
      </c>
      <c r="F81">
        <v>13</v>
      </c>
    </row>
    <row r="82" spans="1:6" x14ac:dyDescent="0.75">
      <c r="A82" t="s">
        <v>35</v>
      </c>
      <c r="B82" t="str">
        <f t="shared" si="2"/>
        <v>2020-08-01--2020-08-07</v>
      </c>
      <c r="C82" s="11">
        <v>44044</v>
      </c>
      <c r="D82" s="17">
        <f t="shared" si="3"/>
        <v>44050</v>
      </c>
      <c r="E82" t="s">
        <v>5</v>
      </c>
      <c r="F82">
        <v>2</v>
      </c>
    </row>
    <row r="83" spans="1:6" x14ac:dyDescent="0.75">
      <c r="A83" t="s">
        <v>36</v>
      </c>
      <c r="B83" t="str">
        <f t="shared" si="2"/>
        <v>2020-08-08--2020-08-14</v>
      </c>
      <c r="C83" s="11">
        <v>44051</v>
      </c>
      <c r="D83" s="17">
        <f t="shared" si="3"/>
        <v>44057</v>
      </c>
      <c r="E83" t="s">
        <v>3</v>
      </c>
      <c r="F83">
        <v>85</v>
      </c>
    </row>
    <row r="84" spans="1:6" x14ac:dyDescent="0.75">
      <c r="A84" t="s">
        <v>36</v>
      </c>
      <c r="B84" t="str">
        <f t="shared" si="2"/>
        <v>2020-08-08--2020-08-14</v>
      </c>
      <c r="C84" s="11">
        <v>44051</v>
      </c>
      <c r="D84" s="17">
        <f t="shared" si="3"/>
        <v>44057</v>
      </c>
      <c r="E84" t="s">
        <v>4</v>
      </c>
      <c r="F84">
        <v>26</v>
      </c>
    </row>
    <row r="85" spans="1:6" x14ac:dyDescent="0.75">
      <c r="A85" t="s">
        <v>36</v>
      </c>
      <c r="B85" t="str">
        <f t="shared" si="2"/>
        <v>2020-08-08--2020-08-14</v>
      </c>
      <c r="C85" s="11">
        <v>44051</v>
      </c>
      <c r="D85" s="17">
        <f t="shared" si="3"/>
        <v>44057</v>
      </c>
      <c r="E85" t="s">
        <v>5</v>
      </c>
      <c r="F85">
        <v>2</v>
      </c>
    </row>
    <row r="86" spans="1:6" x14ac:dyDescent="0.75">
      <c r="A86" t="s">
        <v>37</v>
      </c>
      <c r="B86" t="str">
        <f t="shared" si="2"/>
        <v>2020-08-15--2020-08-21</v>
      </c>
      <c r="C86" s="11">
        <v>44058</v>
      </c>
      <c r="D86" s="17">
        <f t="shared" si="3"/>
        <v>44064</v>
      </c>
      <c r="E86" t="s">
        <v>3</v>
      </c>
      <c r="F86">
        <v>82</v>
      </c>
    </row>
    <row r="87" spans="1:6" x14ac:dyDescent="0.75">
      <c r="A87" t="s">
        <v>37</v>
      </c>
      <c r="B87" t="str">
        <f t="shared" si="2"/>
        <v>2020-08-15--2020-08-21</v>
      </c>
      <c r="C87" s="11">
        <v>44058</v>
      </c>
      <c r="D87" s="17">
        <f t="shared" si="3"/>
        <v>44064</v>
      </c>
      <c r="E87" t="s">
        <v>4</v>
      </c>
      <c r="F87">
        <v>14</v>
      </c>
    </row>
    <row r="88" spans="1:6" x14ac:dyDescent="0.75">
      <c r="A88" t="s">
        <v>37</v>
      </c>
      <c r="B88" t="str">
        <f t="shared" si="2"/>
        <v>2020-08-15--2020-08-21</v>
      </c>
      <c r="C88" s="11">
        <v>44058</v>
      </c>
      <c r="D88" s="17">
        <f t="shared" si="3"/>
        <v>44064</v>
      </c>
      <c r="E88" t="s">
        <v>5</v>
      </c>
      <c r="F88">
        <v>3</v>
      </c>
    </row>
    <row r="89" spans="1:6" x14ac:dyDescent="0.75">
      <c r="A89" t="s">
        <v>38</v>
      </c>
      <c r="B89" t="str">
        <f t="shared" si="2"/>
        <v>2020-08-22--2020-08-28</v>
      </c>
      <c r="C89" s="11">
        <v>44065</v>
      </c>
      <c r="D89" s="17">
        <f t="shared" si="3"/>
        <v>44071</v>
      </c>
      <c r="E89" t="s">
        <v>3</v>
      </c>
      <c r="F89">
        <v>59</v>
      </c>
    </row>
    <row r="90" spans="1:6" x14ac:dyDescent="0.75">
      <c r="A90" t="s">
        <v>38</v>
      </c>
      <c r="B90" t="str">
        <f t="shared" si="2"/>
        <v>2020-08-22--2020-08-28</v>
      </c>
      <c r="C90" s="11">
        <v>44065</v>
      </c>
      <c r="D90" s="17">
        <f t="shared" si="3"/>
        <v>44071</v>
      </c>
      <c r="E90" t="s">
        <v>4</v>
      </c>
      <c r="F90">
        <v>16</v>
      </c>
    </row>
    <row r="91" spans="1:6" x14ac:dyDescent="0.75">
      <c r="A91" t="s">
        <v>38</v>
      </c>
      <c r="B91" t="str">
        <f t="shared" si="2"/>
        <v>2020-08-22--2020-08-28</v>
      </c>
      <c r="C91" s="11">
        <v>44065</v>
      </c>
      <c r="D91" s="17">
        <f t="shared" si="3"/>
        <v>44071</v>
      </c>
      <c r="E91" t="s">
        <v>5</v>
      </c>
      <c r="F91">
        <v>5</v>
      </c>
    </row>
    <row r="92" spans="1:6" x14ac:dyDescent="0.75">
      <c r="A92" t="s">
        <v>39</v>
      </c>
      <c r="B92" t="str">
        <f t="shared" si="2"/>
        <v>2020-08-29--2020-09-04</v>
      </c>
      <c r="C92" s="11">
        <v>44072</v>
      </c>
      <c r="D92" s="17">
        <f t="shared" si="3"/>
        <v>44078</v>
      </c>
      <c r="E92" t="s">
        <v>3</v>
      </c>
      <c r="F92">
        <v>86</v>
      </c>
    </row>
    <row r="93" spans="1:6" x14ac:dyDescent="0.75">
      <c r="A93" t="s">
        <v>39</v>
      </c>
      <c r="B93" t="str">
        <f t="shared" si="2"/>
        <v>2020-08-29--2020-09-04</v>
      </c>
      <c r="C93" s="11">
        <v>44072</v>
      </c>
      <c r="D93" s="17">
        <f t="shared" si="3"/>
        <v>44078</v>
      </c>
      <c r="E93" t="s">
        <v>4</v>
      </c>
      <c r="F93">
        <v>21</v>
      </c>
    </row>
    <row r="94" spans="1:6" x14ac:dyDescent="0.75">
      <c r="A94" t="s">
        <v>39</v>
      </c>
      <c r="B94" t="str">
        <f t="shared" si="2"/>
        <v>2020-08-29--2020-09-04</v>
      </c>
      <c r="C94" s="11">
        <v>44072</v>
      </c>
      <c r="D94" s="17">
        <f t="shared" si="3"/>
        <v>44078</v>
      </c>
      <c r="E94" t="s">
        <v>5</v>
      </c>
      <c r="F94">
        <v>2</v>
      </c>
    </row>
    <row r="95" spans="1:6" x14ac:dyDescent="0.75">
      <c r="A95" t="s">
        <v>40</v>
      </c>
      <c r="B95" t="str">
        <f t="shared" si="2"/>
        <v>2020-09-05--2020-09-11</v>
      </c>
      <c r="C95" s="11">
        <v>44079</v>
      </c>
      <c r="D95" s="17">
        <f t="shared" si="3"/>
        <v>44085</v>
      </c>
      <c r="E95" t="s">
        <v>3</v>
      </c>
      <c r="F95">
        <v>90</v>
      </c>
    </row>
    <row r="96" spans="1:6" x14ac:dyDescent="0.75">
      <c r="A96" t="s">
        <v>40</v>
      </c>
      <c r="B96" t="str">
        <f t="shared" si="2"/>
        <v>2020-09-05--2020-09-11</v>
      </c>
      <c r="C96" s="11">
        <v>44079</v>
      </c>
      <c r="D96" s="17">
        <f t="shared" si="3"/>
        <v>44085</v>
      </c>
      <c r="E96" t="s">
        <v>4</v>
      </c>
      <c r="F96">
        <v>32</v>
      </c>
    </row>
    <row r="97" spans="1:6" x14ac:dyDescent="0.75">
      <c r="A97" t="s">
        <v>40</v>
      </c>
      <c r="B97" t="str">
        <f t="shared" si="2"/>
        <v>2020-09-05--2020-09-11</v>
      </c>
      <c r="C97" s="11">
        <v>44079</v>
      </c>
      <c r="D97" s="17">
        <f t="shared" si="3"/>
        <v>44085</v>
      </c>
      <c r="E97" t="s">
        <v>5</v>
      </c>
      <c r="F97">
        <v>4</v>
      </c>
    </row>
    <row r="98" spans="1:6" x14ac:dyDescent="0.75">
      <c r="A98" t="s">
        <v>41</v>
      </c>
      <c r="B98" t="str">
        <f t="shared" si="2"/>
        <v>2020-09-12--2020-09-18</v>
      </c>
      <c r="C98" s="11">
        <v>44086</v>
      </c>
      <c r="D98" s="17">
        <f t="shared" si="3"/>
        <v>44092</v>
      </c>
      <c r="E98" t="s">
        <v>3</v>
      </c>
      <c r="F98">
        <v>70</v>
      </c>
    </row>
    <row r="99" spans="1:6" x14ac:dyDescent="0.75">
      <c r="A99" t="s">
        <v>41</v>
      </c>
      <c r="B99" t="str">
        <f t="shared" si="2"/>
        <v>2020-09-12--2020-09-18</v>
      </c>
      <c r="C99" s="11">
        <v>44086</v>
      </c>
      <c r="D99" s="17">
        <f t="shared" si="3"/>
        <v>44092</v>
      </c>
      <c r="E99" t="s">
        <v>4</v>
      </c>
      <c r="F99">
        <v>30</v>
      </c>
    </row>
    <row r="100" spans="1:6" x14ac:dyDescent="0.75">
      <c r="A100" t="s">
        <v>41</v>
      </c>
      <c r="B100" t="str">
        <f t="shared" si="2"/>
        <v>2020-09-12--2020-09-18</v>
      </c>
      <c r="C100" s="11">
        <v>44086</v>
      </c>
      <c r="D100" s="17">
        <f t="shared" si="3"/>
        <v>44092</v>
      </c>
      <c r="E100" t="s">
        <v>5</v>
      </c>
      <c r="F100">
        <v>5</v>
      </c>
    </row>
    <row r="101" spans="1:6" x14ac:dyDescent="0.75">
      <c r="A101" t="s">
        <v>42</v>
      </c>
      <c r="B101" t="str">
        <f t="shared" si="2"/>
        <v>2020-09-19--2020-09-25</v>
      </c>
      <c r="C101" s="11">
        <v>44093</v>
      </c>
      <c r="D101" s="17">
        <f t="shared" si="3"/>
        <v>44099</v>
      </c>
      <c r="E101" t="s">
        <v>3</v>
      </c>
      <c r="F101">
        <v>74</v>
      </c>
    </row>
    <row r="102" spans="1:6" x14ac:dyDescent="0.75">
      <c r="A102" t="s">
        <v>42</v>
      </c>
      <c r="B102" t="str">
        <f t="shared" si="2"/>
        <v>2020-09-19--2020-09-25</v>
      </c>
      <c r="C102" s="11">
        <v>44093</v>
      </c>
      <c r="D102" s="17">
        <f t="shared" si="3"/>
        <v>44099</v>
      </c>
      <c r="E102" t="s">
        <v>4</v>
      </c>
      <c r="F102">
        <v>57</v>
      </c>
    </row>
    <row r="103" spans="1:6" x14ac:dyDescent="0.75">
      <c r="A103" t="s">
        <v>42</v>
      </c>
      <c r="B103" t="str">
        <f t="shared" si="2"/>
        <v>2020-09-19--2020-09-25</v>
      </c>
      <c r="C103" s="11">
        <v>44093</v>
      </c>
      <c r="D103" s="17">
        <f t="shared" si="3"/>
        <v>44099</v>
      </c>
      <c r="E103" t="s">
        <v>5</v>
      </c>
      <c r="F103">
        <v>5</v>
      </c>
    </row>
    <row r="104" spans="1:6" x14ac:dyDescent="0.75">
      <c r="A104" t="s">
        <v>43</v>
      </c>
      <c r="B104" t="str">
        <f t="shared" si="2"/>
        <v>2020-09-26--2020-10-02</v>
      </c>
      <c r="C104" s="11">
        <v>44100</v>
      </c>
      <c r="D104" s="17">
        <f t="shared" si="3"/>
        <v>44106</v>
      </c>
      <c r="E104" t="s">
        <v>3</v>
      </c>
      <c r="F104">
        <v>112</v>
      </c>
    </row>
    <row r="105" spans="1:6" x14ac:dyDescent="0.75">
      <c r="A105" t="s">
        <v>43</v>
      </c>
      <c r="B105" t="str">
        <f t="shared" si="2"/>
        <v>2020-09-26--2020-10-02</v>
      </c>
      <c r="C105" s="11">
        <v>44100</v>
      </c>
      <c r="D105" s="17">
        <f t="shared" si="3"/>
        <v>44106</v>
      </c>
      <c r="E105" t="s">
        <v>4</v>
      </c>
      <c r="F105">
        <v>45</v>
      </c>
    </row>
    <row r="106" spans="1:6" x14ac:dyDescent="0.75">
      <c r="A106" t="s">
        <v>43</v>
      </c>
      <c r="B106" t="str">
        <f t="shared" si="2"/>
        <v>2020-09-26--2020-10-02</v>
      </c>
      <c r="C106" s="11">
        <v>44100</v>
      </c>
      <c r="D106" s="17">
        <f t="shared" si="3"/>
        <v>44106</v>
      </c>
      <c r="E106" t="s">
        <v>5</v>
      </c>
      <c r="F106">
        <v>9</v>
      </c>
    </row>
    <row r="107" spans="1:6" x14ac:dyDescent="0.75">
      <c r="A107" t="s">
        <v>44</v>
      </c>
      <c r="B107" t="str">
        <f t="shared" si="2"/>
        <v>2020-10-03--2020-10-09</v>
      </c>
      <c r="C107" s="11">
        <v>44107</v>
      </c>
      <c r="D107" s="17">
        <f t="shared" si="3"/>
        <v>44113</v>
      </c>
      <c r="E107" t="s">
        <v>3</v>
      </c>
      <c r="F107">
        <v>209</v>
      </c>
    </row>
    <row r="108" spans="1:6" x14ac:dyDescent="0.75">
      <c r="A108" t="s">
        <v>44</v>
      </c>
      <c r="B108" t="str">
        <f t="shared" si="2"/>
        <v>2020-10-03--2020-10-09</v>
      </c>
      <c r="C108" s="11">
        <v>44107</v>
      </c>
      <c r="D108" s="17">
        <f t="shared" si="3"/>
        <v>44113</v>
      </c>
      <c r="E108" t="s">
        <v>4</v>
      </c>
      <c r="F108">
        <v>155</v>
      </c>
    </row>
    <row r="109" spans="1:6" x14ac:dyDescent="0.75">
      <c r="A109" t="s">
        <v>44</v>
      </c>
      <c r="B109" t="str">
        <f t="shared" si="2"/>
        <v>2020-10-03--2020-10-09</v>
      </c>
      <c r="C109" s="11">
        <v>44107</v>
      </c>
      <c r="D109" s="17">
        <f t="shared" si="3"/>
        <v>44113</v>
      </c>
      <c r="E109" t="s">
        <v>5</v>
      </c>
      <c r="F109">
        <v>7</v>
      </c>
    </row>
    <row r="110" spans="1:6" x14ac:dyDescent="0.75">
      <c r="A110" t="s">
        <v>45</v>
      </c>
      <c r="B110" t="str">
        <f t="shared" si="2"/>
        <v>2020-10-10--2020-10-16</v>
      </c>
      <c r="C110" s="11">
        <v>44114</v>
      </c>
      <c r="D110" s="17">
        <f t="shared" si="3"/>
        <v>44120</v>
      </c>
      <c r="E110" t="s">
        <v>3</v>
      </c>
      <c r="F110">
        <v>301</v>
      </c>
    </row>
    <row r="111" spans="1:6" x14ac:dyDescent="0.75">
      <c r="A111" t="s">
        <v>45</v>
      </c>
      <c r="B111" t="str">
        <f t="shared" si="2"/>
        <v>2020-10-10--2020-10-16</v>
      </c>
      <c r="C111" s="11">
        <v>44114</v>
      </c>
      <c r="D111" s="17">
        <f t="shared" si="3"/>
        <v>44120</v>
      </c>
      <c r="E111" t="s">
        <v>4</v>
      </c>
      <c r="F111">
        <v>159</v>
      </c>
    </row>
    <row r="112" spans="1:6" x14ac:dyDescent="0.75">
      <c r="A112" t="s">
        <v>45</v>
      </c>
      <c r="B112" t="str">
        <f t="shared" si="2"/>
        <v>2020-10-10--2020-10-16</v>
      </c>
      <c r="C112" s="11">
        <v>44114</v>
      </c>
      <c r="D112" s="17">
        <f t="shared" si="3"/>
        <v>44120</v>
      </c>
      <c r="E112" t="s">
        <v>5</v>
      </c>
      <c r="F112">
        <v>23</v>
      </c>
    </row>
    <row r="113" spans="1:6" x14ac:dyDescent="0.75">
      <c r="A113" t="s">
        <v>46</v>
      </c>
      <c r="B113" t="str">
        <f t="shared" si="2"/>
        <v>2020-10-17--2020-10-23</v>
      </c>
      <c r="C113" s="11">
        <v>44121</v>
      </c>
      <c r="D113" s="17">
        <f t="shared" si="3"/>
        <v>44127</v>
      </c>
      <c r="E113" t="s">
        <v>3</v>
      </c>
      <c r="F113">
        <v>714</v>
      </c>
    </row>
    <row r="114" spans="1:6" x14ac:dyDescent="0.75">
      <c r="A114" t="s">
        <v>46</v>
      </c>
      <c r="B114" t="str">
        <f t="shared" si="2"/>
        <v>2020-10-17--2020-10-23</v>
      </c>
      <c r="C114" s="11">
        <v>44121</v>
      </c>
      <c r="D114" s="17">
        <f t="shared" si="3"/>
        <v>44127</v>
      </c>
      <c r="E114" t="s">
        <v>4</v>
      </c>
      <c r="F114">
        <v>247</v>
      </c>
    </row>
    <row r="115" spans="1:6" x14ac:dyDescent="0.75">
      <c r="A115" t="s">
        <v>46</v>
      </c>
      <c r="B115" t="str">
        <f t="shared" si="2"/>
        <v>2020-10-17--2020-10-23</v>
      </c>
      <c r="C115" s="11">
        <v>44121</v>
      </c>
      <c r="D115" s="17">
        <f t="shared" si="3"/>
        <v>44127</v>
      </c>
      <c r="E115" t="s">
        <v>5</v>
      </c>
      <c r="F115">
        <v>61</v>
      </c>
    </row>
    <row r="116" spans="1:6" x14ac:dyDescent="0.75">
      <c r="A116" t="s">
        <v>47</v>
      </c>
      <c r="B116" t="str">
        <f t="shared" si="2"/>
        <v>2020-10-24--2020-10-30</v>
      </c>
      <c r="C116" s="11">
        <v>44128</v>
      </c>
      <c r="D116" s="17">
        <f t="shared" si="3"/>
        <v>44134</v>
      </c>
      <c r="E116" t="s">
        <v>3</v>
      </c>
      <c r="F116">
        <v>579</v>
      </c>
    </row>
    <row r="117" spans="1:6" x14ac:dyDescent="0.75">
      <c r="A117" t="s">
        <v>47</v>
      </c>
      <c r="B117" t="str">
        <f t="shared" si="2"/>
        <v>2020-10-24--2020-10-30</v>
      </c>
      <c r="C117" s="11">
        <v>44128</v>
      </c>
      <c r="D117" s="17">
        <f t="shared" si="3"/>
        <v>44134</v>
      </c>
      <c r="E117" t="s">
        <v>4</v>
      </c>
      <c r="F117">
        <v>235</v>
      </c>
    </row>
    <row r="118" spans="1:6" x14ac:dyDescent="0.75">
      <c r="A118" t="s">
        <v>47</v>
      </c>
      <c r="B118" t="str">
        <f t="shared" si="2"/>
        <v>2020-10-24--2020-10-30</v>
      </c>
      <c r="C118" s="11">
        <v>44128</v>
      </c>
      <c r="D118" s="17">
        <f t="shared" si="3"/>
        <v>44134</v>
      </c>
      <c r="E118" t="s">
        <v>5</v>
      </c>
      <c r="F118">
        <v>36</v>
      </c>
    </row>
    <row r="119" spans="1:6" x14ac:dyDescent="0.75">
      <c r="A119" t="s">
        <v>48</v>
      </c>
      <c r="B119" t="str">
        <f t="shared" si="2"/>
        <v>2020-10-31--2020-11-06</v>
      </c>
      <c r="C119" s="11">
        <v>44135</v>
      </c>
      <c r="D119" s="17">
        <f t="shared" si="3"/>
        <v>44141</v>
      </c>
      <c r="E119" t="s">
        <v>3</v>
      </c>
      <c r="F119">
        <v>507</v>
      </c>
    </row>
    <row r="120" spans="1:6" x14ac:dyDescent="0.75">
      <c r="A120" t="s">
        <v>48</v>
      </c>
      <c r="B120" t="str">
        <f t="shared" si="2"/>
        <v>2020-10-31--2020-11-06</v>
      </c>
      <c r="C120" s="11">
        <v>44135</v>
      </c>
      <c r="D120" s="17">
        <f t="shared" si="3"/>
        <v>44141</v>
      </c>
      <c r="E120" t="s">
        <v>4</v>
      </c>
      <c r="F120">
        <v>216</v>
      </c>
    </row>
    <row r="121" spans="1:6" x14ac:dyDescent="0.75">
      <c r="A121" t="s">
        <v>48</v>
      </c>
      <c r="B121" t="str">
        <f t="shared" si="2"/>
        <v>2020-10-31--2020-11-06</v>
      </c>
      <c r="C121" s="11">
        <v>44135</v>
      </c>
      <c r="D121" s="17">
        <f t="shared" si="3"/>
        <v>44141</v>
      </c>
      <c r="E121" t="s">
        <v>5</v>
      </c>
      <c r="F121">
        <v>30</v>
      </c>
    </row>
    <row r="122" spans="1:6" x14ac:dyDescent="0.75">
      <c r="A122" t="s">
        <v>49</v>
      </c>
      <c r="B122" t="str">
        <f t="shared" si="2"/>
        <v>2020-11-07--2020-11-13</v>
      </c>
      <c r="C122" s="11">
        <v>44142</v>
      </c>
      <c r="D122" s="17">
        <f t="shared" si="3"/>
        <v>44148</v>
      </c>
      <c r="E122" t="s">
        <v>3</v>
      </c>
      <c r="F122">
        <v>742</v>
      </c>
    </row>
    <row r="123" spans="1:6" x14ac:dyDescent="0.75">
      <c r="A123" t="s">
        <v>49</v>
      </c>
      <c r="B123" t="str">
        <f t="shared" si="2"/>
        <v>2020-11-07--2020-11-13</v>
      </c>
      <c r="C123" s="11">
        <v>44142</v>
      </c>
      <c r="D123" s="17">
        <f t="shared" si="3"/>
        <v>44148</v>
      </c>
      <c r="E123" t="s">
        <v>4</v>
      </c>
      <c r="F123">
        <v>339</v>
      </c>
    </row>
    <row r="124" spans="1:6" x14ac:dyDescent="0.75">
      <c r="A124" t="s">
        <v>49</v>
      </c>
      <c r="B124" t="str">
        <f t="shared" si="2"/>
        <v>2020-11-07--2020-11-13</v>
      </c>
      <c r="C124" s="11">
        <v>44142</v>
      </c>
      <c r="D124" s="17">
        <f t="shared" si="3"/>
        <v>44148</v>
      </c>
      <c r="E124" t="s">
        <v>5</v>
      </c>
      <c r="F124">
        <v>75</v>
      </c>
    </row>
    <row r="125" spans="1:6" x14ac:dyDescent="0.75">
      <c r="A125" t="s">
        <v>50</v>
      </c>
      <c r="B125" t="str">
        <f t="shared" si="2"/>
        <v>2020-11-14--2020-11-20</v>
      </c>
      <c r="C125" s="11">
        <v>44149</v>
      </c>
      <c r="D125" s="17">
        <f t="shared" si="3"/>
        <v>44155</v>
      </c>
      <c r="E125" t="s">
        <v>3</v>
      </c>
      <c r="F125">
        <v>588</v>
      </c>
    </row>
    <row r="126" spans="1:6" x14ac:dyDescent="0.75">
      <c r="A126" t="s">
        <v>50</v>
      </c>
      <c r="B126" t="str">
        <f t="shared" si="2"/>
        <v>2020-11-14--2020-11-20</v>
      </c>
      <c r="C126" s="11">
        <v>44149</v>
      </c>
      <c r="D126" s="17">
        <f t="shared" si="3"/>
        <v>44155</v>
      </c>
      <c r="E126" t="s">
        <v>4</v>
      </c>
      <c r="F126">
        <v>290</v>
      </c>
    </row>
    <row r="127" spans="1:6" x14ac:dyDescent="0.75">
      <c r="A127" t="s">
        <v>50</v>
      </c>
      <c r="B127" t="str">
        <f t="shared" si="2"/>
        <v>2020-11-14--2020-11-20</v>
      </c>
      <c r="C127" s="11">
        <v>44149</v>
      </c>
      <c r="D127" s="17">
        <f t="shared" si="3"/>
        <v>44155</v>
      </c>
      <c r="E127" t="s">
        <v>5</v>
      </c>
      <c r="F127">
        <v>40</v>
      </c>
    </row>
    <row r="128" spans="1:6" x14ac:dyDescent="0.75">
      <c r="A128" t="s">
        <v>51</v>
      </c>
      <c r="B128" t="str">
        <f t="shared" si="2"/>
        <v>2020-11-21--2020-11-27</v>
      </c>
      <c r="C128" s="11">
        <v>44156</v>
      </c>
      <c r="D128" s="17">
        <f t="shared" si="3"/>
        <v>44162</v>
      </c>
      <c r="E128" t="s">
        <v>3</v>
      </c>
      <c r="F128">
        <v>555</v>
      </c>
    </row>
    <row r="129" spans="1:6" x14ac:dyDescent="0.75">
      <c r="A129" t="s">
        <v>51</v>
      </c>
      <c r="B129" t="str">
        <f t="shared" si="2"/>
        <v>2020-11-21--2020-11-27</v>
      </c>
      <c r="C129" s="11">
        <v>44156</v>
      </c>
      <c r="D129" s="17">
        <f t="shared" si="3"/>
        <v>44162</v>
      </c>
      <c r="E129" t="s">
        <v>4</v>
      </c>
      <c r="F129">
        <v>270</v>
      </c>
    </row>
    <row r="130" spans="1:6" x14ac:dyDescent="0.75">
      <c r="A130" t="s">
        <v>51</v>
      </c>
      <c r="B130" t="str">
        <f t="shared" si="2"/>
        <v>2020-11-21--2020-11-27</v>
      </c>
      <c r="C130" s="11">
        <v>44156</v>
      </c>
      <c r="D130" s="17">
        <f t="shared" si="3"/>
        <v>44162</v>
      </c>
      <c r="E130" t="s">
        <v>5</v>
      </c>
      <c r="F130">
        <v>39</v>
      </c>
    </row>
    <row r="131" spans="1:6" x14ac:dyDescent="0.75">
      <c r="A131" t="s">
        <v>52</v>
      </c>
      <c r="B131" t="str">
        <f t="shared" ref="B131:B194" si="4">TEXT(C131,"YYYY-MM-DD")&amp;"--"&amp;TEXT(D131,"YYYY-MM-DD")</f>
        <v>2020-11-28--2020-12-04</v>
      </c>
      <c r="C131" s="11">
        <v>44163</v>
      </c>
      <c r="D131" s="17">
        <f t="shared" ref="D131:D194" si="5">C131+6</f>
        <v>44169</v>
      </c>
      <c r="E131" t="s">
        <v>3</v>
      </c>
      <c r="F131">
        <v>681</v>
      </c>
    </row>
    <row r="132" spans="1:6" x14ac:dyDescent="0.75">
      <c r="A132" t="s">
        <v>52</v>
      </c>
      <c r="B132" t="str">
        <f t="shared" si="4"/>
        <v>2020-11-28--2020-12-04</v>
      </c>
      <c r="C132" s="11">
        <v>44163</v>
      </c>
      <c r="D132" s="17">
        <f t="shared" si="5"/>
        <v>44169</v>
      </c>
      <c r="E132" t="s">
        <v>4</v>
      </c>
      <c r="F132">
        <v>321</v>
      </c>
    </row>
    <row r="133" spans="1:6" x14ac:dyDescent="0.75">
      <c r="A133" t="s">
        <v>52</v>
      </c>
      <c r="B133" t="str">
        <f t="shared" si="4"/>
        <v>2020-11-28--2020-12-04</v>
      </c>
      <c r="C133" s="11">
        <v>44163</v>
      </c>
      <c r="D133" s="17">
        <f t="shared" si="5"/>
        <v>44169</v>
      </c>
      <c r="E133" t="s">
        <v>5</v>
      </c>
      <c r="F133">
        <v>52</v>
      </c>
    </row>
    <row r="134" spans="1:6" x14ac:dyDescent="0.75">
      <c r="A134" t="s">
        <v>53</v>
      </c>
      <c r="B134" t="str">
        <f t="shared" si="4"/>
        <v>2020-12-05--2020-12-11</v>
      </c>
      <c r="C134" s="11">
        <v>44170</v>
      </c>
      <c r="D134" s="17">
        <f t="shared" si="5"/>
        <v>44176</v>
      </c>
      <c r="E134" t="s">
        <v>3</v>
      </c>
      <c r="F134">
        <v>874</v>
      </c>
    </row>
    <row r="135" spans="1:6" x14ac:dyDescent="0.75">
      <c r="A135" t="s">
        <v>53</v>
      </c>
      <c r="B135" t="str">
        <f t="shared" si="4"/>
        <v>2020-12-05--2020-12-11</v>
      </c>
      <c r="C135" s="11">
        <v>44170</v>
      </c>
      <c r="D135" s="17">
        <f t="shared" si="5"/>
        <v>44176</v>
      </c>
      <c r="E135" t="s">
        <v>4</v>
      </c>
      <c r="F135">
        <v>296</v>
      </c>
    </row>
    <row r="136" spans="1:6" x14ac:dyDescent="0.75">
      <c r="A136" t="s">
        <v>53</v>
      </c>
      <c r="B136" t="str">
        <f t="shared" si="4"/>
        <v>2020-12-05--2020-12-11</v>
      </c>
      <c r="C136" s="11">
        <v>44170</v>
      </c>
      <c r="D136" s="17">
        <f t="shared" si="5"/>
        <v>44176</v>
      </c>
      <c r="E136" t="s">
        <v>5</v>
      </c>
      <c r="F136">
        <v>39</v>
      </c>
    </row>
    <row r="137" spans="1:6" x14ac:dyDescent="0.75">
      <c r="A137" t="s">
        <v>54</v>
      </c>
      <c r="B137" t="str">
        <f t="shared" si="4"/>
        <v>2020-12-12--2020-12-18</v>
      </c>
      <c r="C137" s="11">
        <v>44177</v>
      </c>
      <c r="D137" s="17">
        <f t="shared" si="5"/>
        <v>44183</v>
      </c>
      <c r="E137" t="s">
        <v>3</v>
      </c>
      <c r="F137">
        <v>832</v>
      </c>
    </row>
    <row r="138" spans="1:6" x14ac:dyDescent="0.75">
      <c r="A138" t="s">
        <v>54</v>
      </c>
      <c r="B138" t="str">
        <f t="shared" si="4"/>
        <v>2020-12-12--2020-12-18</v>
      </c>
      <c r="C138" s="11">
        <v>44177</v>
      </c>
      <c r="D138" s="17">
        <f t="shared" si="5"/>
        <v>44183</v>
      </c>
      <c r="E138" t="s">
        <v>4</v>
      </c>
      <c r="F138">
        <v>294</v>
      </c>
    </row>
    <row r="139" spans="1:6" x14ac:dyDescent="0.75">
      <c r="A139" t="s">
        <v>54</v>
      </c>
      <c r="B139" t="str">
        <f t="shared" si="4"/>
        <v>2020-12-12--2020-12-18</v>
      </c>
      <c r="C139" s="11">
        <v>44177</v>
      </c>
      <c r="D139" s="17">
        <f t="shared" si="5"/>
        <v>44183</v>
      </c>
      <c r="E139" t="s">
        <v>5</v>
      </c>
      <c r="F139">
        <v>52</v>
      </c>
    </row>
    <row r="140" spans="1:6" x14ac:dyDescent="0.75">
      <c r="A140" t="s">
        <v>55</v>
      </c>
      <c r="B140" t="str">
        <f t="shared" si="4"/>
        <v>2020-12-19--2020-12-25</v>
      </c>
      <c r="C140" s="11">
        <v>44184</v>
      </c>
      <c r="D140" s="17">
        <f t="shared" si="5"/>
        <v>44190</v>
      </c>
      <c r="E140" t="s">
        <v>3</v>
      </c>
      <c r="F140">
        <v>1027</v>
      </c>
    </row>
    <row r="141" spans="1:6" x14ac:dyDescent="0.75">
      <c r="A141" t="s">
        <v>55</v>
      </c>
      <c r="B141" t="str">
        <f t="shared" si="4"/>
        <v>2020-12-19--2020-12-25</v>
      </c>
      <c r="C141" s="11">
        <v>44184</v>
      </c>
      <c r="D141" s="17">
        <f t="shared" si="5"/>
        <v>44190</v>
      </c>
      <c r="E141" t="s">
        <v>4</v>
      </c>
      <c r="F141">
        <v>264</v>
      </c>
    </row>
    <row r="142" spans="1:6" x14ac:dyDescent="0.75">
      <c r="A142" t="s">
        <v>55</v>
      </c>
      <c r="B142" t="str">
        <f t="shared" si="4"/>
        <v>2020-12-19--2020-12-25</v>
      </c>
      <c r="C142" s="11">
        <v>44184</v>
      </c>
      <c r="D142" s="17">
        <f t="shared" si="5"/>
        <v>44190</v>
      </c>
      <c r="E142" t="s">
        <v>5</v>
      </c>
      <c r="F142">
        <v>51</v>
      </c>
    </row>
    <row r="143" spans="1:6" x14ac:dyDescent="0.75">
      <c r="A143" t="s">
        <v>56</v>
      </c>
      <c r="B143" t="str">
        <f t="shared" si="4"/>
        <v>2020-12-26--2021-01-01</v>
      </c>
      <c r="C143" s="11">
        <v>44191</v>
      </c>
      <c r="D143" s="17">
        <f t="shared" si="5"/>
        <v>44197</v>
      </c>
      <c r="E143" t="s">
        <v>3</v>
      </c>
      <c r="F143">
        <v>730</v>
      </c>
    </row>
    <row r="144" spans="1:6" x14ac:dyDescent="0.75">
      <c r="A144" t="s">
        <v>56</v>
      </c>
      <c r="B144" t="str">
        <f t="shared" si="4"/>
        <v>2020-12-26--2021-01-01</v>
      </c>
      <c r="C144" s="11">
        <v>44191</v>
      </c>
      <c r="D144" s="17">
        <f t="shared" si="5"/>
        <v>44197</v>
      </c>
      <c r="E144" t="s">
        <v>4</v>
      </c>
      <c r="F144">
        <v>302</v>
      </c>
    </row>
    <row r="145" spans="1:6" x14ac:dyDescent="0.75">
      <c r="A145" t="s">
        <v>56</v>
      </c>
      <c r="B145" t="str">
        <f t="shared" si="4"/>
        <v>2020-12-26--2021-01-01</v>
      </c>
      <c r="C145" s="11">
        <v>44191</v>
      </c>
      <c r="D145" s="17">
        <f t="shared" si="5"/>
        <v>44197</v>
      </c>
      <c r="E145" t="s">
        <v>5</v>
      </c>
      <c r="F145">
        <v>66</v>
      </c>
    </row>
    <row r="146" spans="1:6" x14ac:dyDescent="0.75">
      <c r="A146" t="s">
        <v>57</v>
      </c>
      <c r="B146" t="str">
        <f t="shared" si="4"/>
        <v>2021-01-02--2021-01-08</v>
      </c>
      <c r="C146" s="11">
        <v>44198</v>
      </c>
      <c r="D146" s="17">
        <f t="shared" si="5"/>
        <v>44204</v>
      </c>
      <c r="E146" t="s">
        <v>3</v>
      </c>
      <c r="F146">
        <v>654</v>
      </c>
    </row>
    <row r="147" spans="1:6" x14ac:dyDescent="0.75">
      <c r="A147" t="s">
        <v>57</v>
      </c>
      <c r="B147" t="str">
        <f t="shared" si="4"/>
        <v>2021-01-02--2021-01-08</v>
      </c>
      <c r="C147" s="11">
        <v>44198</v>
      </c>
      <c r="D147" s="17">
        <f t="shared" si="5"/>
        <v>44204</v>
      </c>
      <c r="E147" t="s">
        <v>4</v>
      </c>
      <c r="F147">
        <v>466</v>
      </c>
    </row>
    <row r="148" spans="1:6" x14ac:dyDescent="0.75">
      <c r="A148" t="s">
        <v>57</v>
      </c>
      <c r="B148" t="str">
        <f t="shared" si="4"/>
        <v>2021-01-02--2021-01-08</v>
      </c>
      <c r="C148" s="11">
        <v>44198</v>
      </c>
      <c r="D148" s="17">
        <f t="shared" si="5"/>
        <v>44204</v>
      </c>
      <c r="E148" t="s">
        <v>5</v>
      </c>
      <c r="F148">
        <v>48</v>
      </c>
    </row>
    <row r="149" spans="1:6" x14ac:dyDescent="0.75">
      <c r="A149" t="s">
        <v>58</v>
      </c>
      <c r="B149" t="str">
        <f t="shared" si="4"/>
        <v>2021-01-09--2021-01-15</v>
      </c>
      <c r="C149" s="11">
        <v>44205</v>
      </c>
      <c r="D149" s="17">
        <f t="shared" si="5"/>
        <v>44211</v>
      </c>
      <c r="E149" t="s">
        <v>4</v>
      </c>
      <c r="F149">
        <v>745</v>
      </c>
    </row>
    <row r="150" spans="1:6" x14ac:dyDescent="0.75">
      <c r="A150" t="s">
        <v>58</v>
      </c>
      <c r="B150" t="str">
        <f t="shared" si="4"/>
        <v>2021-01-09--2021-01-15</v>
      </c>
      <c r="C150" s="11">
        <v>44205</v>
      </c>
      <c r="D150" s="17">
        <f t="shared" si="5"/>
        <v>44211</v>
      </c>
      <c r="E150" t="s">
        <v>3</v>
      </c>
      <c r="F150">
        <v>607</v>
      </c>
    </row>
    <row r="151" spans="1:6" x14ac:dyDescent="0.75">
      <c r="A151" t="s">
        <v>58</v>
      </c>
      <c r="B151" t="str">
        <f t="shared" si="4"/>
        <v>2021-01-09--2021-01-15</v>
      </c>
      <c r="C151" s="11">
        <v>44205</v>
      </c>
      <c r="D151" s="17">
        <f t="shared" si="5"/>
        <v>44211</v>
      </c>
      <c r="E151" t="s">
        <v>5</v>
      </c>
      <c r="F151">
        <v>76</v>
      </c>
    </row>
    <row r="152" spans="1:6" x14ac:dyDescent="0.75">
      <c r="A152" t="s">
        <v>59</v>
      </c>
      <c r="B152" t="str">
        <f t="shared" si="4"/>
        <v>2021-01-16--2021-01-22</v>
      </c>
      <c r="C152" s="11">
        <v>44212</v>
      </c>
      <c r="D152" s="17">
        <f t="shared" si="5"/>
        <v>44218</v>
      </c>
      <c r="E152" t="s">
        <v>3</v>
      </c>
      <c r="F152">
        <v>1891</v>
      </c>
    </row>
    <row r="153" spans="1:6" x14ac:dyDescent="0.75">
      <c r="A153" t="s">
        <v>59</v>
      </c>
      <c r="B153" t="str">
        <f t="shared" si="4"/>
        <v>2021-01-16--2021-01-22</v>
      </c>
      <c r="C153" s="11">
        <v>44212</v>
      </c>
      <c r="D153" s="17">
        <f t="shared" si="5"/>
        <v>44218</v>
      </c>
      <c r="E153" t="s">
        <v>4</v>
      </c>
      <c r="F153">
        <v>1075</v>
      </c>
    </row>
    <row r="154" spans="1:6" x14ac:dyDescent="0.75">
      <c r="A154" t="s">
        <v>59</v>
      </c>
      <c r="B154" t="str">
        <f t="shared" si="4"/>
        <v>2021-01-16--2021-01-22</v>
      </c>
      <c r="C154" s="11">
        <v>44212</v>
      </c>
      <c r="D154" s="17">
        <f t="shared" si="5"/>
        <v>44218</v>
      </c>
      <c r="E154" t="s">
        <v>5</v>
      </c>
      <c r="F154">
        <v>176</v>
      </c>
    </row>
    <row r="155" spans="1:6" x14ac:dyDescent="0.75">
      <c r="A155" t="s">
        <v>60</v>
      </c>
      <c r="B155" t="str">
        <f t="shared" si="4"/>
        <v>2021-01-23--2021-01-29</v>
      </c>
      <c r="C155" s="11">
        <v>44219</v>
      </c>
      <c r="D155" s="17">
        <f t="shared" si="5"/>
        <v>44225</v>
      </c>
      <c r="E155" t="s">
        <v>3</v>
      </c>
      <c r="F155">
        <v>2569</v>
      </c>
    </row>
    <row r="156" spans="1:6" x14ac:dyDescent="0.75">
      <c r="A156" t="s">
        <v>60</v>
      </c>
      <c r="B156" t="str">
        <f t="shared" si="4"/>
        <v>2021-01-23--2021-01-29</v>
      </c>
      <c r="C156" s="11">
        <v>44219</v>
      </c>
      <c r="D156" s="17">
        <f t="shared" si="5"/>
        <v>44225</v>
      </c>
      <c r="E156" t="s">
        <v>4</v>
      </c>
      <c r="F156">
        <v>1212</v>
      </c>
    </row>
    <row r="157" spans="1:6" x14ac:dyDescent="0.75">
      <c r="A157" t="s">
        <v>60</v>
      </c>
      <c r="B157" t="str">
        <f t="shared" si="4"/>
        <v>2021-01-23--2021-01-29</v>
      </c>
      <c r="C157" s="11">
        <v>44219</v>
      </c>
      <c r="D157" s="17">
        <f t="shared" si="5"/>
        <v>44225</v>
      </c>
      <c r="E157" t="s">
        <v>5</v>
      </c>
      <c r="F157">
        <v>344</v>
      </c>
    </row>
    <row r="158" spans="1:6" x14ac:dyDescent="0.75">
      <c r="A158" t="s">
        <v>61</v>
      </c>
      <c r="B158" t="str">
        <f t="shared" si="4"/>
        <v>2021-01-30--2021-02-05</v>
      </c>
      <c r="C158" s="11">
        <v>44226</v>
      </c>
      <c r="D158" s="17">
        <f t="shared" si="5"/>
        <v>44232</v>
      </c>
      <c r="E158" t="s">
        <v>3</v>
      </c>
      <c r="F158">
        <v>2861</v>
      </c>
    </row>
    <row r="159" spans="1:6" x14ac:dyDescent="0.75">
      <c r="A159" t="s">
        <v>61</v>
      </c>
      <c r="B159" t="str">
        <f t="shared" si="4"/>
        <v>2021-01-30--2021-02-05</v>
      </c>
      <c r="C159" s="11">
        <v>44226</v>
      </c>
      <c r="D159" s="17">
        <f t="shared" si="5"/>
        <v>44232</v>
      </c>
      <c r="E159" t="s">
        <v>4</v>
      </c>
      <c r="F159">
        <v>1396</v>
      </c>
    </row>
    <row r="160" spans="1:6" x14ac:dyDescent="0.75">
      <c r="A160" t="s">
        <v>61</v>
      </c>
      <c r="B160" t="str">
        <f t="shared" si="4"/>
        <v>2021-01-30--2021-02-05</v>
      </c>
      <c r="C160" s="11">
        <v>44226</v>
      </c>
      <c r="D160" s="17">
        <f t="shared" si="5"/>
        <v>44232</v>
      </c>
      <c r="E160" t="s">
        <v>5</v>
      </c>
      <c r="F160">
        <v>189</v>
      </c>
    </row>
    <row r="161" spans="1:6" x14ac:dyDescent="0.75">
      <c r="A161" t="s">
        <v>62</v>
      </c>
      <c r="B161" t="str">
        <f t="shared" si="4"/>
        <v>2021-02-06--2021-02-12</v>
      </c>
      <c r="C161" s="11">
        <v>44233</v>
      </c>
      <c r="D161" s="17">
        <f t="shared" si="5"/>
        <v>44239</v>
      </c>
      <c r="E161" t="s">
        <v>3</v>
      </c>
      <c r="F161">
        <v>2052</v>
      </c>
    </row>
    <row r="162" spans="1:6" x14ac:dyDescent="0.75">
      <c r="A162" t="s">
        <v>62</v>
      </c>
      <c r="B162" t="str">
        <f t="shared" si="4"/>
        <v>2021-02-06--2021-02-12</v>
      </c>
      <c r="C162" s="11">
        <v>44233</v>
      </c>
      <c r="D162" s="17">
        <f t="shared" si="5"/>
        <v>44239</v>
      </c>
      <c r="E162" t="s">
        <v>4</v>
      </c>
      <c r="F162">
        <v>1236</v>
      </c>
    </row>
    <row r="163" spans="1:6" x14ac:dyDescent="0.75">
      <c r="A163" t="s">
        <v>62</v>
      </c>
      <c r="B163" t="str">
        <f t="shared" si="4"/>
        <v>2021-02-06--2021-02-12</v>
      </c>
      <c r="C163" s="11">
        <v>44233</v>
      </c>
      <c r="D163" s="17">
        <f t="shared" si="5"/>
        <v>44239</v>
      </c>
      <c r="E163" t="s">
        <v>5</v>
      </c>
      <c r="F163">
        <v>280</v>
      </c>
    </row>
    <row r="164" spans="1:6" x14ac:dyDescent="0.75">
      <c r="A164" t="s">
        <v>63</v>
      </c>
      <c r="B164" t="str">
        <f t="shared" si="4"/>
        <v>2021-02-13--2021-02-19</v>
      </c>
      <c r="C164" s="11">
        <v>44240</v>
      </c>
      <c r="D164" s="17">
        <f t="shared" si="5"/>
        <v>44246</v>
      </c>
      <c r="E164" t="s">
        <v>3</v>
      </c>
      <c r="F164">
        <v>2207</v>
      </c>
    </row>
    <row r="165" spans="1:6" x14ac:dyDescent="0.75">
      <c r="A165" t="s">
        <v>63</v>
      </c>
      <c r="B165" t="str">
        <f t="shared" si="4"/>
        <v>2021-02-13--2021-02-19</v>
      </c>
      <c r="C165" s="11">
        <v>44240</v>
      </c>
      <c r="D165" s="17">
        <f t="shared" si="5"/>
        <v>44246</v>
      </c>
      <c r="E165" t="s">
        <v>4</v>
      </c>
      <c r="F165">
        <v>1310</v>
      </c>
    </row>
    <row r="166" spans="1:6" x14ac:dyDescent="0.75">
      <c r="A166" t="s">
        <v>63</v>
      </c>
      <c r="B166" t="str">
        <f t="shared" si="4"/>
        <v>2021-02-13--2021-02-19</v>
      </c>
      <c r="C166" s="11">
        <v>44240</v>
      </c>
      <c r="D166" s="17">
        <f t="shared" si="5"/>
        <v>44246</v>
      </c>
      <c r="E166" t="s">
        <v>5</v>
      </c>
      <c r="F166">
        <v>264</v>
      </c>
    </row>
    <row r="167" spans="1:6" x14ac:dyDescent="0.75">
      <c r="A167" t="s">
        <v>64</v>
      </c>
      <c r="B167" t="str">
        <f t="shared" si="4"/>
        <v>2021-02-20--2021-02-26</v>
      </c>
      <c r="C167" s="11">
        <v>44247</v>
      </c>
      <c r="D167" s="17">
        <f t="shared" si="5"/>
        <v>44253</v>
      </c>
      <c r="E167" t="s">
        <v>3</v>
      </c>
      <c r="F167">
        <v>2022</v>
      </c>
    </row>
    <row r="168" spans="1:6" x14ac:dyDescent="0.75">
      <c r="A168" t="s">
        <v>64</v>
      </c>
      <c r="B168" t="str">
        <f t="shared" si="4"/>
        <v>2021-02-20--2021-02-26</v>
      </c>
      <c r="C168" s="11">
        <v>44247</v>
      </c>
      <c r="D168" s="17">
        <f t="shared" si="5"/>
        <v>44253</v>
      </c>
      <c r="E168" t="s">
        <v>4</v>
      </c>
      <c r="F168">
        <v>1356</v>
      </c>
    </row>
    <row r="169" spans="1:6" x14ac:dyDescent="0.75">
      <c r="A169" t="s">
        <v>64</v>
      </c>
      <c r="B169" t="str">
        <f t="shared" si="4"/>
        <v>2021-02-20--2021-02-26</v>
      </c>
      <c r="C169" s="11">
        <v>44247</v>
      </c>
      <c r="D169" s="17">
        <f t="shared" si="5"/>
        <v>44253</v>
      </c>
      <c r="E169" t="s">
        <v>5</v>
      </c>
      <c r="F169">
        <v>246</v>
      </c>
    </row>
    <row r="170" spans="1:6" x14ac:dyDescent="0.75">
      <c r="A170" t="s">
        <v>65</v>
      </c>
      <c r="B170" t="str">
        <f t="shared" si="4"/>
        <v>2021-02-27--2021-03-05</v>
      </c>
      <c r="C170" s="11">
        <v>44254</v>
      </c>
      <c r="D170" s="17">
        <f t="shared" si="5"/>
        <v>44260</v>
      </c>
      <c r="E170" t="s">
        <v>3</v>
      </c>
      <c r="F170">
        <v>2142</v>
      </c>
    </row>
    <row r="171" spans="1:6" x14ac:dyDescent="0.75">
      <c r="A171" t="s">
        <v>65</v>
      </c>
      <c r="B171" t="str">
        <f t="shared" si="4"/>
        <v>2021-02-27--2021-03-05</v>
      </c>
      <c r="C171" s="11">
        <v>44254</v>
      </c>
      <c r="D171" s="17">
        <f t="shared" si="5"/>
        <v>44260</v>
      </c>
      <c r="E171" t="s">
        <v>4</v>
      </c>
      <c r="F171">
        <v>1481</v>
      </c>
    </row>
    <row r="172" spans="1:6" x14ac:dyDescent="0.75">
      <c r="A172" t="s">
        <v>65</v>
      </c>
      <c r="B172" t="str">
        <f t="shared" si="4"/>
        <v>2021-02-27--2021-03-05</v>
      </c>
      <c r="C172" s="11">
        <v>44254</v>
      </c>
      <c r="D172" s="17">
        <f t="shared" si="5"/>
        <v>44260</v>
      </c>
      <c r="E172" t="s">
        <v>5</v>
      </c>
      <c r="F172">
        <v>233</v>
      </c>
    </row>
    <row r="173" spans="1:6" x14ac:dyDescent="0.75">
      <c r="A173" t="s">
        <v>66</v>
      </c>
      <c r="B173" t="str">
        <f t="shared" si="4"/>
        <v>2021-03-06--2021-03-12</v>
      </c>
      <c r="C173" s="11">
        <v>44261</v>
      </c>
      <c r="D173" s="17">
        <f t="shared" si="5"/>
        <v>44267</v>
      </c>
      <c r="E173" t="s">
        <v>3</v>
      </c>
      <c r="F173">
        <v>2254</v>
      </c>
    </row>
    <row r="174" spans="1:6" x14ac:dyDescent="0.75">
      <c r="A174" t="s">
        <v>66</v>
      </c>
      <c r="B174" t="str">
        <f t="shared" si="4"/>
        <v>2021-03-06--2021-03-12</v>
      </c>
      <c r="C174" s="11">
        <v>44261</v>
      </c>
      <c r="D174" s="17">
        <f t="shared" si="5"/>
        <v>44267</v>
      </c>
      <c r="E174" t="s">
        <v>4</v>
      </c>
      <c r="F174">
        <v>1354</v>
      </c>
    </row>
    <row r="175" spans="1:6" x14ac:dyDescent="0.75">
      <c r="A175" t="s">
        <v>66</v>
      </c>
      <c r="B175" t="str">
        <f t="shared" si="4"/>
        <v>2021-03-06--2021-03-12</v>
      </c>
      <c r="C175" s="11">
        <v>44261</v>
      </c>
      <c r="D175" s="17">
        <f t="shared" si="5"/>
        <v>44267</v>
      </c>
      <c r="E175" t="s">
        <v>5</v>
      </c>
      <c r="F175">
        <v>297</v>
      </c>
    </row>
    <row r="176" spans="1:6" x14ac:dyDescent="0.75">
      <c r="A176" t="s">
        <v>67</v>
      </c>
      <c r="B176" t="str">
        <f t="shared" si="4"/>
        <v>2021-03-12--2021-03-18</v>
      </c>
      <c r="C176" s="11">
        <v>44267</v>
      </c>
      <c r="D176" s="17">
        <f t="shared" si="5"/>
        <v>44273</v>
      </c>
      <c r="E176" t="s">
        <v>3</v>
      </c>
      <c r="F176">
        <v>1521</v>
      </c>
    </row>
    <row r="177" spans="1:6" x14ac:dyDescent="0.75">
      <c r="A177" t="s">
        <v>67</v>
      </c>
      <c r="B177" t="str">
        <f t="shared" si="4"/>
        <v>2021-03-12--2021-03-18</v>
      </c>
      <c r="C177" s="11">
        <v>44267</v>
      </c>
      <c r="D177" s="17">
        <f t="shared" si="5"/>
        <v>44273</v>
      </c>
      <c r="E177" t="s">
        <v>4</v>
      </c>
      <c r="F177">
        <v>1240</v>
      </c>
    </row>
    <row r="178" spans="1:6" x14ac:dyDescent="0.75">
      <c r="A178" t="s">
        <v>67</v>
      </c>
      <c r="B178" t="str">
        <f t="shared" si="4"/>
        <v>2021-03-12--2021-03-18</v>
      </c>
      <c r="C178" s="11">
        <v>44267</v>
      </c>
      <c r="D178" s="17">
        <f t="shared" si="5"/>
        <v>44273</v>
      </c>
      <c r="E178" t="s">
        <v>5</v>
      </c>
      <c r="F178">
        <v>312</v>
      </c>
    </row>
    <row r="179" spans="1:6" x14ac:dyDescent="0.75">
      <c r="A179" t="s">
        <v>68</v>
      </c>
      <c r="B179" t="str">
        <f t="shared" si="4"/>
        <v>2021-03-20--2021-03-26</v>
      </c>
      <c r="C179" s="11">
        <v>44275</v>
      </c>
      <c r="D179" s="17">
        <f t="shared" si="5"/>
        <v>44281</v>
      </c>
      <c r="E179" t="s">
        <v>3</v>
      </c>
      <c r="F179">
        <v>1717</v>
      </c>
    </row>
    <row r="180" spans="1:6" x14ac:dyDescent="0.75">
      <c r="A180" t="s">
        <v>68</v>
      </c>
      <c r="B180" t="str">
        <f t="shared" si="4"/>
        <v>2021-03-20--2021-03-26</v>
      </c>
      <c r="C180" s="11">
        <v>44275</v>
      </c>
      <c r="D180" s="17">
        <f t="shared" si="5"/>
        <v>44281</v>
      </c>
      <c r="E180" t="s">
        <v>4</v>
      </c>
      <c r="F180">
        <v>1335</v>
      </c>
    </row>
    <row r="181" spans="1:6" x14ac:dyDescent="0.75">
      <c r="A181" t="s">
        <v>68</v>
      </c>
      <c r="B181" t="str">
        <f t="shared" si="4"/>
        <v>2021-03-20--2021-03-26</v>
      </c>
      <c r="C181" s="11">
        <v>44275</v>
      </c>
      <c r="D181" s="17">
        <f t="shared" si="5"/>
        <v>44281</v>
      </c>
      <c r="E181" t="s">
        <v>5</v>
      </c>
      <c r="F181">
        <v>229</v>
      </c>
    </row>
    <row r="182" spans="1:6" x14ac:dyDescent="0.75">
      <c r="A182" t="s">
        <v>69</v>
      </c>
      <c r="B182" t="str">
        <f t="shared" si="4"/>
        <v>2021-03-27--2021-04-02</v>
      </c>
      <c r="C182" s="11">
        <v>44282</v>
      </c>
      <c r="D182" s="17">
        <f t="shared" si="5"/>
        <v>44288</v>
      </c>
      <c r="E182" t="s">
        <v>3</v>
      </c>
      <c r="F182">
        <v>1566</v>
      </c>
    </row>
    <row r="183" spans="1:6" x14ac:dyDescent="0.75">
      <c r="A183" t="s">
        <v>69</v>
      </c>
      <c r="B183" t="str">
        <f t="shared" si="4"/>
        <v>2021-03-27--2021-04-02</v>
      </c>
      <c r="C183" s="11">
        <v>44282</v>
      </c>
      <c r="D183" s="17">
        <f t="shared" si="5"/>
        <v>44288</v>
      </c>
      <c r="E183" t="s">
        <v>4</v>
      </c>
      <c r="F183">
        <v>1306</v>
      </c>
    </row>
    <row r="184" spans="1:6" x14ac:dyDescent="0.75">
      <c r="A184" t="s">
        <v>69</v>
      </c>
      <c r="B184" t="str">
        <f t="shared" si="4"/>
        <v>2021-03-27--2021-04-02</v>
      </c>
      <c r="C184" s="11">
        <v>44282</v>
      </c>
      <c r="D184" s="17">
        <f t="shared" si="5"/>
        <v>44288</v>
      </c>
      <c r="E184" t="s">
        <v>5</v>
      </c>
      <c r="F184">
        <v>276</v>
      </c>
    </row>
    <row r="185" spans="1:6" x14ac:dyDescent="0.75">
      <c r="A185" t="s">
        <v>70</v>
      </c>
      <c r="B185" t="str">
        <f t="shared" si="4"/>
        <v>2021-04-03--2021-04-09</v>
      </c>
      <c r="C185" s="11">
        <v>44289</v>
      </c>
      <c r="D185" s="17">
        <f t="shared" si="5"/>
        <v>44295</v>
      </c>
      <c r="E185" t="s">
        <v>3</v>
      </c>
      <c r="F185">
        <v>1756</v>
      </c>
    </row>
    <row r="186" spans="1:6" x14ac:dyDescent="0.75">
      <c r="A186" t="s">
        <v>70</v>
      </c>
      <c r="B186" t="str">
        <f t="shared" si="4"/>
        <v>2021-04-03--2021-04-09</v>
      </c>
      <c r="C186" s="11">
        <v>44289</v>
      </c>
      <c r="D186" s="17">
        <f t="shared" si="5"/>
        <v>44295</v>
      </c>
      <c r="E186" t="s">
        <v>4</v>
      </c>
      <c r="F186">
        <v>1250</v>
      </c>
    </row>
    <row r="187" spans="1:6" x14ac:dyDescent="0.75">
      <c r="A187" t="s">
        <v>70</v>
      </c>
      <c r="B187" t="str">
        <f t="shared" si="4"/>
        <v>2021-04-03--2021-04-09</v>
      </c>
      <c r="C187" s="11">
        <v>44289</v>
      </c>
      <c r="D187" s="17">
        <f t="shared" si="5"/>
        <v>44295</v>
      </c>
      <c r="E187" t="s">
        <v>5</v>
      </c>
      <c r="F187">
        <v>349</v>
      </c>
    </row>
    <row r="188" spans="1:6" x14ac:dyDescent="0.75">
      <c r="A188" t="s">
        <v>71</v>
      </c>
      <c r="B188" t="str">
        <f t="shared" si="4"/>
        <v>2021-04-10--2021-04-16</v>
      </c>
      <c r="C188" s="11">
        <v>44296</v>
      </c>
      <c r="D188" s="17">
        <f t="shared" si="5"/>
        <v>44302</v>
      </c>
      <c r="E188" t="s">
        <v>3</v>
      </c>
      <c r="F188">
        <v>1771</v>
      </c>
    </row>
    <row r="189" spans="1:6" x14ac:dyDescent="0.75">
      <c r="A189" t="s">
        <v>71</v>
      </c>
      <c r="B189" t="str">
        <f t="shared" si="4"/>
        <v>2021-04-10--2021-04-16</v>
      </c>
      <c r="C189" s="11">
        <v>44296</v>
      </c>
      <c r="D189" s="17">
        <f t="shared" si="5"/>
        <v>44302</v>
      </c>
      <c r="E189" t="s">
        <v>4</v>
      </c>
      <c r="F189">
        <v>1285</v>
      </c>
    </row>
    <row r="190" spans="1:6" x14ac:dyDescent="0.75">
      <c r="A190" t="s">
        <v>71</v>
      </c>
      <c r="B190" t="str">
        <f t="shared" si="4"/>
        <v>2021-04-10--2021-04-16</v>
      </c>
      <c r="C190" s="11">
        <v>44296</v>
      </c>
      <c r="D190" s="17">
        <f t="shared" si="5"/>
        <v>44302</v>
      </c>
      <c r="E190" t="s">
        <v>5</v>
      </c>
      <c r="F190">
        <v>237</v>
      </c>
    </row>
    <row r="191" spans="1:6" x14ac:dyDescent="0.75">
      <c r="A191" t="s">
        <v>72</v>
      </c>
      <c r="B191" t="str">
        <f t="shared" si="4"/>
        <v>2021-04-17--2021-04-23</v>
      </c>
      <c r="C191" s="11">
        <v>44303</v>
      </c>
      <c r="D191" s="17">
        <f t="shared" si="5"/>
        <v>44309</v>
      </c>
      <c r="E191" t="s">
        <v>3</v>
      </c>
      <c r="F191">
        <v>2032</v>
      </c>
    </row>
    <row r="192" spans="1:6" x14ac:dyDescent="0.75">
      <c r="A192" t="s">
        <v>72</v>
      </c>
      <c r="B192" t="str">
        <f t="shared" si="4"/>
        <v>2021-04-17--2021-04-23</v>
      </c>
      <c r="C192" s="11">
        <v>44303</v>
      </c>
      <c r="D192" s="17">
        <f t="shared" si="5"/>
        <v>44309</v>
      </c>
      <c r="E192" t="s">
        <v>4</v>
      </c>
      <c r="F192">
        <v>1270</v>
      </c>
    </row>
    <row r="193" spans="1:6" x14ac:dyDescent="0.75">
      <c r="A193" t="s">
        <v>72</v>
      </c>
      <c r="B193" t="str">
        <f t="shared" si="4"/>
        <v>2021-04-17--2021-04-23</v>
      </c>
      <c r="C193" s="11">
        <v>44303</v>
      </c>
      <c r="D193" s="17">
        <f t="shared" si="5"/>
        <v>44309</v>
      </c>
      <c r="E193" t="s">
        <v>5</v>
      </c>
      <c r="F193">
        <v>206</v>
      </c>
    </row>
    <row r="194" spans="1:6" x14ac:dyDescent="0.75">
      <c r="A194" t="s">
        <v>73</v>
      </c>
      <c r="B194" t="str">
        <f t="shared" si="4"/>
        <v>2021-04-24--2021-04-30</v>
      </c>
      <c r="C194" s="11">
        <v>44310</v>
      </c>
      <c r="D194" s="17">
        <f t="shared" si="5"/>
        <v>44316</v>
      </c>
      <c r="E194" t="s">
        <v>3</v>
      </c>
      <c r="F194">
        <v>1627</v>
      </c>
    </row>
    <row r="195" spans="1:6" x14ac:dyDescent="0.75">
      <c r="A195" t="s">
        <v>73</v>
      </c>
      <c r="B195" t="str">
        <f t="shared" ref="B195:B199" si="6">TEXT(C195,"YYYY-MM-DD")&amp;"--"&amp;TEXT(D195,"YYYY-MM-DD")</f>
        <v>2021-04-24--2021-04-30</v>
      </c>
      <c r="C195" s="11">
        <v>44310</v>
      </c>
      <c r="D195" s="17">
        <f t="shared" ref="D195:D199" si="7">C195+6</f>
        <v>44316</v>
      </c>
      <c r="E195" t="s">
        <v>4</v>
      </c>
      <c r="F195">
        <v>1232</v>
      </c>
    </row>
    <row r="196" spans="1:6" x14ac:dyDescent="0.75">
      <c r="A196" t="s">
        <v>73</v>
      </c>
      <c r="B196" t="str">
        <f t="shared" si="6"/>
        <v>2021-04-24--2021-04-30</v>
      </c>
      <c r="C196" s="11">
        <v>44310</v>
      </c>
      <c r="D196" s="17">
        <f t="shared" si="7"/>
        <v>44316</v>
      </c>
      <c r="E196" t="s">
        <v>5</v>
      </c>
      <c r="F196">
        <v>302</v>
      </c>
    </row>
    <row r="197" spans="1:6" x14ac:dyDescent="0.75">
      <c r="A197" t="s">
        <v>74</v>
      </c>
      <c r="B197" t="str">
        <f t="shared" si="6"/>
        <v>2021-05-01--2021-05-07</v>
      </c>
      <c r="C197" s="11">
        <v>44317</v>
      </c>
      <c r="D197" s="17">
        <f t="shared" si="7"/>
        <v>44323</v>
      </c>
      <c r="E197" t="s">
        <v>3</v>
      </c>
      <c r="F197">
        <v>1698</v>
      </c>
    </row>
    <row r="198" spans="1:6" x14ac:dyDescent="0.75">
      <c r="A198" t="s">
        <v>74</v>
      </c>
      <c r="B198" t="str">
        <f t="shared" si="6"/>
        <v>2021-05-01--2021-05-07</v>
      </c>
      <c r="C198" s="11">
        <v>44317</v>
      </c>
      <c r="D198" s="17">
        <f t="shared" si="7"/>
        <v>44323</v>
      </c>
      <c r="E198" t="s">
        <v>4</v>
      </c>
      <c r="F198">
        <v>1197</v>
      </c>
    </row>
    <row r="199" spans="1:6" x14ac:dyDescent="0.75">
      <c r="A199" t="s">
        <v>74</v>
      </c>
      <c r="B199" t="str">
        <f t="shared" si="6"/>
        <v>2021-05-01--2021-05-07</v>
      </c>
      <c r="C199" s="11">
        <v>44317</v>
      </c>
      <c r="D199" s="17">
        <f t="shared" si="7"/>
        <v>44323</v>
      </c>
      <c r="E199" t="s">
        <v>5</v>
      </c>
      <c r="F199">
        <v>463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C564E-7831-4E9E-A8CC-2B6401F5610F}">
  <sheetPr>
    <tabColor theme="5" tint="0.39997558519241921"/>
  </sheetPr>
  <dimension ref="A1:E76"/>
  <sheetViews>
    <sheetView workbookViewId="0">
      <selection activeCell="B1" sqref="B1"/>
    </sheetView>
  </sheetViews>
  <sheetFormatPr defaultRowHeight="14.75" x14ac:dyDescent="0.75"/>
  <cols>
    <col min="1" max="1" width="21.31640625" bestFit="1" customWidth="1"/>
    <col min="2" max="2" width="15.76953125" bestFit="1" customWidth="1"/>
    <col min="3" max="3" width="7.453125" bestFit="1" customWidth="1"/>
    <col min="4" max="4" width="7.86328125" bestFit="1" customWidth="1"/>
    <col min="5" max="5" width="7.08984375" bestFit="1" customWidth="1"/>
    <col min="6" max="6" width="11" bestFit="1" customWidth="1"/>
  </cols>
  <sheetData>
    <row r="1" spans="1:5" x14ac:dyDescent="0.75">
      <c r="A1" s="18" t="s">
        <v>298</v>
      </c>
    </row>
    <row r="3" spans="1:5" x14ac:dyDescent="0.75">
      <c r="A3" s="2" t="s">
        <v>296</v>
      </c>
      <c r="B3" s="2" t="s">
        <v>148</v>
      </c>
    </row>
    <row r="4" spans="1:5" x14ac:dyDescent="0.75">
      <c r="A4" s="2" t="s">
        <v>149</v>
      </c>
      <c r="B4" t="s">
        <v>5</v>
      </c>
      <c r="C4" t="s">
        <v>3</v>
      </c>
      <c r="D4" t="s">
        <v>4</v>
      </c>
      <c r="E4" t="s">
        <v>297</v>
      </c>
    </row>
    <row r="5" spans="1:5" x14ac:dyDescent="0.75">
      <c r="A5" s="3" t="s">
        <v>289</v>
      </c>
      <c r="B5" s="5"/>
      <c r="C5" s="5">
        <v>4</v>
      </c>
      <c r="D5" s="5"/>
      <c r="E5" s="5"/>
    </row>
    <row r="6" spans="1:5" x14ac:dyDescent="0.75">
      <c r="A6" s="3" t="s">
        <v>288</v>
      </c>
      <c r="B6" s="5"/>
      <c r="C6" s="5">
        <v>19</v>
      </c>
      <c r="D6" s="5">
        <v>5</v>
      </c>
      <c r="E6" s="5"/>
    </row>
    <row r="7" spans="1:5" x14ac:dyDescent="0.75">
      <c r="A7" s="3" t="s">
        <v>287</v>
      </c>
      <c r="B7" s="5"/>
      <c r="C7" s="5">
        <v>15</v>
      </c>
      <c r="D7" s="5">
        <v>4</v>
      </c>
      <c r="E7" s="5"/>
    </row>
    <row r="8" spans="1:5" x14ac:dyDescent="0.75">
      <c r="A8" s="3" t="s">
        <v>286</v>
      </c>
      <c r="B8" s="5"/>
      <c r="C8" s="5">
        <v>23</v>
      </c>
      <c r="D8" s="5">
        <v>15</v>
      </c>
      <c r="E8" s="5"/>
    </row>
    <row r="9" spans="1:5" x14ac:dyDescent="0.75">
      <c r="A9" s="3" t="s">
        <v>285</v>
      </c>
      <c r="B9" s="5">
        <v>1</v>
      </c>
      <c r="C9" s="5">
        <v>14</v>
      </c>
      <c r="D9" s="5">
        <v>9</v>
      </c>
      <c r="E9" s="5"/>
    </row>
    <row r="10" spans="1:5" x14ac:dyDescent="0.75">
      <c r="A10" s="3" t="s">
        <v>284</v>
      </c>
      <c r="B10" s="5"/>
      <c r="C10" s="5">
        <v>42</v>
      </c>
      <c r="D10" s="5">
        <v>10</v>
      </c>
      <c r="E10" s="5"/>
    </row>
    <row r="11" spans="1:5" x14ac:dyDescent="0.75">
      <c r="A11" s="3" t="s">
        <v>283</v>
      </c>
      <c r="B11" s="5"/>
      <c r="C11" s="5">
        <v>19</v>
      </c>
      <c r="D11" s="5">
        <v>3</v>
      </c>
      <c r="E11" s="5"/>
    </row>
    <row r="12" spans="1:5" x14ac:dyDescent="0.75">
      <c r="A12" s="3" t="s">
        <v>282</v>
      </c>
      <c r="B12" s="5">
        <v>1</v>
      </c>
      <c r="C12" s="5">
        <v>38</v>
      </c>
      <c r="D12" s="5">
        <v>6</v>
      </c>
      <c r="E12" s="5"/>
    </row>
    <row r="13" spans="1:5" x14ac:dyDescent="0.75">
      <c r="A13" s="3" t="s">
        <v>281</v>
      </c>
      <c r="B13" s="5">
        <v>1</v>
      </c>
      <c r="C13" s="5">
        <v>32</v>
      </c>
      <c r="D13" s="5">
        <v>3</v>
      </c>
      <c r="E13" s="5"/>
    </row>
    <row r="14" spans="1:5" x14ac:dyDescent="0.75">
      <c r="A14" s="3" t="s">
        <v>280</v>
      </c>
      <c r="B14" s="5">
        <v>1</v>
      </c>
      <c r="C14" s="5">
        <v>43</v>
      </c>
      <c r="D14" s="5">
        <v>13</v>
      </c>
      <c r="E14" s="5"/>
    </row>
    <row r="15" spans="1:5" x14ac:dyDescent="0.75">
      <c r="A15" s="3" t="s">
        <v>293</v>
      </c>
      <c r="B15" s="5"/>
      <c r="C15" s="5">
        <v>136</v>
      </c>
      <c r="D15" s="5">
        <v>68</v>
      </c>
      <c r="E15" s="5"/>
    </row>
    <row r="16" spans="1:5" x14ac:dyDescent="0.75">
      <c r="A16" s="3" t="s">
        <v>279</v>
      </c>
      <c r="B16" s="5">
        <v>2</v>
      </c>
      <c r="C16" s="5">
        <v>54</v>
      </c>
      <c r="D16" s="5">
        <v>34</v>
      </c>
      <c r="E16" s="5"/>
    </row>
    <row r="17" spans="1:5" x14ac:dyDescent="0.75">
      <c r="A17" s="3" t="s">
        <v>278</v>
      </c>
      <c r="B17" s="5"/>
      <c r="C17" s="5">
        <v>29</v>
      </c>
      <c r="D17" s="5">
        <v>11</v>
      </c>
      <c r="E17" s="5"/>
    </row>
    <row r="18" spans="1:5" x14ac:dyDescent="0.75">
      <c r="A18" s="3" t="s">
        <v>277</v>
      </c>
      <c r="B18" s="5">
        <v>1</v>
      </c>
      <c r="C18" s="5">
        <v>63</v>
      </c>
      <c r="D18" s="5">
        <v>13</v>
      </c>
      <c r="E18" s="5"/>
    </row>
    <row r="19" spans="1:5" x14ac:dyDescent="0.75">
      <c r="A19" s="3" t="s">
        <v>276</v>
      </c>
      <c r="B19" s="5">
        <v>2</v>
      </c>
      <c r="C19" s="5">
        <v>31</v>
      </c>
      <c r="D19" s="5">
        <v>4</v>
      </c>
      <c r="E19" s="5"/>
    </row>
    <row r="20" spans="1:5" x14ac:dyDescent="0.75">
      <c r="A20" s="3" t="s">
        <v>275</v>
      </c>
      <c r="B20" s="5"/>
      <c r="C20" s="5">
        <v>30</v>
      </c>
      <c r="D20" s="5">
        <v>13</v>
      </c>
      <c r="E20" s="5"/>
    </row>
    <row r="21" spans="1:5" x14ac:dyDescent="0.75">
      <c r="A21" s="3" t="s">
        <v>274</v>
      </c>
      <c r="B21" s="5">
        <v>8</v>
      </c>
      <c r="C21" s="5">
        <v>60</v>
      </c>
      <c r="D21" s="5">
        <v>24</v>
      </c>
      <c r="E21" s="5"/>
    </row>
    <row r="22" spans="1:5" x14ac:dyDescent="0.75">
      <c r="A22" s="3" t="s">
        <v>273</v>
      </c>
      <c r="B22" s="5">
        <v>1</v>
      </c>
      <c r="C22" s="5">
        <v>54</v>
      </c>
      <c r="D22" s="5">
        <v>9</v>
      </c>
      <c r="E22" s="5"/>
    </row>
    <row r="23" spans="1:5" x14ac:dyDescent="0.75">
      <c r="A23" s="3" t="s">
        <v>272</v>
      </c>
      <c r="B23" s="5">
        <v>6</v>
      </c>
      <c r="C23" s="5">
        <v>63</v>
      </c>
      <c r="D23" s="5">
        <v>15</v>
      </c>
      <c r="E23" s="5"/>
    </row>
    <row r="24" spans="1:5" x14ac:dyDescent="0.75">
      <c r="A24" s="3" t="s">
        <v>271</v>
      </c>
      <c r="B24" s="5">
        <v>4</v>
      </c>
      <c r="C24" s="5">
        <v>62</v>
      </c>
      <c r="D24" s="5">
        <v>7</v>
      </c>
      <c r="E24" s="5"/>
    </row>
    <row r="25" spans="1:5" x14ac:dyDescent="0.75">
      <c r="A25" s="3" t="s">
        <v>270</v>
      </c>
      <c r="B25" s="5">
        <v>2</v>
      </c>
      <c r="C25" s="5">
        <v>62</v>
      </c>
      <c r="D25" s="5">
        <v>7</v>
      </c>
      <c r="E25" s="5"/>
    </row>
    <row r="26" spans="1:5" x14ac:dyDescent="0.75">
      <c r="A26" s="3" t="s">
        <v>269</v>
      </c>
      <c r="B26" s="5">
        <v>1</v>
      </c>
      <c r="C26" s="5">
        <v>37</v>
      </c>
      <c r="D26" s="5">
        <v>6</v>
      </c>
      <c r="E26" s="5"/>
    </row>
    <row r="27" spans="1:5" x14ac:dyDescent="0.75">
      <c r="A27" s="3" t="s">
        <v>268</v>
      </c>
      <c r="B27" s="5"/>
      <c r="C27" s="5">
        <v>57</v>
      </c>
      <c r="D27" s="5">
        <v>11</v>
      </c>
      <c r="E27" s="5"/>
    </row>
    <row r="28" spans="1:5" x14ac:dyDescent="0.75">
      <c r="A28" s="3" t="s">
        <v>267</v>
      </c>
      <c r="B28" s="5">
        <v>4</v>
      </c>
      <c r="C28" s="5">
        <v>99</v>
      </c>
      <c r="D28" s="5">
        <v>36</v>
      </c>
      <c r="E28" s="5"/>
    </row>
    <row r="29" spans="1:5" x14ac:dyDescent="0.75">
      <c r="A29" s="3" t="s">
        <v>266</v>
      </c>
      <c r="B29" s="5"/>
      <c r="C29" s="5">
        <v>92</v>
      </c>
      <c r="D29" s="5">
        <v>17</v>
      </c>
      <c r="E29" s="5"/>
    </row>
    <row r="30" spans="1:5" x14ac:dyDescent="0.75">
      <c r="A30" s="3" t="s">
        <v>265</v>
      </c>
      <c r="B30" s="5"/>
      <c r="C30" s="5">
        <v>57</v>
      </c>
      <c r="D30" s="5">
        <v>16</v>
      </c>
      <c r="E30" s="5"/>
    </row>
    <row r="31" spans="1:5" x14ac:dyDescent="0.75">
      <c r="A31" s="3" t="s">
        <v>264</v>
      </c>
      <c r="B31" s="5">
        <v>1</v>
      </c>
      <c r="C31" s="5">
        <v>34</v>
      </c>
      <c r="D31" s="5">
        <v>21</v>
      </c>
      <c r="E31" s="5"/>
    </row>
    <row r="32" spans="1:5" x14ac:dyDescent="0.75">
      <c r="A32" s="3" t="s">
        <v>263</v>
      </c>
      <c r="B32" s="5">
        <v>1</v>
      </c>
      <c r="C32" s="5">
        <v>35</v>
      </c>
      <c r="D32" s="5">
        <v>27</v>
      </c>
      <c r="E32" s="5"/>
    </row>
    <row r="33" spans="1:5" x14ac:dyDescent="0.75">
      <c r="A33" s="3" t="s">
        <v>262</v>
      </c>
      <c r="B33" s="5"/>
      <c r="C33" s="5">
        <v>58</v>
      </c>
      <c r="D33" s="5">
        <v>9</v>
      </c>
      <c r="E33" s="5"/>
    </row>
    <row r="34" spans="1:5" x14ac:dyDescent="0.75">
      <c r="A34" s="3" t="s">
        <v>261</v>
      </c>
      <c r="B34" s="5"/>
      <c r="C34" s="5">
        <v>54</v>
      </c>
      <c r="D34" s="5">
        <v>18</v>
      </c>
      <c r="E34" s="5"/>
    </row>
    <row r="35" spans="1:5" x14ac:dyDescent="0.75">
      <c r="A35" s="3" t="s">
        <v>260</v>
      </c>
      <c r="B35" s="5">
        <v>1</v>
      </c>
      <c r="C35" s="5">
        <v>39</v>
      </c>
      <c r="D35" s="5">
        <v>26</v>
      </c>
      <c r="E35" s="5"/>
    </row>
    <row r="36" spans="1:5" x14ac:dyDescent="0.75">
      <c r="A36" s="3" t="s">
        <v>259</v>
      </c>
      <c r="B36" s="5">
        <v>2</v>
      </c>
      <c r="C36" s="5">
        <v>63</v>
      </c>
      <c r="D36" s="5">
        <v>13</v>
      </c>
      <c r="E36" s="5"/>
    </row>
    <row r="37" spans="1:5" x14ac:dyDescent="0.75">
      <c r="A37" s="3" t="s">
        <v>258</v>
      </c>
      <c r="B37" s="5">
        <v>2</v>
      </c>
      <c r="C37" s="5">
        <v>85</v>
      </c>
      <c r="D37" s="5">
        <v>26</v>
      </c>
      <c r="E37" s="5"/>
    </row>
    <row r="38" spans="1:5" x14ac:dyDescent="0.75">
      <c r="A38" s="3" t="s">
        <v>257</v>
      </c>
      <c r="B38" s="5">
        <v>3</v>
      </c>
      <c r="C38" s="5">
        <v>82</v>
      </c>
      <c r="D38" s="5">
        <v>14</v>
      </c>
      <c r="E38" s="5"/>
    </row>
    <row r="39" spans="1:5" x14ac:dyDescent="0.75">
      <c r="A39" s="3" t="s">
        <v>256</v>
      </c>
      <c r="B39" s="5">
        <v>5</v>
      </c>
      <c r="C39" s="5">
        <v>59</v>
      </c>
      <c r="D39" s="5">
        <v>16</v>
      </c>
      <c r="E39" s="5"/>
    </row>
    <row r="40" spans="1:5" x14ac:dyDescent="0.75">
      <c r="A40" s="3" t="s">
        <v>255</v>
      </c>
      <c r="B40" s="5">
        <v>2</v>
      </c>
      <c r="C40" s="5">
        <v>86</v>
      </c>
      <c r="D40" s="5">
        <v>21</v>
      </c>
      <c r="E40" s="5"/>
    </row>
    <row r="41" spans="1:5" x14ac:dyDescent="0.75">
      <c r="A41" s="3" t="s">
        <v>254</v>
      </c>
      <c r="B41" s="5">
        <v>4</v>
      </c>
      <c r="C41" s="5">
        <v>90</v>
      </c>
      <c r="D41" s="5">
        <v>32</v>
      </c>
      <c r="E41" s="5"/>
    </row>
    <row r="42" spans="1:5" x14ac:dyDescent="0.75">
      <c r="A42" s="3" t="s">
        <v>253</v>
      </c>
      <c r="B42" s="5">
        <v>5</v>
      </c>
      <c r="C42" s="5">
        <v>70</v>
      </c>
      <c r="D42" s="5">
        <v>30</v>
      </c>
      <c r="E42" s="5"/>
    </row>
    <row r="43" spans="1:5" x14ac:dyDescent="0.75">
      <c r="A43" s="3" t="s">
        <v>252</v>
      </c>
      <c r="B43" s="5">
        <v>5</v>
      </c>
      <c r="C43" s="5">
        <v>74</v>
      </c>
      <c r="D43" s="5">
        <v>57</v>
      </c>
      <c r="E43" s="5"/>
    </row>
    <row r="44" spans="1:5" x14ac:dyDescent="0.75">
      <c r="A44" s="3" t="s">
        <v>251</v>
      </c>
      <c r="B44" s="5">
        <v>9</v>
      </c>
      <c r="C44" s="5">
        <v>112</v>
      </c>
      <c r="D44" s="5">
        <v>45</v>
      </c>
      <c r="E44" s="5"/>
    </row>
    <row r="45" spans="1:5" x14ac:dyDescent="0.75">
      <c r="A45" s="3" t="s">
        <v>250</v>
      </c>
      <c r="B45" s="5">
        <v>7</v>
      </c>
      <c r="C45" s="5">
        <v>209</v>
      </c>
      <c r="D45" s="5">
        <v>155</v>
      </c>
      <c r="E45" s="5"/>
    </row>
    <row r="46" spans="1:5" x14ac:dyDescent="0.75">
      <c r="A46" s="3" t="s">
        <v>249</v>
      </c>
      <c r="B46" s="5">
        <v>23</v>
      </c>
      <c r="C46" s="5">
        <v>301</v>
      </c>
      <c r="D46" s="5">
        <v>159</v>
      </c>
      <c r="E46" s="5"/>
    </row>
    <row r="47" spans="1:5" x14ac:dyDescent="0.75">
      <c r="A47" s="3" t="s">
        <v>248</v>
      </c>
      <c r="B47" s="5">
        <v>61</v>
      </c>
      <c r="C47" s="5">
        <v>714</v>
      </c>
      <c r="D47" s="5">
        <v>247</v>
      </c>
      <c r="E47" s="5"/>
    </row>
    <row r="48" spans="1:5" x14ac:dyDescent="0.75">
      <c r="A48" s="3" t="s">
        <v>247</v>
      </c>
      <c r="B48" s="5">
        <v>36</v>
      </c>
      <c r="C48" s="5">
        <v>579</v>
      </c>
      <c r="D48" s="5">
        <v>235</v>
      </c>
      <c r="E48" s="5"/>
    </row>
    <row r="49" spans="1:5" x14ac:dyDescent="0.75">
      <c r="A49" s="3" t="s">
        <v>246</v>
      </c>
      <c r="B49" s="5">
        <v>30</v>
      </c>
      <c r="C49" s="5">
        <v>507</v>
      </c>
      <c r="D49" s="5">
        <v>216</v>
      </c>
      <c r="E49" s="5"/>
    </row>
    <row r="50" spans="1:5" x14ac:dyDescent="0.75">
      <c r="A50" s="3" t="s">
        <v>245</v>
      </c>
      <c r="B50" s="5">
        <v>75</v>
      </c>
      <c r="C50" s="5">
        <v>742</v>
      </c>
      <c r="D50" s="5">
        <v>339</v>
      </c>
      <c r="E50" s="5"/>
    </row>
    <row r="51" spans="1:5" x14ac:dyDescent="0.75">
      <c r="A51" s="3" t="s">
        <v>244</v>
      </c>
      <c r="B51" s="5">
        <v>40</v>
      </c>
      <c r="C51" s="5">
        <v>588</v>
      </c>
      <c r="D51" s="5">
        <v>290</v>
      </c>
      <c r="E51" s="5"/>
    </row>
    <row r="52" spans="1:5" x14ac:dyDescent="0.75">
      <c r="A52" s="3" t="s">
        <v>243</v>
      </c>
      <c r="B52" s="5">
        <v>39</v>
      </c>
      <c r="C52" s="5">
        <v>555</v>
      </c>
      <c r="D52" s="5">
        <v>270</v>
      </c>
      <c r="E52" s="5"/>
    </row>
    <row r="53" spans="1:5" x14ac:dyDescent="0.75">
      <c r="A53" s="3" t="s">
        <v>242</v>
      </c>
      <c r="B53" s="5">
        <v>52</v>
      </c>
      <c r="C53" s="5">
        <v>681</v>
      </c>
      <c r="D53" s="5">
        <v>321</v>
      </c>
      <c r="E53" s="5"/>
    </row>
    <row r="54" spans="1:5" x14ac:dyDescent="0.75">
      <c r="A54" s="3" t="s">
        <v>241</v>
      </c>
      <c r="B54" s="5">
        <v>39</v>
      </c>
      <c r="C54" s="5">
        <v>874</v>
      </c>
      <c r="D54" s="5">
        <v>296</v>
      </c>
      <c r="E54" s="5"/>
    </row>
    <row r="55" spans="1:5" x14ac:dyDescent="0.75">
      <c r="A55" s="3" t="s">
        <v>240</v>
      </c>
      <c r="B55" s="5">
        <v>52</v>
      </c>
      <c r="C55" s="5">
        <v>832</v>
      </c>
      <c r="D55" s="5">
        <v>294</v>
      </c>
      <c r="E55" s="5"/>
    </row>
    <row r="56" spans="1:5" x14ac:dyDescent="0.75">
      <c r="A56" s="3" t="s">
        <v>239</v>
      </c>
      <c r="B56" s="5">
        <v>51</v>
      </c>
      <c r="C56" s="5">
        <v>1027</v>
      </c>
      <c r="D56" s="5">
        <v>264</v>
      </c>
      <c r="E56" s="5"/>
    </row>
    <row r="57" spans="1:5" x14ac:dyDescent="0.75">
      <c r="A57" s="3" t="s">
        <v>238</v>
      </c>
      <c r="B57" s="5">
        <v>66</v>
      </c>
      <c r="C57" s="5">
        <v>730</v>
      </c>
      <c r="D57" s="5">
        <v>302</v>
      </c>
      <c r="E57" s="5"/>
    </row>
    <row r="58" spans="1:5" x14ac:dyDescent="0.75">
      <c r="A58" s="3" t="s">
        <v>237</v>
      </c>
      <c r="B58" s="5">
        <v>48</v>
      </c>
      <c r="C58" s="5">
        <v>654</v>
      </c>
      <c r="D58" s="5">
        <v>466</v>
      </c>
      <c r="E58" s="5"/>
    </row>
    <row r="59" spans="1:5" x14ac:dyDescent="0.75">
      <c r="A59" s="3" t="s">
        <v>236</v>
      </c>
      <c r="B59" s="5">
        <v>76</v>
      </c>
      <c r="C59" s="5">
        <v>607</v>
      </c>
      <c r="D59" s="5">
        <v>745</v>
      </c>
      <c r="E59" s="5"/>
    </row>
    <row r="60" spans="1:5" x14ac:dyDescent="0.75">
      <c r="A60" s="3" t="s">
        <v>235</v>
      </c>
      <c r="B60" s="5">
        <v>176</v>
      </c>
      <c r="C60" s="5">
        <v>1891</v>
      </c>
      <c r="D60" s="5">
        <v>1075</v>
      </c>
      <c r="E60" s="5"/>
    </row>
    <row r="61" spans="1:5" x14ac:dyDescent="0.75">
      <c r="A61" s="3" t="s">
        <v>234</v>
      </c>
      <c r="B61" s="5">
        <v>344</v>
      </c>
      <c r="C61" s="5">
        <v>2569</v>
      </c>
      <c r="D61" s="5">
        <v>1212</v>
      </c>
      <c r="E61" s="5"/>
    </row>
    <row r="62" spans="1:5" x14ac:dyDescent="0.75">
      <c r="A62" s="3" t="s">
        <v>233</v>
      </c>
      <c r="B62" s="5">
        <v>189</v>
      </c>
      <c r="C62" s="5">
        <v>2861</v>
      </c>
      <c r="D62" s="5">
        <v>1396</v>
      </c>
      <c r="E62" s="5"/>
    </row>
    <row r="63" spans="1:5" x14ac:dyDescent="0.75">
      <c r="A63" s="3" t="s">
        <v>232</v>
      </c>
      <c r="B63" s="5">
        <v>280</v>
      </c>
      <c r="C63" s="5">
        <v>2052</v>
      </c>
      <c r="D63" s="5">
        <v>1236</v>
      </c>
      <c r="E63" s="5"/>
    </row>
    <row r="64" spans="1:5" x14ac:dyDescent="0.75">
      <c r="A64" s="3" t="s">
        <v>231</v>
      </c>
      <c r="B64" s="5">
        <v>264</v>
      </c>
      <c r="C64" s="5">
        <v>2207</v>
      </c>
      <c r="D64" s="5">
        <v>1310</v>
      </c>
      <c r="E64" s="5"/>
    </row>
    <row r="65" spans="1:5" x14ac:dyDescent="0.75">
      <c r="A65" s="3" t="s">
        <v>230</v>
      </c>
      <c r="B65" s="5">
        <v>246</v>
      </c>
      <c r="C65" s="5">
        <v>2022</v>
      </c>
      <c r="D65" s="5">
        <v>1356</v>
      </c>
      <c r="E65" s="5"/>
    </row>
    <row r="66" spans="1:5" x14ac:dyDescent="0.75">
      <c r="A66" s="3" t="s">
        <v>229</v>
      </c>
      <c r="B66" s="5">
        <v>233</v>
      </c>
      <c r="C66" s="5">
        <v>2142</v>
      </c>
      <c r="D66" s="5">
        <v>1481</v>
      </c>
      <c r="E66" s="5"/>
    </row>
    <row r="67" spans="1:5" x14ac:dyDescent="0.75">
      <c r="A67" s="3" t="s">
        <v>228</v>
      </c>
      <c r="B67" s="5">
        <v>297</v>
      </c>
      <c r="C67" s="5">
        <v>2254</v>
      </c>
      <c r="D67" s="5">
        <v>1354</v>
      </c>
      <c r="E67" s="5"/>
    </row>
    <row r="68" spans="1:5" x14ac:dyDescent="0.75">
      <c r="A68" s="3" t="s">
        <v>227</v>
      </c>
      <c r="B68" s="5">
        <v>312</v>
      </c>
      <c r="C68" s="5">
        <v>1521</v>
      </c>
      <c r="D68" s="5">
        <v>1240</v>
      </c>
      <c r="E68" s="5"/>
    </row>
    <row r="69" spans="1:5" x14ac:dyDescent="0.75">
      <c r="A69" s="3" t="s">
        <v>226</v>
      </c>
      <c r="B69" s="5">
        <v>229</v>
      </c>
      <c r="C69" s="5">
        <v>1717</v>
      </c>
      <c r="D69" s="5">
        <v>1335</v>
      </c>
      <c r="E69" s="5"/>
    </row>
    <row r="70" spans="1:5" x14ac:dyDescent="0.75">
      <c r="A70" s="3" t="s">
        <v>225</v>
      </c>
      <c r="B70" s="5">
        <v>276</v>
      </c>
      <c r="C70" s="5">
        <v>1566</v>
      </c>
      <c r="D70" s="5">
        <v>1306</v>
      </c>
      <c r="E70" s="5"/>
    </row>
    <row r="71" spans="1:5" x14ac:dyDescent="0.75">
      <c r="A71" s="3" t="s">
        <v>224</v>
      </c>
      <c r="B71" s="5">
        <v>349</v>
      </c>
      <c r="C71" s="5">
        <v>1756</v>
      </c>
      <c r="D71" s="5">
        <v>1250</v>
      </c>
      <c r="E71" s="5"/>
    </row>
    <row r="72" spans="1:5" x14ac:dyDescent="0.75">
      <c r="A72" s="3" t="s">
        <v>223</v>
      </c>
      <c r="B72" s="5">
        <v>237</v>
      </c>
      <c r="C72" s="5">
        <v>1771</v>
      </c>
      <c r="D72" s="5">
        <v>1285</v>
      </c>
      <c r="E72" s="5"/>
    </row>
    <row r="73" spans="1:5" x14ac:dyDescent="0.75">
      <c r="A73" s="3" t="s">
        <v>222</v>
      </c>
      <c r="B73" s="5">
        <v>206</v>
      </c>
      <c r="C73" s="5">
        <v>2032</v>
      </c>
      <c r="D73" s="5">
        <v>1270</v>
      </c>
      <c r="E73" s="5"/>
    </row>
    <row r="74" spans="1:5" x14ac:dyDescent="0.75">
      <c r="A74" s="3" t="s">
        <v>221</v>
      </c>
      <c r="B74" s="5">
        <v>302</v>
      </c>
      <c r="C74" s="5">
        <v>1627</v>
      </c>
      <c r="D74" s="5">
        <v>1232</v>
      </c>
      <c r="E74" s="5"/>
    </row>
    <row r="75" spans="1:5" x14ac:dyDescent="0.75">
      <c r="A75" s="3" t="s">
        <v>220</v>
      </c>
      <c r="B75" s="5">
        <v>463</v>
      </c>
      <c r="C75" s="5">
        <v>1698</v>
      </c>
      <c r="D75" s="5">
        <v>1197</v>
      </c>
      <c r="E75" s="5"/>
    </row>
    <row r="76" spans="1:5" x14ac:dyDescent="0.75">
      <c r="A76" s="3" t="s">
        <v>297</v>
      </c>
      <c r="B76" s="5"/>
      <c r="C76" s="5"/>
      <c r="D76" s="5"/>
      <c r="E76" s="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4E02E-75E9-45FC-BA55-93693BF790D9}">
  <sheetPr>
    <tabColor theme="9" tint="0.39997558519241921"/>
  </sheetPr>
  <dimension ref="A1:R73"/>
  <sheetViews>
    <sheetView workbookViewId="0">
      <pane ySplit="1" topLeftCell="A2" activePane="bottomLeft" state="frozen"/>
      <selection pane="bottomLeft" activeCell="F2" sqref="F2"/>
    </sheetView>
  </sheetViews>
  <sheetFormatPr defaultColWidth="9" defaultRowHeight="14.75" x14ac:dyDescent="0.75"/>
  <cols>
    <col min="1" max="1" width="11.2265625" style="4" bestFit="1" customWidth="1"/>
    <col min="2" max="2" width="21.31640625" style="15" customWidth="1"/>
    <col min="3" max="3" width="20.453125" style="23" bestFit="1" customWidth="1"/>
    <col min="4" max="4" width="19.08984375" style="23" bestFit="1" customWidth="1"/>
    <col min="5" max="5" width="19.54296875" style="23" bestFit="1" customWidth="1"/>
    <col min="6" max="6" width="20.54296875" style="25" bestFit="1" customWidth="1"/>
    <col min="7" max="14" width="8.76953125" style="35" bestFit="1" customWidth="1"/>
    <col min="15" max="15" width="20.453125" style="23" bestFit="1" customWidth="1"/>
    <col min="16" max="16" width="19.08984375" style="23" bestFit="1" customWidth="1"/>
    <col min="17" max="17" width="19.54296875" style="23" bestFit="1" customWidth="1"/>
    <col min="18" max="16384" width="9" style="35"/>
  </cols>
  <sheetData>
    <row r="1" spans="1:18" ht="25.2" customHeight="1" x14ac:dyDescent="0.75">
      <c r="A1" s="7" t="s">
        <v>76</v>
      </c>
      <c r="B1" s="26" t="s">
        <v>305</v>
      </c>
      <c r="C1" s="22" t="s">
        <v>302</v>
      </c>
      <c r="D1" s="22" t="s">
        <v>303</v>
      </c>
      <c r="E1" s="22" t="s">
        <v>304</v>
      </c>
      <c r="F1" s="24" t="s">
        <v>306</v>
      </c>
      <c r="G1" s="21" t="s">
        <v>311</v>
      </c>
      <c r="H1" s="21" t="s">
        <v>312</v>
      </c>
      <c r="I1" s="21" t="s">
        <v>313</v>
      </c>
      <c r="J1" s="21" t="s">
        <v>314</v>
      </c>
      <c r="K1" s="21" t="s">
        <v>315</v>
      </c>
      <c r="L1" s="21" t="s">
        <v>316</v>
      </c>
      <c r="M1" s="21" t="s">
        <v>317</v>
      </c>
      <c r="N1" s="21" t="s">
        <v>318</v>
      </c>
      <c r="O1" s="22" t="s">
        <v>307</v>
      </c>
      <c r="P1" s="22" t="s">
        <v>308</v>
      </c>
      <c r="Q1" s="22" t="s">
        <v>309</v>
      </c>
      <c r="R1" s="22" t="s">
        <v>400</v>
      </c>
    </row>
    <row r="2" spans="1:18" x14ac:dyDescent="0.75">
      <c r="A2" s="4" t="s">
        <v>77</v>
      </c>
      <c r="B2" s="15" t="s">
        <v>289</v>
      </c>
      <c r="C2" s="23">
        <v>2</v>
      </c>
      <c r="D2" s="23">
        <v>10</v>
      </c>
      <c r="E2" s="23">
        <v>3</v>
      </c>
      <c r="F2" s="25">
        <v>-5.1400212690535296E-2</v>
      </c>
      <c r="G2" s="20">
        <v>0.10201793721973096</v>
      </c>
      <c r="H2" s="20">
        <v>4.1709053916581862E-2</v>
      </c>
      <c r="I2" s="20">
        <v>2.24609375E-2</v>
      </c>
      <c r="J2" s="20">
        <v>-3.2473734479465111E-2</v>
      </c>
      <c r="K2" s="20">
        <v>0.10661401776900292</v>
      </c>
      <c r="L2" s="20">
        <v>-3.5385072851620625E-2</v>
      </c>
      <c r="M2" s="20">
        <v>-8.3230579531442528E-3</v>
      </c>
      <c r="N2" s="20">
        <v>4.3518806341311889E-2</v>
      </c>
      <c r="O2" s="23">
        <v>2</v>
      </c>
      <c r="P2" s="23">
        <v>27</v>
      </c>
      <c r="Q2" s="23">
        <v>9</v>
      </c>
    </row>
    <row r="3" spans="1:18" x14ac:dyDescent="0.75">
      <c r="A3" s="4" t="s">
        <v>78</v>
      </c>
      <c r="B3" s="15" t="s">
        <v>288</v>
      </c>
      <c r="C3" s="23">
        <v>8</v>
      </c>
      <c r="D3" s="23">
        <v>37</v>
      </c>
      <c r="E3" s="23">
        <v>15</v>
      </c>
      <c r="F3" s="25">
        <v>0.10201793721973096</v>
      </c>
      <c r="G3" s="20">
        <v>4.1709053916581862E-2</v>
      </c>
      <c r="H3" s="20">
        <v>2.24609375E-2</v>
      </c>
      <c r="I3" s="20">
        <v>-3.2473734479465111E-2</v>
      </c>
      <c r="J3" s="20">
        <v>0.10661401776900292</v>
      </c>
      <c r="K3" s="20">
        <v>-3.5385072851620625E-2</v>
      </c>
      <c r="L3" s="20">
        <v>-8.3230579531442528E-3</v>
      </c>
      <c r="M3" s="20">
        <v>4.3518806341311889E-2</v>
      </c>
      <c r="N3" s="20">
        <v>3.5746201966040392E-3</v>
      </c>
      <c r="O3" s="23">
        <v>7</v>
      </c>
      <c r="P3" s="23">
        <v>114</v>
      </c>
      <c r="Q3" s="23">
        <v>48</v>
      </c>
    </row>
    <row r="4" spans="1:18" x14ac:dyDescent="0.75">
      <c r="A4" s="4" t="s">
        <v>79</v>
      </c>
      <c r="B4" s="15" t="s">
        <v>287</v>
      </c>
      <c r="C4" s="23">
        <v>5</v>
      </c>
      <c r="D4" s="23">
        <v>57</v>
      </c>
      <c r="E4" s="23">
        <v>21</v>
      </c>
      <c r="F4" s="25">
        <v>4.1709053916581862E-2</v>
      </c>
      <c r="G4" s="20">
        <v>2.24609375E-2</v>
      </c>
      <c r="H4" s="20">
        <v>-3.2473734479465111E-2</v>
      </c>
      <c r="I4" s="20">
        <v>0.10661401776900292</v>
      </c>
      <c r="J4" s="20">
        <v>-3.5385072851620625E-2</v>
      </c>
      <c r="K4" s="20">
        <v>-8.3230579531442528E-3</v>
      </c>
      <c r="L4" s="20">
        <v>4.3518806341311889E-2</v>
      </c>
      <c r="M4" s="20">
        <v>3.5746201966040392E-3</v>
      </c>
      <c r="N4" s="20">
        <v>-2.7604630454140744E-2</v>
      </c>
      <c r="O4" s="23">
        <v>8</v>
      </c>
      <c r="P4" s="23">
        <v>87</v>
      </c>
      <c r="Q4" s="23">
        <v>41</v>
      </c>
    </row>
    <row r="5" spans="1:18" x14ac:dyDescent="0.75">
      <c r="A5" s="4" t="s">
        <v>80</v>
      </c>
      <c r="B5" s="15" t="s">
        <v>286</v>
      </c>
      <c r="C5" s="23">
        <v>20</v>
      </c>
      <c r="D5" s="23">
        <v>94</v>
      </c>
      <c r="E5" s="23">
        <v>18</v>
      </c>
      <c r="F5" s="25">
        <v>2.24609375E-2</v>
      </c>
      <c r="G5" s="20">
        <v>-3.2473734479465111E-2</v>
      </c>
      <c r="H5" s="20">
        <v>0.10661401776900292</v>
      </c>
      <c r="I5" s="20">
        <v>-3.5385072851620625E-2</v>
      </c>
      <c r="J5" s="20">
        <v>-8.3230579531442528E-3</v>
      </c>
      <c r="K5" s="20">
        <v>4.3518806341311889E-2</v>
      </c>
      <c r="L5" s="20">
        <v>3.5746201966040392E-3</v>
      </c>
      <c r="M5" s="20">
        <v>-2.7604630454140744E-2</v>
      </c>
      <c r="N5" s="20">
        <v>0.16269841269841279</v>
      </c>
      <c r="O5" s="23">
        <v>4</v>
      </c>
      <c r="P5" s="23">
        <v>128</v>
      </c>
      <c r="Q5" s="23">
        <v>39</v>
      </c>
    </row>
    <row r="6" spans="1:18" x14ac:dyDescent="0.75">
      <c r="A6" s="4" t="s">
        <v>81</v>
      </c>
      <c r="B6" s="15" t="s">
        <v>285</v>
      </c>
      <c r="C6" s="23">
        <v>7</v>
      </c>
      <c r="D6" s="23">
        <v>76</v>
      </c>
      <c r="E6" s="23">
        <v>22</v>
      </c>
      <c r="F6" s="25">
        <v>-3.2473734479465111E-2</v>
      </c>
      <c r="G6" s="20">
        <v>0.10661401776900292</v>
      </c>
      <c r="H6" s="20">
        <v>-3.5385072851620625E-2</v>
      </c>
      <c r="I6" s="20">
        <v>-8.3230579531442528E-3</v>
      </c>
      <c r="J6" s="20">
        <v>4.3518806341311889E-2</v>
      </c>
      <c r="K6" s="20">
        <v>3.5746201966040392E-3</v>
      </c>
      <c r="L6" s="20">
        <v>-2.7604630454140744E-2</v>
      </c>
      <c r="M6" s="20">
        <v>0.16269841269841279</v>
      </c>
      <c r="N6" s="20">
        <v>0.15935941191913883</v>
      </c>
      <c r="O6" s="23">
        <v>14</v>
      </c>
      <c r="P6" s="23">
        <v>120</v>
      </c>
      <c r="Q6" s="23">
        <v>63</v>
      </c>
    </row>
    <row r="7" spans="1:18" x14ac:dyDescent="0.75">
      <c r="A7" s="4" t="s">
        <v>82</v>
      </c>
      <c r="B7" s="15" t="s">
        <v>284</v>
      </c>
      <c r="C7" s="23">
        <v>13</v>
      </c>
      <c r="D7" s="23">
        <v>87</v>
      </c>
      <c r="E7" s="23">
        <v>31</v>
      </c>
      <c r="F7" s="25">
        <v>0.10661401776900292</v>
      </c>
      <c r="G7" s="20">
        <v>-3.5385072851620625E-2</v>
      </c>
      <c r="H7" s="20">
        <v>-8.3230579531442528E-3</v>
      </c>
      <c r="I7" s="20">
        <v>4.3518806341311889E-2</v>
      </c>
      <c r="J7" s="20">
        <v>3.5746201966040392E-3</v>
      </c>
      <c r="K7" s="20">
        <v>-2.7604630454140744E-2</v>
      </c>
      <c r="L7" s="20">
        <v>0.16269841269841279</v>
      </c>
      <c r="M7" s="20">
        <v>0.15935941191913883</v>
      </c>
      <c r="N7" s="20">
        <v>8.6277173913043459E-2</v>
      </c>
      <c r="O7" s="23">
        <v>6</v>
      </c>
      <c r="P7" s="23">
        <v>136</v>
      </c>
      <c r="Q7" s="23">
        <v>40</v>
      </c>
    </row>
    <row r="8" spans="1:18" x14ac:dyDescent="0.75">
      <c r="A8" s="4" t="s">
        <v>83</v>
      </c>
      <c r="B8" s="15" t="s">
        <v>283</v>
      </c>
      <c r="C8" s="23">
        <v>7</v>
      </c>
      <c r="D8" s="23">
        <v>102</v>
      </c>
      <c r="E8" s="23">
        <v>36</v>
      </c>
      <c r="F8" s="25">
        <v>-3.5385072851620625E-2</v>
      </c>
      <c r="G8" s="20">
        <v>-8.3230579531442528E-3</v>
      </c>
      <c r="H8" s="20">
        <v>4.3518806341311889E-2</v>
      </c>
      <c r="I8" s="20">
        <v>3.5746201966040392E-3</v>
      </c>
      <c r="J8" s="20">
        <v>-2.7604630454140744E-2</v>
      </c>
      <c r="K8" s="20">
        <v>0.16269841269841279</v>
      </c>
      <c r="L8" s="20">
        <v>0.15935941191913883</v>
      </c>
      <c r="M8" s="20">
        <v>8.6277173913043459E-2</v>
      </c>
      <c r="N8" s="20">
        <v>8.8388576193454194E-2</v>
      </c>
      <c r="O8" s="23">
        <v>7</v>
      </c>
      <c r="P8" s="23">
        <v>130</v>
      </c>
      <c r="Q8" s="23">
        <v>24</v>
      </c>
    </row>
    <row r="9" spans="1:18" x14ac:dyDescent="0.75">
      <c r="A9" s="4" t="s">
        <v>84</v>
      </c>
      <c r="B9" s="15" t="s">
        <v>282</v>
      </c>
      <c r="C9" s="23">
        <v>2</v>
      </c>
      <c r="D9" s="23">
        <v>69</v>
      </c>
      <c r="E9" s="23">
        <v>22</v>
      </c>
      <c r="F9" s="25">
        <v>-8.3230579531442528E-3</v>
      </c>
      <c r="G9" s="20">
        <v>4.3518806341311889E-2</v>
      </c>
      <c r="H9" s="20">
        <v>3.5746201966040392E-3</v>
      </c>
      <c r="I9" s="20">
        <v>-2.7604630454140744E-2</v>
      </c>
      <c r="J9" s="20">
        <v>0.16269841269841279</v>
      </c>
      <c r="K9" s="20">
        <v>0.15935941191913883</v>
      </c>
      <c r="L9" s="20">
        <v>8.6277173913043459E-2</v>
      </c>
      <c r="M9" s="20">
        <v>8.8388576193454194E-2</v>
      </c>
      <c r="N9" s="20">
        <v>0.13809615016280397</v>
      </c>
      <c r="O9" s="23">
        <v>8</v>
      </c>
      <c r="P9" s="23">
        <v>118</v>
      </c>
      <c r="Q9" s="23">
        <v>29</v>
      </c>
    </row>
    <row r="10" spans="1:18" x14ac:dyDescent="0.75">
      <c r="A10" s="4" t="s">
        <v>85</v>
      </c>
      <c r="B10" s="15" t="s">
        <v>281</v>
      </c>
      <c r="C10" s="23">
        <v>6</v>
      </c>
      <c r="D10" s="23">
        <v>100</v>
      </c>
      <c r="E10" s="23">
        <v>8</v>
      </c>
      <c r="F10" s="25">
        <v>4.3518806341311889E-2</v>
      </c>
      <c r="G10" s="20">
        <v>3.5746201966040392E-3</v>
      </c>
      <c r="H10" s="20">
        <v>-2.7604630454140744E-2</v>
      </c>
      <c r="I10" s="20">
        <v>0.16269841269841279</v>
      </c>
      <c r="J10" s="20">
        <v>0.15935941191913883</v>
      </c>
      <c r="K10" s="20">
        <v>8.6277173913043459E-2</v>
      </c>
      <c r="L10" s="20">
        <v>8.8388576193454194E-2</v>
      </c>
      <c r="M10" s="20">
        <v>0.13809615016280397</v>
      </c>
      <c r="N10" s="20">
        <v>2.8778189161898338E-2</v>
      </c>
      <c r="O10" s="23">
        <v>10</v>
      </c>
      <c r="P10" s="23">
        <v>129</v>
      </c>
      <c r="Q10" s="23">
        <v>17</v>
      </c>
    </row>
    <row r="11" spans="1:18" x14ac:dyDescent="0.75">
      <c r="A11" s="4" t="s">
        <v>86</v>
      </c>
      <c r="B11" s="15" t="s">
        <v>280</v>
      </c>
      <c r="C11" s="23">
        <v>3</v>
      </c>
      <c r="D11" s="23">
        <v>97</v>
      </c>
      <c r="E11" s="23">
        <v>24</v>
      </c>
      <c r="F11" s="25">
        <v>3.5746201966040392E-3</v>
      </c>
      <c r="G11" s="20">
        <v>-2.7604630454140744E-2</v>
      </c>
      <c r="H11" s="20">
        <v>0.16269841269841279</v>
      </c>
      <c r="I11" s="20">
        <v>0.15935941191913883</v>
      </c>
      <c r="J11" s="20">
        <v>8.6277173913043459E-2</v>
      </c>
      <c r="K11" s="20">
        <v>8.8388576193454194E-2</v>
      </c>
      <c r="L11" s="20">
        <v>0.13809615016280397</v>
      </c>
      <c r="M11" s="20">
        <v>2.8778189161898338E-2</v>
      </c>
      <c r="N11" s="20">
        <v>2.7809586127924835E-3</v>
      </c>
      <c r="O11" s="23">
        <v>3</v>
      </c>
      <c r="P11" s="23">
        <v>173</v>
      </c>
      <c r="Q11" s="23">
        <v>55</v>
      </c>
    </row>
    <row r="12" spans="1:18" x14ac:dyDescent="0.75">
      <c r="A12" s="4" t="s">
        <v>87</v>
      </c>
      <c r="B12" s="15" t="s">
        <v>293</v>
      </c>
      <c r="C12" s="23">
        <v>5</v>
      </c>
      <c r="D12" s="23">
        <v>83</v>
      </c>
      <c r="E12" s="23">
        <v>18</v>
      </c>
      <c r="F12" s="25">
        <v>-2.7604630454140744E-2</v>
      </c>
      <c r="G12" s="20">
        <v>0.16269841269841279</v>
      </c>
      <c r="H12" s="20">
        <v>0.15935941191913883</v>
      </c>
      <c r="I12" s="20">
        <v>8.6277173913043459E-2</v>
      </c>
      <c r="J12" s="20">
        <v>8.8388576193454194E-2</v>
      </c>
      <c r="K12" s="20">
        <v>0.13809615016280397</v>
      </c>
      <c r="L12" s="20">
        <v>2.8778189161898338E-2</v>
      </c>
      <c r="M12" s="20">
        <v>2.7809586127924835E-3</v>
      </c>
      <c r="N12" s="20">
        <v>-4.5024469820554643E-2</v>
      </c>
      <c r="O12" s="23">
        <v>7</v>
      </c>
      <c r="P12" s="23">
        <v>244</v>
      </c>
      <c r="Q12" s="23">
        <v>107</v>
      </c>
    </row>
    <row r="13" spans="1:18" x14ac:dyDescent="0.75">
      <c r="A13" s="4" t="s">
        <v>88</v>
      </c>
      <c r="B13" s="15" t="s">
        <v>279</v>
      </c>
      <c r="C13" s="23">
        <v>8</v>
      </c>
      <c r="D13" s="23">
        <v>84</v>
      </c>
      <c r="E13" s="23">
        <v>20</v>
      </c>
      <c r="F13" s="25">
        <v>0.16269841269841279</v>
      </c>
      <c r="G13" s="20">
        <v>0.15935941191913883</v>
      </c>
      <c r="H13" s="20">
        <v>8.6277173913043459E-2</v>
      </c>
      <c r="I13" s="20">
        <v>8.8388576193454194E-2</v>
      </c>
      <c r="J13" s="20">
        <v>0.13809615016280397</v>
      </c>
      <c r="K13" s="20">
        <v>2.8778189161898338E-2</v>
      </c>
      <c r="L13" s="20">
        <v>2.7809586127924835E-3</v>
      </c>
      <c r="M13" s="20">
        <v>-4.5024469820554643E-2</v>
      </c>
      <c r="N13" s="20">
        <v>-1.8619747181414459E-2</v>
      </c>
      <c r="O13" s="23">
        <v>9</v>
      </c>
      <c r="P13" s="23">
        <v>180</v>
      </c>
      <c r="Q13" s="23">
        <v>65</v>
      </c>
    </row>
    <row r="14" spans="1:18" x14ac:dyDescent="0.75">
      <c r="A14" s="4" t="s">
        <v>89</v>
      </c>
      <c r="B14" s="15" t="s">
        <v>278</v>
      </c>
      <c r="C14" s="23">
        <v>3</v>
      </c>
      <c r="D14" s="23">
        <v>89</v>
      </c>
      <c r="E14" s="23">
        <v>31</v>
      </c>
      <c r="F14" s="25">
        <v>0.15935941191913883</v>
      </c>
      <c r="G14" s="20">
        <v>8.6277173913043459E-2</v>
      </c>
      <c r="H14" s="20">
        <v>8.8388576193454194E-2</v>
      </c>
      <c r="I14" s="20">
        <v>0.13809615016280397</v>
      </c>
      <c r="J14" s="20">
        <v>2.8778189161898338E-2</v>
      </c>
      <c r="K14" s="20">
        <v>2.7809586127924835E-3</v>
      </c>
      <c r="L14" s="20">
        <v>-4.5024469820554643E-2</v>
      </c>
      <c r="M14" s="20">
        <v>-1.8619747181414459E-2</v>
      </c>
      <c r="N14" s="20">
        <v>-4.8738033072236675E-2</v>
      </c>
      <c r="O14" s="23">
        <v>16</v>
      </c>
      <c r="P14" s="23">
        <v>199</v>
      </c>
      <c r="Q14" s="23">
        <v>42</v>
      </c>
    </row>
    <row r="15" spans="1:18" x14ac:dyDescent="0.75">
      <c r="A15" s="4" t="s">
        <v>90</v>
      </c>
      <c r="B15" s="15" t="s">
        <v>277</v>
      </c>
      <c r="C15" s="23">
        <v>5</v>
      </c>
      <c r="D15" s="23">
        <v>124</v>
      </c>
      <c r="E15" s="23">
        <v>54</v>
      </c>
      <c r="F15" s="25">
        <v>8.6277173913043459E-2</v>
      </c>
      <c r="G15" s="20">
        <v>8.8388576193454194E-2</v>
      </c>
      <c r="H15" s="20">
        <v>0.13809615016280397</v>
      </c>
      <c r="I15" s="20">
        <v>2.8778189161898338E-2</v>
      </c>
      <c r="J15" s="20">
        <v>2.7809586127924835E-3</v>
      </c>
      <c r="K15" s="20">
        <v>-4.5024469820554643E-2</v>
      </c>
      <c r="L15" s="20">
        <v>-1.8619747181414459E-2</v>
      </c>
      <c r="M15" s="20">
        <v>-4.8738033072236675E-2</v>
      </c>
      <c r="N15" s="20">
        <v>-6.258005489478502E-2</v>
      </c>
      <c r="O15" s="23">
        <v>19</v>
      </c>
      <c r="P15" s="23">
        <v>226</v>
      </c>
      <c r="Q15" s="23">
        <v>77</v>
      </c>
    </row>
    <row r="16" spans="1:18" x14ac:dyDescent="0.75">
      <c r="A16" s="4" t="s">
        <v>91</v>
      </c>
      <c r="B16" s="15" t="s">
        <v>276</v>
      </c>
      <c r="C16" s="23">
        <v>10</v>
      </c>
      <c r="D16" s="23">
        <v>111</v>
      </c>
      <c r="E16" s="23">
        <v>15</v>
      </c>
      <c r="F16" s="25">
        <v>8.8388576193454194E-2</v>
      </c>
      <c r="G16" s="20">
        <v>0.13809615016280397</v>
      </c>
      <c r="H16" s="20">
        <v>2.8778189161898338E-2</v>
      </c>
      <c r="I16" s="20">
        <v>2.7809586127924835E-3</v>
      </c>
      <c r="J16" s="20">
        <v>-4.5024469820554643E-2</v>
      </c>
      <c r="K16" s="20">
        <v>-1.8619747181414459E-2</v>
      </c>
      <c r="L16" s="20">
        <v>-4.8738033072236675E-2</v>
      </c>
      <c r="M16" s="20">
        <v>-6.258005489478502E-2</v>
      </c>
      <c r="N16" s="20">
        <v>-6.1877805973062694E-2</v>
      </c>
      <c r="O16" s="23">
        <v>9</v>
      </c>
      <c r="P16" s="23">
        <v>180</v>
      </c>
      <c r="Q16" s="23">
        <v>44</v>
      </c>
    </row>
    <row r="17" spans="1:17" x14ac:dyDescent="0.75">
      <c r="A17" s="4" t="s">
        <v>92</v>
      </c>
      <c r="B17" s="15" t="s">
        <v>275</v>
      </c>
      <c r="C17" s="23">
        <v>13</v>
      </c>
      <c r="D17" s="23">
        <v>131</v>
      </c>
      <c r="E17" s="23">
        <v>26</v>
      </c>
      <c r="F17" s="25">
        <v>0.13809615016280397</v>
      </c>
      <c r="G17" s="20">
        <v>2.8778189161898338E-2</v>
      </c>
      <c r="H17" s="20">
        <v>2.7809586127924835E-3</v>
      </c>
      <c r="I17" s="20">
        <v>-4.5024469820554643E-2</v>
      </c>
      <c r="J17" s="20">
        <v>-1.8619747181414459E-2</v>
      </c>
      <c r="K17" s="20">
        <v>-4.8738033072236675E-2</v>
      </c>
      <c r="L17" s="20">
        <v>-6.258005489478502E-2</v>
      </c>
      <c r="M17" s="20">
        <v>-6.1877805973062694E-2</v>
      </c>
      <c r="N17" s="20">
        <v>-8.1356637536412868E-2</v>
      </c>
      <c r="O17" s="23">
        <v>5</v>
      </c>
      <c r="P17" s="23">
        <v>169</v>
      </c>
      <c r="Q17" s="23">
        <v>58</v>
      </c>
    </row>
    <row r="18" spans="1:17" x14ac:dyDescent="0.75">
      <c r="A18" s="4" t="s">
        <v>93</v>
      </c>
      <c r="B18" s="15" t="s">
        <v>274</v>
      </c>
      <c r="C18" s="23">
        <v>6</v>
      </c>
      <c r="D18" s="23">
        <v>130</v>
      </c>
      <c r="E18" s="23">
        <v>32</v>
      </c>
      <c r="F18" s="25">
        <v>2.8778189161898338E-2</v>
      </c>
      <c r="G18" s="20">
        <v>2.7809586127924835E-3</v>
      </c>
      <c r="H18" s="20">
        <v>-4.5024469820554643E-2</v>
      </c>
      <c r="I18" s="20">
        <v>-1.8619747181414459E-2</v>
      </c>
      <c r="J18" s="20">
        <v>-4.8738033072236675E-2</v>
      </c>
      <c r="K18" s="20">
        <v>-6.258005489478502E-2</v>
      </c>
      <c r="L18" s="20">
        <v>-6.1877805973062694E-2</v>
      </c>
      <c r="M18" s="20">
        <v>-8.1356637536412868E-2</v>
      </c>
      <c r="N18" s="20">
        <v>-1.1098527746319364E-2</v>
      </c>
      <c r="O18" s="23">
        <v>16</v>
      </c>
      <c r="P18" s="23">
        <v>237</v>
      </c>
      <c r="Q18" s="23">
        <v>53</v>
      </c>
    </row>
    <row r="19" spans="1:17" x14ac:dyDescent="0.75">
      <c r="A19" s="4" t="s">
        <v>94</v>
      </c>
      <c r="B19" s="15" t="s">
        <v>273</v>
      </c>
      <c r="C19" s="23">
        <v>15</v>
      </c>
      <c r="D19" s="23">
        <v>120</v>
      </c>
      <c r="E19" s="23">
        <v>44</v>
      </c>
      <c r="F19" s="25">
        <v>2.7809586127924835E-3</v>
      </c>
      <c r="G19" s="20">
        <v>-4.5024469820554643E-2</v>
      </c>
      <c r="H19" s="20">
        <v>-1.8619747181414459E-2</v>
      </c>
      <c r="I19" s="20">
        <v>-4.8738033072236675E-2</v>
      </c>
      <c r="J19" s="20">
        <v>-6.258005489478502E-2</v>
      </c>
      <c r="K19" s="20">
        <v>-6.1877805973062694E-2</v>
      </c>
      <c r="L19" s="20">
        <v>-8.1356637536412868E-2</v>
      </c>
      <c r="M19" s="20">
        <v>-1.1098527746319364E-2</v>
      </c>
      <c r="N19" s="20">
        <v>-5.5657352267521776E-2</v>
      </c>
      <c r="O19" s="23">
        <v>21</v>
      </c>
      <c r="P19" s="23">
        <v>189</v>
      </c>
      <c r="Q19" s="23">
        <v>78</v>
      </c>
    </row>
    <row r="20" spans="1:17" x14ac:dyDescent="0.75">
      <c r="A20" s="4" t="s">
        <v>95</v>
      </c>
      <c r="B20" s="15" t="s">
        <v>272</v>
      </c>
      <c r="C20" s="23">
        <v>13</v>
      </c>
      <c r="D20" s="23">
        <v>152</v>
      </c>
      <c r="E20" s="23">
        <v>31</v>
      </c>
      <c r="F20" s="25">
        <v>-4.5024469820554643E-2</v>
      </c>
      <c r="G20" s="20">
        <v>-1.8619747181414459E-2</v>
      </c>
      <c r="H20" s="20">
        <v>-4.8738033072236675E-2</v>
      </c>
      <c r="I20" s="20">
        <v>-6.258005489478502E-2</v>
      </c>
      <c r="J20" s="20">
        <v>-6.1877805973062694E-2</v>
      </c>
      <c r="K20" s="20">
        <v>-8.1356637536412868E-2</v>
      </c>
      <c r="L20" s="20">
        <v>-1.1098527746319364E-2</v>
      </c>
      <c r="M20" s="20">
        <v>-5.5657352267521776E-2</v>
      </c>
      <c r="N20" s="20">
        <v>3.4440941062333197E-2</v>
      </c>
      <c r="O20" s="23">
        <v>29</v>
      </c>
      <c r="P20" s="23">
        <v>254</v>
      </c>
      <c r="Q20" s="23">
        <v>85</v>
      </c>
    </row>
    <row r="21" spans="1:17" x14ac:dyDescent="0.75">
      <c r="A21" s="4" t="s">
        <v>96</v>
      </c>
      <c r="B21" s="15" t="s">
        <v>271</v>
      </c>
      <c r="C21" s="23">
        <v>12</v>
      </c>
      <c r="D21" s="23">
        <v>169</v>
      </c>
      <c r="E21" s="23">
        <v>19</v>
      </c>
      <c r="F21" s="25">
        <v>-1.8619747181414459E-2</v>
      </c>
      <c r="G21" s="20">
        <v>-4.8738033072236675E-2</v>
      </c>
      <c r="H21" s="20">
        <v>-6.258005489478502E-2</v>
      </c>
      <c r="I21" s="20">
        <v>-6.1877805973062694E-2</v>
      </c>
      <c r="J21" s="20">
        <v>-8.1356637536412868E-2</v>
      </c>
      <c r="K21" s="20">
        <v>-1.1098527746319364E-2</v>
      </c>
      <c r="L21" s="20">
        <v>-5.5657352267521776E-2</v>
      </c>
      <c r="M21" s="20">
        <v>3.4440941062333197E-2</v>
      </c>
      <c r="N21" s="20">
        <v>-4.1266119577960114E-2</v>
      </c>
      <c r="O21" s="23">
        <v>16</v>
      </c>
      <c r="P21" s="23">
        <v>241</v>
      </c>
      <c r="Q21" s="23">
        <v>51</v>
      </c>
    </row>
    <row r="22" spans="1:17" x14ac:dyDescent="0.75">
      <c r="A22" s="4" t="s">
        <v>97</v>
      </c>
      <c r="B22" s="15" t="s">
        <v>270</v>
      </c>
      <c r="C22" s="23">
        <v>11</v>
      </c>
      <c r="D22" s="23">
        <v>218</v>
      </c>
      <c r="E22" s="23">
        <v>53</v>
      </c>
      <c r="F22" s="25">
        <v>-4.8738033072236675E-2</v>
      </c>
      <c r="G22" s="20">
        <v>-6.258005489478502E-2</v>
      </c>
      <c r="H22" s="20">
        <v>-6.1877805973062694E-2</v>
      </c>
      <c r="I22" s="20">
        <v>-8.1356637536412868E-2</v>
      </c>
      <c r="J22" s="20">
        <v>-1.1098527746319364E-2</v>
      </c>
      <c r="K22" s="20">
        <v>-5.5657352267521776E-2</v>
      </c>
      <c r="L22" s="20">
        <v>3.4440941062333197E-2</v>
      </c>
      <c r="M22" s="20">
        <v>-4.1266119577960114E-2</v>
      </c>
      <c r="N22" s="20">
        <v>9.2198581560283724E-2</v>
      </c>
      <c r="O22" s="23">
        <v>18</v>
      </c>
      <c r="P22" s="23">
        <v>263</v>
      </c>
      <c r="Q22" s="23">
        <v>73</v>
      </c>
    </row>
    <row r="23" spans="1:17" x14ac:dyDescent="0.75">
      <c r="A23" s="4" t="s">
        <v>98</v>
      </c>
      <c r="B23" s="15" t="s">
        <v>269</v>
      </c>
      <c r="C23" s="23">
        <v>27</v>
      </c>
      <c r="D23" s="23">
        <v>160</v>
      </c>
      <c r="E23" s="23">
        <v>23</v>
      </c>
      <c r="F23" s="25">
        <v>-6.258005489478502E-2</v>
      </c>
      <c r="G23" s="20">
        <v>-6.1877805973062694E-2</v>
      </c>
      <c r="H23" s="20">
        <v>-8.1356637536412868E-2</v>
      </c>
      <c r="I23" s="20">
        <v>-1.1098527746319364E-2</v>
      </c>
      <c r="J23" s="20">
        <v>-5.5657352267521776E-2</v>
      </c>
      <c r="K23" s="20">
        <v>3.4440941062333197E-2</v>
      </c>
      <c r="L23" s="20">
        <v>-4.1266119577960114E-2</v>
      </c>
      <c r="M23" s="20">
        <v>9.2198581560283724E-2</v>
      </c>
      <c r="N23" s="20">
        <v>-4.0976265114196157E-2</v>
      </c>
      <c r="O23" s="23">
        <v>19</v>
      </c>
      <c r="P23" s="23">
        <v>212</v>
      </c>
      <c r="Q23" s="23">
        <v>64</v>
      </c>
    </row>
    <row r="24" spans="1:17" x14ac:dyDescent="0.75">
      <c r="A24" s="4" t="s">
        <v>99</v>
      </c>
      <c r="B24" s="15" t="s">
        <v>268</v>
      </c>
      <c r="C24" s="23">
        <v>7</v>
      </c>
      <c r="D24" s="23">
        <v>83</v>
      </c>
      <c r="E24" s="23">
        <v>32</v>
      </c>
      <c r="F24" s="25">
        <v>-6.1877805973062694E-2</v>
      </c>
      <c r="G24" s="20">
        <v>-8.1356637536412868E-2</v>
      </c>
      <c r="H24" s="20">
        <v>-1.1098527746319364E-2</v>
      </c>
      <c r="I24" s="20">
        <v>-5.5657352267521776E-2</v>
      </c>
      <c r="J24" s="20">
        <v>3.4440941062333197E-2</v>
      </c>
      <c r="K24" s="20">
        <v>-4.1266119577960114E-2</v>
      </c>
      <c r="L24" s="20">
        <v>9.2198581560283724E-2</v>
      </c>
      <c r="M24" s="20">
        <v>-4.0976265114196157E-2</v>
      </c>
      <c r="N24" s="20">
        <v>-1.0273173009572756E-2</v>
      </c>
      <c r="O24" s="23">
        <v>14</v>
      </c>
      <c r="P24" s="23">
        <v>161</v>
      </c>
      <c r="Q24" s="23">
        <v>44</v>
      </c>
    </row>
    <row r="25" spans="1:17" x14ac:dyDescent="0.75">
      <c r="A25" s="4" t="s">
        <v>100</v>
      </c>
      <c r="B25" s="15" t="s">
        <v>267</v>
      </c>
      <c r="C25" s="23">
        <v>13</v>
      </c>
      <c r="D25" s="23">
        <v>106</v>
      </c>
      <c r="E25" s="23">
        <v>36</v>
      </c>
      <c r="F25" s="25">
        <v>-8.1356637536412868E-2</v>
      </c>
      <c r="G25" s="20">
        <v>-1.1098527746319364E-2</v>
      </c>
      <c r="H25" s="20">
        <v>-5.5657352267521776E-2</v>
      </c>
      <c r="I25" s="20">
        <v>3.4440941062333197E-2</v>
      </c>
      <c r="J25" s="20">
        <v>-4.1266119577960114E-2</v>
      </c>
      <c r="K25" s="20">
        <v>9.2198581560283724E-2</v>
      </c>
      <c r="L25" s="20">
        <v>-4.0976265114196157E-2</v>
      </c>
      <c r="M25" s="20">
        <v>-1.0273173009572756E-2</v>
      </c>
      <c r="N25" s="20">
        <v>7.7612644491625402E-2</v>
      </c>
      <c r="O25" s="23">
        <v>23</v>
      </c>
      <c r="P25" s="23">
        <v>217</v>
      </c>
      <c r="Q25" s="23">
        <v>80</v>
      </c>
    </row>
    <row r="26" spans="1:17" x14ac:dyDescent="0.75">
      <c r="A26" s="4" t="s">
        <v>101</v>
      </c>
      <c r="B26" s="15" t="s">
        <v>266</v>
      </c>
      <c r="C26" s="23">
        <v>13</v>
      </c>
      <c r="D26" s="23">
        <v>168</v>
      </c>
      <c r="E26" s="23">
        <v>20</v>
      </c>
      <c r="F26" s="25">
        <v>-1.1098527746319364E-2</v>
      </c>
      <c r="G26" s="20">
        <v>-5.5657352267521776E-2</v>
      </c>
      <c r="H26" s="20">
        <v>3.4440941062333197E-2</v>
      </c>
      <c r="I26" s="20">
        <v>-4.1266119577960114E-2</v>
      </c>
      <c r="J26" s="20">
        <v>9.2198581560283724E-2</v>
      </c>
      <c r="K26" s="20">
        <v>-4.0976265114196157E-2</v>
      </c>
      <c r="L26" s="20">
        <v>-1.0273173009572756E-2</v>
      </c>
      <c r="M26" s="20">
        <v>7.7612644491625402E-2</v>
      </c>
      <c r="N26" s="20">
        <v>-2.0359019264448382E-2</v>
      </c>
      <c r="O26" s="23">
        <v>6</v>
      </c>
      <c r="P26" s="23">
        <v>235</v>
      </c>
      <c r="Q26" s="23">
        <v>37</v>
      </c>
    </row>
    <row r="27" spans="1:17" x14ac:dyDescent="0.75">
      <c r="A27" s="4" t="s">
        <v>102</v>
      </c>
      <c r="B27" s="15" t="s">
        <v>265</v>
      </c>
      <c r="C27" s="23">
        <v>12</v>
      </c>
      <c r="D27" s="23">
        <v>135</v>
      </c>
      <c r="E27" s="23">
        <v>34</v>
      </c>
      <c r="F27" s="25">
        <v>-5.5657352267521776E-2</v>
      </c>
      <c r="G27" s="20">
        <v>3.4440941062333197E-2</v>
      </c>
      <c r="H27" s="20">
        <v>-4.1266119577960114E-2</v>
      </c>
      <c r="I27" s="20">
        <v>9.2198581560283724E-2</v>
      </c>
      <c r="J27" s="20">
        <v>-4.0976265114196157E-2</v>
      </c>
      <c r="K27" s="20">
        <v>-1.0273173009572756E-2</v>
      </c>
      <c r="L27" s="20">
        <v>7.7612644491625402E-2</v>
      </c>
      <c r="M27" s="20">
        <v>-2.0359019264448382E-2</v>
      </c>
      <c r="N27" s="20">
        <v>6.2346368715083811E-2</v>
      </c>
      <c r="O27" s="23">
        <v>11</v>
      </c>
      <c r="P27" s="23">
        <v>236</v>
      </c>
      <c r="Q27" s="23">
        <v>69</v>
      </c>
    </row>
    <row r="28" spans="1:17" x14ac:dyDescent="0.75">
      <c r="A28" s="4" t="s">
        <v>103</v>
      </c>
      <c r="B28" s="15" t="s">
        <v>264</v>
      </c>
      <c r="C28" s="23">
        <v>10</v>
      </c>
      <c r="D28" s="23">
        <v>124</v>
      </c>
      <c r="E28" s="23">
        <v>25</v>
      </c>
      <c r="F28" s="25">
        <v>3.4440941062333197E-2</v>
      </c>
      <c r="G28" s="20">
        <v>-4.1266119577960114E-2</v>
      </c>
      <c r="H28" s="20">
        <v>9.2198581560283724E-2</v>
      </c>
      <c r="I28" s="20">
        <v>-4.0976265114196157E-2</v>
      </c>
      <c r="J28" s="20">
        <v>-1.0273173009572756E-2</v>
      </c>
      <c r="K28" s="20">
        <v>7.7612644491625402E-2</v>
      </c>
      <c r="L28" s="20">
        <v>-2.0359019264448382E-2</v>
      </c>
      <c r="M28" s="20">
        <v>6.2346368715083811E-2</v>
      </c>
      <c r="N28" s="20">
        <v>-4.5014724442574705E-2</v>
      </c>
      <c r="O28" s="23">
        <v>11</v>
      </c>
      <c r="P28" s="23">
        <v>156</v>
      </c>
      <c r="Q28" s="23">
        <v>59</v>
      </c>
    </row>
    <row r="29" spans="1:17" x14ac:dyDescent="0.75">
      <c r="A29" s="4" t="s">
        <v>104</v>
      </c>
      <c r="B29" s="15" t="s">
        <v>263</v>
      </c>
      <c r="C29" s="23">
        <v>4</v>
      </c>
      <c r="D29" s="23">
        <v>94</v>
      </c>
      <c r="E29" s="23">
        <v>48</v>
      </c>
      <c r="F29" s="25">
        <v>-4.1266119577960114E-2</v>
      </c>
      <c r="G29" s="20">
        <v>9.2198581560283724E-2</v>
      </c>
      <c r="H29" s="20">
        <v>-4.0976265114196157E-2</v>
      </c>
      <c r="I29" s="20">
        <v>-1.0273173009572756E-2</v>
      </c>
      <c r="J29" s="20">
        <v>7.7612644491625402E-2</v>
      </c>
      <c r="K29" s="20">
        <v>-2.0359019264448382E-2</v>
      </c>
      <c r="L29" s="20">
        <v>6.2346368715083811E-2</v>
      </c>
      <c r="M29" s="20">
        <v>-4.5014724442574705E-2</v>
      </c>
      <c r="N29" s="20">
        <v>-0.1559471365638766</v>
      </c>
      <c r="O29" s="23">
        <v>10</v>
      </c>
      <c r="P29" s="23">
        <v>147</v>
      </c>
      <c r="Q29" s="23">
        <v>62</v>
      </c>
    </row>
    <row r="30" spans="1:17" x14ac:dyDescent="0.75">
      <c r="A30" s="4" t="s">
        <v>105</v>
      </c>
      <c r="B30" s="15" t="s">
        <v>262</v>
      </c>
      <c r="C30" s="23">
        <v>5</v>
      </c>
      <c r="D30" s="23">
        <v>98</v>
      </c>
      <c r="E30" s="23">
        <v>30</v>
      </c>
      <c r="F30" s="25">
        <v>9.2198581560283724E-2</v>
      </c>
      <c r="G30" s="20">
        <v>-4.0976265114196157E-2</v>
      </c>
      <c r="H30" s="20">
        <v>-1.0273173009572756E-2</v>
      </c>
      <c r="I30" s="20">
        <v>7.7612644491625402E-2</v>
      </c>
      <c r="J30" s="20">
        <v>-2.0359019264448382E-2</v>
      </c>
      <c r="K30" s="20">
        <v>6.2346368715083811E-2</v>
      </c>
      <c r="L30" s="20">
        <v>-4.5014724442574705E-2</v>
      </c>
      <c r="M30" s="20">
        <v>-0.1559471365638766</v>
      </c>
      <c r="N30" s="20">
        <v>4.8799582463465496E-2</v>
      </c>
      <c r="O30" s="23">
        <v>3</v>
      </c>
      <c r="P30" s="23">
        <v>173</v>
      </c>
      <c r="Q30" s="23">
        <v>88</v>
      </c>
    </row>
    <row r="31" spans="1:17" x14ac:dyDescent="0.75">
      <c r="A31" s="4" t="s">
        <v>106</v>
      </c>
      <c r="B31" s="15" t="s">
        <v>261</v>
      </c>
      <c r="C31" s="23">
        <v>5</v>
      </c>
      <c r="D31" s="23">
        <v>131</v>
      </c>
      <c r="E31" s="23">
        <v>24</v>
      </c>
      <c r="F31" s="25">
        <v>-4.0976265114196157E-2</v>
      </c>
      <c r="G31" s="20">
        <v>-1.0273173009572756E-2</v>
      </c>
      <c r="H31" s="20">
        <v>7.7612644491625402E-2</v>
      </c>
      <c r="I31" s="20">
        <v>-2.0359019264448382E-2</v>
      </c>
      <c r="J31" s="20">
        <v>6.2346368715083811E-2</v>
      </c>
      <c r="K31" s="20">
        <v>-4.5014724442574705E-2</v>
      </c>
      <c r="L31" s="20">
        <v>-0.1559471365638766</v>
      </c>
      <c r="M31" s="20">
        <v>4.8799582463465496E-2</v>
      </c>
      <c r="N31" s="20">
        <v>4.7524259766110966E-2</v>
      </c>
      <c r="O31" s="23">
        <v>6</v>
      </c>
      <c r="P31" s="23">
        <v>197</v>
      </c>
      <c r="Q31" s="23">
        <v>54</v>
      </c>
    </row>
    <row r="32" spans="1:17" x14ac:dyDescent="0.75">
      <c r="A32" s="4" t="s">
        <v>107</v>
      </c>
      <c r="B32" s="15" t="s">
        <v>260</v>
      </c>
      <c r="C32" s="23">
        <v>5</v>
      </c>
      <c r="D32" s="23">
        <v>90</v>
      </c>
      <c r="E32" s="23">
        <v>24</v>
      </c>
      <c r="F32" s="25">
        <v>-1.0273173009572756E-2</v>
      </c>
      <c r="G32" s="20">
        <v>7.7612644491625402E-2</v>
      </c>
      <c r="H32" s="20">
        <v>-2.0359019264448382E-2</v>
      </c>
      <c r="I32" s="20">
        <v>6.2346368715083811E-2</v>
      </c>
      <c r="J32" s="20">
        <v>-4.5014724442574705E-2</v>
      </c>
      <c r="K32" s="20">
        <v>-0.1559471365638766</v>
      </c>
      <c r="L32" s="20">
        <v>4.8799582463465496E-2</v>
      </c>
      <c r="M32" s="20">
        <v>4.7524259766110966E-2</v>
      </c>
      <c r="N32" s="20">
        <v>3.2779097387173328E-2</v>
      </c>
      <c r="O32" s="23">
        <v>10</v>
      </c>
      <c r="P32" s="23">
        <v>205</v>
      </c>
      <c r="Q32" s="23">
        <v>75</v>
      </c>
    </row>
    <row r="33" spans="1:18" x14ac:dyDescent="0.75">
      <c r="A33" s="4" t="s">
        <v>108</v>
      </c>
      <c r="B33" s="15" t="s">
        <v>259</v>
      </c>
      <c r="C33" s="23">
        <v>16</v>
      </c>
      <c r="D33" s="23">
        <v>146</v>
      </c>
      <c r="E33" s="23">
        <v>19</v>
      </c>
      <c r="F33" s="25">
        <v>7.7612644491625402E-2</v>
      </c>
      <c r="G33" s="20">
        <v>-2.0359019264448382E-2</v>
      </c>
      <c r="H33" s="20">
        <v>6.2346368715083811E-2</v>
      </c>
      <c r="I33" s="20">
        <v>-4.5014724442574705E-2</v>
      </c>
      <c r="J33" s="20">
        <v>-0.1559471365638766</v>
      </c>
      <c r="K33" s="20">
        <v>4.8799582463465496E-2</v>
      </c>
      <c r="L33" s="20">
        <v>4.7524259766110966E-2</v>
      </c>
      <c r="M33" s="20">
        <v>3.2779097387173328E-2</v>
      </c>
      <c r="N33" s="20">
        <v>-9.0156393744250218E-2</v>
      </c>
      <c r="O33" s="23">
        <v>9</v>
      </c>
      <c r="P33" s="23">
        <v>212</v>
      </c>
      <c r="Q33" s="23">
        <v>60</v>
      </c>
    </row>
    <row r="34" spans="1:18" x14ac:dyDescent="0.75">
      <c r="A34" s="4" t="s">
        <v>109</v>
      </c>
      <c r="B34" s="15" t="s">
        <v>258</v>
      </c>
      <c r="C34" s="23">
        <v>18</v>
      </c>
      <c r="D34" s="23">
        <v>144</v>
      </c>
      <c r="E34" s="23">
        <v>36</v>
      </c>
      <c r="F34" s="25">
        <v>-2.0359019264448382E-2</v>
      </c>
      <c r="G34" s="20">
        <v>6.2346368715083811E-2</v>
      </c>
      <c r="H34" s="20">
        <v>-4.5014724442574705E-2</v>
      </c>
      <c r="I34" s="20">
        <v>-0.1559471365638766</v>
      </c>
      <c r="J34" s="20">
        <v>4.8799582463465496E-2</v>
      </c>
      <c r="K34" s="20">
        <v>4.7524259766110966E-2</v>
      </c>
      <c r="L34" s="20">
        <v>3.2779097387173328E-2</v>
      </c>
      <c r="M34" s="20">
        <v>-9.0156393744250218E-2</v>
      </c>
      <c r="N34" s="20">
        <v>-6.3447927199191123E-2</v>
      </c>
      <c r="O34" s="23">
        <v>6</v>
      </c>
      <c r="P34" s="23">
        <v>184</v>
      </c>
      <c r="Q34" s="23">
        <v>67</v>
      </c>
    </row>
    <row r="35" spans="1:18" x14ac:dyDescent="0.75">
      <c r="A35" s="4" t="s">
        <v>110</v>
      </c>
      <c r="B35" s="15" t="s">
        <v>257</v>
      </c>
      <c r="C35" s="23">
        <v>14</v>
      </c>
      <c r="D35" s="23">
        <v>130</v>
      </c>
      <c r="E35" s="23">
        <v>31</v>
      </c>
      <c r="F35" s="25">
        <v>6.2346368715083811E-2</v>
      </c>
      <c r="G35" s="20">
        <v>-4.5014724442574705E-2</v>
      </c>
      <c r="H35" s="20">
        <v>-0.1559471365638766</v>
      </c>
      <c r="I35" s="20">
        <v>4.8799582463465496E-2</v>
      </c>
      <c r="J35" s="20">
        <v>4.7524259766110966E-2</v>
      </c>
      <c r="K35" s="20">
        <v>3.2779097387173328E-2</v>
      </c>
      <c r="L35" s="20">
        <v>-9.0156393744250218E-2</v>
      </c>
      <c r="M35" s="20">
        <v>-6.3447927199191123E-2</v>
      </c>
      <c r="N35" s="20">
        <v>7.3954116059379293E-2</v>
      </c>
      <c r="O35" s="23">
        <v>17</v>
      </c>
      <c r="P35" s="23">
        <v>200</v>
      </c>
      <c r="Q35" s="23">
        <v>54</v>
      </c>
    </row>
    <row r="36" spans="1:18" x14ac:dyDescent="0.75">
      <c r="A36" s="4" t="s">
        <v>111</v>
      </c>
      <c r="B36" s="15" t="s">
        <v>256</v>
      </c>
      <c r="C36" s="23">
        <v>28</v>
      </c>
      <c r="D36" s="23">
        <v>148</v>
      </c>
      <c r="E36" s="23">
        <v>35</v>
      </c>
      <c r="F36" s="25">
        <v>-4.5014724442574705E-2</v>
      </c>
      <c r="G36" s="20">
        <v>-0.1559471365638766</v>
      </c>
      <c r="H36" s="20">
        <v>4.8799582463465496E-2</v>
      </c>
      <c r="I36" s="20">
        <v>4.7524259766110966E-2</v>
      </c>
      <c r="J36" s="20">
        <v>3.2779097387173328E-2</v>
      </c>
      <c r="K36" s="20">
        <v>-9.0156393744250218E-2</v>
      </c>
      <c r="L36" s="20">
        <v>-6.3447927199191123E-2</v>
      </c>
      <c r="M36" s="20">
        <v>7.3954116059379293E-2</v>
      </c>
      <c r="N36" s="20">
        <v>6.006534305101785E-2</v>
      </c>
      <c r="O36" s="23">
        <v>19</v>
      </c>
      <c r="P36" s="23">
        <v>306</v>
      </c>
      <c r="Q36" s="23">
        <v>68</v>
      </c>
    </row>
    <row r="37" spans="1:18" x14ac:dyDescent="0.75">
      <c r="A37" s="4" t="s">
        <v>112</v>
      </c>
      <c r="B37" s="15" t="s">
        <v>255</v>
      </c>
      <c r="C37" s="23">
        <v>11</v>
      </c>
      <c r="D37" s="23">
        <v>187</v>
      </c>
      <c r="E37" s="23">
        <v>31</v>
      </c>
      <c r="F37" s="25">
        <v>-0.1559471365638766</v>
      </c>
      <c r="G37" s="20">
        <v>4.8799582463465496E-2</v>
      </c>
      <c r="H37" s="20">
        <v>4.7524259766110966E-2</v>
      </c>
      <c r="I37" s="20">
        <v>3.2779097387173328E-2</v>
      </c>
      <c r="J37" s="20">
        <v>-9.0156393744250218E-2</v>
      </c>
      <c r="K37" s="20">
        <v>-6.3447927199191123E-2</v>
      </c>
      <c r="L37" s="20">
        <v>7.3954116059379293E-2</v>
      </c>
      <c r="M37" s="20">
        <v>6.006534305101785E-2</v>
      </c>
      <c r="N37" s="20">
        <v>4.2437174016121341E-2</v>
      </c>
      <c r="O37" s="23">
        <v>8</v>
      </c>
      <c r="P37" s="23">
        <v>232</v>
      </c>
      <c r="Q37" s="23">
        <v>88</v>
      </c>
      <c r="R37" s="23">
        <v>1</v>
      </c>
    </row>
    <row r="38" spans="1:18" x14ac:dyDescent="0.75">
      <c r="A38" s="4" t="s">
        <v>113</v>
      </c>
      <c r="B38" s="15" t="s">
        <v>254</v>
      </c>
      <c r="C38" s="23">
        <v>17</v>
      </c>
      <c r="D38" s="23">
        <v>116</v>
      </c>
      <c r="E38" s="23">
        <v>27</v>
      </c>
      <c r="F38" s="25">
        <v>4.8799582463465496E-2</v>
      </c>
      <c r="G38" s="20">
        <v>4.7524259766110966E-2</v>
      </c>
      <c r="H38" s="20">
        <v>3.2779097387173328E-2</v>
      </c>
      <c r="I38" s="20">
        <v>-9.0156393744250218E-2</v>
      </c>
      <c r="J38" s="20">
        <v>-6.3447927199191123E-2</v>
      </c>
      <c r="K38" s="20">
        <v>7.3954116059379293E-2</v>
      </c>
      <c r="L38" s="20">
        <v>6.006534305101785E-2</v>
      </c>
      <c r="M38" s="20">
        <v>4.2437174016121341E-2</v>
      </c>
      <c r="N38" s="20">
        <v>-0.15078462588128272</v>
      </c>
      <c r="O38" s="23">
        <v>25</v>
      </c>
      <c r="P38" s="23">
        <v>227</v>
      </c>
      <c r="Q38" s="23">
        <v>103</v>
      </c>
    </row>
    <row r="39" spans="1:18" x14ac:dyDescent="0.75">
      <c r="A39" s="4" t="s">
        <v>114</v>
      </c>
      <c r="B39" s="15" t="s">
        <v>253</v>
      </c>
      <c r="C39" s="23">
        <v>19</v>
      </c>
      <c r="D39" s="23">
        <v>189</v>
      </c>
      <c r="E39" s="23">
        <v>26</v>
      </c>
      <c r="F39" s="25">
        <v>4.7524259766110966E-2</v>
      </c>
      <c r="G39" s="20">
        <v>3.2779097387173328E-2</v>
      </c>
      <c r="H39" s="20">
        <v>-9.0156393744250218E-2</v>
      </c>
      <c r="I39" s="20">
        <v>-6.3447927199191123E-2</v>
      </c>
      <c r="J39" s="20">
        <v>7.3954116059379293E-2</v>
      </c>
      <c r="K39" s="20">
        <v>6.006534305101785E-2</v>
      </c>
      <c r="L39" s="20">
        <v>4.2437174016121341E-2</v>
      </c>
      <c r="M39" s="20">
        <v>-0.15078462588128272</v>
      </c>
      <c r="N39" s="20">
        <v>-0.10283877878950189</v>
      </c>
      <c r="O39" s="23">
        <v>27</v>
      </c>
      <c r="P39" s="23">
        <v>300</v>
      </c>
      <c r="Q39" s="23">
        <v>77</v>
      </c>
    </row>
    <row r="40" spans="1:18" x14ac:dyDescent="0.75">
      <c r="A40" s="4" t="s">
        <v>115</v>
      </c>
      <c r="B40" s="15" t="s">
        <v>252</v>
      </c>
      <c r="C40" s="23">
        <v>18</v>
      </c>
      <c r="D40" s="23">
        <v>173</v>
      </c>
      <c r="E40" s="23">
        <v>28</v>
      </c>
      <c r="F40" s="25">
        <v>3.2779097387173328E-2</v>
      </c>
      <c r="G40" s="20">
        <v>-9.0156393744250218E-2</v>
      </c>
      <c r="H40" s="20">
        <v>-6.3447927199191123E-2</v>
      </c>
      <c r="I40" s="20">
        <v>7.3954116059379293E-2</v>
      </c>
      <c r="J40" s="20">
        <v>6.006534305101785E-2</v>
      </c>
      <c r="K40" s="20">
        <v>4.2437174016121341E-2</v>
      </c>
      <c r="L40" s="20">
        <v>-0.15078462588128272</v>
      </c>
      <c r="M40" s="20">
        <v>-0.10283877878950189</v>
      </c>
      <c r="N40" s="20">
        <v>7.6119402985074691E-2</v>
      </c>
      <c r="O40" s="23">
        <v>51</v>
      </c>
      <c r="P40" s="23">
        <v>246</v>
      </c>
      <c r="Q40" s="23">
        <v>263</v>
      </c>
    </row>
    <row r="41" spans="1:18" x14ac:dyDescent="0.75">
      <c r="A41" s="4" t="s">
        <v>116</v>
      </c>
      <c r="B41" s="15" t="s">
        <v>251</v>
      </c>
      <c r="C41" s="23">
        <v>6</v>
      </c>
      <c r="D41" s="23">
        <v>163</v>
      </c>
      <c r="E41" s="23">
        <v>45</v>
      </c>
      <c r="F41" s="25">
        <v>-9.0156393744250218E-2</v>
      </c>
      <c r="G41" s="20">
        <v>-6.3447927199191123E-2</v>
      </c>
      <c r="H41" s="20">
        <v>7.3954116059379293E-2</v>
      </c>
      <c r="I41" s="20">
        <v>6.006534305101785E-2</v>
      </c>
      <c r="J41" s="20">
        <v>4.2437174016121341E-2</v>
      </c>
      <c r="K41" s="20">
        <v>-0.15078462588128272</v>
      </c>
      <c r="L41" s="20">
        <v>-0.10283877878950189</v>
      </c>
      <c r="M41" s="20">
        <v>7.6119402985074691E-2</v>
      </c>
      <c r="N41" s="20">
        <v>-6.2968099861303695E-2</v>
      </c>
      <c r="O41" s="23">
        <v>39</v>
      </c>
      <c r="P41" s="23">
        <v>323</v>
      </c>
      <c r="Q41" s="23">
        <v>455</v>
      </c>
    </row>
    <row r="42" spans="1:18" x14ac:dyDescent="0.75">
      <c r="A42" s="4" t="s">
        <v>117</v>
      </c>
      <c r="B42" s="15" t="s">
        <v>250</v>
      </c>
      <c r="C42" s="23">
        <v>13</v>
      </c>
      <c r="D42" s="23">
        <v>157</v>
      </c>
      <c r="E42" s="23">
        <v>37</v>
      </c>
      <c r="F42" s="25">
        <v>-6.3447927199191123E-2</v>
      </c>
      <c r="G42" s="20">
        <v>7.3954116059379293E-2</v>
      </c>
      <c r="H42" s="20">
        <v>6.006534305101785E-2</v>
      </c>
      <c r="I42" s="20">
        <v>4.2437174016121341E-2</v>
      </c>
      <c r="J42" s="20">
        <v>-0.15078462588128272</v>
      </c>
      <c r="K42" s="20">
        <v>-0.10283877878950189</v>
      </c>
      <c r="L42" s="20">
        <v>7.6119402985074691E-2</v>
      </c>
      <c r="M42" s="20">
        <v>-6.2968099861303695E-2</v>
      </c>
      <c r="N42" s="20">
        <v>2.6642984014209059E-3</v>
      </c>
      <c r="O42" s="23">
        <v>58</v>
      </c>
      <c r="P42" s="23">
        <v>366</v>
      </c>
      <c r="Q42" s="23">
        <v>709</v>
      </c>
    </row>
    <row r="43" spans="1:18" x14ac:dyDescent="0.75">
      <c r="A43" s="4" t="s">
        <v>118</v>
      </c>
      <c r="B43" s="15" t="s">
        <v>249</v>
      </c>
      <c r="C43" s="23">
        <v>38</v>
      </c>
      <c r="D43" s="23">
        <v>327</v>
      </c>
      <c r="E43" s="23">
        <v>117</v>
      </c>
      <c r="F43" s="25">
        <v>7.3954116059379293E-2</v>
      </c>
      <c r="G43" s="20">
        <v>6.006534305101785E-2</v>
      </c>
      <c r="H43" s="20">
        <v>4.2437174016121341E-2</v>
      </c>
      <c r="I43" s="20">
        <v>-0.15078462588128272</v>
      </c>
      <c r="J43" s="20">
        <v>-0.10283877878950189</v>
      </c>
      <c r="K43" s="20">
        <v>7.6119402985074691E-2</v>
      </c>
      <c r="L43" s="20">
        <v>-6.2968099861303695E-2</v>
      </c>
      <c r="M43" s="20">
        <v>2.6642984014209059E-3</v>
      </c>
      <c r="N43" s="20">
        <v>-2.3619722468261051E-3</v>
      </c>
      <c r="O43" s="23">
        <v>228</v>
      </c>
      <c r="P43" s="23">
        <v>1580</v>
      </c>
      <c r="Q43" s="23">
        <v>1189</v>
      </c>
    </row>
    <row r="44" spans="1:18" x14ac:dyDescent="0.75">
      <c r="A44" s="4" t="s">
        <v>119</v>
      </c>
      <c r="B44" s="15" t="s">
        <v>248</v>
      </c>
      <c r="C44" s="23">
        <v>82</v>
      </c>
      <c r="D44" s="23">
        <v>768</v>
      </c>
      <c r="E44" s="23">
        <v>300</v>
      </c>
      <c r="F44" s="25">
        <v>6.006534305101785E-2</v>
      </c>
      <c r="G44" s="20">
        <v>4.2437174016121341E-2</v>
      </c>
      <c r="H44" s="20">
        <v>-0.15078462588128272</v>
      </c>
      <c r="I44" s="20">
        <v>-0.10283877878950189</v>
      </c>
      <c r="J44" s="20">
        <v>7.6119402985074691E-2</v>
      </c>
      <c r="K44" s="20">
        <v>-6.2968099861303695E-2</v>
      </c>
      <c r="L44" s="20">
        <v>2.6642984014209059E-3</v>
      </c>
      <c r="M44" s="20">
        <v>-2.3619722468261051E-3</v>
      </c>
      <c r="N44" s="20">
        <v>0.21899970405445399</v>
      </c>
      <c r="O44" s="23">
        <v>573</v>
      </c>
      <c r="P44" s="23">
        <v>3600</v>
      </c>
      <c r="Q44" s="23">
        <v>1758</v>
      </c>
    </row>
    <row r="45" spans="1:18" x14ac:dyDescent="0.75">
      <c r="A45" s="4" t="s">
        <v>120</v>
      </c>
      <c r="B45" s="15" t="s">
        <v>247</v>
      </c>
      <c r="C45" s="23">
        <v>98</v>
      </c>
      <c r="D45" s="23">
        <v>599</v>
      </c>
      <c r="E45" s="23">
        <v>148</v>
      </c>
      <c r="F45" s="25">
        <v>4.2437174016121341E-2</v>
      </c>
      <c r="G45" s="20">
        <v>-0.15078462588128272</v>
      </c>
      <c r="H45" s="20">
        <v>-0.10283877878950189</v>
      </c>
      <c r="I45" s="20">
        <v>7.6119402985074691E-2</v>
      </c>
      <c r="J45" s="20">
        <v>-6.2968099861303695E-2</v>
      </c>
      <c r="K45" s="20">
        <v>2.6642984014209059E-3</v>
      </c>
      <c r="L45" s="20">
        <v>-2.3619722468261051E-3</v>
      </c>
      <c r="M45" s="20">
        <v>0.21899970405445399</v>
      </c>
      <c r="N45" s="20">
        <v>-5.389657683903859E-2</v>
      </c>
      <c r="O45" s="23">
        <v>450</v>
      </c>
      <c r="P45" s="23">
        <v>4304</v>
      </c>
      <c r="Q45" s="23">
        <v>1597</v>
      </c>
    </row>
    <row r="46" spans="1:18" x14ac:dyDescent="0.75">
      <c r="A46" s="4" t="s">
        <v>121</v>
      </c>
      <c r="B46" s="15" t="s">
        <v>246</v>
      </c>
      <c r="C46" s="23">
        <v>76</v>
      </c>
      <c r="D46" s="23">
        <v>647</v>
      </c>
      <c r="E46" s="23">
        <v>112</v>
      </c>
      <c r="F46" s="25">
        <v>-0.15078462588128272</v>
      </c>
      <c r="G46" s="20">
        <v>-0.10283877878950189</v>
      </c>
      <c r="H46" s="20">
        <v>7.6119402985074691E-2</v>
      </c>
      <c r="I46" s="20">
        <v>-6.2968099861303695E-2</v>
      </c>
      <c r="J46" s="20">
        <v>2.6642984014209059E-3</v>
      </c>
      <c r="K46" s="20">
        <v>-2.3619722468261051E-3</v>
      </c>
      <c r="L46" s="20">
        <v>0.21899970405445399</v>
      </c>
      <c r="M46" s="20">
        <v>-5.389657683903859E-2</v>
      </c>
      <c r="N46" s="20">
        <v>2.0015396458814561E-2</v>
      </c>
      <c r="O46" s="23">
        <v>461</v>
      </c>
      <c r="P46" s="23">
        <v>3799</v>
      </c>
      <c r="Q46" s="23">
        <v>1530</v>
      </c>
    </row>
    <row r="47" spans="1:18" x14ac:dyDescent="0.75">
      <c r="A47" s="4" t="s">
        <v>122</v>
      </c>
      <c r="B47" s="15" t="s">
        <v>245</v>
      </c>
      <c r="C47" s="23">
        <v>119</v>
      </c>
      <c r="D47" s="23">
        <v>449</v>
      </c>
      <c r="E47" s="23">
        <v>109</v>
      </c>
      <c r="F47" s="25">
        <v>-0.10283877878950189</v>
      </c>
      <c r="G47" s="20">
        <v>7.6119402985074691E-2</v>
      </c>
      <c r="H47" s="20">
        <v>-6.2968099861303695E-2</v>
      </c>
      <c r="I47" s="20">
        <v>2.6642984014209059E-3</v>
      </c>
      <c r="J47" s="20">
        <v>-2.3619722468261051E-3</v>
      </c>
      <c r="K47" s="20">
        <v>0.21899970405445399</v>
      </c>
      <c r="L47" s="20">
        <v>-5.389657683903859E-2</v>
      </c>
      <c r="M47" s="20">
        <v>2.0015396458814561E-2</v>
      </c>
      <c r="N47" s="20">
        <v>3.446540880503135E-2</v>
      </c>
      <c r="O47" s="23">
        <v>525</v>
      </c>
      <c r="P47" s="23">
        <v>4364</v>
      </c>
      <c r="Q47" s="23">
        <v>1815</v>
      </c>
    </row>
    <row r="48" spans="1:18" x14ac:dyDescent="0.75">
      <c r="A48" s="4" t="s">
        <v>123</v>
      </c>
      <c r="B48" s="15" t="s">
        <v>244</v>
      </c>
      <c r="C48" s="23">
        <v>99</v>
      </c>
      <c r="D48" s="23">
        <v>621</v>
      </c>
      <c r="E48" s="23">
        <v>123</v>
      </c>
      <c r="F48" s="25">
        <v>7.6119402985074691E-2</v>
      </c>
      <c r="G48" s="20">
        <v>-6.2968099861303695E-2</v>
      </c>
      <c r="H48" s="20">
        <v>2.6642984014209059E-3</v>
      </c>
      <c r="I48" s="20">
        <v>-2.3619722468261051E-3</v>
      </c>
      <c r="J48" s="20">
        <v>0.21899970405445399</v>
      </c>
      <c r="K48" s="20">
        <v>-5.389657683903859E-2</v>
      </c>
      <c r="L48" s="20">
        <v>2.0015396458814561E-2</v>
      </c>
      <c r="M48" s="20">
        <v>3.446540880503135E-2</v>
      </c>
      <c r="N48" s="20">
        <v>5.2529182879377467E-2</v>
      </c>
      <c r="O48" s="23">
        <v>422</v>
      </c>
      <c r="P48" s="23">
        <v>3645</v>
      </c>
      <c r="Q48" s="23">
        <v>1558</v>
      </c>
    </row>
    <row r="49" spans="1:17" x14ac:dyDescent="0.75">
      <c r="A49" s="4" t="s">
        <v>124</v>
      </c>
      <c r="B49" s="15" t="s">
        <v>243</v>
      </c>
      <c r="C49" s="23">
        <v>74</v>
      </c>
      <c r="D49" s="23">
        <v>415</v>
      </c>
      <c r="E49" s="23">
        <v>107</v>
      </c>
      <c r="F49" s="25">
        <v>-6.2968099861303695E-2</v>
      </c>
      <c r="G49" s="20">
        <v>2.6642984014209059E-3</v>
      </c>
      <c r="H49" s="20">
        <v>-2.3619722468261051E-3</v>
      </c>
      <c r="I49" s="20">
        <v>0.21899970405445399</v>
      </c>
      <c r="J49" s="20">
        <v>-5.389657683903859E-2</v>
      </c>
      <c r="K49" s="20">
        <v>2.0015396458814561E-2</v>
      </c>
      <c r="L49" s="20">
        <v>3.446540880503135E-2</v>
      </c>
      <c r="M49" s="20">
        <v>5.2529182879377467E-2</v>
      </c>
      <c r="N49" s="20">
        <v>7.393715341959429E-3</v>
      </c>
      <c r="O49" s="23">
        <v>414</v>
      </c>
      <c r="P49" s="23">
        <v>3259</v>
      </c>
      <c r="Q49" s="23">
        <v>1546</v>
      </c>
    </row>
    <row r="50" spans="1:17" x14ac:dyDescent="0.75">
      <c r="A50" s="4" t="s">
        <v>125</v>
      </c>
      <c r="B50" s="15" t="s">
        <v>242</v>
      </c>
      <c r="C50" s="23">
        <v>97</v>
      </c>
      <c r="D50" s="23">
        <v>602</v>
      </c>
      <c r="E50" s="23">
        <v>116</v>
      </c>
      <c r="F50" s="25">
        <v>2.6642984014209059E-3</v>
      </c>
      <c r="G50" s="20">
        <v>-2.3619722468261051E-3</v>
      </c>
      <c r="H50" s="20">
        <v>0.21899970405445399</v>
      </c>
      <c r="I50" s="20">
        <v>-5.389657683903859E-2</v>
      </c>
      <c r="J50" s="20">
        <v>2.0015396458814561E-2</v>
      </c>
      <c r="K50" s="20">
        <v>3.446540880503135E-2</v>
      </c>
      <c r="L50" s="20">
        <v>5.2529182879377467E-2</v>
      </c>
      <c r="M50" s="20">
        <v>7.393715341959429E-3</v>
      </c>
      <c r="N50" s="20">
        <v>-1.4220183486238549E-2</v>
      </c>
      <c r="O50" s="23">
        <v>356</v>
      </c>
      <c r="P50" s="23">
        <v>3286</v>
      </c>
      <c r="Q50" s="23">
        <v>1590</v>
      </c>
    </row>
    <row r="51" spans="1:17" x14ac:dyDescent="0.75">
      <c r="A51" s="4" t="s">
        <v>126</v>
      </c>
      <c r="B51" s="15" t="s">
        <v>241</v>
      </c>
      <c r="C51" s="23">
        <v>96</v>
      </c>
      <c r="D51" s="23">
        <v>563</v>
      </c>
      <c r="E51" s="23">
        <v>141</v>
      </c>
      <c r="F51" s="25">
        <v>-2.3619722468261051E-3</v>
      </c>
      <c r="G51" s="20">
        <v>0.21899970405445399</v>
      </c>
      <c r="H51" s="20">
        <v>-5.389657683903859E-2</v>
      </c>
      <c r="I51" s="20">
        <v>2.0015396458814561E-2</v>
      </c>
      <c r="J51" s="20">
        <v>3.446540880503135E-2</v>
      </c>
      <c r="K51" s="20">
        <v>5.2529182879377467E-2</v>
      </c>
      <c r="L51" s="20">
        <v>7.393715341959429E-3</v>
      </c>
      <c r="M51" s="20">
        <v>-1.4220183486238549E-2</v>
      </c>
      <c r="N51" s="20">
        <v>6.2587249883666818E-2</v>
      </c>
      <c r="O51" s="23">
        <v>342</v>
      </c>
      <c r="P51" s="23">
        <v>3476</v>
      </c>
      <c r="Q51" s="23">
        <v>1481</v>
      </c>
    </row>
    <row r="52" spans="1:17" x14ac:dyDescent="0.75">
      <c r="A52" s="4" t="s">
        <v>127</v>
      </c>
      <c r="B52" s="15" t="s">
        <v>240</v>
      </c>
      <c r="C52" s="23">
        <v>82</v>
      </c>
      <c r="D52" s="23">
        <v>530</v>
      </c>
      <c r="E52" s="23">
        <v>142</v>
      </c>
      <c r="F52" s="25">
        <v>0.21899970405445399</v>
      </c>
      <c r="G52" s="20">
        <v>-5.389657683903859E-2</v>
      </c>
      <c r="H52" s="20">
        <v>2.0015396458814561E-2</v>
      </c>
      <c r="I52" s="20">
        <v>3.446540880503135E-2</v>
      </c>
      <c r="J52" s="20">
        <v>5.2529182879377467E-2</v>
      </c>
      <c r="K52" s="20">
        <v>7.393715341959429E-3</v>
      </c>
      <c r="L52" s="20">
        <v>-1.4220183486238549E-2</v>
      </c>
      <c r="M52" s="20">
        <v>6.2587249883666818E-2</v>
      </c>
      <c r="N52" s="20">
        <v>-6.5688635865994724E-3</v>
      </c>
      <c r="O52" s="23">
        <v>401</v>
      </c>
      <c r="P52" s="23">
        <v>3356</v>
      </c>
      <c r="Q52" s="23">
        <v>1534</v>
      </c>
    </row>
    <row r="53" spans="1:17" x14ac:dyDescent="0.75">
      <c r="A53" s="4" t="s">
        <v>128</v>
      </c>
      <c r="B53" s="15" t="s">
        <v>239</v>
      </c>
      <c r="C53" s="23">
        <v>88</v>
      </c>
      <c r="D53" s="23">
        <v>625</v>
      </c>
      <c r="E53" s="23">
        <v>129</v>
      </c>
      <c r="F53" s="25">
        <v>-5.389657683903859E-2</v>
      </c>
      <c r="G53" s="20">
        <v>2.0015396458814561E-2</v>
      </c>
      <c r="H53" s="20">
        <v>3.446540880503135E-2</v>
      </c>
      <c r="I53" s="20">
        <v>5.2529182879377467E-2</v>
      </c>
      <c r="J53" s="20">
        <v>7.393715341959429E-3</v>
      </c>
      <c r="K53" s="20">
        <v>-1.4220183486238549E-2</v>
      </c>
      <c r="L53" s="20">
        <v>6.2587249883666818E-2</v>
      </c>
      <c r="M53" s="20">
        <v>-6.5688635865994724E-3</v>
      </c>
      <c r="N53" s="20">
        <v>-0.10601719197707736</v>
      </c>
      <c r="O53" s="23">
        <v>387</v>
      </c>
      <c r="P53" s="23">
        <v>2514</v>
      </c>
      <c r="Q53" s="23">
        <v>1200</v>
      </c>
    </row>
    <row r="54" spans="1:17" x14ac:dyDescent="0.75">
      <c r="A54" s="4" t="s">
        <v>129</v>
      </c>
      <c r="B54" s="15" t="s">
        <v>238</v>
      </c>
      <c r="C54" s="23">
        <v>741</v>
      </c>
      <c r="D54" s="23">
        <v>353</v>
      </c>
      <c r="E54" s="23">
        <v>116</v>
      </c>
      <c r="F54" s="25">
        <v>2.0015396458814561E-2</v>
      </c>
      <c r="G54" s="20">
        <v>3.446540880503135E-2</v>
      </c>
      <c r="H54" s="20">
        <v>5.2529182879377467E-2</v>
      </c>
      <c r="I54" s="20">
        <v>7.393715341959429E-3</v>
      </c>
      <c r="J54" s="20">
        <v>-1.4220183486238549E-2</v>
      </c>
      <c r="K54" s="20">
        <v>6.2587249883666818E-2</v>
      </c>
      <c r="L54" s="20">
        <v>-6.5688635865994724E-3</v>
      </c>
      <c r="M54" s="20">
        <v>-0.10601719197707736</v>
      </c>
      <c r="N54" s="20">
        <v>-2.0710059171597628E-2</v>
      </c>
      <c r="O54" s="23">
        <v>322</v>
      </c>
      <c r="P54" s="23">
        <v>2541</v>
      </c>
      <c r="Q54" s="23">
        <v>1238</v>
      </c>
    </row>
    <row r="55" spans="1:17" x14ac:dyDescent="0.75">
      <c r="A55" s="4" t="s">
        <v>130</v>
      </c>
      <c r="B55" s="15" t="s">
        <v>237</v>
      </c>
      <c r="C55" s="23">
        <v>81</v>
      </c>
      <c r="D55" s="23">
        <v>511</v>
      </c>
      <c r="E55" s="23">
        <v>124</v>
      </c>
      <c r="F55" s="25">
        <v>3.446540880503135E-2</v>
      </c>
      <c r="G55" s="20">
        <v>5.2529182879377467E-2</v>
      </c>
      <c r="H55" s="20">
        <v>7.393715341959429E-3</v>
      </c>
      <c r="I55" s="20">
        <v>-1.4220183486238549E-2</v>
      </c>
      <c r="J55" s="20">
        <v>6.2587249883666818E-2</v>
      </c>
      <c r="K55" s="20">
        <v>-6.5688635865994724E-3</v>
      </c>
      <c r="L55" s="20">
        <v>-0.10601719197707736</v>
      </c>
      <c r="M55" s="20">
        <v>-2.0710059171597628E-2</v>
      </c>
      <c r="N55" s="20">
        <v>0.12411883182275928</v>
      </c>
      <c r="O55" s="23">
        <v>339</v>
      </c>
      <c r="P55" s="23">
        <v>2932</v>
      </c>
      <c r="Q55" s="23">
        <v>1081</v>
      </c>
    </row>
    <row r="56" spans="1:17" x14ac:dyDescent="0.75">
      <c r="A56" s="4" t="s">
        <v>131</v>
      </c>
      <c r="B56" s="15" t="s">
        <v>236</v>
      </c>
      <c r="C56" s="23">
        <v>85</v>
      </c>
      <c r="D56" s="23">
        <v>470</v>
      </c>
      <c r="E56" s="23">
        <v>125</v>
      </c>
      <c r="F56" s="25">
        <v>5.2529182879377467E-2</v>
      </c>
      <c r="G56" s="20">
        <v>7.393715341959429E-3</v>
      </c>
      <c r="H56" s="20">
        <v>-1.4220183486238549E-2</v>
      </c>
      <c r="I56" s="20">
        <v>6.2587249883666818E-2</v>
      </c>
      <c r="J56" s="20">
        <v>-6.5688635865994724E-3</v>
      </c>
      <c r="K56" s="20">
        <v>-0.10601719197707736</v>
      </c>
      <c r="L56" s="20">
        <v>-2.0710059171597628E-2</v>
      </c>
      <c r="M56" s="20">
        <v>0.12411883182275928</v>
      </c>
      <c r="N56" s="20">
        <v>-5.6215005599104195E-2</v>
      </c>
      <c r="O56" s="23">
        <v>371</v>
      </c>
      <c r="P56" s="23">
        <v>3130</v>
      </c>
      <c r="Q56" s="23">
        <v>897</v>
      </c>
    </row>
    <row r="57" spans="1:17" x14ac:dyDescent="0.75">
      <c r="A57" s="4" t="s">
        <v>132</v>
      </c>
      <c r="B57" s="15" t="s">
        <v>235</v>
      </c>
      <c r="C57" s="23">
        <v>146</v>
      </c>
      <c r="D57" s="23">
        <v>480</v>
      </c>
      <c r="E57" s="23">
        <v>156</v>
      </c>
      <c r="F57" s="25">
        <v>7.393715341959429E-3</v>
      </c>
      <c r="G57" s="20">
        <v>-1.4220183486238549E-2</v>
      </c>
      <c r="H57" s="20">
        <v>6.2587249883666818E-2</v>
      </c>
      <c r="I57" s="20">
        <v>-6.5688635865994724E-3</v>
      </c>
      <c r="J57" s="20">
        <v>-0.10601719197707736</v>
      </c>
      <c r="K57" s="20">
        <v>-2.0710059171597628E-2</v>
      </c>
      <c r="L57" s="20">
        <v>0.12411883182275928</v>
      </c>
      <c r="M57" s="20">
        <v>-5.6215005599104195E-2</v>
      </c>
      <c r="N57" s="20">
        <v>9.4447081158044677E-2</v>
      </c>
      <c r="O57" s="23">
        <v>170</v>
      </c>
      <c r="P57" s="23">
        <v>1244</v>
      </c>
      <c r="Q57" s="23">
        <v>463</v>
      </c>
    </row>
    <row r="58" spans="1:17" x14ac:dyDescent="0.75">
      <c r="A58" s="4" t="s">
        <v>133</v>
      </c>
      <c r="B58" s="15" t="s">
        <v>234</v>
      </c>
      <c r="C58" s="23">
        <v>101</v>
      </c>
      <c r="D58" s="23">
        <v>555</v>
      </c>
      <c r="E58" s="23">
        <v>116</v>
      </c>
      <c r="F58" s="25">
        <v>-1.4220183486238549E-2</v>
      </c>
      <c r="G58" s="20">
        <v>6.2587249883666818E-2</v>
      </c>
      <c r="H58" s="20">
        <v>-6.5688635865994724E-3</v>
      </c>
      <c r="I58" s="20">
        <v>-0.10601719197707736</v>
      </c>
      <c r="J58" s="20">
        <v>-2.0710059171597628E-2</v>
      </c>
      <c r="K58" s="20">
        <v>0.12411883182275928</v>
      </c>
      <c r="L58" s="20">
        <v>-5.6215005599104195E-2</v>
      </c>
      <c r="M58" s="20">
        <v>9.4447081158044677E-2</v>
      </c>
      <c r="N58" s="20">
        <v>-2.2116218560277567E-2</v>
      </c>
      <c r="O58" s="23">
        <v>141</v>
      </c>
      <c r="P58" s="23">
        <v>1040</v>
      </c>
      <c r="Q58" s="23">
        <v>417</v>
      </c>
    </row>
    <row r="59" spans="1:17" x14ac:dyDescent="0.75">
      <c r="A59" s="4" t="s">
        <v>134</v>
      </c>
      <c r="B59" s="15" t="s">
        <v>233</v>
      </c>
      <c r="C59" s="23">
        <v>81</v>
      </c>
      <c r="D59" s="23">
        <v>560</v>
      </c>
      <c r="E59" s="23">
        <v>96</v>
      </c>
      <c r="F59" s="25">
        <v>6.2587249883666818E-2</v>
      </c>
      <c r="G59" s="20">
        <v>-6.5688635865994724E-3</v>
      </c>
      <c r="H59" s="20">
        <v>-0.10601719197707736</v>
      </c>
      <c r="I59" s="20">
        <v>-2.0710059171597628E-2</v>
      </c>
      <c r="J59" s="20">
        <v>0.12411883182275928</v>
      </c>
      <c r="K59" s="20">
        <v>-5.6215005599104195E-2</v>
      </c>
      <c r="L59" s="20">
        <v>9.4447081158044677E-2</v>
      </c>
      <c r="M59" s="20">
        <v>-2.2116218560277567E-2</v>
      </c>
      <c r="N59" s="20">
        <v>-2.4611973392461239E-2</v>
      </c>
      <c r="O59" s="23">
        <v>124</v>
      </c>
      <c r="P59" s="23">
        <v>1059</v>
      </c>
      <c r="Q59" s="23">
        <v>552</v>
      </c>
    </row>
    <row r="60" spans="1:17" x14ac:dyDescent="0.75">
      <c r="A60" s="4" t="s">
        <v>135</v>
      </c>
      <c r="B60" s="15" t="s">
        <v>232</v>
      </c>
      <c r="C60" s="23">
        <v>123</v>
      </c>
      <c r="D60" s="23">
        <v>598</v>
      </c>
      <c r="E60" s="23">
        <v>105</v>
      </c>
      <c r="F60" s="25">
        <v>-6.5688635865994724E-3</v>
      </c>
      <c r="G60" s="20">
        <v>-0.10601719197707736</v>
      </c>
      <c r="H60" s="20">
        <v>-2.0710059171597628E-2</v>
      </c>
      <c r="I60" s="20">
        <v>0.12411883182275928</v>
      </c>
      <c r="J60" s="20">
        <v>-5.6215005599104195E-2</v>
      </c>
      <c r="K60" s="20">
        <v>9.4447081158044677E-2</v>
      </c>
      <c r="L60" s="20">
        <v>-2.2116218560277567E-2</v>
      </c>
      <c r="M60" s="20">
        <v>-2.4611973392461239E-2</v>
      </c>
      <c r="N60" s="20">
        <v>-3.4780631961809472E-2</v>
      </c>
      <c r="O60" s="23">
        <v>190</v>
      </c>
      <c r="P60" s="23">
        <v>991</v>
      </c>
      <c r="Q60" s="23">
        <v>452</v>
      </c>
    </row>
    <row r="61" spans="1:17" x14ac:dyDescent="0.75">
      <c r="A61" s="4" t="s">
        <v>136</v>
      </c>
      <c r="B61" s="15" t="s">
        <v>231</v>
      </c>
      <c r="C61" s="23">
        <v>93</v>
      </c>
      <c r="D61" s="23">
        <v>469</v>
      </c>
      <c r="E61" s="23">
        <v>103</v>
      </c>
      <c r="F61" s="25">
        <v>-0.10601719197707736</v>
      </c>
      <c r="G61" s="20">
        <v>-2.0710059171597628E-2</v>
      </c>
      <c r="H61" s="20">
        <v>0.12411883182275928</v>
      </c>
      <c r="I61" s="20">
        <v>-5.6215005599104195E-2</v>
      </c>
      <c r="J61" s="20">
        <v>9.4447081158044677E-2</v>
      </c>
      <c r="K61" s="20">
        <v>-2.2116218560277567E-2</v>
      </c>
      <c r="L61" s="20">
        <v>-2.4611973392461239E-2</v>
      </c>
      <c r="M61" s="20">
        <v>-3.4780631961809472E-2</v>
      </c>
      <c r="N61" s="20">
        <v>1.4837494112105444E-2</v>
      </c>
      <c r="O61" s="23">
        <v>143</v>
      </c>
      <c r="P61" s="23">
        <v>1016</v>
      </c>
      <c r="Q61" s="23">
        <v>522</v>
      </c>
    </row>
    <row r="62" spans="1:17" x14ac:dyDescent="0.75">
      <c r="A62" s="4" t="s">
        <v>137</v>
      </c>
      <c r="B62" s="15" t="s">
        <v>230</v>
      </c>
      <c r="C62" s="23">
        <v>94</v>
      </c>
      <c r="D62" s="23">
        <v>472</v>
      </c>
      <c r="E62" s="23">
        <v>105</v>
      </c>
      <c r="F62" s="25">
        <v>-2.0710059171597628E-2</v>
      </c>
      <c r="G62" s="20">
        <v>0.12411883182275928</v>
      </c>
      <c r="H62" s="20">
        <v>-5.6215005599104195E-2</v>
      </c>
      <c r="I62" s="20">
        <v>9.4447081158044677E-2</v>
      </c>
      <c r="J62" s="20">
        <v>-2.2116218560277567E-2</v>
      </c>
      <c r="K62" s="20">
        <v>-2.4611973392461239E-2</v>
      </c>
      <c r="L62" s="20">
        <v>-3.4780631961809472E-2</v>
      </c>
      <c r="M62" s="20">
        <v>1.4837494112105444E-2</v>
      </c>
      <c r="N62" s="20">
        <v>7.6583894174981904E-3</v>
      </c>
      <c r="O62" s="23">
        <v>110</v>
      </c>
      <c r="P62" s="23">
        <v>921</v>
      </c>
      <c r="Q62" s="23">
        <v>452</v>
      </c>
    </row>
    <row r="63" spans="1:17" x14ac:dyDescent="0.75">
      <c r="A63" s="4" t="s">
        <v>138</v>
      </c>
      <c r="B63" s="15" t="s">
        <v>229</v>
      </c>
      <c r="C63" s="23">
        <v>101</v>
      </c>
      <c r="D63" s="23">
        <v>443</v>
      </c>
      <c r="E63" s="23">
        <v>122</v>
      </c>
      <c r="F63" s="25">
        <v>0.12411883182275928</v>
      </c>
      <c r="G63" s="20">
        <v>-5.6215005599104195E-2</v>
      </c>
      <c r="H63" s="20">
        <v>9.4447081158044677E-2</v>
      </c>
      <c r="I63" s="20">
        <v>-2.2116218560277567E-2</v>
      </c>
      <c r="J63" s="20">
        <v>-2.4611973392461239E-2</v>
      </c>
      <c r="K63" s="20">
        <v>-3.4780631961809472E-2</v>
      </c>
      <c r="L63" s="20">
        <v>1.4837494112105444E-2</v>
      </c>
      <c r="M63" s="20">
        <v>7.6583894174981904E-3</v>
      </c>
      <c r="N63" s="20">
        <v>4.8825426070935096E-2</v>
      </c>
      <c r="O63" s="23">
        <v>160</v>
      </c>
      <c r="P63" s="23">
        <v>892</v>
      </c>
      <c r="Q63" s="23">
        <v>494</v>
      </c>
    </row>
    <row r="64" spans="1:17" x14ac:dyDescent="0.75">
      <c r="A64" s="4" t="s">
        <v>139</v>
      </c>
      <c r="B64" s="15" t="s">
        <v>228</v>
      </c>
      <c r="C64" s="23">
        <v>89</v>
      </c>
      <c r="D64" s="23">
        <v>486</v>
      </c>
      <c r="E64" s="23">
        <v>116</v>
      </c>
      <c r="F64" s="25">
        <v>-5.6215005599104195E-2</v>
      </c>
      <c r="G64" s="20">
        <v>9.4447081158044677E-2</v>
      </c>
      <c r="H64" s="20">
        <v>-2.2116218560277567E-2</v>
      </c>
      <c r="I64" s="20">
        <v>-2.4611973392461239E-2</v>
      </c>
      <c r="J64" s="20">
        <v>-3.4780631961809472E-2</v>
      </c>
      <c r="K64" s="20">
        <v>1.4837494112105444E-2</v>
      </c>
      <c r="L64" s="20">
        <v>7.6583894174981904E-3</v>
      </c>
      <c r="M64" s="20">
        <v>4.8825426070935096E-2</v>
      </c>
      <c r="N64" s="20">
        <v>-0.45652173913043481</v>
      </c>
      <c r="O64" s="23">
        <v>113</v>
      </c>
      <c r="P64" s="23">
        <v>849</v>
      </c>
      <c r="Q64" s="23">
        <v>470</v>
      </c>
    </row>
    <row r="65" spans="1:17" x14ac:dyDescent="0.75">
      <c r="A65" s="4" t="s">
        <v>140</v>
      </c>
      <c r="B65" s="15" t="s">
        <v>295</v>
      </c>
      <c r="C65" s="23">
        <v>287</v>
      </c>
      <c r="D65" s="23">
        <v>447</v>
      </c>
      <c r="E65" s="23">
        <v>113</v>
      </c>
      <c r="F65" s="25">
        <v>9.4447081158044677E-2</v>
      </c>
      <c r="G65" s="20">
        <v>-2.2116218560277567E-2</v>
      </c>
      <c r="H65" s="20">
        <v>-2.4611973392461239E-2</v>
      </c>
      <c r="I65" s="20">
        <v>-3.4780631961809472E-2</v>
      </c>
      <c r="J65" s="20">
        <v>1.4837494112105444E-2</v>
      </c>
      <c r="K65" s="20">
        <v>7.6583894174981904E-3</v>
      </c>
      <c r="L65" s="20">
        <v>4.8825426070935096E-2</v>
      </c>
      <c r="M65" s="20">
        <v>-0.45652173913043481</v>
      </c>
      <c r="N65" s="20">
        <v>0</v>
      </c>
      <c r="O65" s="23">
        <v>183</v>
      </c>
      <c r="P65" s="23">
        <v>673</v>
      </c>
      <c r="Q65" s="23">
        <v>428</v>
      </c>
    </row>
    <row r="66" spans="1:17" x14ac:dyDescent="0.75">
      <c r="A66" s="4" t="s">
        <v>141</v>
      </c>
      <c r="B66" s="15" t="s">
        <v>226</v>
      </c>
      <c r="C66" s="23">
        <v>82</v>
      </c>
      <c r="D66" s="23">
        <v>403</v>
      </c>
      <c r="E66" s="23">
        <v>120</v>
      </c>
      <c r="F66" s="25">
        <v>-2.2116218560277567E-2</v>
      </c>
      <c r="G66" s="20">
        <v>-2.4611973392461239E-2</v>
      </c>
      <c r="H66" s="20">
        <v>-3.4780631961809472E-2</v>
      </c>
      <c r="I66" s="20">
        <v>1.4837494112105444E-2</v>
      </c>
      <c r="J66" s="20">
        <v>7.6583894174981904E-3</v>
      </c>
      <c r="K66" s="20">
        <v>4.8825426070935096E-2</v>
      </c>
      <c r="L66" s="20">
        <v>-0.45652173913043481</v>
      </c>
      <c r="M66" s="20">
        <v>0</v>
      </c>
      <c r="N66" s="20">
        <v>0</v>
      </c>
      <c r="O66" s="23">
        <v>114</v>
      </c>
      <c r="P66" s="23">
        <v>757</v>
      </c>
      <c r="Q66" s="23">
        <v>476</v>
      </c>
    </row>
    <row r="67" spans="1:17" x14ac:dyDescent="0.75">
      <c r="A67" s="4" t="s">
        <v>142</v>
      </c>
      <c r="B67" s="15" t="s">
        <v>225</v>
      </c>
      <c r="C67" s="23">
        <v>85</v>
      </c>
      <c r="D67" s="23">
        <v>331</v>
      </c>
      <c r="E67" s="23">
        <v>84</v>
      </c>
      <c r="F67" s="25">
        <v>-2.4611973392461239E-2</v>
      </c>
      <c r="G67" s="20">
        <v>-3.4780631961809472E-2</v>
      </c>
      <c r="H67" s="20">
        <v>1.4837494112105444E-2</v>
      </c>
      <c r="I67" s="20">
        <v>7.6583894174981904E-3</v>
      </c>
      <c r="J67" s="20">
        <v>4.8825426070935096E-2</v>
      </c>
      <c r="K67" s="20">
        <v>-0.45652173913043481</v>
      </c>
      <c r="L67" s="20">
        <v>0</v>
      </c>
      <c r="M67" s="20">
        <v>0</v>
      </c>
      <c r="N67" s="20">
        <v>0</v>
      </c>
      <c r="O67" s="23">
        <v>146</v>
      </c>
      <c r="P67" s="23">
        <v>702</v>
      </c>
      <c r="Q67" s="23">
        <v>451</v>
      </c>
    </row>
    <row r="68" spans="1:17" x14ac:dyDescent="0.75">
      <c r="A68" s="4" t="s">
        <v>143</v>
      </c>
      <c r="B68" s="15" t="s">
        <v>224</v>
      </c>
      <c r="C68" s="23">
        <v>58</v>
      </c>
      <c r="D68" s="23">
        <v>437</v>
      </c>
      <c r="E68" s="23">
        <v>96</v>
      </c>
      <c r="F68" s="25">
        <v>-3.4780631961809472E-2</v>
      </c>
      <c r="G68" s="20">
        <v>1.4837494112105444E-2</v>
      </c>
      <c r="H68" s="20">
        <v>7.6583894174981904E-3</v>
      </c>
      <c r="I68" s="20">
        <v>4.8825426070935096E-2</v>
      </c>
      <c r="J68" s="20">
        <v>-0.45652173913043481</v>
      </c>
      <c r="K68" s="20">
        <v>0</v>
      </c>
      <c r="L68" s="20">
        <v>0</v>
      </c>
      <c r="M68" s="20">
        <v>0</v>
      </c>
      <c r="N68" s="20">
        <v>0</v>
      </c>
      <c r="O68" s="23">
        <v>120</v>
      </c>
      <c r="P68" s="23">
        <v>703</v>
      </c>
      <c r="Q68" s="23">
        <v>458</v>
      </c>
    </row>
    <row r="69" spans="1:17" x14ac:dyDescent="0.75">
      <c r="A69" s="4" t="s">
        <v>144</v>
      </c>
      <c r="B69" s="15" t="s">
        <v>223</v>
      </c>
      <c r="C69" s="23">
        <v>88</v>
      </c>
      <c r="D69" s="23">
        <v>568</v>
      </c>
      <c r="E69" s="23">
        <v>222</v>
      </c>
      <c r="F69" s="25">
        <v>1.4837494112105444E-2</v>
      </c>
      <c r="G69" s="20">
        <v>7.6583894174981904E-3</v>
      </c>
      <c r="H69" s="20">
        <v>4.8825426070935096E-2</v>
      </c>
      <c r="I69" s="20">
        <v>-0.45652173913043481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3">
        <v>131</v>
      </c>
      <c r="P69" s="23">
        <v>773</v>
      </c>
      <c r="Q69" s="23">
        <v>443</v>
      </c>
    </row>
    <row r="70" spans="1:17" x14ac:dyDescent="0.75">
      <c r="A70" s="4" t="s">
        <v>145</v>
      </c>
      <c r="B70" s="15" t="s">
        <v>222</v>
      </c>
      <c r="C70" s="23">
        <v>81</v>
      </c>
      <c r="D70" s="23">
        <v>470</v>
      </c>
      <c r="E70" s="23">
        <v>202</v>
      </c>
      <c r="F70" s="25">
        <v>7.6583894174981904E-3</v>
      </c>
      <c r="G70" s="20">
        <v>4.8825426070935096E-2</v>
      </c>
      <c r="H70" s="20">
        <v>-0.45652173913043481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3">
        <v>114</v>
      </c>
      <c r="P70" s="23">
        <v>809</v>
      </c>
      <c r="Q70" s="23">
        <v>498</v>
      </c>
    </row>
    <row r="71" spans="1:17" x14ac:dyDescent="0.75">
      <c r="A71" s="4" t="s">
        <v>146</v>
      </c>
      <c r="B71" s="15" t="s">
        <v>221</v>
      </c>
      <c r="C71" s="23">
        <v>84</v>
      </c>
      <c r="D71" s="23">
        <v>628</v>
      </c>
      <c r="E71" s="23">
        <v>230</v>
      </c>
      <c r="F71" s="25">
        <v>4.8825426070935096E-2</v>
      </c>
      <c r="G71" s="20">
        <v>-0.45652173913043481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3">
        <v>178</v>
      </c>
      <c r="P71" s="23">
        <v>840</v>
      </c>
      <c r="Q71" s="23">
        <v>556</v>
      </c>
    </row>
    <row r="72" spans="1:17" x14ac:dyDescent="0.75">
      <c r="A72" s="4" t="s">
        <v>147</v>
      </c>
      <c r="B72" s="15" t="s">
        <v>220</v>
      </c>
      <c r="C72" s="23">
        <v>78</v>
      </c>
      <c r="D72" s="23">
        <v>514</v>
      </c>
      <c r="E72" s="23">
        <v>75</v>
      </c>
      <c r="F72" s="25">
        <v>-0.45652173913043481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3">
        <v>337</v>
      </c>
      <c r="P72" s="23">
        <v>1060</v>
      </c>
      <c r="Q72" s="23">
        <v>494</v>
      </c>
    </row>
    <row r="73" spans="1:17" x14ac:dyDescent="0.75">
      <c r="G73" s="20"/>
      <c r="H73" s="20"/>
      <c r="I73" s="20"/>
      <c r="J73" s="20"/>
      <c r="K73" s="20"/>
      <c r="L73" s="20"/>
      <c r="M73" s="20"/>
      <c r="N73" s="20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AC9D3-923C-4DE7-9AF8-1184C6CF9C23}">
  <sheetPr>
    <tabColor theme="9" tint="0.39997558519241921"/>
  </sheetPr>
  <dimension ref="A1:O72"/>
  <sheetViews>
    <sheetView workbookViewId="0">
      <selection activeCell="E26" sqref="E26"/>
    </sheetView>
  </sheetViews>
  <sheetFormatPr defaultColWidth="7.76953125" defaultRowHeight="14.75" x14ac:dyDescent="0.75"/>
  <cols>
    <col min="1" max="1" width="7.6796875" bestFit="1" customWidth="1"/>
    <col min="2" max="2" width="20.453125" bestFit="1" customWidth="1"/>
    <col min="3" max="3" width="19.08984375" bestFit="1" customWidth="1"/>
    <col min="4" max="4" width="19.54296875" bestFit="1" customWidth="1"/>
    <col min="5" max="5" width="13.453125" style="52" bestFit="1" customWidth="1"/>
    <col min="6" max="6" width="16.08984375" bestFit="1" customWidth="1"/>
    <col min="7" max="7" width="14.86328125" bestFit="1" customWidth="1"/>
    <col min="8" max="8" width="15.2265625" style="35" bestFit="1" customWidth="1"/>
    <col min="9" max="9" width="12.86328125" bestFit="1" customWidth="1"/>
    <col min="10" max="11" width="12" bestFit="1" customWidth="1"/>
    <col min="14" max="14" width="16.08984375" bestFit="1" customWidth="1"/>
    <col min="15" max="15" width="2" bestFit="1" customWidth="1"/>
  </cols>
  <sheetData>
    <row r="1" spans="1:15" x14ac:dyDescent="0.75">
      <c r="A1" t="s">
        <v>401</v>
      </c>
      <c r="B1" s="22" t="s">
        <v>302</v>
      </c>
      <c r="C1" s="22" t="s">
        <v>303</v>
      </c>
      <c r="D1" s="22" t="s">
        <v>304</v>
      </c>
      <c r="E1" s="53" t="s">
        <v>402</v>
      </c>
      <c r="F1" s="22" t="s">
        <v>403</v>
      </c>
      <c r="G1" s="22" t="s">
        <v>404</v>
      </c>
      <c r="H1" s="22" t="s">
        <v>405</v>
      </c>
      <c r="I1" s="22" t="s">
        <v>406</v>
      </c>
      <c r="J1" s="22" t="s">
        <v>408</v>
      </c>
      <c r="K1" s="22" t="s">
        <v>407</v>
      </c>
      <c r="N1" s="22" t="s">
        <v>403</v>
      </c>
      <c r="O1">
        <v>1</v>
      </c>
    </row>
    <row r="2" spans="1:15" x14ac:dyDescent="0.75">
      <c r="A2" s="4" t="s">
        <v>77</v>
      </c>
      <c r="B2" s="23">
        <v>2</v>
      </c>
      <c r="C2" s="23">
        <v>10</v>
      </c>
      <c r="D2" s="23">
        <v>3</v>
      </c>
      <c r="E2" s="52">
        <v>-5.1400212690535296E-2</v>
      </c>
      <c r="F2" s="23">
        <f>B3+($O$1*B2)</f>
        <v>10</v>
      </c>
      <c r="G2">
        <f>C3+($O$2*C2)</f>
        <v>37</v>
      </c>
      <c r="H2" s="35">
        <f>D3+($O$3*D2)</f>
        <v>15</v>
      </c>
      <c r="I2" s="12">
        <f>CORREL(F2:F72,E2:E72)</f>
        <v>-2.9801791457146294E-2</v>
      </c>
      <c r="J2" s="12">
        <f>CORREL(G2:G72,E2:E72)</f>
        <v>0.12423561899019088</v>
      </c>
      <c r="K2" s="12">
        <f>CORREL(H2:H72,E2:E72)</f>
        <v>0.12649972047804611</v>
      </c>
      <c r="N2" t="s">
        <v>404</v>
      </c>
      <c r="O2">
        <v>0</v>
      </c>
    </row>
    <row r="3" spans="1:15" x14ac:dyDescent="0.75">
      <c r="A3" s="4" t="s">
        <v>78</v>
      </c>
      <c r="B3" s="23">
        <v>8</v>
      </c>
      <c r="C3" s="23">
        <v>37</v>
      </c>
      <c r="D3" s="23">
        <v>15</v>
      </c>
      <c r="E3" s="52">
        <v>0.10201793721973096</v>
      </c>
      <c r="F3" s="23">
        <f t="shared" ref="F3:F66" si="0">B4+($O$1*B3)</f>
        <v>13</v>
      </c>
      <c r="G3" s="35">
        <f t="shared" ref="G3:G66" si="1">C4+($O$2*C3)</f>
        <v>57</v>
      </c>
      <c r="H3" s="35">
        <f t="shared" ref="H3:H66" si="2">D4+($O$3*D3)</f>
        <v>21</v>
      </c>
      <c r="N3" t="s">
        <v>405</v>
      </c>
      <c r="O3">
        <v>0</v>
      </c>
    </row>
    <row r="4" spans="1:15" x14ac:dyDescent="0.75">
      <c r="A4" s="4" t="s">
        <v>79</v>
      </c>
      <c r="B4" s="23">
        <v>5</v>
      </c>
      <c r="C4" s="23">
        <v>57</v>
      </c>
      <c r="D4" s="23">
        <v>21</v>
      </c>
      <c r="E4" s="52">
        <v>4.1709053916581862E-2</v>
      </c>
      <c r="F4" s="23">
        <f t="shared" si="0"/>
        <v>25</v>
      </c>
      <c r="G4" s="35">
        <f t="shared" si="1"/>
        <v>94</v>
      </c>
      <c r="H4" s="35">
        <f t="shared" si="2"/>
        <v>18</v>
      </c>
    </row>
    <row r="5" spans="1:15" x14ac:dyDescent="0.75">
      <c r="A5" s="4" t="s">
        <v>80</v>
      </c>
      <c r="B5" s="23">
        <v>20</v>
      </c>
      <c r="C5" s="23">
        <v>94</v>
      </c>
      <c r="D5" s="23">
        <v>18</v>
      </c>
      <c r="E5" s="52">
        <v>2.24609375E-2</v>
      </c>
      <c r="F5" s="23">
        <f t="shared" si="0"/>
        <v>27</v>
      </c>
      <c r="G5" s="35">
        <f t="shared" si="1"/>
        <v>76</v>
      </c>
      <c r="H5" s="35">
        <f t="shared" si="2"/>
        <v>22</v>
      </c>
    </row>
    <row r="6" spans="1:15" x14ac:dyDescent="0.75">
      <c r="A6" s="4" t="s">
        <v>81</v>
      </c>
      <c r="B6" s="23">
        <v>7</v>
      </c>
      <c r="C6" s="23">
        <v>76</v>
      </c>
      <c r="D6" s="23">
        <v>22</v>
      </c>
      <c r="E6" s="52">
        <v>-3.2473734479465111E-2</v>
      </c>
      <c r="F6" s="23">
        <f t="shared" si="0"/>
        <v>20</v>
      </c>
      <c r="G6" s="35">
        <f t="shared" si="1"/>
        <v>87</v>
      </c>
      <c r="H6" s="35">
        <f t="shared" si="2"/>
        <v>31</v>
      </c>
    </row>
    <row r="7" spans="1:15" x14ac:dyDescent="0.75">
      <c r="A7" s="4" t="s">
        <v>82</v>
      </c>
      <c r="B7" s="23">
        <v>13</v>
      </c>
      <c r="C7" s="23">
        <v>87</v>
      </c>
      <c r="D7" s="23">
        <v>31</v>
      </c>
      <c r="E7" s="52">
        <v>0.10661401776900292</v>
      </c>
      <c r="F7" s="23">
        <f t="shared" si="0"/>
        <v>20</v>
      </c>
      <c r="G7" s="35">
        <f t="shared" si="1"/>
        <v>102</v>
      </c>
      <c r="H7" s="35">
        <f t="shared" si="2"/>
        <v>36</v>
      </c>
    </row>
    <row r="8" spans="1:15" x14ac:dyDescent="0.75">
      <c r="A8" s="4" t="s">
        <v>83</v>
      </c>
      <c r="B8" s="23">
        <v>7</v>
      </c>
      <c r="C8" s="23">
        <v>102</v>
      </c>
      <c r="D8" s="23">
        <v>36</v>
      </c>
      <c r="E8" s="52">
        <v>-3.5385072851620625E-2</v>
      </c>
      <c r="F8" s="23">
        <f t="shared" si="0"/>
        <v>9</v>
      </c>
      <c r="G8" s="35">
        <f t="shared" si="1"/>
        <v>69</v>
      </c>
      <c r="H8" s="35">
        <f t="shared" si="2"/>
        <v>22</v>
      </c>
    </row>
    <row r="9" spans="1:15" x14ac:dyDescent="0.75">
      <c r="A9" s="4" t="s">
        <v>84</v>
      </c>
      <c r="B9" s="23">
        <v>2</v>
      </c>
      <c r="C9" s="23">
        <v>69</v>
      </c>
      <c r="D9" s="23">
        <v>22</v>
      </c>
      <c r="E9" s="52">
        <v>-8.3230579531442528E-3</v>
      </c>
      <c r="F9" s="23">
        <f t="shared" si="0"/>
        <v>8</v>
      </c>
      <c r="G9" s="35">
        <f t="shared" si="1"/>
        <v>100</v>
      </c>
      <c r="H9" s="35">
        <f t="shared" si="2"/>
        <v>8</v>
      </c>
    </row>
    <row r="10" spans="1:15" x14ac:dyDescent="0.75">
      <c r="A10" s="4" t="s">
        <v>85</v>
      </c>
      <c r="B10" s="23">
        <v>6</v>
      </c>
      <c r="C10" s="23">
        <v>100</v>
      </c>
      <c r="D10" s="23">
        <v>8</v>
      </c>
      <c r="E10" s="52">
        <v>4.3518806341311889E-2</v>
      </c>
      <c r="F10" s="23">
        <f t="shared" si="0"/>
        <v>9</v>
      </c>
      <c r="G10" s="35">
        <f t="shared" si="1"/>
        <v>97</v>
      </c>
      <c r="H10" s="35">
        <f t="shared" si="2"/>
        <v>24</v>
      </c>
    </row>
    <row r="11" spans="1:15" x14ac:dyDescent="0.75">
      <c r="A11" s="4" t="s">
        <v>86</v>
      </c>
      <c r="B11" s="23">
        <v>3</v>
      </c>
      <c r="C11" s="23">
        <v>97</v>
      </c>
      <c r="D11" s="23">
        <v>24</v>
      </c>
      <c r="E11" s="52">
        <v>3.5746201966040392E-3</v>
      </c>
      <c r="F11" s="23">
        <f t="shared" si="0"/>
        <v>8</v>
      </c>
      <c r="G11" s="35">
        <f t="shared" si="1"/>
        <v>83</v>
      </c>
      <c r="H11" s="35">
        <f t="shared" si="2"/>
        <v>18</v>
      </c>
    </row>
    <row r="12" spans="1:15" x14ac:dyDescent="0.75">
      <c r="A12" s="4" t="s">
        <v>87</v>
      </c>
      <c r="B12" s="23">
        <v>5</v>
      </c>
      <c r="C12" s="23">
        <v>83</v>
      </c>
      <c r="D12" s="23">
        <v>18</v>
      </c>
      <c r="E12" s="52">
        <v>-2.7604630454140744E-2</v>
      </c>
      <c r="F12" s="23">
        <f t="shared" si="0"/>
        <v>13</v>
      </c>
      <c r="G12" s="35">
        <f t="shared" si="1"/>
        <v>84</v>
      </c>
      <c r="H12" s="35">
        <f t="shared" si="2"/>
        <v>20</v>
      </c>
    </row>
    <row r="13" spans="1:15" x14ac:dyDescent="0.75">
      <c r="A13" s="4" t="s">
        <v>88</v>
      </c>
      <c r="B13" s="23">
        <v>8</v>
      </c>
      <c r="C13" s="23">
        <v>84</v>
      </c>
      <c r="D13" s="23">
        <v>20</v>
      </c>
      <c r="E13" s="52">
        <v>0.16269841269841279</v>
      </c>
      <c r="F13" s="23">
        <f t="shared" si="0"/>
        <v>11</v>
      </c>
      <c r="G13" s="35">
        <f t="shared" si="1"/>
        <v>89</v>
      </c>
      <c r="H13" s="35">
        <f t="shared" si="2"/>
        <v>31</v>
      </c>
    </row>
    <row r="14" spans="1:15" x14ac:dyDescent="0.75">
      <c r="A14" s="4" t="s">
        <v>89</v>
      </c>
      <c r="B14" s="23">
        <v>3</v>
      </c>
      <c r="C14" s="23">
        <v>89</v>
      </c>
      <c r="D14" s="23">
        <v>31</v>
      </c>
      <c r="E14" s="52">
        <v>0.15935941191913883</v>
      </c>
      <c r="F14" s="23">
        <f t="shared" si="0"/>
        <v>8</v>
      </c>
      <c r="G14" s="35">
        <f t="shared" si="1"/>
        <v>124</v>
      </c>
      <c r="H14" s="35">
        <f t="shared" si="2"/>
        <v>54</v>
      </c>
    </row>
    <row r="15" spans="1:15" x14ac:dyDescent="0.75">
      <c r="A15" s="4" t="s">
        <v>90</v>
      </c>
      <c r="B15" s="23">
        <v>5</v>
      </c>
      <c r="C15" s="23">
        <v>124</v>
      </c>
      <c r="D15" s="23">
        <v>54</v>
      </c>
      <c r="E15" s="52">
        <v>8.6277173913043459E-2</v>
      </c>
      <c r="F15" s="23">
        <f t="shared" si="0"/>
        <v>15</v>
      </c>
      <c r="G15" s="35">
        <f t="shared" si="1"/>
        <v>111</v>
      </c>
      <c r="H15" s="35">
        <f t="shared" si="2"/>
        <v>15</v>
      </c>
    </row>
    <row r="16" spans="1:15" x14ac:dyDescent="0.75">
      <c r="A16" s="4" t="s">
        <v>91</v>
      </c>
      <c r="B16" s="23">
        <v>10</v>
      </c>
      <c r="C16" s="23">
        <v>111</v>
      </c>
      <c r="D16" s="23">
        <v>15</v>
      </c>
      <c r="E16" s="52">
        <v>8.8388576193454194E-2</v>
      </c>
      <c r="F16" s="23">
        <f t="shared" si="0"/>
        <v>23</v>
      </c>
      <c r="G16" s="35">
        <f t="shared" si="1"/>
        <v>131</v>
      </c>
      <c r="H16" s="35">
        <f t="shared" si="2"/>
        <v>26</v>
      </c>
    </row>
    <row r="17" spans="1:8" x14ac:dyDescent="0.75">
      <c r="A17" s="4" t="s">
        <v>92</v>
      </c>
      <c r="B17" s="23">
        <v>13</v>
      </c>
      <c r="C17" s="23">
        <v>131</v>
      </c>
      <c r="D17" s="23">
        <v>26</v>
      </c>
      <c r="E17" s="52">
        <v>0.13809615016280397</v>
      </c>
      <c r="F17" s="23">
        <f t="shared" si="0"/>
        <v>19</v>
      </c>
      <c r="G17" s="35">
        <f t="shared" si="1"/>
        <v>130</v>
      </c>
      <c r="H17" s="35">
        <f t="shared" si="2"/>
        <v>32</v>
      </c>
    </row>
    <row r="18" spans="1:8" x14ac:dyDescent="0.75">
      <c r="A18" s="4" t="s">
        <v>93</v>
      </c>
      <c r="B18" s="23">
        <v>6</v>
      </c>
      <c r="C18" s="23">
        <v>130</v>
      </c>
      <c r="D18" s="23">
        <v>32</v>
      </c>
      <c r="E18" s="52">
        <v>2.8778189161898338E-2</v>
      </c>
      <c r="F18" s="23">
        <f t="shared" si="0"/>
        <v>21</v>
      </c>
      <c r="G18" s="35">
        <f t="shared" si="1"/>
        <v>120</v>
      </c>
      <c r="H18" s="35">
        <f t="shared" si="2"/>
        <v>44</v>
      </c>
    </row>
    <row r="19" spans="1:8" x14ac:dyDescent="0.75">
      <c r="A19" s="4" t="s">
        <v>94</v>
      </c>
      <c r="B19" s="23">
        <v>15</v>
      </c>
      <c r="C19" s="23">
        <v>120</v>
      </c>
      <c r="D19" s="23">
        <v>44</v>
      </c>
      <c r="E19" s="52">
        <v>2.7809586127924835E-3</v>
      </c>
      <c r="F19" s="23">
        <f t="shared" si="0"/>
        <v>28</v>
      </c>
      <c r="G19" s="35">
        <f t="shared" si="1"/>
        <v>152</v>
      </c>
      <c r="H19" s="35">
        <f t="shared" si="2"/>
        <v>31</v>
      </c>
    </row>
    <row r="20" spans="1:8" x14ac:dyDescent="0.75">
      <c r="A20" s="4" t="s">
        <v>95</v>
      </c>
      <c r="B20" s="23">
        <v>13</v>
      </c>
      <c r="C20" s="23">
        <v>152</v>
      </c>
      <c r="D20" s="23">
        <v>31</v>
      </c>
      <c r="E20" s="52">
        <v>-4.5024469820554643E-2</v>
      </c>
      <c r="F20" s="23">
        <f t="shared" si="0"/>
        <v>25</v>
      </c>
      <c r="G20" s="35">
        <f t="shared" si="1"/>
        <v>169</v>
      </c>
      <c r="H20" s="35">
        <f t="shared" si="2"/>
        <v>19</v>
      </c>
    </row>
    <row r="21" spans="1:8" x14ac:dyDescent="0.75">
      <c r="A21" s="4" t="s">
        <v>96</v>
      </c>
      <c r="B21" s="23">
        <v>12</v>
      </c>
      <c r="C21" s="23">
        <v>169</v>
      </c>
      <c r="D21" s="23">
        <v>19</v>
      </c>
      <c r="E21" s="52">
        <v>-1.8619747181414459E-2</v>
      </c>
      <c r="F21" s="23">
        <f t="shared" si="0"/>
        <v>23</v>
      </c>
      <c r="G21" s="35">
        <f t="shared" si="1"/>
        <v>218</v>
      </c>
      <c r="H21" s="35">
        <f t="shared" si="2"/>
        <v>53</v>
      </c>
    </row>
    <row r="22" spans="1:8" x14ac:dyDescent="0.75">
      <c r="A22" s="4" t="s">
        <v>97</v>
      </c>
      <c r="B22" s="23">
        <v>11</v>
      </c>
      <c r="C22" s="23">
        <v>218</v>
      </c>
      <c r="D22" s="23">
        <v>53</v>
      </c>
      <c r="E22" s="52">
        <v>-4.8738033072236675E-2</v>
      </c>
      <c r="F22" s="23">
        <f t="shared" si="0"/>
        <v>38</v>
      </c>
      <c r="G22" s="35">
        <f t="shared" si="1"/>
        <v>160</v>
      </c>
      <c r="H22" s="35">
        <f t="shared" si="2"/>
        <v>23</v>
      </c>
    </row>
    <row r="23" spans="1:8" x14ac:dyDescent="0.75">
      <c r="A23" s="4" t="s">
        <v>98</v>
      </c>
      <c r="B23" s="23">
        <v>27</v>
      </c>
      <c r="C23" s="23">
        <v>160</v>
      </c>
      <c r="D23" s="23">
        <v>23</v>
      </c>
      <c r="E23" s="52">
        <v>-6.258005489478502E-2</v>
      </c>
      <c r="F23" s="23">
        <f t="shared" si="0"/>
        <v>34</v>
      </c>
      <c r="G23" s="35">
        <f t="shared" si="1"/>
        <v>83</v>
      </c>
      <c r="H23" s="35">
        <f t="shared" si="2"/>
        <v>32</v>
      </c>
    </row>
    <row r="24" spans="1:8" x14ac:dyDescent="0.75">
      <c r="A24" s="4" t="s">
        <v>99</v>
      </c>
      <c r="B24" s="23">
        <v>7</v>
      </c>
      <c r="C24" s="23">
        <v>83</v>
      </c>
      <c r="D24" s="23">
        <v>32</v>
      </c>
      <c r="E24" s="52">
        <v>-6.1877805973062694E-2</v>
      </c>
      <c r="F24" s="23">
        <f t="shared" si="0"/>
        <v>20</v>
      </c>
      <c r="G24" s="35">
        <f t="shared" si="1"/>
        <v>106</v>
      </c>
      <c r="H24" s="35">
        <f t="shared" si="2"/>
        <v>36</v>
      </c>
    </row>
    <row r="25" spans="1:8" x14ac:dyDescent="0.75">
      <c r="A25" s="4" t="s">
        <v>100</v>
      </c>
      <c r="B25" s="23">
        <v>13</v>
      </c>
      <c r="C25" s="23">
        <v>106</v>
      </c>
      <c r="D25" s="23">
        <v>36</v>
      </c>
      <c r="E25" s="52">
        <v>-8.1356637536412868E-2</v>
      </c>
      <c r="F25" s="23">
        <f t="shared" si="0"/>
        <v>26</v>
      </c>
      <c r="G25" s="35">
        <f t="shared" si="1"/>
        <v>168</v>
      </c>
      <c r="H25" s="35">
        <f t="shared" si="2"/>
        <v>20</v>
      </c>
    </row>
    <row r="26" spans="1:8" x14ac:dyDescent="0.75">
      <c r="A26" s="4" t="s">
        <v>101</v>
      </c>
      <c r="B26" s="23">
        <v>13</v>
      </c>
      <c r="C26" s="23">
        <v>168</v>
      </c>
      <c r="D26" s="23">
        <v>20</v>
      </c>
      <c r="E26" s="52">
        <v>-1.1098527746319364E-2</v>
      </c>
      <c r="F26" s="23">
        <f t="shared" si="0"/>
        <v>25</v>
      </c>
      <c r="G26" s="35">
        <f t="shared" si="1"/>
        <v>135</v>
      </c>
      <c r="H26" s="35">
        <f t="shared" si="2"/>
        <v>34</v>
      </c>
    </row>
    <row r="27" spans="1:8" x14ac:dyDescent="0.75">
      <c r="A27" s="4" t="s">
        <v>102</v>
      </c>
      <c r="B27" s="23">
        <v>12</v>
      </c>
      <c r="C27" s="23">
        <v>135</v>
      </c>
      <c r="D27" s="23">
        <v>34</v>
      </c>
      <c r="E27" s="52">
        <v>-5.5657352267521776E-2</v>
      </c>
      <c r="F27" s="23">
        <f t="shared" si="0"/>
        <v>22</v>
      </c>
      <c r="G27" s="35">
        <f t="shared" si="1"/>
        <v>124</v>
      </c>
      <c r="H27" s="35">
        <f t="shared" si="2"/>
        <v>25</v>
      </c>
    </row>
    <row r="28" spans="1:8" x14ac:dyDescent="0.75">
      <c r="A28" s="4" t="s">
        <v>103</v>
      </c>
      <c r="B28" s="23">
        <v>10</v>
      </c>
      <c r="C28" s="23">
        <v>124</v>
      </c>
      <c r="D28" s="23">
        <v>25</v>
      </c>
      <c r="E28" s="52">
        <v>3.4440941062333197E-2</v>
      </c>
      <c r="F28" s="23">
        <f t="shared" si="0"/>
        <v>14</v>
      </c>
      <c r="G28" s="35">
        <f t="shared" si="1"/>
        <v>94</v>
      </c>
      <c r="H28" s="35">
        <f t="shared" si="2"/>
        <v>48</v>
      </c>
    </row>
    <row r="29" spans="1:8" x14ac:dyDescent="0.75">
      <c r="A29" s="4" t="s">
        <v>104</v>
      </c>
      <c r="B29" s="23">
        <v>4</v>
      </c>
      <c r="C29" s="23">
        <v>94</v>
      </c>
      <c r="D29" s="23">
        <v>48</v>
      </c>
      <c r="E29" s="52">
        <v>-4.1266119577960114E-2</v>
      </c>
      <c r="F29" s="23">
        <f t="shared" si="0"/>
        <v>9</v>
      </c>
      <c r="G29" s="35">
        <f t="shared" si="1"/>
        <v>98</v>
      </c>
      <c r="H29" s="35">
        <f t="shared" si="2"/>
        <v>30</v>
      </c>
    </row>
    <row r="30" spans="1:8" x14ac:dyDescent="0.75">
      <c r="A30" s="4" t="s">
        <v>105</v>
      </c>
      <c r="B30" s="23">
        <v>5</v>
      </c>
      <c r="C30" s="23">
        <v>98</v>
      </c>
      <c r="D30" s="23">
        <v>30</v>
      </c>
      <c r="E30" s="52">
        <v>9.2198581560283724E-2</v>
      </c>
      <c r="F30" s="23">
        <f t="shared" si="0"/>
        <v>10</v>
      </c>
      <c r="G30" s="35">
        <f t="shared" si="1"/>
        <v>131</v>
      </c>
      <c r="H30" s="35">
        <f t="shared" si="2"/>
        <v>24</v>
      </c>
    </row>
    <row r="31" spans="1:8" x14ac:dyDescent="0.75">
      <c r="A31" s="4" t="s">
        <v>106</v>
      </c>
      <c r="B31" s="23">
        <v>5</v>
      </c>
      <c r="C31" s="23">
        <v>131</v>
      </c>
      <c r="D31" s="23">
        <v>24</v>
      </c>
      <c r="E31" s="52">
        <v>-4.0976265114196157E-2</v>
      </c>
      <c r="F31" s="23">
        <f t="shared" si="0"/>
        <v>10</v>
      </c>
      <c r="G31" s="35">
        <f t="shared" si="1"/>
        <v>90</v>
      </c>
      <c r="H31" s="35">
        <f t="shared" si="2"/>
        <v>24</v>
      </c>
    </row>
    <row r="32" spans="1:8" x14ac:dyDescent="0.75">
      <c r="A32" s="4" t="s">
        <v>107</v>
      </c>
      <c r="B32" s="23">
        <v>5</v>
      </c>
      <c r="C32" s="23">
        <v>90</v>
      </c>
      <c r="D32" s="23">
        <v>24</v>
      </c>
      <c r="E32" s="52">
        <v>-1.0273173009572756E-2</v>
      </c>
      <c r="F32" s="23">
        <f t="shared" si="0"/>
        <v>21</v>
      </c>
      <c r="G32" s="35">
        <f t="shared" si="1"/>
        <v>146</v>
      </c>
      <c r="H32" s="35">
        <f t="shared" si="2"/>
        <v>19</v>
      </c>
    </row>
    <row r="33" spans="1:8" x14ac:dyDescent="0.75">
      <c r="A33" s="4" t="s">
        <v>108</v>
      </c>
      <c r="B33" s="23">
        <v>16</v>
      </c>
      <c r="C33" s="23">
        <v>146</v>
      </c>
      <c r="D33" s="23">
        <v>19</v>
      </c>
      <c r="E33" s="52">
        <v>7.7612644491625402E-2</v>
      </c>
      <c r="F33" s="23">
        <f t="shared" si="0"/>
        <v>34</v>
      </c>
      <c r="G33" s="35">
        <f t="shared" si="1"/>
        <v>144</v>
      </c>
      <c r="H33" s="35">
        <f t="shared" si="2"/>
        <v>36</v>
      </c>
    </row>
    <row r="34" spans="1:8" x14ac:dyDescent="0.75">
      <c r="A34" s="4" t="s">
        <v>109</v>
      </c>
      <c r="B34" s="23">
        <v>18</v>
      </c>
      <c r="C34" s="23">
        <v>144</v>
      </c>
      <c r="D34" s="23">
        <v>36</v>
      </c>
      <c r="E34" s="52">
        <v>-2.0359019264448382E-2</v>
      </c>
      <c r="F34" s="23">
        <f t="shared" si="0"/>
        <v>32</v>
      </c>
      <c r="G34" s="35">
        <f t="shared" si="1"/>
        <v>130</v>
      </c>
      <c r="H34" s="35">
        <f t="shared" si="2"/>
        <v>31</v>
      </c>
    </row>
    <row r="35" spans="1:8" x14ac:dyDescent="0.75">
      <c r="A35" s="4" t="s">
        <v>110</v>
      </c>
      <c r="B35" s="23">
        <v>14</v>
      </c>
      <c r="C35" s="23">
        <v>130</v>
      </c>
      <c r="D35" s="23">
        <v>31</v>
      </c>
      <c r="E35" s="52">
        <v>6.2346368715083811E-2</v>
      </c>
      <c r="F35" s="23">
        <f t="shared" si="0"/>
        <v>42</v>
      </c>
      <c r="G35" s="35">
        <f t="shared" si="1"/>
        <v>148</v>
      </c>
      <c r="H35" s="35">
        <f t="shared" si="2"/>
        <v>35</v>
      </c>
    </row>
    <row r="36" spans="1:8" x14ac:dyDescent="0.75">
      <c r="A36" s="4" t="s">
        <v>111</v>
      </c>
      <c r="B36" s="23">
        <v>28</v>
      </c>
      <c r="C36" s="23">
        <v>148</v>
      </c>
      <c r="D36" s="23">
        <v>35</v>
      </c>
      <c r="E36" s="52">
        <v>-4.5014724442574705E-2</v>
      </c>
      <c r="F36" s="23">
        <f t="shared" si="0"/>
        <v>39</v>
      </c>
      <c r="G36" s="35">
        <f t="shared" si="1"/>
        <v>187</v>
      </c>
      <c r="H36" s="35">
        <f t="shared" si="2"/>
        <v>31</v>
      </c>
    </row>
    <row r="37" spans="1:8" x14ac:dyDescent="0.75">
      <c r="A37" s="4" t="s">
        <v>112</v>
      </c>
      <c r="B37" s="23">
        <v>11</v>
      </c>
      <c r="C37" s="23">
        <v>187</v>
      </c>
      <c r="D37" s="23">
        <v>31</v>
      </c>
      <c r="E37" s="52">
        <v>-0.1559471365638766</v>
      </c>
      <c r="F37" s="23">
        <f t="shared" si="0"/>
        <v>28</v>
      </c>
      <c r="G37" s="35">
        <f t="shared" si="1"/>
        <v>116</v>
      </c>
      <c r="H37" s="35">
        <f t="shared" si="2"/>
        <v>27</v>
      </c>
    </row>
    <row r="38" spans="1:8" x14ac:dyDescent="0.75">
      <c r="A38" s="4" t="s">
        <v>113</v>
      </c>
      <c r="B38" s="23">
        <v>17</v>
      </c>
      <c r="C38" s="23">
        <v>116</v>
      </c>
      <c r="D38" s="23">
        <v>27</v>
      </c>
      <c r="E38" s="52">
        <v>4.8799582463465496E-2</v>
      </c>
      <c r="F38" s="23">
        <f t="shared" si="0"/>
        <v>36</v>
      </c>
      <c r="G38" s="35">
        <f t="shared" si="1"/>
        <v>189</v>
      </c>
      <c r="H38" s="35">
        <f t="shared" si="2"/>
        <v>26</v>
      </c>
    </row>
    <row r="39" spans="1:8" x14ac:dyDescent="0.75">
      <c r="A39" s="4" t="s">
        <v>114</v>
      </c>
      <c r="B39" s="23">
        <v>19</v>
      </c>
      <c r="C39" s="23">
        <v>189</v>
      </c>
      <c r="D39" s="23">
        <v>26</v>
      </c>
      <c r="E39" s="52">
        <v>4.7524259766110966E-2</v>
      </c>
      <c r="F39" s="23">
        <f t="shared" si="0"/>
        <v>37</v>
      </c>
      <c r="G39" s="35">
        <f t="shared" si="1"/>
        <v>173</v>
      </c>
      <c r="H39" s="35">
        <f t="shared" si="2"/>
        <v>28</v>
      </c>
    </row>
    <row r="40" spans="1:8" x14ac:dyDescent="0.75">
      <c r="A40" s="4" t="s">
        <v>115</v>
      </c>
      <c r="B40" s="23">
        <v>18</v>
      </c>
      <c r="C40" s="23">
        <v>173</v>
      </c>
      <c r="D40" s="23">
        <v>28</v>
      </c>
      <c r="E40" s="52">
        <v>3.2779097387173328E-2</v>
      </c>
      <c r="F40" s="23">
        <f t="shared" si="0"/>
        <v>24</v>
      </c>
      <c r="G40" s="35">
        <f t="shared" si="1"/>
        <v>163</v>
      </c>
      <c r="H40" s="35">
        <f t="shared" si="2"/>
        <v>45</v>
      </c>
    </row>
    <row r="41" spans="1:8" x14ac:dyDescent="0.75">
      <c r="A41" s="4" t="s">
        <v>116</v>
      </c>
      <c r="B41" s="23">
        <v>6</v>
      </c>
      <c r="C41" s="23">
        <v>163</v>
      </c>
      <c r="D41" s="23">
        <v>45</v>
      </c>
      <c r="E41" s="52">
        <v>-9.0156393744250218E-2</v>
      </c>
      <c r="F41" s="23">
        <f t="shared" si="0"/>
        <v>19</v>
      </c>
      <c r="G41" s="35">
        <f t="shared" si="1"/>
        <v>157</v>
      </c>
      <c r="H41" s="35">
        <f t="shared" si="2"/>
        <v>37</v>
      </c>
    </row>
    <row r="42" spans="1:8" x14ac:dyDescent="0.75">
      <c r="A42" s="4" t="s">
        <v>117</v>
      </c>
      <c r="B42" s="23">
        <v>13</v>
      </c>
      <c r="C42" s="23">
        <v>157</v>
      </c>
      <c r="D42" s="23">
        <v>37</v>
      </c>
      <c r="E42" s="52">
        <v>-6.3447927199191123E-2</v>
      </c>
      <c r="F42" s="23">
        <f t="shared" si="0"/>
        <v>51</v>
      </c>
      <c r="G42" s="35">
        <f t="shared" si="1"/>
        <v>327</v>
      </c>
      <c r="H42" s="35">
        <f t="shared" si="2"/>
        <v>117</v>
      </c>
    </row>
    <row r="43" spans="1:8" x14ac:dyDescent="0.75">
      <c r="A43" s="4" t="s">
        <v>118</v>
      </c>
      <c r="B43" s="23">
        <v>38</v>
      </c>
      <c r="C43" s="23">
        <v>327</v>
      </c>
      <c r="D43" s="23">
        <v>117</v>
      </c>
      <c r="E43" s="52">
        <v>7.3954116059379293E-2</v>
      </c>
      <c r="F43" s="23">
        <f t="shared" si="0"/>
        <v>120</v>
      </c>
      <c r="G43" s="35">
        <f t="shared" si="1"/>
        <v>768</v>
      </c>
      <c r="H43" s="35">
        <f t="shared" si="2"/>
        <v>300</v>
      </c>
    </row>
    <row r="44" spans="1:8" x14ac:dyDescent="0.75">
      <c r="A44" s="4" t="s">
        <v>119</v>
      </c>
      <c r="B44" s="23">
        <v>82</v>
      </c>
      <c r="C44" s="23">
        <v>768</v>
      </c>
      <c r="D44" s="23">
        <v>300</v>
      </c>
      <c r="E44" s="52">
        <v>6.006534305101785E-2</v>
      </c>
      <c r="F44" s="23">
        <f t="shared" si="0"/>
        <v>180</v>
      </c>
      <c r="G44" s="35">
        <f t="shared" si="1"/>
        <v>599</v>
      </c>
      <c r="H44" s="35">
        <f t="shared" si="2"/>
        <v>148</v>
      </c>
    </row>
    <row r="45" spans="1:8" x14ac:dyDescent="0.75">
      <c r="A45" s="4" t="s">
        <v>120</v>
      </c>
      <c r="B45" s="23">
        <v>98</v>
      </c>
      <c r="C45" s="23">
        <v>599</v>
      </c>
      <c r="D45" s="23">
        <v>148</v>
      </c>
      <c r="E45" s="52">
        <v>4.2437174016121341E-2</v>
      </c>
      <c r="F45" s="23">
        <f t="shared" si="0"/>
        <v>174</v>
      </c>
      <c r="G45" s="35">
        <f t="shared" si="1"/>
        <v>647</v>
      </c>
      <c r="H45" s="35">
        <f t="shared" si="2"/>
        <v>112</v>
      </c>
    </row>
    <row r="46" spans="1:8" x14ac:dyDescent="0.75">
      <c r="A46" s="4" t="s">
        <v>121</v>
      </c>
      <c r="B46" s="23">
        <v>76</v>
      </c>
      <c r="C46" s="23">
        <v>647</v>
      </c>
      <c r="D46" s="23">
        <v>112</v>
      </c>
      <c r="E46" s="52">
        <v>-0.15078462588128272</v>
      </c>
      <c r="F46" s="23">
        <f t="shared" si="0"/>
        <v>195</v>
      </c>
      <c r="G46" s="35">
        <f t="shared" si="1"/>
        <v>449</v>
      </c>
      <c r="H46" s="35">
        <f t="shared" si="2"/>
        <v>109</v>
      </c>
    </row>
    <row r="47" spans="1:8" x14ac:dyDescent="0.75">
      <c r="A47" s="4" t="s">
        <v>122</v>
      </c>
      <c r="B47" s="23">
        <v>119</v>
      </c>
      <c r="C47" s="23">
        <v>449</v>
      </c>
      <c r="D47" s="23">
        <v>109</v>
      </c>
      <c r="E47" s="52">
        <v>-0.10283877878950189</v>
      </c>
      <c r="F47" s="23">
        <f t="shared" si="0"/>
        <v>218</v>
      </c>
      <c r="G47" s="35">
        <f t="shared" si="1"/>
        <v>621</v>
      </c>
      <c r="H47" s="35">
        <f t="shared" si="2"/>
        <v>123</v>
      </c>
    </row>
    <row r="48" spans="1:8" x14ac:dyDescent="0.75">
      <c r="A48" s="4" t="s">
        <v>123</v>
      </c>
      <c r="B48" s="23">
        <v>99</v>
      </c>
      <c r="C48" s="23">
        <v>621</v>
      </c>
      <c r="D48" s="23">
        <v>123</v>
      </c>
      <c r="E48" s="52">
        <v>7.6119402985074691E-2</v>
      </c>
      <c r="F48" s="23">
        <f t="shared" si="0"/>
        <v>173</v>
      </c>
      <c r="G48" s="35">
        <f t="shared" si="1"/>
        <v>415</v>
      </c>
      <c r="H48" s="35">
        <f t="shared" si="2"/>
        <v>107</v>
      </c>
    </row>
    <row r="49" spans="1:8" x14ac:dyDescent="0.75">
      <c r="A49" s="4" t="s">
        <v>124</v>
      </c>
      <c r="B49" s="23">
        <v>74</v>
      </c>
      <c r="C49" s="23">
        <v>415</v>
      </c>
      <c r="D49" s="23">
        <v>107</v>
      </c>
      <c r="E49" s="52">
        <v>-6.2968099861303695E-2</v>
      </c>
      <c r="F49" s="23">
        <f t="shared" si="0"/>
        <v>171</v>
      </c>
      <c r="G49" s="35">
        <f t="shared" si="1"/>
        <v>602</v>
      </c>
      <c r="H49" s="35">
        <f t="shared" si="2"/>
        <v>116</v>
      </c>
    </row>
    <row r="50" spans="1:8" x14ac:dyDescent="0.75">
      <c r="A50" s="4" t="s">
        <v>125</v>
      </c>
      <c r="B50" s="23">
        <v>97</v>
      </c>
      <c r="C50" s="23">
        <v>602</v>
      </c>
      <c r="D50" s="23">
        <v>116</v>
      </c>
      <c r="E50" s="52">
        <v>2.6642984014209059E-3</v>
      </c>
      <c r="F50" s="23">
        <f t="shared" si="0"/>
        <v>193</v>
      </c>
      <c r="G50" s="35">
        <f t="shared" si="1"/>
        <v>563</v>
      </c>
      <c r="H50" s="35">
        <f t="shared" si="2"/>
        <v>141</v>
      </c>
    </row>
    <row r="51" spans="1:8" x14ac:dyDescent="0.75">
      <c r="A51" s="4" t="s">
        <v>126</v>
      </c>
      <c r="B51" s="23">
        <v>96</v>
      </c>
      <c r="C51" s="23">
        <v>563</v>
      </c>
      <c r="D51" s="23">
        <v>141</v>
      </c>
      <c r="E51" s="52">
        <v>-2.3619722468261051E-3</v>
      </c>
      <c r="F51" s="23">
        <f t="shared" si="0"/>
        <v>178</v>
      </c>
      <c r="G51" s="35">
        <f t="shared" si="1"/>
        <v>530</v>
      </c>
      <c r="H51" s="35">
        <f t="shared" si="2"/>
        <v>142</v>
      </c>
    </row>
    <row r="52" spans="1:8" x14ac:dyDescent="0.75">
      <c r="A52" s="4" t="s">
        <v>127</v>
      </c>
      <c r="B52" s="23">
        <v>82</v>
      </c>
      <c r="C52" s="23">
        <v>530</v>
      </c>
      <c r="D52" s="23">
        <v>142</v>
      </c>
      <c r="E52" s="52">
        <v>0.21899970405445399</v>
      </c>
      <c r="F52" s="23">
        <f t="shared" si="0"/>
        <v>170</v>
      </c>
      <c r="G52" s="35">
        <f t="shared" si="1"/>
        <v>625</v>
      </c>
      <c r="H52" s="35">
        <f t="shared" si="2"/>
        <v>129</v>
      </c>
    </row>
    <row r="53" spans="1:8" x14ac:dyDescent="0.75">
      <c r="A53" s="4" t="s">
        <v>128</v>
      </c>
      <c r="B53" s="23">
        <v>88</v>
      </c>
      <c r="C53" s="23">
        <v>625</v>
      </c>
      <c r="D53" s="23">
        <v>129</v>
      </c>
      <c r="E53" s="52">
        <v>-5.389657683903859E-2</v>
      </c>
      <c r="F53" s="23">
        <f t="shared" si="0"/>
        <v>829</v>
      </c>
      <c r="G53" s="35">
        <f t="shared" si="1"/>
        <v>353</v>
      </c>
      <c r="H53" s="35">
        <f t="shared" si="2"/>
        <v>116</v>
      </c>
    </row>
    <row r="54" spans="1:8" x14ac:dyDescent="0.75">
      <c r="A54" s="4" t="s">
        <v>129</v>
      </c>
      <c r="B54" s="23">
        <v>741</v>
      </c>
      <c r="C54" s="23">
        <v>353</v>
      </c>
      <c r="D54" s="23">
        <v>116</v>
      </c>
      <c r="E54" s="52">
        <v>2.0015396458814561E-2</v>
      </c>
      <c r="F54" s="23">
        <f t="shared" si="0"/>
        <v>822</v>
      </c>
      <c r="G54" s="35">
        <f t="shared" si="1"/>
        <v>511</v>
      </c>
      <c r="H54" s="35">
        <f t="shared" si="2"/>
        <v>124</v>
      </c>
    </row>
    <row r="55" spans="1:8" x14ac:dyDescent="0.75">
      <c r="A55" s="4" t="s">
        <v>130</v>
      </c>
      <c r="B55" s="23">
        <v>81</v>
      </c>
      <c r="C55" s="23">
        <v>511</v>
      </c>
      <c r="D55" s="23">
        <v>124</v>
      </c>
      <c r="E55" s="52">
        <v>3.446540880503135E-2</v>
      </c>
      <c r="F55" s="23">
        <f t="shared" si="0"/>
        <v>166</v>
      </c>
      <c r="G55" s="35">
        <f t="shared" si="1"/>
        <v>470</v>
      </c>
      <c r="H55" s="35">
        <f t="shared" si="2"/>
        <v>125</v>
      </c>
    </row>
    <row r="56" spans="1:8" x14ac:dyDescent="0.75">
      <c r="A56" s="4" t="s">
        <v>131</v>
      </c>
      <c r="B56" s="23">
        <v>85</v>
      </c>
      <c r="C56" s="23">
        <v>470</v>
      </c>
      <c r="D56" s="23">
        <v>125</v>
      </c>
      <c r="E56" s="52">
        <v>5.2529182879377467E-2</v>
      </c>
      <c r="F56" s="23">
        <f t="shared" si="0"/>
        <v>231</v>
      </c>
      <c r="G56" s="35">
        <f t="shared" si="1"/>
        <v>480</v>
      </c>
      <c r="H56" s="35">
        <f t="shared" si="2"/>
        <v>156</v>
      </c>
    </row>
    <row r="57" spans="1:8" x14ac:dyDescent="0.75">
      <c r="A57" s="4" t="s">
        <v>132</v>
      </c>
      <c r="B57" s="23">
        <v>146</v>
      </c>
      <c r="C57" s="23">
        <v>480</v>
      </c>
      <c r="D57" s="23">
        <v>156</v>
      </c>
      <c r="E57" s="52">
        <v>7.393715341959429E-3</v>
      </c>
      <c r="F57" s="23">
        <f t="shared" si="0"/>
        <v>247</v>
      </c>
      <c r="G57" s="35">
        <f t="shared" si="1"/>
        <v>555</v>
      </c>
      <c r="H57" s="35">
        <f t="shared" si="2"/>
        <v>116</v>
      </c>
    </row>
    <row r="58" spans="1:8" x14ac:dyDescent="0.75">
      <c r="A58" s="4" t="s">
        <v>133</v>
      </c>
      <c r="B58" s="23">
        <v>101</v>
      </c>
      <c r="C58" s="23">
        <v>555</v>
      </c>
      <c r="D58" s="23">
        <v>116</v>
      </c>
      <c r="E58" s="52">
        <v>-1.4220183486238549E-2</v>
      </c>
      <c r="F58" s="23">
        <f t="shared" si="0"/>
        <v>182</v>
      </c>
      <c r="G58" s="35">
        <f t="shared" si="1"/>
        <v>560</v>
      </c>
      <c r="H58" s="35">
        <f t="shared" si="2"/>
        <v>96</v>
      </c>
    </row>
    <row r="59" spans="1:8" x14ac:dyDescent="0.75">
      <c r="A59" s="4" t="s">
        <v>134</v>
      </c>
      <c r="B59" s="23">
        <v>81</v>
      </c>
      <c r="C59" s="23">
        <v>560</v>
      </c>
      <c r="D59" s="23">
        <v>96</v>
      </c>
      <c r="E59" s="52">
        <v>6.2587249883666818E-2</v>
      </c>
      <c r="F59" s="23">
        <f t="shared" si="0"/>
        <v>204</v>
      </c>
      <c r="G59" s="35">
        <f t="shared" si="1"/>
        <v>598</v>
      </c>
      <c r="H59" s="35">
        <f t="shared" si="2"/>
        <v>105</v>
      </c>
    </row>
    <row r="60" spans="1:8" x14ac:dyDescent="0.75">
      <c r="A60" s="4" t="s">
        <v>135</v>
      </c>
      <c r="B60" s="23">
        <v>123</v>
      </c>
      <c r="C60" s="23">
        <v>598</v>
      </c>
      <c r="D60" s="23">
        <v>105</v>
      </c>
      <c r="E60" s="52">
        <v>-6.5688635865994724E-3</v>
      </c>
      <c r="F60" s="23">
        <f t="shared" si="0"/>
        <v>216</v>
      </c>
      <c r="G60" s="35">
        <f t="shared" si="1"/>
        <v>469</v>
      </c>
      <c r="H60" s="35">
        <f t="shared" si="2"/>
        <v>103</v>
      </c>
    </row>
    <row r="61" spans="1:8" x14ac:dyDescent="0.75">
      <c r="A61" s="4" t="s">
        <v>136</v>
      </c>
      <c r="B61" s="23">
        <v>93</v>
      </c>
      <c r="C61" s="23">
        <v>469</v>
      </c>
      <c r="D61" s="23">
        <v>103</v>
      </c>
      <c r="E61" s="52">
        <v>-0.10601719197707736</v>
      </c>
      <c r="F61" s="23">
        <f t="shared" si="0"/>
        <v>187</v>
      </c>
      <c r="G61" s="35">
        <f t="shared" si="1"/>
        <v>472</v>
      </c>
      <c r="H61" s="35">
        <f t="shared" si="2"/>
        <v>105</v>
      </c>
    </row>
    <row r="62" spans="1:8" x14ac:dyDescent="0.75">
      <c r="A62" s="4" t="s">
        <v>137</v>
      </c>
      <c r="B62" s="23">
        <v>94</v>
      </c>
      <c r="C62" s="23">
        <v>472</v>
      </c>
      <c r="D62" s="23">
        <v>105</v>
      </c>
      <c r="E62" s="52">
        <v>-2.0710059171597628E-2</v>
      </c>
      <c r="F62" s="23">
        <f t="shared" si="0"/>
        <v>195</v>
      </c>
      <c r="G62" s="35">
        <f t="shared" si="1"/>
        <v>443</v>
      </c>
      <c r="H62" s="35">
        <f t="shared" si="2"/>
        <v>122</v>
      </c>
    </row>
    <row r="63" spans="1:8" x14ac:dyDescent="0.75">
      <c r="A63" s="4" t="s">
        <v>138</v>
      </c>
      <c r="B63" s="23">
        <v>101</v>
      </c>
      <c r="C63" s="23">
        <v>443</v>
      </c>
      <c r="D63" s="23">
        <v>122</v>
      </c>
      <c r="E63" s="52">
        <v>0.12411883182275928</v>
      </c>
      <c r="F63" s="23">
        <f t="shared" si="0"/>
        <v>190</v>
      </c>
      <c r="G63" s="35">
        <f t="shared" si="1"/>
        <v>486</v>
      </c>
      <c r="H63" s="35">
        <f t="shared" si="2"/>
        <v>116</v>
      </c>
    </row>
    <row r="64" spans="1:8" x14ac:dyDescent="0.75">
      <c r="A64" s="4" t="s">
        <v>139</v>
      </c>
      <c r="B64" s="23">
        <v>89</v>
      </c>
      <c r="C64" s="23">
        <v>486</v>
      </c>
      <c r="D64" s="23">
        <v>116</v>
      </c>
      <c r="E64" s="52">
        <v>-5.6215005599104195E-2</v>
      </c>
      <c r="F64" s="23">
        <f t="shared" si="0"/>
        <v>376</v>
      </c>
      <c r="G64" s="35">
        <f t="shared" si="1"/>
        <v>447</v>
      </c>
      <c r="H64" s="35">
        <f t="shared" si="2"/>
        <v>113</v>
      </c>
    </row>
    <row r="65" spans="1:8" x14ac:dyDescent="0.75">
      <c r="A65" s="4" t="s">
        <v>140</v>
      </c>
      <c r="B65" s="23">
        <v>287</v>
      </c>
      <c r="C65" s="23">
        <v>447</v>
      </c>
      <c r="D65" s="23">
        <v>113</v>
      </c>
      <c r="E65" s="52">
        <v>9.4447081158044677E-2</v>
      </c>
      <c r="F65" s="23">
        <f t="shared" si="0"/>
        <v>369</v>
      </c>
      <c r="G65" s="35">
        <f t="shared" si="1"/>
        <v>403</v>
      </c>
      <c r="H65" s="35">
        <f t="shared" si="2"/>
        <v>120</v>
      </c>
    </row>
    <row r="66" spans="1:8" x14ac:dyDescent="0.75">
      <c r="A66" s="4" t="s">
        <v>141</v>
      </c>
      <c r="B66" s="23">
        <v>82</v>
      </c>
      <c r="C66" s="23">
        <v>403</v>
      </c>
      <c r="D66" s="23">
        <v>120</v>
      </c>
      <c r="E66" s="52">
        <v>-2.2116218560277567E-2</v>
      </c>
      <c r="F66" s="23">
        <f t="shared" si="0"/>
        <v>167</v>
      </c>
      <c r="G66" s="35">
        <f t="shared" si="1"/>
        <v>331</v>
      </c>
      <c r="H66" s="35">
        <f t="shared" si="2"/>
        <v>84</v>
      </c>
    </row>
    <row r="67" spans="1:8" x14ac:dyDescent="0.75">
      <c r="A67" s="4" t="s">
        <v>142</v>
      </c>
      <c r="B67" s="23">
        <v>85</v>
      </c>
      <c r="C67" s="23">
        <v>331</v>
      </c>
      <c r="D67" s="23">
        <v>84</v>
      </c>
      <c r="E67" s="52">
        <v>-2.4611973392461239E-2</v>
      </c>
      <c r="F67" s="23">
        <f t="shared" ref="F67:F72" si="3">B68+($O$1*B67)</f>
        <v>143</v>
      </c>
      <c r="G67" s="35">
        <f t="shared" ref="G67:G72" si="4">C68+($O$2*C67)</f>
        <v>437</v>
      </c>
      <c r="H67" s="35">
        <f t="shared" ref="H67:H72" si="5">D68+($O$3*D67)</f>
        <v>96</v>
      </c>
    </row>
    <row r="68" spans="1:8" x14ac:dyDescent="0.75">
      <c r="A68" s="4" t="s">
        <v>143</v>
      </c>
      <c r="B68" s="23">
        <v>58</v>
      </c>
      <c r="C68" s="23">
        <v>437</v>
      </c>
      <c r="D68" s="23">
        <v>96</v>
      </c>
      <c r="E68" s="52">
        <v>-3.4780631961809472E-2</v>
      </c>
      <c r="F68" s="23">
        <f t="shared" si="3"/>
        <v>146</v>
      </c>
      <c r="G68" s="35">
        <f t="shared" si="4"/>
        <v>568</v>
      </c>
      <c r="H68" s="35">
        <f t="shared" si="5"/>
        <v>222</v>
      </c>
    </row>
    <row r="69" spans="1:8" x14ac:dyDescent="0.75">
      <c r="A69" s="4" t="s">
        <v>144</v>
      </c>
      <c r="B69" s="23">
        <v>88</v>
      </c>
      <c r="C69" s="23">
        <v>568</v>
      </c>
      <c r="D69" s="23">
        <v>222</v>
      </c>
      <c r="E69" s="52">
        <v>1.4837494112105444E-2</v>
      </c>
      <c r="F69" s="23">
        <f t="shared" si="3"/>
        <v>169</v>
      </c>
      <c r="G69" s="35">
        <f t="shared" si="4"/>
        <v>470</v>
      </c>
      <c r="H69" s="35">
        <f t="shared" si="5"/>
        <v>202</v>
      </c>
    </row>
    <row r="70" spans="1:8" x14ac:dyDescent="0.75">
      <c r="A70" s="4" t="s">
        <v>145</v>
      </c>
      <c r="B70" s="23">
        <v>81</v>
      </c>
      <c r="C70" s="23">
        <v>470</v>
      </c>
      <c r="D70" s="23">
        <v>202</v>
      </c>
      <c r="E70" s="52">
        <v>7.6583894174981904E-3</v>
      </c>
      <c r="F70" s="23">
        <f t="shared" si="3"/>
        <v>165</v>
      </c>
      <c r="G70" s="35">
        <f t="shared" si="4"/>
        <v>628</v>
      </c>
      <c r="H70" s="35">
        <f t="shared" si="5"/>
        <v>230</v>
      </c>
    </row>
    <row r="71" spans="1:8" x14ac:dyDescent="0.75">
      <c r="A71" s="4" t="s">
        <v>146</v>
      </c>
      <c r="B71" s="23">
        <v>84</v>
      </c>
      <c r="C71" s="23">
        <v>628</v>
      </c>
      <c r="D71" s="23">
        <v>230</v>
      </c>
      <c r="E71" s="52">
        <v>4.8825426070935096E-2</v>
      </c>
      <c r="F71" s="23">
        <f t="shared" si="3"/>
        <v>162</v>
      </c>
      <c r="G71" s="35">
        <f t="shared" si="4"/>
        <v>514</v>
      </c>
      <c r="H71" s="35">
        <f t="shared" si="5"/>
        <v>75</v>
      </c>
    </row>
    <row r="72" spans="1:8" x14ac:dyDescent="0.75">
      <c r="A72" s="4" t="s">
        <v>147</v>
      </c>
      <c r="B72" s="23">
        <v>78</v>
      </c>
      <c r="C72" s="23">
        <v>514</v>
      </c>
      <c r="D72" s="23">
        <v>75</v>
      </c>
      <c r="E72" s="52">
        <v>-0.45652173913043481</v>
      </c>
      <c r="F72" s="23">
        <f t="shared" si="3"/>
        <v>78</v>
      </c>
      <c r="G72" s="35">
        <f t="shared" si="4"/>
        <v>0</v>
      </c>
      <c r="H72" s="35">
        <f t="shared" si="5"/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3FDD0-A778-47CA-8872-B8C204183519}">
  <sheetPr>
    <tabColor theme="9" tint="0.39997558519241921"/>
  </sheetPr>
  <dimension ref="A1:Q17"/>
  <sheetViews>
    <sheetView workbookViewId="0">
      <selection activeCell="B3" sqref="B3"/>
    </sheetView>
  </sheetViews>
  <sheetFormatPr defaultRowHeight="14.75" x14ac:dyDescent="0.75"/>
  <cols>
    <col min="1" max="1" width="20.54296875" bestFit="1" customWidth="1"/>
    <col min="2" max="4" width="12.6796875" bestFit="1" customWidth="1"/>
    <col min="5" max="5" width="20.54296875" bestFit="1" customWidth="1"/>
    <col min="6" max="8" width="12.6796875" bestFit="1" customWidth="1"/>
    <col min="9" max="13" width="12" bestFit="1" customWidth="1"/>
    <col min="14" max="14" width="20.54296875" bestFit="1" customWidth="1"/>
    <col min="15" max="15" width="19.31640625" bestFit="1" customWidth="1"/>
    <col min="16" max="16" width="19.453125" bestFit="1" customWidth="1"/>
    <col min="17" max="17" width="2" bestFit="1" customWidth="1"/>
  </cols>
  <sheetData>
    <row r="1" spans="1:17" x14ac:dyDescent="0.75">
      <c r="A1" s="29"/>
      <c r="B1" s="29" t="s">
        <v>5</v>
      </c>
      <c r="C1" s="29" t="s">
        <v>3</v>
      </c>
      <c r="D1" s="29" t="s">
        <v>4</v>
      </c>
      <c r="E1" s="29" t="s">
        <v>306</v>
      </c>
      <c r="F1" s="29" t="s">
        <v>311</v>
      </c>
      <c r="G1" s="29" t="s">
        <v>312</v>
      </c>
      <c r="H1" s="29" t="s">
        <v>313</v>
      </c>
      <c r="I1" s="29" t="s">
        <v>314</v>
      </c>
      <c r="J1" s="29" t="s">
        <v>315</v>
      </c>
      <c r="K1" s="29" t="s">
        <v>316</v>
      </c>
      <c r="L1" s="29" t="s">
        <v>317</v>
      </c>
      <c r="M1" s="29" t="s">
        <v>318</v>
      </c>
      <c r="N1" s="29" t="s">
        <v>307</v>
      </c>
      <c r="O1" s="29" t="s">
        <v>308</v>
      </c>
      <c r="P1" s="29" t="s">
        <v>309</v>
      </c>
      <c r="Q1" s="29"/>
    </row>
    <row r="2" spans="1:17" x14ac:dyDescent="0.75">
      <c r="A2" s="27" t="s">
        <v>5</v>
      </c>
      <c r="B2" s="27">
        <v>1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</row>
    <row r="3" spans="1:17" x14ac:dyDescent="0.75">
      <c r="A3" s="27" t="s">
        <v>3</v>
      </c>
      <c r="B3" s="50">
        <v>-0.78197391872292543</v>
      </c>
      <c r="C3" s="27">
        <v>1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</row>
    <row r="4" spans="1:17" x14ac:dyDescent="0.75">
      <c r="A4" s="27" t="s">
        <v>4</v>
      </c>
      <c r="B4" s="27">
        <v>-0.32621698917233599</v>
      </c>
      <c r="C4" s="27">
        <v>-0.33411968361356298</v>
      </c>
      <c r="D4" s="27">
        <v>1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</row>
    <row r="5" spans="1:17" x14ac:dyDescent="0.75">
      <c r="A5" s="27" t="s">
        <v>306</v>
      </c>
      <c r="B5" s="27">
        <v>2.2156288780890623E-2</v>
      </c>
      <c r="C5" s="27">
        <v>-0.13685740604094859</v>
      </c>
      <c r="D5" s="27">
        <v>0.17405051793285128</v>
      </c>
      <c r="E5" s="27">
        <v>1</v>
      </c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</row>
    <row r="6" spans="1:17" x14ac:dyDescent="0.75">
      <c r="A6" s="27" t="s">
        <v>311</v>
      </c>
      <c r="B6" s="27">
        <v>-2.8746277965780526E-2</v>
      </c>
      <c r="C6" s="27">
        <v>-8.09557866052266E-3</v>
      </c>
      <c r="D6" s="27">
        <v>5.5745766026029965E-2</v>
      </c>
      <c r="E6" s="27">
        <v>1.0913618148583142E-2</v>
      </c>
      <c r="F6" s="27">
        <v>1</v>
      </c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</row>
    <row r="7" spans="1:17" x14ac:dyDescent="0.75">
      <c r="A7" s="27" t="s">
        <v>312</v>
      </c>
      <c r="B7" s="27">
        <v>-2.5979157357067543E-3</v>
      </c>
      <c r="C7" s="27">
        <v>7.9423655889068245E-2</v>
      </c>
      <c r="D7" s="27">
        <v>-0.116523124507644</v>
      </c>
      <c r="E7" s="27">
        <v>1.0059827501449075E-2</v>
      </c>
      <c r="F7" s="27">
        <v>2.0615750971634272E-2</v>
      </c>
      <c r="G7" s="27">
        <v>1</v>
      </c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x14ac:dyDescent="0.75">
      <c r="A8" s="27" t="s">
        <v>313</v>
      </c>
      <c r="B8" s="27">
        <v>-5.868740520622575E-2</v>
      </c>
      <c r="C8" s="27">
        <v>0.11999024045402414</v>
      </c>
      <c r="D8" s="27">
        <v>-9.3230300086068765E-2</v>
      </c>
      <c r="E8" s="27">
        <v>2.303964974672694E-2</v>
      </c>
      <c r="F8" s="27">
        <v>1.3961486847168041E-2</v>
      </c>
      <c r="G8" s="27">
        <v>1.3776713715782946E-2</v>
      </c>
      <c r="H8" s="27">
        <v>1</v>
      </c>
      <c r="I8" s="27"/>
      <c r="J8" s="27"/>
      <c r="K8" s="27"/>
      <c r="L8" s="27"/>
      <c r="M8" s="27"/>
      <c r="N8" s="27"/>
      <c r="O8" s="27"/>
      <c r="P8" s="27"/>
      <c r="Q8" s="27"/>
    </row>
    <row r="9" spans="1:17" x14ac:dyDescent="0.75">
      <c r="A9" s="27" t="s">
        <v>314</v>
      </c>
      <c r="B9" s="27">
        <v>-6.691109866955694E-2</v>
      </c>
      <c r="C9" s="27">
        <v>4.0859695856917691E-2</v>
      </c>
      <c r="D9" s="27">
        <v>3.9212035543669949E-2</v>
      </c>
      <c r="E9" s="27">
        <v>0.15311544576108069</v>
      </c>
      <c r="F9" s="27">
        <v>2.5153370464614438E-2</v>
      </c>
      <c r="G9" s="27">
        <v>1.0362586710636241E-2</v>
      </c>
      <c r="H9" s="27">
        <v>1.2302775039927752E-2</v>
      </c>
      <c r="I9" s="27">
        <v>1</v>
      </c>
      <c r="J9" s="27"/>
      <c r="K9" s="27"/>
      <c r="L9" s="27"/>
      <c r="M9" s="27"/>
      <c r="N9" s="27"/>
      <c r="O9" s="27"/>
      <c r="P9" s="27"/>
      <c r="Q9" s="27"/>
    </row>
    <row r="10" spans="1:17" x14ac:dyDescent="0.75">
      <c r="A10" s="27" t="s">
        <v>315</v>
      </c>
      <c r="B10" s="27">
        <v>5.033238458425314E-2</v>
      </c>
      <c r="C10" s="27">
        <v>-9.1658336587177609E-3</v>
      </c>
      <c r="D10" s="27">
        <v>-6.220873710310932E-2</v>
      </c>
      <c r="E10" s="27">
        <v>1.2338713282593018E-2</v>
      </c>
      <c r="F10" s="27">
        <v>0.15039984396863484</v>
      </c>
      <c r="G10" s="27">
        <v>3.1415531413170016E-2</v>
      </c>
      <c r="H10" s="27">
        <v>1.2812774155058673E-2</v>
      </c>
      <c r="I10" s="27">
        <v>1.3603993567780815E-2</v>
      </c>
      <c r="J10" s="27">
        <v>1</v>
      </c>
      <c r="K10" s="27"/>
      <c r="L10" s="27"/>
      <c r="M10" s="27"/>
      <c r="N10" s="27"/>
      <c r="O10" s="27"/>
      <c r="P10" s="27"/>
      <c r="Q10" s="27"/>
    </row>
    <row r="11" spans="1:17" x14ac:dyDescent="0.75">
      <c r="A11" s="27" t="s">
        <v>316</v>
      </c>
      <c r="B11" s="27">
        <v>-4.6386915123046567E-2</v>
      </c>
      <c r="C11" s="27">
        <v>2.4775902556542075E-2</v>
      </c>
      <c r="D11" s="27">
        <v>3.2568894064298026E-2</v>
      </c>
      <c r="E11" s="27">
        <v>-6.1142645099940128E-2</v>
      </c>
      <c r="F11" s="27">
        <v>2.2824717725363916E-2</v>
      </c>
      <c r="G11" s="27">
        <v>0.13433840072963851</v>
      </c>
      <c r="H11" s="27">
        <v>2.4163897543289757E-2</v>
      </c>
      <c r="I11" s="27">
        <v>8.9202927461153637E-3</v>
      </c>
      <c r="J11" s="27">
        <v>2.0246240150772407E-2</v>
      </c>
      <c r="K11" s="27">
        <v>1</v>
      </c>
      <c r="L11" s="27"/>
      <c r="M11" s="27"/>
      <c r="N11" s="27"/>
      <c r="O11" s="27"/>
      <c r="P11" s="27"/>
      <c r="Q11" s="27"/>
    </row>
    <row r="12" spans="1:17" x14ac:dyDescent="0.75">
      <c r="A12" s="27" t="s">
        <v>317</v>
      </c>
      <c r="B12" s="27">
        <v>-0.3136530999502733</v>
      </c>
      <c r="C12" s="27">
        <v>0.27546456503305033</v>
      </c>
      <c r="D12" s="27">
        <v>5.6524593540136843E-2</v>
      </c>
      <c r="E12" s="27">
        <v>-0.10617136456761803</v>
      </c>
      <c r="F12" s="27">
        <v>-6.4871889442895875E-2</v>
      </c>
      <c r="G12" s="27">
        <v>2.9468797048396167E-2</v>
      </c>
      <c r="H12" s="27">
        <v>0.13727185116050841</v>
      </c>
      <c r="I12" s="27">
        <v>2.5569610220570957E-2</v>
      </c>
      <c r="J12" s="27">
        <v>6.7408784805589568E-3</v>
      </c>
      <c r="K12" s="27">
        <v>2.7402916566687308E-2</v>
      </c>
      <c r="L12" s="27">
        <v>1</v>
      </c>
      <c r="M12" s="27"/>
      <c r="N12" s="27"/>
      <c r="O12" s="27"/>
      <c r="P12" s="27"/>
      <c r="Q12" s="27"/>
    </row>
    <row r="13" spans="1:17" x14ac:dyDescent="0.75">
      <c r="A13" s="27" t="s">
        <v>318</v>
      </c>
      <c r="B13" s="27">
        <v>-2.5466728596203098E-2</v>
      </c>
      <c r="C13" s="27">
        <v>-3.8429496041876739E-2</v>
      </c>
      <c r="D13" s="27">
        <v>9.679014972646216E-2</v>
      </c>
      <c r="E13" s="27">
        <v>-1.3376244936556687E-2</v>
      </c>
      <c r="F13" s="27">
        <v>-0.10733571535318877</v>
      </c>
      <c r="G13" s="27">
        <v>-6.3816880826303463E-2</v>
      </c>
      <c r="H13" s="27">
        <v>3.0168223396761829E-2</v>
      </c>
      <c r="I13" s="27">
        <v>0.13768368023986652</v>
      </c>
      <c r="J13" s="27">
        <v>2.504359848664901E-2</v>
      </c>
      <c r="K13" s="27">
        <v>8.56174421322883E-3</v>
      </c>
      <c r="L13" s="27">
        <v>2.6843966725900673E-2</v>
      </c>
      <c r="M13" s="27">
        <v>1</v>
      </c>
      <c r="N13" s="27"/>
      <c r="O13" s="27"/>
      <c r="P13" s="27"/>
      <c r="Q13" s="27"/>
    </row>
    <row r="14" spans="1:17" x14ac:dyDescent="0.75">
      <c r="A14" s="27" t="s">
        <v>307</v>
      </c>
      <c r="B14" s="27">
        <v>0.37076875538707349</v>
      </c>
      <c r="C14" s="27">
        <v>-0.29414553270479521</v>
      </c>
      <c r="D14" s="27">
        <v>-0.11456018683036533</v>
      </c>
      <c r="E14" s="27">
        <v>-0.10304038824736254</v>
      </c>
      <c r="F14" s="27">
        <v>-8.9236082106140244E-2</v>
      </c>
      <c r="G14" s="27">
        <v>-7.9802045683103923E-2</v>
      </c>
      <c r="H14" s="27">
        <v>-1.7598105821469052E-2</v>
      </c>
      <c r="I14" s="27">
        <v>4.7862001522658369E-2</v>
      </c>
      <c r="J14" s="27">
        <v>2.1030986227776122E-2</v>
      </c>
      <c r="K14" s="27">
        <v>4.1860119038229504E-2</v>
      </c>
      <c r="L14" s="27">
        <v>5.0769894344583961E-2</v>
      </c>
      <c r="M14" s="27">
        <v>9.8603879017685581E-2</v>
      </c>
      <c r="N14" s="27">
        <v>1</v>
      </c>
      <c r="O14" s="27"/>
      <c r="P14" s="27"/>
      <c r="Q14" s="27"/>
    </row>
    <row r="15" spans="1:17" x14ac:dyDescent="0.75">
      <c r="A15" s="27" t="s">
        <v>308</v>
      </c>
      <c r="B15" s="27">
        <v>0.3250122333074843</v>
      </c>
      <c r="C15" s="27">
        <v>-0.24558112621081851</v>
      </c>
      <c r="D15" s="27">
        <v>-0.11902146068505046</v>
      </c>
      <c r="E15" s="27">
        <v>-1.4817456506975977E-2</v>
      </c>
      <c r="F15" s="27">
        <v>-3.9496890741183593E-2</v>
      </c>
      <c r="G15" s="27">
        <v>-5.7538773851196878E-2</v>
      </c>
      <c r="H15" s="27">
        <v>1.7156444392786366E-2</v>
      </c>
      <c r="I15" s="27">
        <v>7.3789562957422727E-2</v>
      </c>
      <c r="J15" s="27">
        <v>5.7779991175335804E-2</v>
      </c>
      <c r="K15" s="27">
        <v>5.3215372253165256E-2</v>
      </c>
      <c r="L15" s="27">
        <v>0.12856041859531292</v>
      </c>
      <c r="M15" s="27">
        <v>8.6460886259448644E-2</v>
      </c>
      <c r="N15" s="27">
        <v>0.96421092813844567</v>
      </c>
      <c r="O15" s="27">
        <v>1</v>
      </c>
      <c r="P15" s="27"/>
      <c r="Q15" s="27"/>
    </row>
    <row r="16" spans="1:17" x14ac:dyDescent="0.75">
      <c r="A16" s="27" t="s">
        <v>309</v>
      </c>
      <c r="B16" s="27">
        <v>0.34655727777530193</v>
      </c>
      <c r="C16" s="27">
        <v>-0.28870871192694803</v>
      </c>
      <c r="D16" s="27">
        <v>-8.6194480843060833E-2</v>
      </c>
      <c r="E16" s="27">
        <v>-2.4738514540678731E-2</v>
      </c>
      <c r="F16" s="27">
        <v>-4.045981776981801E-2</v>
      </c>
      <c r="G16" s="27">
        <v>-4.3700068741710341E-2</v>
      </c>
      <c r="H16" s="27">
        <v>-1.3098493371362922E-2</v>
      </c>
      <c r="I16" s="27">
        <v>2.9255222434633119E-2</v>
      </c>
      <c r="J16" s="27">
        <v>2.945525467840876E-2</v>
      </c>
      <c r="K16" s="27">
        <v>2.7638619974482474E-2</v>
      </c>
      <c r="L16" s="27">
        <v>6.648174966089665E-2</v>
      </c>
      <c r="M16" s="27">
        <v>7.7759515399571849E-2</v>
      </c>
      <c r="N16" s="27">
        <v>0.9593660781071085</v>
      </c>
      <c r="O16" s="27">
        <v>0.96682793214312013</v>
      </c>
      <c r="P16" s="27">
        <v>1</v>
      </c>
      <c r="Q16" s="27"/>
    </row>
    <row r="17" spans="1:17" ht="15.5" thickBot="1" x14ac:dyDescent="0.9">
      <c r="A17" s="28"/>
      <c r="B17" s="28" t="e">
        <v>#DIV/0!</v>
      </c>
      <c r="C17" s="28" t="e">
        <v>#DIV/0!</v>
      </c>
      <c r="D17" s="28" t="e">
        <v>#DIV/0!</v>
      </c>
      <c r="E17" s="28" t="e">
        <v>#DIV/0!</v>
      </c>
      <c r="F17" s="28" t="e">
        <v>#DIV/0!</v>
      </c>
      <c r="G17" s="28" t="e">
        <v>#DIV/0!</v>
      </c>
      <c r="H17" s="28" t="e">
        <v>#DIV/0!</v>
      </c>
      <c r="I17" s="28" t="e">
        <v>#DIV/0!</v>
      </c>
      <c r="J17" s="28" t="e">
        <v>#DIV/0!</v>
      </c>
      <c r="K17" s="28" t="e">
        <v>#DIV/0!</v>
      </c>
      <c r="L17" s="28" t="e">
        <v>#DIV/0!</v>
      </c>
      <c r="M17" s="28" t="e">
        <v>#DIV/0!</v>
      </c>
      <c r="N17" s="28" t="e">
        <v>#DIV/0!</v>
      </c>
      <c r="O17" s="28" t="e">
        <v>#DIV/0!</v>
      </c>
      <c r="P17" s="28" t="e">
        <v>#DIV/0!</v>
      </c>
      <c r="Q17" s="2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1970A-F29F-4561-89AB-F3EF1E5E820D}">
  <sheetPr>
    <tabColor theme="9" tint="0.39997558519241921"/>
  </sheetPr>
  <dimension ref="A1:T73"/>
  <sheetViews>
    <sheetView topLeftCell="C1" workbookViewId="0">
      <pane ySplit="1" topLeftCell="A37" activePane="bottomLeft" state="frozen"/>
      <selection pane="bottomLeft" activeCell="F1" sqref="F1:U72"/>
    </sheetView>
  </sheetViews>
  <sheetFormatPr defaultColWidth="9" defaultRowHeight="14.75" x14ac:dyDescent="0.75"/>
  <cols>
    <col min="1" max="1" width="11.2265625" style="4" bestFit="1" customWidth="1"/>
    <col min="2" max="2" width="21.31640625" style="15" customWidth="1"/>
    <col min="3" max="3" width="20.453125" style="23" bestFit="1" customWidth="1"/>
    <col min="4" max="4" width="19.08984375" style="23" bestFit="1" customWidth="1"/>
    <col min="5" max="5" width="19.54296875" style="23" bestFit="1" customWidth="1"/>
    <col min="6" max="6" width="20.54296875" style="12" bestFit="1" customWidth="1"/>
    <col min="7" max="14" width="8.76953125" bestFit="1" customWidth="1"/>
    <col min="15" max="15" width="20.453125" style="23" bestFit="1" customWidth="1"/>
    <col min="16" max="16" width="19.08984375" style="23" bestFit="1" customWidth="1"/>
    <col min="17" max="17" width="19.54296875" style="23" bestFit="1" customWidth="1"/>
  </cols>
  <sheetData>
    <row r="1" spans="1:20" ht="25.2" customHeight="1" x14ac:dyDescent="0.75">
      <c r="A1" s="7" t="s">
        <v>76</v>
      </c>
      <c r="B1" s="26" t="s">
        <v>305</v>
      </c>
      <c r="C1" s="22" t="s">
        <v>302</v>
      </c>
      <c r="D1" s="22" t="s">
        <v>303</v>
      </c>
      <c r="E1" s="22" t="s">
        <v>304</v>
      </c>
      <c r="F1" s="49" t="s">
        <v>5</v>
      </c>
      <c r="G1" s="49" t="s">
        <v>3</v>
      </c>
      <c r="H1" s="49" t="s">
        <v>4</v>
      </c>
      <c r="I1" s="36" t="s">
        <v>306</v>
      </c>
      <c r="J1" s="21" t="s">
        <v>311</v>
      </c>
      <c r="K1" s="21" t="s">
        <v>312</v>
      </c>
      <c r="L1" s="21" t="s">
        <v>313</v>
      </c>
      <c r="M1" s="21" t="s">
        <v>314</v>
      </c>
      <c r="N1" s="21" t="s">
        <v>315</v>
      </c>
      <c r="O1" s="21" t="s">
        <v>316</v>
      </c>
      <c r="P1" s="21" t="s">
        <v>317</v>
      </c>
      <c r="Q1" s="21" t="s">
        <v>318</v>
      </c>
      <c r="R1" s="22" t="s">
        <v>307</v>
      </c>
      <c r="S1" s="22" t="s">
        <v>308</v>
      </c>
      <c r="T1" s="22" t="s">
        <v>309</v>
      </c>
    </row>
    <row r="2" spans="1:20" x14ac:dyDescent="0.75">
      <c r="A2" s="4" t="s">
        <v>77</v>
      </c>
      <c r="B2" s="15" t="s">
        <v>289</v>
      </c>
      <c r="C2" s="23">
        <v>2</v>
      </c>
      <c r="D2" s="23">
        <v>10</v>
      </c>
      <c r="E2" s="23">
        <v>3</v>
      </c>
      <c r="F2" s="48">
        <v>0.13333333333333333</v>
      </c>
      <c r="G2" s="48">
        <v>0.66666666666666663</v>
      </c>
      <c r="H2" s="48">
        <v>0.2</v>
      </c>
      <c r="I2" s="12">
        <v>-5.1400212690535296E-2</v>
      </c>
      <c r="J2" s="20">
        <v>0.10201793721973096</v>
      </c>
      <c r="K2" s="20">
        <v>4.1709053916581862E-2</v>
      </c>
      <c r="L2" s="20">
        <v>2.24609375E-2</v>
      </c>
      <c r="M2" s="20">
        <v>-3.2473734479465111E-2</v>
      </c>
      <c r="N2" s="20">
        <v>0.10661401776900292</v>
      </c>
      <c r="O2" s="20">
        <v>-3.5385072851620625E-2</v>
      </c>
      <c r="P2" s="20">
        <v>-8.3230579531442528E-3</v>
      </c>
      <c r="Q2" s="20">
        <v>4.3518806341311889E-2</v>
      </c>
      <c r="R2" s="23">
        <v>2</v>
      </c>
      <c r="S2" s="23">
        <v>27</v>
      </c>
      <c r="T2" s="23">
        <v>9</v>
      </c>
    </row>
    <row r="3" spans="1:20" x14ac:dyDescent="0.75">
      <c r="A3" s="4" t="s">
        <v>78</v>
      </c>
      <c r="B3" s="15" t="s">
        <v>288</v>
      </c>
      <c r="C3" s="23">
        <v>8</v>
      </c>
      <c r="D3" s="23">
        <v>37</v>
      </c>
      <c r="E3" s="23">
        <v>15</v>
      </c>
      <c r="F3" s="48">
        <v>0.13333333333333333</v>
      </c>
      <c r="G3" s="48">
        <v>0.6166666666666667</v>
      </c>
      <c r="H3" s="48">
        <v>0.25</v>
      </c>
      <c r="I3" s="12">
        <v>0.10201793721973096</v>
      </c>
      <c r="J3" s="20">
        <v>4.1709053916581862E-2</v>
      </c>
      <c r="K3" s="20">
        <v>2.24609375E-2</v>
      </c>
      <c r="L3" s="20">
        <v>-3.2473734479465111E-2</v>
      </c>
      <c r="M3" s="20">
        <v>0.10661401776900292</v>
      </c>
      <c r="N3" s="20">
        <v>-3.5385072851620625E-2</v>
      </c>
      <c r="O3" s="20">
        <v>-8.3230579531442528E-3</v>
      </c>
      <c r="P3" s="20">
        <v>4.3518806341311889E-2</v>
      </c>
      <c r="Q3" s="20">
        <v>3.5746201966040392E-3</v>
      </c>
      <c r="R3" s="23">
        <v>7</v>
      </c>
      <c r="S3" s="23">
        <v>114</v>
      </c>
      <c r="T3" s="23">
        <v>48</v>
      </c>
    </row>
    <row r="4" spans="1:20" x14ac:dyDescent="0.75">
      <c r="A4" s="4" t="s">
        <v>79</v>
      </c>
      <c r="B4" s="15" t="s">
        <v>287</v>
      </c>
      <c r="C4" s="23">
        <v>5</v>
      </c>
      <c r="D4" s="23">
        <v>57</v>
      </c>
      <c r="E4" s="23">
        <v>21</v>
      </c>
      <c r="F4" s="48">
        <v>6.0240963855421686E-2</v>
      </c>
      <c r="G4" s="48">
        <v>0.68674698795180722</v>
      </c>
      <c r="H4" s="48">
        <v>0.25301204819277107</v>
      </c>
      <c r="I4" s="12">
        <v>4.1709053916581862E-2</v>
      </c>
      <c r="J4" s="20">
        <v>2.24609375E-2</v>
      </c>
      <c r="K4" s="20">
        <v>-3.2473734479465111E-2</v>
      </c>
      <c r="L4" s="20">
        <v>0.10661401776900292</v>
      </c>
      <c r="M4" s="20">
        <v>-3.5385072851620625E-2</v>
      </c>
      <c r="N4" s="20">
        <v>-8.3230579531442528E-3</v>
      </c>
      <c r="O4" s="20">
        <v>4.3518806341311889E-2</v>
      </c>
      <c r="P4" s="20">
        <v>3.5746201966040392E-3</v>
      </c>
      <c r="Q4" s="20">
        <v>-2.7604630454140744E-2</v>
      </c>
      <c r="R4" s="23">
        <v>8</v>
      </c>
      <c r="S4" s="23">
        <v>87</v>
      </c>
      <c r="T4" s="23">
        <v>41</v>
      </c>
    </row>
    <row r="5" spans="1:20" x14ac:dyDescent="0.75">
      <c r="A5" s="4" t="s">
        <v>80</v>
      </c>
      <c r="B5" s="15" t="s">
        <v>286</v>
      </c>
      <c r="C5" s="23">
        <v>20</v>
      </c>
      <c r="D5" s="23">
        <v>94</v>
      </c>
      <c r="E5" s="23">
        <v>18</v>
      </c>
      <c r="F5" s="48">
        <v>0.15151515151515152</v>
      </c>
      <c r="G5" s="48">
        <v>0.71212121212121215</v>
      </c>
      <c r="H5" s="48">
        <v>0.13636363636363635</v>
      </c>
      <c r="I5" s="12">
        <v>2.24609375E-2</v>
      </c>
      <c r="J5" s="20">
        <v>-3.2473734479465111E-2</v>
      </c>
      <c r="K5" s="20">
        <v>0.10661401776900292</v>
      </c>
      <c r="L5" s="20">
        <v>-3.5385072851620625E-2</v>
      </c>
      <c r="M5" s="20">
        <v>-8.3230579531442528E-3</v>
      </c>
      <c r="N5" s="20">
        <v>4.3518806341311889E-2</v>
      </c>
      <c r="O5" s="20">
        <v>3.5746201966040392E-3</v>
      </c>
      <c r="P5" s="20">
        <v>-2.7604630454140744E-2</v>
      </c>
      <c r="Q5" s="20">
        <v>0.16269841269841279</v>
      </c>
      <c r="R5" s="23">
        <v>4</v>
      </c>
      <c r="S5" s="23">
        <v>128</v>
      </c>
      <c r="T5" s="23">
        <v>39</v>
      </c>
    </row>
    <row r="6" spans="1:20" x14ac:dyDescent="0.75">
      <c r="A6" s="4" t="s">
        <v>81</v>
      </c>
      <c r="B6" s="15" t="s">
        <v>285</v>
      </c>
      <c r="C6" s="23">
        <v>7</v>
      </c>
      <c r="D6" s="23">
        <v>76</v>
      </c>
      <c r="E6" s="23">
        <v>22</v>
      </c>
      <c r="F6" s="48">
        <v>6.6666666666666666E-2</v>
      </c>
      <c r="G6" s="48">
        <v>0.72380952380952379</v>
      </c>
      <c r="H6" s="48">
        <v>0.20952380952380953</v>
      </c>
      <c r="I6" s="12">
        <v>-3.2473734479465111E-2</v>
      </c>
      <c r="J6" s="20">
        <v>0.10661401776900292</v>
      </c>
      <c r="K6" s="20">
        <v>-3.5385072851620625E-2</v>
      </c>
      <c r="L6" s="20">
        <v>-8.3230579531442528E-3</v>
      </c>
      <c r="M6" s="20">
        <v>4.3518806341311889E-2</v>
      </c>
      <c r="N6" s="20">
        <v>3.5746201966040392E-3</v>
      </c>
      <c r="O6" s="20">
        <v>-2.7604630454140744E-2</v>
      </c>
      <c r="P6" s="20">
        <v>0.16269841269841279</v>
      </c>
      <c r="Q6" s="20">
        <v>0.15935941191913883</v>
      </c>
      <c r="R6" s="23">
        <v>14</v>
      </c>
      <c r="S6" s="23">
        <v>120</v>
      </c>
      <c r="T6" s="23">
        <v>63</v>
      </c>
    </row>
    <row r="7" spans="1:20" x14ac:dyDescent="0.75">
      <c r="A7" s="4" t="s">
        <v>82</v>
      </c>
      <c r="B7" s="15" t="s">
        <v>284</v>
      </c>
      <c r="C7" s="23">
        <v>13</v>
      </c>
      <c r="D7" s="23">
        <v>87</v>
      </c>
      <c r="E7" s="23">
        <v>31</v>
      </c>
      <c r="F7" s="48">
        <v>9.9236641221374045E-2</v>
      </c>
      <c r="G7" s="48">
        <v>0.66412213740458015</v>
      </c>
      <c r="H7" s="48">
        <v>0.23664122137404581</v>
      </c>
      <c r="I7" s="12">
        <v>0.10661401776900292</v>
      </c>
      <c r="J7" s="20">
        <v>-3.5385072851620625E-2</v>
      </c>
      <c r="K7" s="20">
        <v>-8.3230579531442528E-3</v>
      </c>
      <c r="L7" s="20">
        <v>4.3518806341311889E-2</v>
      </c>
      <c r="M7" s="20">
        <v>3.5746201966040392E-3</v>
      </c>
      <c r="N7" s="20">
        <v>-2.7604630454140744E-2</v>
      </c>
      <c r="O7" s="20">
        <v>0.16269841269841279</v>
      </c>
      <c r="P7" s="20">
        <v>0.15935941191913883</v>
      </c>
      <c r="Q7" s="20">
        <v>8.6277173913043459E-2</v>
      </c>
      <c r="R7" s="23">
        <v>6</v>
      </c>
      <c r="S7" s="23">
        <v>136</v>
      </c>
      <c r="T7" s="23">
        <v>40</v>
      </c>
    </row>
    <row r="8" spans="1:20" x14ac:dyDescent="0.75">
      <c r="A8" s="4" t="s">
        <v>83</v>
      </c>
      <c r="B8" s="15" t="s">
        <v>283</v>
      </c>
      <c r="C8" s="23">
        <v>7</v>
      </c>
      <c r="D8" s="23">
        <v>102</v>
      </c>
      <c r="E8" s="23">
        <v>36</v>
      </c>
      <c r="F8" s="48">
        <v>4.8275862068965517E-2</v>
      </c>
      <c r="G8" s="48">
        <v>0.70344827586206893</v>
      </c>
      <c r="H8" s="48">
        <v>0.24827586206896551</v>
      </c>
      <c r="I8" s="12">
        <v>-3.5385072851620625E-2</v>
      </c>
      <c r="J8" s="20">
        <v>-8.3230579531442528E-3</v>
      </c>
      <c r="K8" s="20">
        <v>4.3518806341311889E-2</v>
      </c>
      <c r="L8" s="20">
        <v>3.5746201966040392E-3</v>
      </c>
      <c r="M8" s="20">
        <v>-2.7604630454140744E-2</v>
      </c>
      <c r="N8" s="20">
        <v>0.16269841269841279</v>
      </c>
      <c r="O8" s="20">
        <v>0.15935941191913883</v>
      </c>
      <c r="P8" s="20">
        <v>8.6277173913043459E-2</v>
      </c>
      <c r="Q8" s="20">
        <v>8.8388576193454194E-2</v>
      </c>
      <c r="R8" s="23">
        <v>7</v>
      </c>
      <c r="S8" s="23">
        <v>130</v>
      </c>
      <c r="T8" s="23">
        <v>24</v>
      </c>
    </row>
    <row r="9" spans="1:20" x14ac:dyDescent="0.75">
      <c r="A9" s="4" t="s">
        <v>84</v>
      </c>
      <c r="B9" s="15" t="s">
        <v>282</v>
      </c>
      <c r="C9" s="23">
        <v>2</v>
      </c>
      <c r="D9" s="23">
        <v>69</v>
      </c>
      <c r="E9" s="23">
        <v>22</v>
      </c>
      <c r="F9" s="48">
        <v>2.1505376344086023E-2</v>
      </c>
      <c r="G9" s="48">
        <v>0.74193548387096775</v>
      </c>
      <c r="H9" s="48">
        <v>0.23655913978494625</v>
      </c>
      <c r="I9" s="12">
        <v>-8.3230579531442528E-3</v>
      </c>
      <c r="J9" s="20">
        <v>4.3518806341311889E-2</v>
      </c>
      <c r="K9" s="20">
        <v>3.5746201966040392E-3</v>
      </c>
      <c r="L9" s="20">
        <v>-2.7604630454140744E-2</v>
      </c>
      <c r="M9" s="20">
        <v>0.16269841269841279</v>
      </c>
      <c r="N9" s="20">
        <v>0.15935941191913883</v>
      </c>
      <c r="O9" s="20">
        <v>8.6277173913043459E-2</v>
      </c>
      <c r="P9" s="20">
        <v>8.8388576193454194E-2</v>
      </c>
      <c r="Q9" s="20">
        <v>0.13809615016280397</v>
      </c>
      <c r="R9" s="23">
        <v>8</v>
      </c>
      <c r="S9" s="23">
        <v>118</v>
      </c>
      <c r="T9" s="23">
        <v>29</v>
      </c>
    </row>
    <row r="10" spans="1:20" x14ac:dyDescent="0.75">
      <c r="A10" s="4" t="s">
        <v>85</v>
      </c>
      <c r="B10" s="15" t="s">
        <v>281</v>
      </c>
      <c r="C10" s="23">
        <v>6</v>
      </c>
      <c r="D10" s="23">
        <v>100</v>
      </c>
      <c r="E10" s="23">
        <v>8</v>
      </c>
      <c r="F10" s="48">
        <v>5.2631578947368418E-2</v>
      </c>
      <c r="G10" s="48">
        <v>0.8771929824561403</v>
      </c>
      <c r="H10" s="48">
        <v>7.0175438596491224E-2</v>
      </c>
      <c r="I10" s="12">
        <v>4.3518806341311889E-2</v>
      </c>
      <c r="J10" s="20">
        <v>3.5746201966040392E-3</v>
      </c>
      <c r="K10" s="20">
        <v>-2.7604630454140744E-2</v>
      </c>
      <c r="L10" s="20">
        <v>0.16269841269841279</v>
      </c>
      <c r="M10" s="20">
        <v>0.15935941191913883</v>
      </c>
      <c r="N10" s="20">
        <v>8.6277173913043459E-2</v>
      </c>
      <c r="O10" s="20">
        <v>8.8388576193454194E-2</v>
      </c>
      <c r="P10" s="20">
        <v>0.13809615016280397</v>
      </c>
      <c r="Q10" s="20">
        <v>2.8778189161898338E-2</v>
      </c>
      <c r="R10" s="23">
        <v>10</v>
      </c>
      <c r="S10" s="23">
        <v>129</v>
      </c>
      <c r="T10" s="23">
        <v>17</v>
      </c>
    </row>
    <row r="11" spans="1:20" x14ac:dyDescent="0.75">
      <c r="A11" s="4" t="s">
        <v>86</v>
      </c>
      <c r="B11" s="15" t="s">
        <v>280</v>
      </c>
      <c r="C11" s="23">
        <v>3</v>
      </c>
      <c r="D11" s="23">
        <v>97</v>
      </c>
      <c r="E11" s="23">
        <v>24</v>
      </c>
      <c r="F11" s="48">
        <v>2.4193548387096774E-2</v>
      </c>
      <c r="G11" s="48">
        <v>0.782258064516129</v>
      </c>
      <c r="H11" s="48">
        <v>0.19354838709677419</v>
      </c>
      <c r="I11" s="12">
        <v>3.5746201966040392E-3</v>
      </c>
      <c r="J11" s="20">
        <v>-2.7604630454140744E-2</v>
      </c>
      <c r="K11" s="20">
        <v>0.16269841269841279</v>
      </c>
      <c r="L11" s="20">
        <v>0.15935941191913883</v>
      </c>
      <c r="M11" s="20">
        <v>8.6277173913043459E-2</v>
      </c>
      <c r="N11" s="20">
        <v>8.8388576193454194E-2</v>
      </c>
      <c r="O11" s="20">
        <v>0.13809615016280397</v>
      </c>
      <c r="P11" s="20">
        <v>2.8778189161898338E-2</v>
      </c>
      <c r="Q11" s="20">
        <v>2.7809586127924835E-3</v>
      </c>
      <c r="R11" s="23">
        <v>3</v>
      </c>
      <c r="S11" s="23">
        <v>173</v>
      </c>
      <c r="T11" s="23">
        <v>55</v>
      </c>
    </row>
    <row r="12" spans="1:20" x14ac:dyDescent="0.75">
      <c r="A12" s="4" t="s">
        <v>87</v>
      </c>
      <c r="B12" s="15" t="s">
        <v>293</v>
      </c>
      <c r="C12" s="23">
        <v>5</v>
      </c>
      <c r="D12" s="23">
        <v>83</v>
      </c>
      <c r="E12" s="23">
        <v>18</v>
      </c>
      <c r="F12" s="48">
        <v>4.716981132075472E-2</v>
      </c>
      <c r="G12" s="48">
        <v>0.78301886792452835</v>
      </c>
      <c r="H12" s="48">
        <v>0.16981132075471697</v>
      </c>
      <c r="I12" s="12">
        <v>-2.7604630454140744E-2</v>
      </c>
      <c r="J12" s="20">
        <v>0.16269841269841279</v>
      </c>
      <c r="K12" s="20">
        <v>0.15935941191913883</v>
      </c>
      <c r="L12" s="20">
        <v>8.6277173913043459E-2</v>
      </c>
      <c r="M12" s="20">
        <v>8.8388576193454194E-2</v>
      </c>
      <c r="N12" s="20">
        <v>0.13809615016280397</v>
      </c>
      <c r="O12" s="20">
        <v>2.8778189161898338E-2</v>
      </c>
      <c r="P12" s="20">
        <v>2.7809586127924835E-3</v>
      </c>
      <c r="Q12" s="20">
        <v>-4.5024469820554643E-2</v>
      </c>
      <c r="R12" s="23">
        <v>7</v>
      </c>
      <c r="S12" s="23">
        <v>244</v>
      </c>
      <c r="T12" s="23">
        <v>107</v>
      </c>
    </row>
    <row r="13" spans="1:20" x14ac:dyDescent="0.75">
      <c r="A13" s="4" t="s">
        <v>88</v>
      </c>
      <c r="B13" s="15" t="s">
        <v>279</v>
      </c>
      <c r="C13" s="23">
        <v>8</v>
      </c>
      <c r="D13" s="23">
        <v>84</v>
      </c>
      <c r="E13" s="23">
        <v>20</v>
      </c>
      <c r="F13" s="48">
        <v>7.1428571428571425E-2</v>
      </c>
      <c r="G13" s="48">
        <v>0.75</v>
      </c>
      <c r="H13" s="48">
        <v>0.17857142857142858</v>
      </c>
      <c r="I13" s="12">
        <v>0.16269841269841279</v>
      </c>
      <c r="J13" s="20">
        <v>0.15935941191913883</v>
      </c>
      <c r="K13" s="20">
        <v>8.6277173913043459E-2</v>
      </c>
      <c r="L13" s="20">
        <v>8.8388576193454194E-2</v>
      </c>
      <c r="M13" s="20">
        <v>0.13809615016280397</v>
      </c>
      <c r="N13" s="20">
        <v>2.8778189161898338E-2</v>
      </c>
      <c r="O13" s="20">
        <v>2.7809586127924835E-3</v>
      </c>
      <c r="P13" s="20">
        <v>-4.5024469820554643E-2</v>
      </c>
      <c r="Q13" s="20">
        <v>-1.8619747181414459E-2</v>
      </c>
      <c r="R13" s="23">
        <v>9</v>
      </c>
      <c r="S13" s="23">
        <v>180</v>
      </c>
      <c r="T13" s="23">
        <v>65</v>
      </c>
    </row>
    <row r="14" spans="1:20" x14ac:dyDescent="0.75">
      <c r="A14" s="4" t="s">
        <v>89</v>
      </c>
      <c r="B14" s="15" t="s">
        <v>278</v>
      </c>
      <c r="C14" s="23">
        <v>3</v>
      </c>
      <c r="D14" s="23">
        <v>89</v>
      </c>
      <c r="E14" s="23">
        <v>31</v>
      </c>
      <c r="F14" s="48">
        <v>2.4390243902439025E-2</v>
      </c>
      <c r="G14" s="48">
        <v>0.72357723577235777</v>
      </c>
      <c r="H14" s="48">
        <v>0.25203252032520324</v>
      </c>
      <c r="I14" s="12">
        <v>0.15935941191913883</v>
      </c>
      <c r="J14" s="20">
        <v>8.6277173913043459E-2</v>
      </c>
      <c r="K14" s="20">
        <v>8.8388576193454194E-2</v>
      </c>
      <c r="L14" s="20">
        <v>0.13809615016280397</v>
      </c>
      <c r="M14" s="20">
        <v>2.8778189161898338E-2</v>
      </c>
      <c r="N14" s="20">
        <v>2.7809586127924835E-3</v>
      </c>
      <c r="O14" s="20">
        <v>-4.5024469820554643E-2</v>
      </c>
      <c r="P14" s="20">
        <v>-1.8619747181414459E-2</v>
      </c>
      <c r="Q14" s="20">
        <v>-4.8738033072236675E-2</v>
      </c>
      <c r="R14" s="23">
        <v>16</v>
      </c>
      <c r="S14" s="23">
        <v>199</v>
      </c>
      <c r="T14" s="23">
        <v>42</v>
      </c>
    </row>
    <row r="15" spans="1:20" x14ac:dyDescent="0.75">
      <c r="A15" s="4" t="s">
        <v>90</v>
      </c>
      <c r="B15" s="15" t="s">
        <v>277</v>
      </c>
      <c r="C15" s="23">
        <v>5</v>
      </c>
      <c r="D15" s="23">
        <v>124</v>
      </c>
      <c r="E15" s="23">
        <v>54</v>
      </c>
      <c r="F15" s="48">
        <v>2.7322404371584699E-2</v>
      </c>
      <c r="G15" s="48">
        <v>0.67759562841530052</v>
      </c>
      <c r="H15" s="48">
        <v>0.29508196721311475</v>
      </c>
      <c r="I15" s="12">
        <v>8.6277173913043459E-2</v>
      </c>
      <c r="J15" s="20">
        <v>8.8388576193454194E-2</v>
      </c>
      <c r="K15" s="20">
        <v>0.13809615016280397</v>
      </c>
      <c r="L15" s="20">
        <v>2.8778189161898338E-2</v>
      </c>
      <c r="M15" s="20">
        <v>2.7809586127924835E-3</v>
      </c>
      <c r="N15" s="20">
        <v>-4.5024469820554643E-2</v>
      </c>
      <c r="O15" s="20">
        <v>-1.8619747181414459E-2</v>
      </c>
      <c r="P15" s="20">
        <v>-4.8738033072236675E-2</v>
      </c>
      <c r="Q15" s="20">
        <v>-6.258005489478502E-2</v>
      </c>
      <c r="R15" s="23">
        <v>19</v>
      </c>
      <c r="S15" s="23">
        <v>226</v>
      </c>
      <c r="T15" s="23">
        <v>77</v>
      </c>
    </row>
    <row r="16" spans="1:20" x14ac:dyDescent="0.75">
      <c r="A16" s="4" t="s">
        <v>91</v>
      </c>
      <c r="B16" s="15" t="s">
        <v>276</v>
      </c>
      <c r="C16" s="23">
        <v>10</v>
      </c>
      <c r="D16" s="23">
        <v>111</v>
      </c>
      <c r="E16" s="23">
        <v>15</v>
      </c>
      <c r="F16" s="48">
        <v>7.3529411764705885E-2</v>
      </c>
      <c r="G16" s="48">
        <v>0.81617647058823528</v>
      </c>
      <c r="H16" s="48">
        <v>0.11029411764705882</v>
      </c>
      <c r="I16" s="12">
        <v>8.8388576193454194E-2</v>
      </c>
      <c r="J16" s="20">
        <v>0.13809615016280397</v>
      </c>
      <c r="K16" s="20">
        <v>2.8778189161898338E-2</v>
      </c>
      <c r="L16" s="20">
        <v>2.7809586127924835E-3</v>
      </c>
      <c r="M16" s="20">
        <v>-4.5024469820554643E-2</v>
      </c>
      <c r="N16" s="20">
        <v>-1.8619747181414459E-2</v>
      </c>
      <c r="O16" s="20">
        <v>-4.8738033072236675E-2</v>
      </c>
      <c r="P16" s="20">
        <v>-6.258005489478502E-2</v>
      </c>
      <c r="Q16" s="20">
        <v>-6.1877805973062694E-2</v>
      </c>
      <c r="R16" s="23">
        <v>9</v>
      </c>
      <c r="S16" s="23">
        <v>180</v>
      </c>
      <c r="T16" s="23">
        <v>44</v>
      </c>
    </row>
    <row r="17" spans="1:20" x14ac:dyDescent="0.75">
      <c r="A17" s="4" t="s">
        <v>92</v>
      </c>
      <c r="B17" s="15" t="s">
        <v>275</v>
      </c>
      <c r="C17" s="23">
        <v>13</v>
      </c>
      <c r="D17" s="23">
        <v>131</v>
      </c>
      <c r="E17" s="23">
        <v>26</v>
      </c>
      <c r="F17" s="48">
        <v>7.6470588235294124E-2</v>
      </c>
      <c r="G17" s="48">
        <v>0.77058823529411768</v>
      </c>
      <c r="H17" s="48">
        <v>0.15294117647058825</v>
      </c>
      <c r="I17" s="12">
        <v>0.13809615016280397</v>
      </c>
      <c r="J17" s="20">
        <v>2.8778189161898338E-2</v>
      </c>
      <c r="K17" s="20">
        <v>2.7809586127924835E-3</v>
      </c>
      <c r="L17" s="20">
        <v>-4.5024469820554643E-2</v>
      </c>
      <c r="M17" s="20">
        <v>-1.8619747181414459E-2</v>
      </c>
      <c r="N17" s="20">
        <v>-4.8738033072236675E-2</v>
      </c>
      <c r="O17" s="20">
        <v>-6.258005489478502E-2</v>
      </c>
      <c r="P17" s="20">
        <v>-6.1877805973062694E-2</v>
      </c>
      <c r="Q17" s="20">
        <v>-8.1356637536412868E-2</v>
      </c>
      <c r="R17" s="23">
        <v>5</v>
      </c>
      <c r="S17" s="23">
        <v>169</v>
      </c>
      <c r="T17" s="23">
        <v>58</v>
      </c>
    </row>
    <row r="18" spans="1:20" x14ac:dyDescent="0.75">
      <c r="A18" s="4" t="s">
        <v>93</v>
      </c>
      <c r="B18" s="15" t="s">
        <v>274</v>
      </c>
      <c r="C18" s="23">
        <v>6</v>
      </c>
      <c r="D18" s="23">
        <v>130</v>
      </c>
      <c r="E18" s="23">
        <v>32</v>
      </c>
      <c r="F18" s="48">
        <v>3.5714285714285712E-2</v>
      </c>
      <c r="G18" s="48">
        <v>0.77380952380952384</v>
      </c>
      <c r="H18" s="48">
        <v>0.19047619047619047</v>
      </c>
      <c r="I18" s="12">
        <v>2.8778189161898338E-2</v>
      </c>
      <c r="J18" s="20">
        <v>2.7809586127924835E-3</v>
      </c>
      <c r="K18" s="20">
        <v>-4.5024469820554643E-2</v>
      </c>
      <c r="L18" s="20">
        <v>-1.8619747181414459E-2</v>
      </c>
      <c r="M18" s="20">
        <v>-4.8738033072236675E-2</v>
      </c>
      <c r="N18" s="20">
        <v>-6.258005489478502E-2</v>
      </c>
      <c r="O18" s="20">
        <v>-6.1877805973062694E-2</v>
      </c>
      <c r="P18" s="20">
        <v>-8.1356637536412868E-2</v>
      </c>
      <c r="Q18" s="20">
        <v>-1.1098527746319364E-2</v>
      </c>
      <c r="R18" s="23">
        <v>16</v>
      </c>
      <c r="S18" s="23">
        <v>237</v>
      </c>
      <c r="T18" s="23">
        <v>53</v>
      </c>
    </row>
    <row r="19" spans="1:20" x14ac:dyDescent="0.75">
      <c r="A19" s="4" t="s">
        <v>94</v>
      </c>
      <c r="B19" s="15" t="s">
        <v>273</v>
      </c>
      <c r="C19" s="23">
        <v>15</v>
      </c>
      <c r="D19" s="23">
        <v>120</v>
      </c>
      <c r="E19" s="23">
        <v>44</v>
      </c>
      <c r="F19" s="48">
        <v>8.3798882681564241E-2</v>
      </c>
      <c r="G19" s="48">
        <v>0.67039106145251393</v>
      </c>
      <c r="H19" s="48">
        <v>0.24581005586592178</v>
      </c>
      <c r="I19" s="12">
        <v>2.7809586127924835E-3</v>
      </c>
      <c r="J19" s="20">
        <v>-4.5024469820554643E-2</v>
      </c>
      <c r="K19" s="20">
        <v>-1.8619747181414459E-2</v>
      </c>
      <c r="L19" s="20">
        <v>-4.8738033072236675E-2</v>
      </c>
      <c r="M19" s="20">
        <v>-6.258005489478502E-2</v>
      </c>
      <c r="N19" s="20">
        <v>-6.1877805973062694E-2</v>
      </c>
      <c r="O19" s="20">
        <v>-8.1356637536412868E-2</v>
      </c>
      <c r="P19" s="20">
        <v>-1.1098527746319364E-2</v>
      </c>
      <c r="Q19" s="20">
        <v>-5.5657352267521776E-2</v>
      </c>
      <c r="R19" s="23">
        <v>21</v>
      </c>
      <c r="S19" s="23">
        <v>189</v>
      </c>
      <c r="T19" s="23">
        <v>78</v>
      </c>
    </row>
    <row r="20" spans="1:20" x14ac:dyDescent="0.75">
      <c r="A20" s="4" t="s">
        <v>95</v>
      </c>
      <c r="B20" s="15" t="s">
        <v>272</v>
      </c>
      <c r="C20" s="23">
        <v>13</v>
      </c>
      <c r="D20" s="23">
        <v>152</v>
      </c>
      <c r="E20" s="23">
        <v>31</v>
      </c>
      <c r="F20" s="48">
        <v>6.6326530612244902E-2</v>
      </c>
      <c r="G20" s="48">
        <v>0.77551020408163263</v>
      </c>
      <c r="H20" s="48">
        <v>0.15816326530612246</v>
      </c>
      <c r="I20" s="12">
        <v>-4.5024469820554643E-2</v>
      </c>
      <c r="J20" s="20">
        <v>-1.8619747181414459E-2</v>
      </c>
      <c r="K20" s="20">
        <v>-4.8738033072236675E-2</v>
      </c>
      <c r="L20" s="20">
        <v>-6.258005489478502E-2</v>
      </c>
      <c r="M20" s="20">
        <v>-6.1877805973062694E-2</v>
      </c>
      <c r="N20" s="20">
        <v>-8.1356637536412868E-2</v>
      </c>
      <c r="O20" s="20">
        <v>-1.1098527746319364E-2</v>
      </c>
      <c r="P20" s="20">
        <v>-5.5657352267521776E-2</v>
      </c>
      <c r="Q20" s="20">
        <v>3.4440941062333197E-2</v>
      </c>
      <c r="R20" s="23">
        <v>29</v>
      </c>
      <c r="S20" s="23">
        <v>254</v>
      </c>
      <c r="T20" s="23">
        <v>85</v>
      </c>
    </row>
    <row r="21" spans="1:20" x14ac:dyDescent="0.75">
      <c r="A21" s="4" t="s">
        <v>96</v>
      </c>
      <c r="B21" s="15" t="s">
        <v>271</v>
      </c>
      <c r="C21" s="23">
        <v>12</v>
      </c>
      <c r="D21" s="23">
        <v>169</v>
      </c>
      <c r="E21" s="23">
        <v>19</v>
      </c>
      <c r="F21" s="48">
        <v>0.06</v>
      </c>
      <c r="G21" s="48">
        <v>0.84499999999999997</v>
      </c>
      <c r="H21" s="48">
        <v>9.5000000000000001E-2</v>
      </c>
      <c r="I21" s="12">
        <v>-1.8619747181414459E-2</v>
      </c>
      <c r="J21" s="20">
        <v>-4.8738033072236675E-2</v>
      </c>
      <c r="K21" s="20">
        <v>-6.258005489478502E-2</v>
      </c>
      <c r="L21" s="20">
        <v>-6.1877805973062694E-2</v>
      </c>
      <c r="M21" s="20">
        <v>-8.1356637536412868E-2</v>
      </c>
      <c r="N21" s="20">
        <v>-1.1098527746319364E-2</v>
      </c>
      <c r="O21" s="20">
        <v>-5.5657352267521776E-2</v>
      </c>
      <c r="P21" s="20">
        <v>3.4440941062333197E-2</v>
      </c>
      <c r="Q21" s="20">
        <v>-4.1266119577960114E-2</v>
      </c>
      <c r="R21" s="23">
        <v>16</v>
      </c>
      <c r="S21" s="23">
        <v>241</v>
      </c>
      <c r="T21" s="23">
        <v>51</v>
      </c>
    </row>
    <row r="22" spans="1:20" x14ac:dyDescent="0.75">
      <c r="A22" s="4" t="s">
        <v>97</v>
      </c>
      <c r="B22" s="15" t="s">
        <v>270</v>
      </c>
      <c r="C22" s="23">
        <v>11</v>
      </c>
      <c r="D22" s="23">
        <v>218</v>
      </c>
      <c r="E22" s="23">
        <v>53</v>
      </c>
      <c r="F22" s="48">
        <v>3.9007092198581561E-2</v>
      </c>
      <c r="G22" s="48">
        <v>0.77304964539007093</v>
      </c>
      <c r="H22" s="48">
        <v>0.18794326241134751</v>
      </c>
      <c r="I22" s="12">
        <v>-4.8738033072236675E-2</v>
      </c>
      <c r="J22" s="20">
        <v>-6.258005489478502E-2</v>
      </c>
      <c r="K22" s="20">
        <v>-6.1877805973062694E-2</v>
      </c>
      <c r="L22" s="20">
        <v>-8.1356637536412868E-2</v>
      </c>
      <c r="M22" s="20">
        <v>-1.1098527746319364E-2</v>
      </c>
      <c r="N22" s="20">
        <v>-5.5657352267521776E-2</v>
      </c>
      <c r="O22" s="20">
        <v>3.4440941062333197E-2</v>
      </c>
      <c r="P22" s="20">
        <v>-4.1266119577960114E-2</v>
      </c>
      <c r="Q22" s="20">
        <v>9.2198581560283724E-2</v>
      </c>
      <c r="R22" s="23">
        <v>18</v>
      </c>
      <c r="S22" s="23">
        <v>263</v>
      </c>
      <c r="T22" s="23">
        <v>73</v>
      </c>
    </row>
    <row r="23" spans="1:20" x14ac:dyDescent="0.75">
      <c r="A23" s="4" t="s">
        <v>98</v>
      </c>
      <c r="B23" s="15" t="s">
        <v>269</v>
      </c>
      <c r="C23" s="23">
        <v>27</v>
      </c>
      <c r="D23" s="23">
        <v>160</v>
      </c>
      <c r="E23" s="23">
        <v>23</v>
      </c>
      <c r="F23" s="48">
        <v>0.12857142857142856</v>
      </c>
      <c r="G23" s="48">
        <v>0.76190476190476186</v>
      </c>
      <c r="H23" s="48">
        <v>0.10952380952380952</v>
      </c>
      <c r="I23" s="12">
        <v>-6.258005489478502E-2</v>
      </c>
      <c r="J23" s="20">
        <v>-6.1877805973062694E-2</v>
      </c>
      <c r="K23" s="20">
        <v>-8.1356637536412868E-2</v>
      </c>
      <c r="L23" s="20">
        <v>-1.1098527746319364E-2</v>
      </c>
      <c r="M23" s="20">
        <v>-5.5657352267521776E-2</v>
      </c>
      <c r="N23" s="20">
        <v>3.4440941062333197E-2</v>
      </c>
      <c r="O23" s="20">
        <v>-4.1266119577960114E-2</v>
      </c>
      <c r="P23" s="20">
        <v>9.2198581560283724E-2</v>
      </c>
      <c r="Q23" s="20">
        <v>-4.0976265114196157E-2</v>
      </c>
      <c r="R23" s="23">
        <v>19</v>
      </c>
      <c r="S23" s="23">
        <v>212</v>
      </c>
      <c r="T23" s="23">
        <v>64</v>
      </c>
    </row>
    <row r="24" spans="1:20" x14ac:dyDescent="0.75">
      <c r="A24" s="4" t="s">
        <v>99</v>
      </c>
      <c r="B24" s="15" t="s">
        <v>268</v>
      </c>
      <c r="C24" s="23">
        <v>7</v>
      </c>
      <c r="D24" s="23">
        <v>83</v>
      </c>
      <c r="E24" s="23">
        <v>32</v>
      </c>
      <c r="F24" s="48">
        <v>5.737704918032787E-2</v>
      </c>
      <c r="G24" s="48">
        <v>0.68032786885245899</v>
      </c>
      <c r="H24" s="48">
        <v>0.26229508196721313</v>
      </c>
      <c r="I24" s="12">
        <v>-6.1877805973062694E-2</v>
      </c>
      <c r="J24" s="20">
        <v>-8.1356637536412868E-2</v>
      </c>
      <c r="K24" s="20">
        <v>-1.1098527746319364E-2</v>
      </c>
      <c r="L24" s="20">
        <v>-5.5657352267521776E-2</v>
      </c>
      <c r="M24" s="20">
        <v>3.4440941062333197E-2</v>
      </c>
      <c r="N24" s="20">
        <v>-4.1266119577960114E-2</v>
      </c>
      <c r="O24" s="20">
        <v>9.2198581560283724E-2</v>
      </c>
      <c r="P24" s="20">
        <v>-4.0976265114196157E-2</v>
      </c>
      <c r="Q24" s="20">
        <v>-1.0273173009572756E-2</v>
      </c>
      <c r="R24" s="23">
        <v>14</v>
      </c>
      <c r="S24" s="23">
        <v>161</v>
      </c>
      <c r="T24" s="23">
        <v>44</v>
      </c>
    </row>
    <row r="25" spans="1:20" x14ac:dyDescent="0.75">
      <c r="A25" s="4" t="s">
        <v>100</v>
      </c>
      <c r="B25" s="15" t="s">
        <v>267</v>
      </c>
      <c r="C25" s="23">
        <v>13</v>
      </c>
      <c r="D25" s="23">
        <v>106</v>
      </c>
      <c r="E25" s="23">
        <v>36</v>
      </c>
      <c r="F25" s="48">
        <v>8.387096774193549E-2</v>
      </c>
      <c r="G25" s="48">
        <v>0.68387096774193545</v>
      </c>
      <c r="H25" s="48">
        <v>0.23225806451612904</v>
      </c>
      <c r="I25" s="12">
        <v>-8.1356637536412868E-2</v>
      </c>
      <c r="J25" s="20">
        <v>-1.1098527746319364E-2</v>
      </c>
      <c r="K25" s="20">
        <v>-5.5657352267521776E-2</v>
      </c>
      <c r="L25" s="20">
        <v>3.4440941062333197E-2</v>
      </c>
      <c r="M25" s="20">
        <v>-4.1266119577960114E-2</v>
      </c>
      <c r="N25" s="20">
        <v>9.2198581560283724E-2</v>
      </c>
      <c r="O25" s="20">
        <v>-4.0976265114196157E-2</v>
      </c>
      <c r="P25" s="20">
        <v>-1.0273173009572756E-2</v>
      </c>
      <c r="Q25" s="20">
        <v>7.7612644491625402E-2</v>
      </c>
      <c r="R25" s="23">
        <v>23</v>
      </c>
      <c r="S25" s="23">
        <v>217</v>
      </c>
      <c r="T25" s="23">
        <v>80</v>
      </c>
    </row>
    <row r="26" spans="1:20" x14ac:dyDescent="0.75">
      <c r="A26" s="4" t="s">
        <v>101</v>
      </c>
      <c r="B26" s="15" t="s">
        <v>266</v>
      </c>
      <c r="C26" s="23">
        <v>13</v>
      </c>
      <c r="D26" s="23">
        <v>168</v>
      </c>
      <c r="E26" s="23">
        <v>20</v>
      </c>
      <c r="F26" s="48">
        <v>6.4676616915422883E-2</v>
      </c>
      <c r="G26" s="48">
        <v>0.83582089552238803</v>
      </c>
      <c r="H26" s="48">
        <v>9.950248756218906E-2</v>
      </c>
      <c r="I26" s="12">
        <v>-1.1098527746319364E-2</v>
      </c>
      <c r="J26" s="20">
        <v>-5.5657352267521776E-2</v>
      </c>
      <c r="K26" s="20">
        <v>3.4440941062333197E-2</v>
      </c>
      <c r="L26" s="20">
        <v>-4.1266119577960114E-2</v>
      </c>
      <c r="M26" s="20">
        <v>9.2198581560283724E-2</v>
      </c>
      <c r="N26" s="20">
        <v>-4.0976265114196157E-2</v>
      </c>
      <c r="O26" s="20">
        <v>-1.0273173009572756E-2</v>
      </c>
      <c r="P26" s="20">
        <v>7.7612644491625402E-2</v>
      </c>
      <c r="Q26" s="20">
        <v>-2.0359019264448382E-2</v>
      </c>
      <c r="R26" s="23">
        <v>6</v>
      </c>
      <c r="S26" s="23">
        <v>235</v>
      </c>
      <c r="T26" s="23">
        <v>37</v>
      </c>
    </row>
    <row r="27" spans="1:20" x14ac:dyDescent="0.75">
      <c r="A27" s="4" t="s">
        <v>102</v>
      </c>
      <c r="B27" s="15" t="s">
        <v>265</v>
      </c>
      <c r="C27" s="23">
        <v>12</v>
      </c>
      <c r="D27" s="23">
        <v>135</v>
      </c>
      <c r="E27" s="23">
        <v>34</v>
      </c>
      <c r="F27" s="48">
        <v>6.6298342541436461E-2</v>
      </c>
      <c r="G27" s="48">
        <v>0.7458563535911602</v>
      </c>
      <c r="H27" s="48">
        <v>0.18784530386740331</v>
      </c>
      <c r="I27" s="12">
        <v>-5.5657352267521776E-2</v>
      </c>
      <c r="J27" s="20">
        <v>3.4440941062333197E-2</v>
      </c>
      <c r="K27" s="20">
        <v>-4.1266119577960114E-2</v>
      </c>
      <c r="L27" s="20">
        <v>9.2198581560283724E-2</v>
      </c>
      <c r="M27" s="20">
        <v>-4.0976265114196157E-2</v>
      </c>
      <c r="N27" s="20">
        <v>-1.0273173009572756E-2</v>
      </c>
      <c r="O27" s="20">
        <v>7.7612644491625402E-2</v>
      </c>
      <c r="P27" s="20">
        <v>-2.0359019264448382E-2</v>
      </c>
      <c r="Q27" s="20">
        <v>6.2346368715083811E-2</v>
      </c>
      <c r="R27" s="23">
        <v>11</v>
      </c>
      <c r="S27" s="23">
        <v>236</v>
      </c>
      <c r="T27" s="23">
        <v>69</v>
      </c>
    </row>
    <row r="28" spans="1:20" x14ac:dyDescent="0.75">
      <c r="A28" s="4" t="s">
        <v>103</v>
      </c>
      <c r="B28" s="15" t="s">
        <v>264</v>
      </c>
      <c r="C28" s="23">
        <v>10</v>
      </c>
      <c r="D28" s="23">
        <v>124</v>
      </c>
      <c r="E28" s="23">
        <v>25</v>
      </c>
      <c r="F28" s="48">
        <v>6.2893081761006289E-2</v>
      </c>
      <c r="G28" s="48">
        <v>0.77987421383647804</v>
      </c>
      <c r="H28" s="48">
        <v>0.15723270440251572</v>
      </c>
      <c r="I28" s="12">
        <v>3.4440941062333197E-2</v>
      </c>
      <c r="J28" s="20">
        <v>-4.1266119577960114E-2</v>
      </c>
      <c r="K28" s="20">
        <v>9.2198581560283724E-2</v>
      </c>
      <c r="L28" s="20">
        <v>-4.0976265114196157E-2</v>
      </c>
      <c r="M28" s="20">
        <v>-1.0273173009572756E-2</v>
      </c>
      <c r="N28" s="20">
        <v>7.7612644491625402E-2</v>
      </c>
      <c r="O28" s="20">
        <v>-2.0359019264448382E-2</v>
      </c>
      <c r="P28" s="20">
        <v>6.2346368715083811E-2</v>
      </c>
      <c r="Q28" s="20">
        <v>-4.5014724442574705E-2</v>
      </c>
      <c r="R28" s="23">
        <v>11</v>
      </c>
      <c r="S28" s="23">
        <v>156</v>
      </c>
      <c r="T28" s="23">
        <v>59</v>
      </c>
    </row>
    <row r="29" spans="1:20" x14ac:dyDescent="0.75">
      <c r="A29" s="4" t="s">
        <v>104</v>
      </c>
      <c r="B29" s="15" t="s">
        <v>263</v>
      </c>
      <c r="C29" s="23">
        <v>4</v>
      </c>
      <c r="D29" s="23">
        <v>94</v>
      </c>
      <c r="E29" s="23">
        <v>48</v>
      </c>
      <c r="F29" s="48">
        <v>2.7397260273972601E-2</v>
      </c>
      <c r="G29" s="48">
        <v>0.64383561643835618</v>
      </c>
      <c r="H29" s="48">
        <v>0.32876712328767121</v>
      </c>
      <c r="I29" s="12">
        <v>-4.1266119577960114E-2</v>
      </c>
      <c r="J29" s="20">
        <v>9.2198581560283724E-2</v>
      </c>
      <c r="K29" s="20">
        <v>-4.0976265114196157E-2</v>
      </c>
      <c r="L29" s="20">
        <v>-1.0273173009572756E-2</v>
      </c>
      <c r="M29" s="20">
        <v>7.7612644491625402E-2</v>
      </c>
      <c r="N29" s="20">
        <v>-2.0359019264448382E-2</v>
      </c>
      <c r="O29" s="20">
        <v>6.2346368715083811E-2</v>
      </c>
      <c r="P29" s="20">
        <v>-4.5014724442574705E-2</v>
      </c>
      <c r="Q29" s="20">
        <v>-0.1559471365638766</v>
      </c>
      <c r="R29" s="23">
        <v>10</v>
      </c>
      <c r="S29" s="23">
        <v>147</v>
      </c>
      <c r="T29" s="23">
        <v>62</v>
      </c>
    </row>
    <row r="30" spans="1:20" x14ac:dyDescent="0.75">
      <c r="A30" s="4" t="s">
        <v>105</v>
      </c>
      <c r="B30" s="15" t="s">
        <v>262</v>
      </c>
      <c r="C30" s="23">
        <v>5</v>
      </c>
      <c r="D30" s="23">
        <v>98</v>
      </c>
      <c r="E30" s="23">
        <v>30</v>
      </c>
      <c r="F30" s="48">
        <v>3.7593984962406013E-2</v>
      </c>
      <c r="G30" s="48">
        <v>0.73684210526315785</v>
      </c>
      <c r="H30" s="48">
        <v>0.22556390977443608</v>
      </c>
      <c r="I30" s="12">
        <v>9.2198581560283724E-2</v>
      </c>
      <c r="J30" s="20">
        <v>-4.0976265114196157E-2</v>
      </c>
      <c r="K30" s="20">
        <v>-1.0273173009572756E-2</v>
      </c>
      <c r="L30" s="20">
        <v>7.7612644491625402E-2</v>
      </c>
      <c r="M30" s="20">
        <v>-2.0359019264448382E-2</v>
      </c>
      <c r="N30" s="20">
        <v>6.2346368715083811E-2</v>
      </c>
      <c r="O30" s="20">
        <v>-4.5014724442574705E-2</v>
      </c>
      <c r="P30" s="20">
        <v>-0.1559471365638766</v>
      </c>
      <c r="Q30" s="20">
        <v>4.8799582463465496E-2</v>
      </c>
      <c r="R30" s="23">
        <v>3</v>
      </c>
      <c r="S30" s="23">
        <v>173</v>
      </c>
      <c r="T30" s="23">
        <v>88</v>
      </c>
    </row>
    <row r="31" spans="1:20" x14ac:dyDescent="0.75">
      <c r="A31" s="4" t="s">
        <v>106</v>
      </c>
      <c r="B31" s="15" t="s">
        <v>261</v>
      </c>
      <c r="C31" s="23">
        <v>5</v>
      </c>
      <c r="D31" s="23">
        <v>131</v>
      </c>
      <c r="E31" s="23">
        <v>24</v>
      </c>
      <c r="F31" s="48">
        <v>3.125E-2</v>
      </c>
      <c r="G31" s="48">
        <v>0.81874999999999998</v>
      </c>
      <c r="H31" s="48">
        <v>0.15</v>
      </c>
      <c r="I31" s="12">
        <v>-4.0976265114196157E-2</v>
      </c>
      <c r="J31" s="20">
        <v>-1.0273173009572756E-2</v>
      </c>
      <c r="K31" s="20">
        <v>7.7612644491625402E-2</v>
      </c>
      <c r="L31" s="20">
        <v>-2.0359019264448382E-2</v>
      </c>
      <c r="M31" s="20">
        <v>6.2346368715083811E-2</v>
      </c>
      <c r="N31" s="20">
        <v>-4.5014724442574705E-2</v>
      </c>
      <c r="O31" s="20">
        <v>-0.1559471365638766</v>
      </c>
      <c r="P31" s="20">
        <v>4.8799582463465496E-2</v>
      </c>
      <c r="Q31" s="20">
        <v>4.7524259766110966E-2</v>
      </c>
      <c r="R31" s="23">
        <v>6</v>
      </c>
      <c r="S31" s="23">
        <v>197</v>
      </c>
      <c r="T31" s="23">
        <v>54</v>
      </c>
    </row>
    <row r="32" spans="1:20" x14ac:dyDescent="0.75">
      <c r="A32" s="4" t="s">
        <v>107</v>
      </c>
      <c r="B32" s="15" t="s">
        <v>260</v>
      </c>
      <c r="C32" s="23">
        <v>5</v>
      </c>
      <c r="D32" s="23">
        <v>90</v>
      </c>
      <c r="E32" s="23">
        <v>24</v>
      </c>
      <c r="F32" s="48">
        <v>4.2016806722689079E-2</v>
      </c>
      <c r="G32" s="48">
        <v>0.75630252100840334</v>
      </c>
      <c r="H32" s="48">
        <v>0.20168067226890757</v>
      </c>
      <c r="I32" s="12">
        <v>-1.0273173009572756E-2</v>
      </c>
      <c r="J32" s="20">
        <v>7.7612644491625402E-2</v>
      </c>
      <c r="K32" s="20">
        <v>-2.0359019264448382E-2</v>
      </c>
      <c r="L32" s="20">
        <v>6.2346368715083811E-2</v>
      </c>
      <c r="M32" s="20">
        <v>-4.5014724442574705E-2</v>
      </c>
      <c r="N32" s="20">
        <v>-0.1559471365638766</v>
      </c>
      <c r="O32" s="20">
        <v>4.8799582463465496E-2</v>
      </c>
      <c r="P32" s="20">
        <v>4.7524259766110966E-2</v>
      </c>
      <c r="Q32" s="20">
        <v>3.2779097387173328E-2</v>
      </c>
      <c r="R32" s="23">
        <v>10</v>
      </c>
      <c r="S32" s="23">
        <v>205</v>
      </c>
      <c r="T32" s="23">
        <v>75</v>
      </c>
    </row>
    <row r="33" spans="1:20" x14ac:dyDescent="0.75">
      <c r="A33" s="4" t="s">
        <v>108</v>
      </c>
      <c r="B33" s="15" t="s">
        <v>259</v>
      </c>
      <c r="C33" s="23">
        <v>16</v>
      </c>
      <c r="D33" s="23">
        <v>146</v>
      </c>
      <c r="E33" s="23">
        <v>19</v>
      </c>
      <c r="F33" s="48">
        <v>8.8397790055248615E-2</v>
      </c>
      <c r="G33" s="48">
        <v>0.8066298342541437</v>
      </c>
      <c r="H33" s="48">
        <v>0.10497237569060773</v>
      </c>
      <c r="I33" s="12">
        <v>7.7612644491625402E-2</v>
      </c>
      <c r="J33" s="20">
        <v>-2.0359019264448382E-2</v>
      </c>
      <c r="K33" s="20">
        <v>6.2346368715083811E-2</v>
      </c>
      <c r="L33" s="20">
        <v>-4.5014724442574705E-2</v>
      </c>
      <c r="M33" s="20">
        <v>-0.1559471365638766</v>
      </c>
      <c r="N33" s="20">
        <v>4.8799582463465496E-2</v>
      </c>
      <c r="O33" s="20">
        <v>4.7524259766110966E-2</v>
      </c>
      <c r="P33" s="20">
        <v>3.2779097387173328E-2</v>
      </c>
      <c r="Q33" s="20">
        <v>-9.0156393744250218E-2</v>
      </c>
      <c r="R33" s="23">
        <v>9</v>
      </c>
      <c r="S33" s="23">
        <v>212</v>
      </c>
      <c r="T33" s="23">
        <v>60</v>
      </c>
    </row>
    <row r="34" spans="1:20" x14ac:dyDescent="0.75">
      <c r="A34" s="4" t="s">
        <v>109</v>
      </c>
      <c r="B34" s="15" t="s">
        <v>258</v>
      </c>
      <c r="C34" s="23">
        <v>18</v>
      </c>
      <c r="D34" s="23">
        <v>144</v>
      </c>
      <c r="E34" s="23">
        <v>36</v>
      </c>
      <c r="F34" s="48">
        <v>9.0909090909090912E-2</v>
      </c>
      <c r="G34" s="48">
        <v>0.72727272727272729</v>
      </c>
      <c r="H34" s="48">
        <v>0.18181818181818182</v>
      </c>
      <c r="I34" s="12">
        <v>-2.0359019264448382E-2</v>
      </c>
      <c r="J34" s="20">
        <v>6.2346368715083811E-2</v>
      </c>
      <c r="K34" s="20">
        <v>-4.5014724442574705E-2</v>
      </c>
      <c r="L34" s="20">
        <v>-0.1559471365638766</v>
      </c>
      <c r="M34" s="20">
        <v>4.8799582463465496E-2</v>
      </c>
      <c r="N34" s="20">
        <v>4.7524259766110966E-2</v>
      </c>
      <c r="O34" s="20">
        <v>3.2779097387173328E-2</v>
      </c>
      <c r="P34" s="20">
        <v>-9.0156393744250218E-2</v>
      </c>
      <c r="Q34" s="20">
        <v>-6.3447927199191123E-2</v>
      </c>
      <c r="R34" s="23">
        <v>6</v>
      </c>
      <c r="S34" s="23">
        <v>184</v>
      </c>
      <c r="T34" s="23">
        <v>67</v>
      </c>
    </row>
    <row r="35" spans="1:20" x14ac:dyDescent="0.75">
      <c r="A35" s="4" t="s">
        <v>110</v>
      </c>
      <c r="B35" s="15" t="s">
        <v>257</v>
      </c>
      <c r="C35" s="23">
        <v>14</v>
      </c>
      <c r="D35" s="23">
        <v>130</v>
      </c>
      <c r="E35" s="23">
        <v>31</v>
      </c>
      <c r="F35" s="48">
        <v>0.08</v>
      </c>
      <c r="G35" s="48">
        <v>0.74285714285714288</v>
      </c>
      <c r="H35" s="48">
        <v>0.17714285714285713</v>
      </c>
      <c r="I35" s="12">
        <v>6.2346368715083811E-2</v>
      </c>
      <c r="J35" s="20">
        <v>-4.5014724442574705E-2</v>
      </c>
      <c r="K35" s="20">
        <v>-0.1559471365638766</v>
      </c>
      <c r="L35" s="20">
        <v>4.8799582463465496E-2</v>
      </c>
      <c r="M35" s="20">
        <v>4.7524259766110966E-2</v>
      </c>
      <c r="N35" s="20">
        <v>3.2779097387173328E-2</v>
      </c>
      <c r="O35" s="20">
        <v>-9.0156393744250218E-2</v>
      </c>
      <c r="P35" s="20">
        <v>-6.3447927199191123E-2</v>
      </c>
      <c r="Q35" s="20">
        <v>7.3954116059379293E-2</v>
      </c>
      <c r="R35" s="23">
        <v>17</v>
      </c>
      <c r="S35" s="23">
        <v>200</v>
      </c>
      <c r="T35" s="23">
        <v>54</v>
      </c>
    </row>
    <row r="36" spans="1:20" x14ac:dyDescent="0.75">
      <c r="A36" s="4" t="s">
        <v>111</v>
      </c>
      <c r="B36" s="15" t="s">
        <v>256</v>
      </c>
      <c r="C36" s="23">
        <v>28</v>
      </c>
      <c r="D36" s="23">
        <v>148</v>
      </c>
      <c r="E36" s="23">
        <v>35</v>
      </c>
      <c r="F36" s="48">
        <v>0.13270142180094788</v>
      </c>
      <c r="G36" s="48">
        <v>0.70142180094786732</v>
      </c>
      <c r="H36" s="48">
        <v>0.16587677725118483</v>
      </c>
      <c r="I36" s="12">
        <v>-4.5014724442574705E-2</v>
      </c>
      <c r="J36" s="20">
        <v>-0.1559471365638766</v>
      </c>
      <c r="K36" s="20">
        <v>4.8799582463465496E-2</v>
      </c>
      <c r="L36" s="20">
        <v>4.7524259766110966E-2</v>
      </c>
      <c r="M36" s="20">
        <v>3.2779097387173328E-2</v>
      </c>
      <c r="N36" s="20">
        <v>-9.0156393744250218E-2</v>
      </c>
      <c r="O36" s="20">
        <v>-6.3447927199191123E-2</v>
      </c>
      <c r="P36" s="20">
        <v>7.3954116059379293E-2</v>
      </c>
      <c r="Q36" s="20">
        <v>6.006534305101785E-2</v>
      </c>
      <c r="R36" s="23">
        <v>19</v>
      </c>
      <c r="S36" s="23">
        <v>306</v>
      </c>
      <c r="T36" s="23">
        <v>68</v>
      </c>
    </row>
    <row r="37" spans="1:20" x14ac:dyDescent="0.75">
      <c r="A37" s="4" t="s">
        <v>112</v>
      </c>
      <c r="B37" s="15" t="s">
        <v>255</v>
      </c>
      <c r="C37" s="23">
        <v>11</v>
      </c>
      <c r="D37" s="23">
        <v>187</v>
      </c>
      <c r="E37" s="23">
        <v>31</v>
      </c>
      <c r="F37" s="48">
        <v>4.8034934497816595E-2</v>
      </c>
      <c r="G37" s="48">
        <v>0.81659388646288211</v>
      </c>
      <c r="H37" s="48">
        <v>0.13537117903930132</v>
      </c>
      <c r="I37" s="12">
        <v>-0.1559471365638766</v>
      </c>
      <c r="J37" s="20">
        <v>4.8799582463465496E-2</v>
      </c>
      <c r="K37" s="20">
        <v>4.7524259766110966E-2</v>
      </c>
      <c r="L37" s="20">
        <v>3.2779097387173328E-2</v>
      </c>
      <c r="M37" s="20">
        <v>-9.0156393744250218E-2</v>
      </c>
      <c r="N37" s="20">
        <v>-6.3447927199191123E-2</v>
      </c>
      <c r="O37" s="20">
        <v>7.3954116059379293E-2</v>
      </c>
      <c r="P37" s="20">
        <v>6.006534305101785E-2</v>
      </c>
      <c r="Q37" s="20">
        <v>4.2437174016121341E-2</v>
      </c>
      <c r="R37" s="23">
        <v>8</v>
      </c>
      <c r="S37" s="23">
        <v>232</v>
      </c>
      <c r="T37" s="23">
        <v>88</v>
      </c>
    </row>
    <row r="38" spans="1:20" x14ac:dyDescent="0.75">
      <c r="A38" s="4" t="s">
        <v>113</v>
      </c>
      <c r="B38" s="15" t="s">
        <v>254</v>
      </c>
      <c r="C38" s="23">
        <v>17</v>
      </c>
      <c r="D38" s="23">
        <v>116</v>
      </c>
      <c r="E38" s="23">
        <v>27</v>
      </c>
      <c r="F38" s="48">
        <v>0.10625</v>
      </c>
      <c r="G38" s="48">
        <v>0.72499999999999998</v>
      </c>
      <c r="H38" s="48">
        <v>0.16875000000000001</v>
      </c>
      <c r="I38" s="12">
        <v>4.8799582463465496E-2</v>
      </c>
      <c r="J38" s="20">
        <v>4.7524259766110966E-2</v>
      </c>
      <c r="K38" s="20">
        <v>3.2779097387173328E-2</v>
      </c>
      <c r="L38" s="20">
        <v>-9.0156393744250218E-2</v>
      </c>
      <c r="M38" s="20">
        <v>-6.3447927199191123E-2</v>
      </c>
      <c r="N38" s="20">
        <v>7.3954116059379293E-2</v>
      </c>
      <c r="O38" s="20">
        <v>6.006534305101785E-2</v>
      </c>
      <c r="P38" s="20">
        <v>4.2437174016121341E-2</v>
      </c>
      <c r="Q38" s="20">
        <v>-0.15078462588128272</v>
      </c>
      <c r="R38" s="23">
        <v>25</v>
      </c>
      <c r="S38" s="23">
        <v>227</v>
      </c>
      <c r="T38" s="23">
        <v>103</v>
      </c>
    </row>
    <row r="39" spans="1:20" x14ac:dyDescent="0.75">
      <c r="A39" s="4" t="s">
        <v>114</v>
      </c>
      <c r="B39" s="15" t="s">
        <v>253</v>
      </c>
      <c r="C39" s="23">
        <v>19</v>
      </c>
      <c r="D39" s="23">
        <v>189</v>
      </c>
      <c r="E39" s="23">
        <v>26</v>
      </c>
      <c r="F39" s="48">
        <v>8.11965811965812E-2</v>
      </c>
      <c r="G39" s="48">
        <v>0.80769230769230771</v>
      </c>
      <c r="H39" s="48">
        <v>0.1111111111111111</v>
      </c>
      <c r="I39" s="12">
        <v>4.7524259766110966E-2</v>
      </c>
      <c r="J39" s="20">
        <v>3.2779097387173328E-2</v>
      </c>
      <c r="K39" s="20">
        <v>-9.0156393744250218E-2</v>
      </c>
      <c r="L39" s="20">
        <v>-6.3447927199191123E-2</v>
      </c>
      <c r="M39" s="20">
        <v>7.3954116059379293E-2</v>
      </c>
      <c r="N39" s="20">
        <v>6.006534305101785E-2</v>
      </c>
      <c r="O39" s="20">
        <v>4.2437174016121341E-2</v>
      </c>
      <c r="P39" s="20">
        <v>-0.15078462588128272</v>
      </c>
      <c r="Q39" s="20">
        <v>-0.10283877878950189</v>
      </c>
      <c r="R39" s="23">
        <v>27</v>
      </c>
      <c r="S39" s="23">
        <v>300</v>
      </c>
      <c r="T39" s="23">
        <v>77</v>
      </c>
    </row>
    <row r="40" spans="1:20" x14ac:dyDescent="0.75">
      <c r="A40" s="4" t="s">
        <v>115</v>
      </c>
      <c r="B40" s="15" t="s">
        <v>252</v>
      </c>
      <c r="C40" s="23">
        <v>18</v>
      </c>
      <c r="D40" s="23">
        <v>173</v>
      </c>
      <c r="E40" s="23">
        <v>28</v>
      </c>
      <c r="F40" s="48">
        <v>8.2191780821917804E-2</v>
      </c>
      <c r="G40" s="48">
        <v>0.78995433789954339</v>
      </c>
      <c r="H40" s="48">
        <v>0.12785388127853881</v>
      </c>
      <c r="I40" s="12">
        <v>3.2779097387173328E-2</v>
      </c>
      <c r="J40" s="20">
        <v>-9.0156393744250218E-2</v>
      </c>
      <c r="K40" s="20">
        <v>-6.3447927199191123E-2</v>
      </c>
      <c r="L40" s="20">
        <v>7.3954116059379293E-2</v>
      </c>
      <c r="M40" s="20">
        <v>6.006534305101785E-2</v>
      </c>
      <c r="N40" s="20">
        <v>4.2437174016121341E-2</v>
      </c>
      <c r="O40" s="20">
        <v>-0.15078462588128272</v>
      </c>
      <c r="P40" s="20">
        <v>-0.10283877878950189</v>
      </c>
      <c r="Q40" s="20">
        <v>7.6119402985074691E-2</v>
      </c>
      <c r="R40" s="23">
        <v>51</v>
      </c>
      <c r="S40" s="23">
        <v>246</v>
      </c>
      <c r="T40" s="23">
        <v>263</v>
      </c>
    </row>
    <row r="41" spans="1:20" x14ac:dyDescent="0.75">
      <c r="A41" s="4" t="s">
        <v>116</v>
      </c>
      <c r="B41" s="15" t="s">
        <v>251</v>
      </c>
      <c r="C41" s="23">
        <v>6</v>
      </c>
      <c r="D41" s="23">
        <v>163</v>
      </c>
      <c r="E41" s="23">
        <v>45</v>
      </c>
      <c r="F41" s="48">
        <v>2.8037383177570093E-2</v>
      </c>
      <c r="G41" s="48">
        <v>0.76168224299065423</v>
      </c>
      <c r="H41" s="48">
        <v>0.2102803738317757</v>
      </c>
      <c r="I41" s="12">
        <v>-9.0156393744250218E-2</v>
      </c>
      <c r="J41" s="20">
        <v>-6.3447927199191123E-2</v>
      </c>
      <c r="K41" s="20">
        <v>7.3954116059379293E-2</v>
      </c>
      <c r="L41" s="20">
        <v>6.006534305101785E-2</v>
      </c>
      <c r="M41" s="20">
        <v>4.2437174016121341E-2</v>
      </c>
      <c r="N41" s="20">
        <v>-0.15078462588128272</v>
      </c>
      <c r="O41" s="20">
        <v>-0.10283877878950189</v>
      </c>
      <c r="P41" s="20">
        <v>7.6119402985074691E-2</v>
      </c>
      <c r="Q41" s="20">
        <v>-6.2968099861303695E-2</v>
      </c>
      <c r="R41" s="23">
        <v>39</v>
      </c>
      <c r="S41" s="23">
        <v>323</v>
      </c>
      <c r="T41" s="23">
        <v>455</v>
      </c>
    </row>
    <row r="42" spans="1:20" x14ac:dyDescent="0.75">
      <c r="A42" s="4" t="s">
        <v>117</v>
      </c>
      <c r="B42" s="15" t="s">
        <v>250</v>
      </c>
      <c r="C42" s="23">
        <v>13</v>
      </c>
      <c r="D42" s="23">
        <v>157</v>
      </c>
      <c r="E42" s="23">
        <v>37</v>
      </c>
      <c r="F42" s="48">
        <v>6.280193236714976E-2</v>
      </c>
      <c r="G42" s="48">
        <v>0.75845410628019327</v>
      </c>
      <c r="H42" s="48">
        <v>0.17874396135265699</v>
      </c>
      <c r="I42" s="12">
        <v>-6.3447927199191123E-2</v>
      </c>
      <c r="J42" s="20">
        <v>7.3954116059379293E-2</v>
      </c>
      <c r="K42" s="20">
        <v>6.006534305101785E-2</v>
      </c>
      <c r="L42" s="20">
        <v>4.2437174016121341E-2</v>
      </c>
      <c r="M42" s="20">
        <v>-0.15078462588128272</v>
      </c>
      <c r="N42" s="20">
        <v>-0.10283877878950189</v>
      </c>
      <c r="O42" s="20">
        <v>7.6119402985074691E-2</v>
      </c>
      <c r="P42" s="20">
        <v>-6.2968099861303695E-2</v>
      </c>
      <c r="Q42" s="20">
        <v>2.6642984014209059E-3</v>
      </c>
      <c r="R42" s="23">
        <v>58</v>
      </c>
      <c r="S42" s="23">
        <v>366</v>
      </c>
      <c r="T42" s="23">
        <v>709</v>
      </c>
    </row>
    <row r="43" spans="1:20" x14ac:dyDescent="0.75">
      <c r="A43" s="4" t="s">
        <v>118</v>
      </c>
      <c r="B43" s="15" t="s">
        <v>249</v>
      </c>
      <c r="C43" s="23">
        <v>38</v>
      </c>
      <c r="D43" s="23">
        <v>327</v>
      </c>
      <c r="E43" s="23">
        <v>117</v>
      </c>
      <c r="F43" s="48">
        <v>7.8838174273858919E-2</v>
      </c>
      <c r="G43" s="48">
        <v>0.67842323651452285</v>
      </c>
      <c r="H43" s="48">
        <v>0.24273858921161826</v>
      </c>
      <c r="I43" s="12">
        <v>7.3954116059379293E-2</v>
      </c>
      <c r="J43" s="20">
        <v>6.006534305101785E-2</v>
      </c>
      <c r="K43" s="20">
        <v>4.2437174016121341E-2</v>
      </c>
      <c r="L43" s="20">
        <v>-0.15078462588128272</v>
      </c>
      <c r="M43" s="20">
        <v>-0.10283877878950189</v>
      </c>
      <c r="N43" s="20">
        <v>7.6119402985074691E-2</v>
      </c>
      <c r="O43" s="20">
        <v>-6.2968099861303695E-2</v>
      </c>
      <c r="P43" s="20">
        <v>2.6642984014209059E-3</v>
      </c>
      <c r="Q43" s="20">
        <v>-2.3619722468261051E-3</v>
      </c>
      <c r="R43" s="23">
        <v>228</v>
      </c>
      <c r="S43" s="23">
        <v>1580</v>
      </c>
      <c r="T43" s="23">
        <v>1189</v>
      </c>
    </row>
    <row r="44" spans="1:20" x14ac:dyDescent="0.75">
      <c r="A44" s="4" t="s">
        <v>119</v>
      </c>
      <c r="B44" s="15" t="s">
        <v>248</v>
      </c>
      <c r="C44" s="23">
        <v>82</v>
      </c>
      <c r="D44" s="23">
        <v>768</v>
      </c>
      <c r="E44" s="23">
        <v>300</v>
      </c>
      <c r="F44" s="48">
        <v>7.1304347826086953E-2</v>
      </c>
      <c r="G44" s="48">
        <v>0.66782608695652179</v>
      </c>
      <c r="H44" s="48">
        <v>0.2608695652173913</v>
      </c>
      <c r="I44" s="12">
        <v>6.006534305101785E-2</v>
      </c>
      <c r="J44" s="20">
        <v>4.2437174016121341E-2</v>
      </c>
      <c r="K44" s="20">
        <v>-0.15078462588128272</v>
      </c>
      <c r="L44" s="20">
        <v>-0.10283877878950189</v>
      </c>
      <c r="M44" s="20">
        <v>7.6119402985074691E-2</v>
      </c>
      <c r="N44" s="20">
        <v>-6.2968099861303695E-2</v>
      </c>
      <c r="O44" s="20">
        <v>2.6642984014209059E-3</v>
      </c>
      <c r="P44" s="20">
        <v>-2.3619722468261051E-3</v>
      </c>
      <c r="Q44" s="20">
        <v>0.21899970405445399</v>
      </c>
      <c r="R44" s="23">
        <v>573</v>
      </c>
      <c r="S44" s="23">
        <v>3600</v>
      </c>
      <c r="T44" s="23">
        <v>1758</v>
      </c>
    </row>
    <row r="45" spans="1:20" x14ac:dyDescent="0.75">
      <c r="A45" s="4" t="s">
        <v>120</v>
      </c>
      <c r="B45" s="15" t="s">
        <v>247</v>
      </c>
      <c r="C45" s="23">
        <v>98</v>
      </c>
      <c r="D45" s="23">
        <v>599</v>
      </c>
      <c r="E45" s="23">
        <v>148</v>
      </c>
      <c r="F45" s="48">
        <v>0.11597633136094675</v>
      </c>
      <c r="G45" s="48">
        <v>0.70887573964497042</v>
      </c>
      <c r="H45" s="48">
        <v>0.17514792899408285</v>
      </c>
      <c r="I45" s="12">
        <v>4.2437174016121341E-2</v>
      </c>
      <c r="J45" s="20">
        <v>-0.15078462588128272</v>
      </c>
      <c r="K45" s="20">
        <v>-0.10283877878950189</v>
      </c>
      <c r="L45" s="20">
        <v>7.6119402985074691E-2</v>
      </c>
      <c r="M45" s="20">
        <v>-6.2968099861303695E-2</v>
      </c>
      <c r="N45" s="20">
        <v>2.6642984014209059E-3</v>
      </c>
      <c r="O45" s="20">
        <v>-2.3619722468261051E-3</v>
      </c>
      <c r="P45" s="20">
        <v>0.21899970405445399</v>
      </c>
      <c r="Q45" s="20">
        <v>-5.389657683903859E-2</v>
      </c>
      <c r="R45" s="23">
        <v>450</v>
      </c>
      <c r="S45" s="23">
        <v>4304</v>
      </c>
      <c r="T45" s="23">
        <v>1597</v>
      </c>
    </row>
    <row r="46" spans="1:20" x14ac:dyDescent="0.75">
      <c r="A46" s="4" t="s">
        <v>121</v>
      </c>
      <c r="B46" s="15" t="s">
        <v>246</v>
      </c>
      <c r="C46" s="23">
        <v>76</v>
      </c>
      <c r="D46" s="23">
        <v>647</v>
      </c>
      <c r="E46" s="23">
        <v>112</v>
      </c>
      <c r="F46" s="48">
        <v>9.1017964071856292E-2</v>
      </c>
      <c r="G46" s="48">
        <v>0.77485029940119765</v>
      </c>
      <c r="H46" s="48">
        <v>0.1341317365269461</v>
      </c>
      <c r="I46" s="12">
        <v>-0.15078462588128272</v>
      </c>
      <c r="J46" s="20">
        <v>-0.10283877878950189</v>
      </c>
      <c r="K46" s="20">
        <v>7.6119402985074691E-2</v>
      </c>
      <c r="L46" s="20">
        <v>-6.2968099861303695E-2</v>
      </c>
      <c r="M46" s="20">
        <v>2.6642984014209059E-3</v>
      </c>
      <c r="N46" s="20">
        <v>-2.3619722468261051E-3</v>
      </c>
      <c r="O46" s="20">
        <v>0.21899970405445399</v>
      </c>
      <c r="P46" s="20">
        <v>-5.389657683903859E-2</v>
      </c>
      <c r="Q46" s="20">
        <v>2.0015396458814561E-2</v>
      </c>
      <c r="R46" s="23">
        <v>461</v>
      </c>
      <c r="S46" s="23">
        <v>3799</v>
      </c>
      <c r="T46" s="23">
        <v>1530</v>
      </c>
    </row>
    <row r="47" spans="1:20" x14ac:dyDescent="0.75">
      <c r="A47" s="4" t="s">
        <v>122</v>
      </c>
      <c r="B47" s="15" t="s">
        <v>245</v>
      </c>
      <c r="C47" s="23">
        <v>119</v>
      </c>
      <c r="D47" s="23">
        <v>449</v>
      </c>
      <c r="E47" s="23">
        <v>109</v>
      </c>
      <c r="F47" s="48">
        <v>0.17577548005908419</v>
      </c>
      <c r="G47" s="48">
        <v>0.66322008862629245</v>
      </c>
      <c r="H47" s="48">
        <v>0.16100443131462333</v>
      </c>
      <c r="I47" s="12">
        <v>-0.10283877878950189</v>
      </c>
      <c r="J47" s="20">
        <v>7.6119402985074691E-2</v>
      </c>
      <c r="K47" s="20">
        <v>-6.2968099861303695E-2</v>
      </c>
      <c r="L47" s="20">
        <v>2.6642984014209059E-3</v>
      </c>
      <c r="M47" s="20">
        <v>-2.3619722468261051E-3</v>
      </c>
      <c r="N47" s="20">
        <v>0.21899970405445399</v>
      </c>
      <c r="O47" s="20">
        <v>-5.389657683903859E-2</v>
      </c>
      <c r="P47" s="20">
        <v>2.0015396458814561E-2</v>
      </c>
      <c r="Q47" s="20">
        <v>3.446540880503135E-2</v>
      </c>
      <c r="R47" s="23">
        <v>525</v>
      </c>
      <c r="S47" s="23">
        <v>4364</v>
      </c>
      <c r="T47" s="23">
        <v>1815</v>
      </c>
    </row>
    <row r="48" spans="1:20" x14ac:dyDescent="0.75">
      <c r="A48" s="4" t="s">
        <v>123</v>
      </c>
      <c r="B48" s="15" t="s">
        <v>244</v>
      </c>
      <c r="C48" s="23">
        <v>99</v>
      </c>
      <c r="D48" s="23">
        <v>621</v>
      </c>
      <c r="E48" s="23">
        <v>123</v>
      </c>
      <c r="F48" s="48">
        <v>0.11743772241992882</v>
      </c>
      <c r="G48" s="48">
        <v>0.73665480427046259</v>
      </c>
      <c r="H48" s="48">
        <v>0.14590747330960854</v>
      </c>
      <c r="I48" s="12">
        <v>7.6119402985074691E-2</v>
      </c>
      <c r="J48" s="20">
        <v>-6.2968099861303695E-2</v>
      </c>
      <c r="K48" s="20">
        <v>2.6642984014209059E-3</v>
      </c>
      <c r="L48" s="20">
        <v>-2.3619722468261051E-3</v>
      </c>
      <c r="M48" s="20">
        <v>0.21899970405445399</v>
      </c>
      <c r="N48" s="20">
        <v>-5.389657683903859E-2</v>
      </c>
      <c r="O48" s="20">
        <v>2.0015396458814561E-2</v>
      </c>
      <c r="P48" s="20">
        <v>3.446540880503135E-2</v>
      </c>
      <c r="Q48" s="20">
        <v>5.2529182879377467E-2</v>
      </c>
      <c r="R48" s="23">
        <v>422</v>
      </c>
      <c r="S48" s="23">
        <v>3645</v>
      </c>
      <c r="T48" s="23">
        <v>1558</v>
      </c>
    </row>
    <row r="49" spans="1:20" x14ac:dyDescent="0.75">
      <c r="A49" s="4" t="s">
        <v>124</v>
      </c>
      <c r="B49" s="15" t="s">
        <v>243</v>
      </c>
      <c r="C49" s="23">
        <v>74</v>
      </c>
      <c r="D49" s="23">
        <v>415</v>
      </c>
      <c r="E49" s="23">
        <v>107</v>
      </c>
      <c r="F49" s="48">
        <v>0.12416107382550336</v>
      </c>
      <c r="G49" s="48">
        <v>0.69630872483221473</v>
      </c>
      <c r="H49" s="48">
        <v>0.17953020134228187</v>
      </c>
      <c r="I49" s="12">
        <v>-6.2968099861303695E-2</v>
      </c>
      <c r="J49" s="20">
        <v>2.6642984014209059E-3</v>
      </c>
      <c r="K49" s="20">
        <v>-2.3619722468261051E-3</v>
      </c>
      <c r="L49" s="20">
        <v>0.21899970405445399</v>
      </c>
      <c r="M49" s="20">
        <v>-5.389657683903859E-2</v>
      </c>
      <c r="N49" s="20">
        <v>2.0015396458814561E-2</v>
      </c>
      <c r="O49" s="20">
        <v>3.446540880503135E-2</v>
      </c>
      <c r="P49" s="20">
        <v>5.2529182879377467E-2</v>
      </c>
      <c r="Q49" s="20">
        <v>7.393715341959429E-3</v>
      </c>
      <c r="R49" s="23">
        <v>414</v>
      </c>
      <c r="S49" s="23">
        <v>3259</v>
      </c>
      <c r="T49" s="23">
        <v>1546</v>
      </c>
    </row>
    <row r="50" spans="1:20" x14ac:dyDescent="0.75">
      <c r="A50" s="4" t="s">
        <v>125</v>
      </c>
      <c r="B50" s="15" t="s">
        <v>242</v>
      </c>
      <c r="C50" s="23">
        <v>97</v>
      </c>
      <c r="D50" s="23">
        <v>602</v>
      </c>
      <c r="E50" s="23">
        <v>116</v>
      </c>
      <c r="F50" s="48">
        <v>0.11901840490797547</v>
      </c>
      <c r="G50" s="48">
        <v>0.73865030674846621</v>
      </c>
      <c r="H50" s="48">
        <v>0.14233128834355829</v>
      </c>
      <c r="I50" s="12">
        <v>2.6642984014209059E-3</v>
      </c>
      <c r="J50" s="20">
        <v>-2.3619722468261051E-3</v>
      </c>
      <c r="K50" s="20">
        <v>0.21899970405445399</v>
      </c>
      <c r="L50" s="20">
        <v>-5.389657683903859E-2</v>
      </c>
      <c r="M50" s="20">
        <v>2.0015396458814561E-2</v>
      </c>
      <c r="N50" s="20">
        <v>3.446540880503135E-2</v>
      </c>
      <c r="O50" s="20">
        <v>5.2529182879377467E-2</v>
      </c>
      <c r="P50" s="20">
        <v>7.393715341959429E-3</v>
      </c>
      <c r="Q50" s="20">
        <v>-1.4220183486238549E-2</v>
      </c>
      <c r="R50" s="23">
        <v>356</v>
      </c>
      <c r="S50" s="23">
        <v>3286</v>
      </c>
      <c r="T50" s="23">
        <v>1590</v>
      </c>
    </row>
    <row r="51" spans="1:20" x14ac:dyDescent="0.75">
      <c r="A51" s="4" t="s">
        <v>126</v>
      </c>
      <c r="B51" s="15" t="s">
        <v>241</v>
      </c>
      <c r="C51" s="23">
        <v>96</v>
      </c>
      <c r="D51" s="23">
        <v>563</v>
      </c>
      <c r="E51" s="23">
        <v>141</v>
      </c>
      <c r="F51" s="48">
        <v>0.12</v>
      </c>
      <c r="G51" s="48">
        <v>0.70374999999999999</v>
      </c>
      <c r="H51" s="48">
        <v>0.17624999999999999</v>
      </c>
      <c r="I51" s="12">
        <v>-2.3619722468261051E-3</v>
      </c>
      <c r="J51" s="20">
        <v>0.21899970405445399</v>
      </c>
      <c r="K51" s="20">
        <v>-5.389657683903859E-2</v>
      </c>
      <c r="L51" s="20">
        <v>2.0015396458814561E-2</v>
      </c>
      <c r="M51" s="20">
        <v>3.446540880503135E-2</v>
      </c>
      <c r="N51" s="20">
        <v>5.2529182879377467E-2</v>
      </c>
      <c r="O51" s="20">
        <v>7.393715341959429E-3</v>
      </c>
      <c r="P51" s="20">
        <v>-1.4220183486238549E-2</v>
      </c>
      <c r="Q51" s="20">
        <v>6.2587249883666818E-2</v>
      </c>
      <c r="R51" s="23">
        <v>342</v>
      </c>
      <c r="S51" s="23">
        <v>3476</v>
      </c>
      <c r="T51" s="23">
        <v>1481</v>
      </c>
    </row>
    <row r="52" spans="1:20" x14ac:dyDescent="0.75">
      <c r="A52" s="4" t="s">
        <v>127</v>
      </c>
      <c r="B52" s="15" t="s">
        <v>240</v>
      </c>
      <c r="C52" s="23">
        <v>82</v>
      </c>
      <c r="D52" s="23">
        <v>530</v>
      </c>
      <c r="E52" s="23">
        <v>142</v>
      </c>
      <c r="F52" s="48">
        <v>0.10875331564986737</v>
      </c>
      <c r="G52" s="48">
        <v>0.70291777188328908</v>
      </c>
      <c r="H52" s="48">
        <v>0.1883289124668435</v>
      </c>
      <c r="I52" s="12">
        <v>0.21899970405445399</v>
      </c>
      <c r="J52" s="20">
        <v>-5.389657683903859E-2</v>
      </c>
      <c r="K52" s="20">
        <v>2.0015396458814561E-2</v>
      </c>
      <c r="L52" s="20">
        <v>3.446540880503135E-2</v>
      </c>
      <c r="M52" s="20">
        <v>5.2529182879377467E-2</v>
      </c>
      <c r="N52" s="20">
        <v>7.393715341959429E-3</v>
      </c>
      <c r="O52" s="20">
        <v>-1.4220183486238549E-2</v>
      </c>
      <c r="P52" s="20">
        <v>6.2587249883666818E-2</v>
      </c>
      <c r="Q52" s="20">
        <v>-6.5688635865994724E-3</v>
      </c>
      <c r="R52" s="23">
        <v>401</v>
      </c>
      <c r="S52" s="23">
        <v>3356</v>
      </c>
      <c r="T52" s="23">
        <v>1534</v>
      </c>
    </row>
    <row r="53" spans="1:20" x14ac:dyDescent="0.75">
      <c r="A53" s="4" t="s">
        <v>128</v>
      </c>
      <c r="B53" s="15" t="s">
        <v>239</v>
      </c>
      <c r="C53" s="23">
        <v>88</v>
      </c>
      <c r="D53" s="23">
        <v>625</v>
      </c>
      <c r="E53" s="23">
        <v>129</v>
      </c>
      <c r="F53" s="48">
        <v>0.10451306413301663</v>
      </c>
      <c r="G53" s="48">
        <v>0.74228028503562948</v>
      </c>
      <c r="H53" s="48">
        <v>0.15320665083135393</v>
      </c>
      <c r="I53" s="12">
        <v>-5.389657683903859E-2</v>
      </c>
      <c r="J53" s="20">
        <v>2.0015396458814561E-2</v>
      </c>
      <c r="K53" s="20">
        <v>3.446540880503135E-2</v>
      </c>
      <c r="L53" s="20">
        <v>5.2529182879377467E-2</v>
      </c>
      <c r="M53" s="20">
        <v>7.393715341959429E-3</v>
      </c>
      <c r="N53" s="20">
        <v>-1.4220183486238549E-2</v>
      </c>
      <c r="O53" s="20">
        <v>6.2587249883666818E-2</v>
      </c>
      <c r="P53" s="20">
        <v>-6.5688635865994724E-3</v>
      </c>
      <c r="Q53" s="20">
        <v>-0.10601719197707736</v>
      </c>
      <c r="R53" s="23">
        <v>387</v>
      </c>
      <c r="S53" s="23">
        <v>2514</v>
      </c>
      <c r="T53" s="23">
        <v>1200</v>
      </c>
    </row>
    <row r="54" spans="1:20" x14ac:dyDescent="0.75">
      <c r="A54" s="4" t="s">
        <v>129</v>
      </c>
      <c r="B54" s="15" t="s">
        <v>238</v>
      </c>
      <c r="C54" s="23">
        <v>741</v>
      </c>
      <c r="D54" s="23">
        <v>353</v>
      </c>
      <c r="E54" s="23">
        <v>116</v>
      </c>
      <c r="F54" s="48">
        <v>0.61239669421487608</v>
      </c>
      <c r="G54" s="48">
        <v>0.29173553719008266</v>
      </c>
      <c r="H54" s="48">
        <v>9.5867768595041328E-2</v>
      </c>
      <c r="I54" s="12">
        <v>2.0015396458814561E-2</v>
      </c>
      <c r="J54" s="20">
        <v>3.446540880503135E-2</v>
      </c>
      <c r="K54" s="20">
        <v>5.2529182879377467E-2</v>
      </c>
      <c r="L54" s="20">
        <v>7.393715341959429E-3</v>
      </c>
      <c r="M54" s="20">
        <v>-1.4220183486238549E-2</v>
      </c>
      <c r="N54" s="20">
        <v>6.2587249883666818E-2</v>
      </c>
      <c r="O54" s="20">
        <v>-6.5688635865994724E-3</v>
      </c>
      <c r="P54" s="20">
        <v>-0.10601719197707736</v>
      </c>
      <c r="Q54" s="20">
        <v>-2.0710059171597628E-2</v>
      </c>
      <c r="R54" s="23">
        <v>322</v>
      </c>
      <c r="S54" s="23">
        <v>2541</v>
      </c>
      <c r="T54" s="23">
        <v>1238</v>
      </c>
    </row>
    <row r="55" spans="1:20" x14ac:dyDescent="0.75">
      <c r="A55" s="4" t="s">
        <v>130</v>
      </c>
      <c r="B55" s="15" t="s">
        <v>237</v>
      </c>
      <c r="C55" s="23">
        <v>81</v>
      </c>
      <c r="D55" s="23">
        <v>511</v>
      </c>
      <c r="E55" s="23">
        <v>124</v>
      </c>
      <c r="F55" s="48">
        <v>0.11312849162011174</v>
      </c>
      <c r="G55" s="48">
        <v>0.71368715083798884</v>
      </c>
      <c r="H55" s="48">
        <v>0.17318435754189945</v>
      </c>
      <c r="I55" s="12">
        <v>3.446540880503135E-2</v>
      </c>
      <c r="J55" s="20">
        <v>5.2529182879377467E-2</v>
      </c>
      <c r="K55" s="20">
        <v>7.393715341959429E-3</v>
      </c>
      <c r="L55" s="20">
        <v>-1.4220183486238549E-2</v>
      </c>
      <c r="M55" s="20">
        <v>6.2587249883666818E-2</v>
      </c>
      <c r="N55" s="20">
        <v>-6.5688635865994724E-3</v>
      </c>
      <c r="O55" s="20">
        <v>-0.10601719197707736</v>
      </c>
      <c r="P55" s="20">
        <v>-2.0710059171597628E-2</v>
      </c>
      <c r="Q55" s="20">
        <v>0.12411883182275928</v>
      </c>
      <c r="R55" s="23">
        <v>339</v>
      </c>
      <c r="S55" s="23">
        <v>2932</v>
      </c>
      <c r="T55" s="23">
        <v>1081</v>
      </c>
    </row>
    <row r="56" spans="1:20" x14ac:dyDescent="0.75">
      <c r="A56" s="4" t="s">
        <v>131</v>
      </c>
      <c r="B56" s="15" t="s">
        <v>236</v>
      </c>
      <c r="C56" s="23">
        <v>85</v>
      </c>
      <c r="D56" s="23">
        <v>470</v>
      </c>
      <c r="E56" s="23">
        <v>125</v>
      </c>
      <c r="F56" s="48">
        <v>0.125</v>
      </c>
      <c r="G56" s="48">
        <v>0.69117647058823528</v>
      </c>
      <c r="H56" s="48">
        <v>0.18382352941176472</v>
      </c>
      <c r="I56" s="12">
        <v>5.2529182879377467E-2</v>
      </c>
      <c r="J56" s="20">
        <v>7.393715341959429E-3</v>
      </c>
      <c r="K56" s="20">
        <v>-1.4220183486238549E-2</v>
      </c>
      <c r="L56" s="20">
        <v>6.2587249883666818E-2</v>
      </c>
      <c r="M56" s="20">
        <v>-6.5688635865994724E-3</v>
      </c>
      <c r="N56" s="20">
        <v>-0.10601719197707736</v>
      </c>
      <c r="O56" s="20">
        <v>-2.0710059171597628E-2</v>
      </c>
      <c r="P56" s="20">
        <v>0.12411883182275928</v>
      </c>
      <c r="Q56" s="20">
        <v>-5.6215005599104195E-2</v>
      </c>
      <c r="R56" s="23">
        <v>371</v>
      </c>
      <c r="S56" s="23">
        <v>3130</v>
      </c>
      <c r="T56" s="23">
        <v>897</v>
      </c>
    </row>
    <row r="57" spans="1:20" x14ac:dyDescent="0.75">
      <c r="A57" s="4" t="s">
        <v>132</v>
      </c>
      <c r="B57" s="15" t="s">
        <v>235</v>
      </c>
      <c r="C57" s="23">
        <v>146</v>
      </c>
      <c r="D57" s="23">
        <v>480</v>
      </c>
      <c r="E57" s="23">
        <v>156</v>
      </c>
      <c r="F57" s="48">
        <v>0.1867007672634271</v>
      </c>
      <c r="G57" s="48">
        <v>0.61381074168797956</v>
      </c>
      <c r="H57" s="48">
        <v>0.19948849104859334</v>
      </c>
      <c r="I57" s="12">
        <v>7.393715341959429E-3</v>
      </c>
      <c r="J57" s="20">
        <v>-1.4220183486238549E-2</v>
      </c>
      <c r="K57" s="20">
        <v>6.2587249883666818E-2</v>
      </c>
      <c r="L57" s="20">
        <v>-6.5688635865994724E-3</v>
      </c>
      <c r="M57" s="20">
        <v>-0.10601719197707736</v>
      </c>
      <c r="N57" s="20">
        <v>-2.0710059171597628E-2</v>
      </c>
      <c r="O57" s="20">
        <v>0.12411883182275928</v>
      </c>
      <c r="P57" s="20">
        <v>-5.6215005599104195E-2</v>
      </c>
      <c r="Q57" s="20">
        <v>9.4447081158044677E-2</v>
      </c>
      <c r="R57" s="23">
        <v>170</v>
      </c>
      <c r="S57" s="23">
        <v>1244</v>
      </c>
      <c r="T57" s="23">
        <v>463</v>
      </c>
    </row>
    <row r="58" spans="1:20" x14ac:dyDescent="0.75">
      <c r="A58" s="4" t="s">
        <v>133</v>
      </c>
      <c r="B58" s="15" t="s">
        <v>234</v>
      </c>
      <c r="C58" s="23">
        <v>101</v>
      </c>
      <c r="D58" s="23">
        <v>555</v>
      </c>
      <c r="E58" s="23">
        <v>116</v>
      </c>
      <c r="F58" s="48">
        <v>0.13082901554404144</v>
      </c>
      <c r="G58" s="48">
        <v>0.7189119170984456</v>
      </c>
      <c r="H58" s="48">
        <v>0.15025906735751296</v>
      </c>
      <c r="I58" s="12">
        <v>-1.4220183486238549E-2</v>
      </c>
      <c r="J58" s="20">
        <v>6.2587249883666818E-2</v>
      </c>
      <c r="K58" s="20">
        <v>-6.5688635865994724E-3</v>
      </c>
      <c r="L58" s="20">
        <v>-0.10601719197707736</v>
      </c>
      <c r="M58" s="20">
        <v>-2.0710059171597628E-2</v>
      </c>
      <c r="N58" s="20">
        <v>0.12411883182275928</v>
      </c>
      <c r="O58" s="20">
        <v>-5.6215005599104195E-2</v>
      </c>
      <c r="P58" s="20">
        <v>9.4447081158044677E-2</v>
      </c>
      <c r="Q58" s="20">
        <v>-2.2116218560277567E-2</v>
      </c>
      <c r="R58" s="23">
        <v>141</v>
      </c>
      <c r="S58" s="23">
        <v>1040</v>
      </c>
      <c r="T58" s="23">
        <v>417</v>
      </c>
    </row>
    <row r="59" spans="1:20" x14ac:dyDescent="0.75">
      <c r="A59" s="4" t="s">
        <v>134</v>
      </c>
      <c r="B59" s="15" t="s">
        <v>233</v>
      </c>
      <c r="C59" s="23">
        <v>81</v>
      </c>
      <c r="D59" s="23">
        <v>560</v>
      </c>
      <c r="E59" s="23">
        <v>96</v>
      </c>
      <c r="F59" s="48">
        <v>0.10990502035278155</v>
      </c>
      <c r="G59" s="48">
        <v>0.75983717774762549</v>
      </c>
      <c r="H59" s="48">
        <v>0.13025780189959293</v>
      </c>
      <c r="I59" s="12">
        <v>6.2587249883666818E-2</v>
      </c>
      <c r="J59" s="20">
        <v>-6.5688635865994724E-3</v>
      </c>
      <c r="K59" s="20">
        <v>-0.10601719197707736</v>
      </c>
      <c r="L59" s="20">
        <v>-2.0710059171597628E-2</v>
      </c>
      <c r="M59" s="20">
        <v>0.12411883182275928</v>
      </c>
      <c r="N59" s="20">
        <v>-5.6215005599104195E-2</v>
      </c>
      <c r="O59" s="20">
        <v>9.4447081158044677E-2</v>
      </c>
      <c r="P59" s="20">
        <v>-2.2116218560277567E-2</v>
      </c>
      <c r="Q59" s="20">
        <v>-2.4611973392461239E-2</v>
      </c>
      <c r="R59" s="23">
        <v>124</v>
      </c>
      <c r="S59" s="23">
        <v>1059</v>
      </c>
      <c r="T59" s="23">
        <v>552</v>
      </c>
    </row>
    <row r="60" spans="1:20" x14ac:dyDescent="0.75">
      <c r="A60" s="4" t="s">
        <v>135</v>
      </c>
      <c r="B60" s="15" t="s">
        <v>232</v>
      </c>
      <c r="C60" s="23">
        <v>123</v>
      </c>
      <c r="D60" s="23">
        <v>598</v>
      </c>
      <c r="E60" s="23">
        <v>105</v>
      </c>
      <c r="F60" s="48">
        <v>0.14891041162227603</v>
      </c>
      <c r="G60" s="48">
        <v>0.72397094430992737</v>
      </c>
      <c r="H60" s="48">
        <v>0.1271186440677966</v>
      </c>
      <c r="I60" s="12">
        <v>-6.5688635865994724E-3</v>
      </c>
      <c r="J60" s="20">
        <v>-0.10601719197707736</v>
      </c>
      <c r="K60" s="20">
        <v>-2.0710059171597628E-2</v>
      </c>
      <c r="L60" s="20">
        <v>0.12411883182275928</v>
      </c>
      <c r="M60" s="20">
        <v>-5.6215005599104195E-2</v>
      </c>
      <c r="N60" s="20">
        <v>9.4447081158044677E-2</v>
      </c>
      <c r="O60" s="20">
        <v>-2.2116218560277567E-2</v>
      </c>
      <c r="P60" s="20">
        <v>-2.4611973392461239E-2</v>
      </c>
      <c r="Q60" s="20">
        <v>-3.4780631961809472E-2</v>
      </c>
      <c r="R60" s="23">
        <v>190</v>
      </c>
      <c r="S60" s="23">
        <v>991</v>
      </c>
      <c r="T60" s="23">
        <v>452</v>
      </c>
    </row>
    <row r="61" spans="1:20" x14ac:dyDescent="0.75">
      <c r="A61" s="4" t="s">
        <v>136</v>
      </c>
      <c r="B61" s="15" t="s">
        <v>231</v>
      </c>
      <c r="C61" s="23">
        <v>93</v>
      </c>
      <c r="D61" s="23">
        <v>469</v>
      </c>
      <c r="E61" s="23">
        <v>103</v>
      </c>
      <c r="F61" s="48">
        <v>0.13984962406015036</v>
      </c>
      <c r="G61" s="48">
        <v>0.70526315789473681</v>
      </c>
      <c r="H61" s="48">
        <v>0.1548872180451128</v>
      </c>
      <c r="I61" s="12">
        <v>-0.10601719197707736</v>
      </c>
      <c r="J61" s="20">
        <v>-2.0710059171597628E-2</v>
      </c>
      <c r="K61" s="20">
        <v>0.12411883182275928</v>
      </c>
      <c r="L61" s="20">
        <v>-5.6215005599104195E-2</v>
      </c>
      <c r="M61" s="20">
        <v>9.4447081158044677E-2</v>
      </c>
      <c r="N61" s="20">
        <v>-2.2116218560277567E-2</v>
      </c>
      <c r="O61" s="20">
        <v>-2.4611973392461239E-2</v>
      </c>
      <c r="P61" s="20">
        <v>-3.4780631961809472E-2</v>
      </c>
      <c r="Q61" s="20">
        <v>1.4837494112105444E-2</v>
      </c>
      <c r="R61" s="23">
        <v>143</v>
      </c>
      <c r="S61" s="23">
        <v>1016</v>
      </c>
      <c r="T61" s="23">
        <v>522</v>
      </c>
    </row>
    <row r="62" spans="1:20" x14ac:dyDescent="0.75">
      <c r="A62" s="4" t="s">
        <v>137</v>
      </c>
      <c r="B62" s="15" t="s">
        <v>230</v>
      </c>
      <c r="C62" s="23">
        <v>94</v>
      </c>
      <c r="D62" s="23">
        <v>472</v>
      </c>
      <c r="E62" s="23">
        <v>105</v>
      </c>
      <c r="F62" s="48">
        <v>0.14008941877794337</v>
      </c>
      <c r="G62" s="48">
        <v>0.70342771982116248</v>
      </c>
      <c r="H62" s="48">
        <v>0.15648286140089418</v>
      </c>
      <c r="I62" s="12">
        <v>-2.0710059171597628E-2</v>
      </c>
      <c r="J62" s="20">
        <v>0.12411883182275928</v>
      </c>
      <c r="K62" s="20">
        <v>-5.6215005599104195E-2</v>
      </c>
      <c r="L62" s="20">
        <v>9.4447081158044677E-2</v>
      </c>
      <c r="M62" s="20">
        <v>-2.2116218560277567E-2</v>
      </c>
      <c r="N62" s="20">
        <v>-2.4611973392461239E-2</v>
      </c>
      <c r="O62" s="20">
        <v>-3.4780631961809472E-2</v>
      </c>
      <c r="P62" s="20">
        <v>1.4837494112105444E-2</v>
      </c>
      <c r="Q62" s="20">
        <v>7.6583894174981904E-3</v>
      </c>
      <c r="R62" s="23">
        <v>110</v>
      </c>
      <c r="S62" s="23">
        <v>921</v>
      </c>
      <c r="T62" s="23">
        <v>452</v>
      </c>
    </row>
    <row r="63" spans="1:20" x14ac:dyDescent="0.75">
      <c r="A63" s="4" t="s">
        <v>138</v>
      </c>
      <c r="B63" s="15" t="s">
        <v>229</v>
      </c>
      <c r="C63" s="23">
        <v>101</v>
      </c>
      <c r="D63" s="23">
        <v>443</v>
      </c>
      <c r="E63" s="23">
        <v>122</v>
      </c>
      <c r="F63" s="48">
        <v>0.15165165165165165</v>
      </c>
      <c r="G63" s="48">
        <v>0.66516516516516522</v>
      </c>
      <c r="H63" s="48">
        <v>0.18318318318318319</v>
      </c>
      <c r="I63" s="12">
        <v>0.12411883182275928</v>
      </c>
      <c r="J63" s="20">
        <v>-5.6215005599104195E-2</v>
      </c>
      <c r="K63" s="20">
        <v>9.4447081158044677E-2</v>
      </c>
      <c r="L63" s="20">
        <v>-2.2116218560277567E-2</v>
      </c>
      <c r="M63" s="20">
        <v>-2.4611973392461239E-2</v>
      </c>
      <c r="N63" s="20">
        <v>-3.4780631961809472E-2</v>
      </c>
      <c r="O63" s="20">
        <v>1.4837494112105444E-2</v>
      </c>
      <c r="P63" s="20">
        <v>7.6583894174981904E-3</v>
      </c>
      <c r="Q63" s="20">
        <v>4.8825426070935096E-2</v>
      </c>
      <c r="R63" s="23">
        <v>160</v>
      </c>
      <c r="S63" s="23">
        <v>892</v>
      </c>
      <c r="T63" s="23">
        <v>494</v>
      </c>
    </row>
    <row r="64" spans="1:20" x14ac:dyDescent="0.75">
      <c r="A64" s="4" t="s">
        <v>139</v>
      </c>
      <c r="B64" s="15" t="s">
        <v>228</v>
      </c>
      <c r="C64" s="23">
        <v>89</v>
      </c>
      <c r="D64" s="23">
        <v>486</v>
      </c>
      <c r="E64" s="23">
        <v>116</v>
      </c>
      <c r="F64" s="48">
        <v>0.12879884225759769</v>
      </c>
      <c r="G64" s="48">
        <v>0.70332850940665703</v>
      </c>
      <c r="H64" s="48">
        <v>0.16787264833574531</v>
      </c>
      <c r="I64" s="12">
        <v>-5.6215005599104195E-2</v>
      </c>
      <c r="J64" s="20">
        <v>9.4447081158044677E-2</v>
      </c>
      <c r="K64" s="20">
        <v>-2.2116218560277567E-2</v>
      </c>
      <c r="L64" s="20">
        <v>-2.4611973392461239E-2</v>
      </c>
      <c r="M64" s="20">
        <v>-3.4780631961809472E-2</v>
      </c>
      <c r="N64" s="20">
        <v>1.4837494112105444E-2</v>
      </c>
      <c r="O64" s="20">
        <v>7.6583894174981904E-3</v>
      </c>
      <c r="P64" s="20">
        <v>4.8825426070935096E-2</v>
      </c>
      <c r="Q64" s="20">
        <v>-0.45652173913043481</v>
      </c>
      <c r="R64" s="23">
        <v>113</v>
      </c>
      <c r="S64" s="23">
        <v>849</v>
      </c>
      <c r="T64" s="23">
        <v>470</v>
      </c>
    </row>
    <row r="65" spans="1:20" x14ac:dyDescent="0.75">
      <c r="A65" s="4" t="s">
        <v>140</v>
      </c>
      <c r="B65" s="15" t="s">
        <v>295</v>
      </c>
      <c r="C65" s="23">
        <v>287</v>
      </c>
      <c r="D65" s="23">
        <v>447</v>
      </c>
      <c r="E65" s="23">
        <v>113</v>
      </c>
      <c r="F65" s="48">
        <v>0.33884297520661155</v>
      </c>
      <c r="G65" s="48">
        <v>0.52774498229043687</v>
      </c>
      <c r="H65" s="48">
        <v>0.13341204250295161</v>
      </c>
      <c r="I65" s="12">
        <v>9.4447081158044677E-2</v>
      </c>
      <c r="J65" s="20">
        <v>-2.2116218560277567E-2</v>
      </c>
      <c r="K65" s="20">
        <v>-2.4611973392461239E-2</v>
      </c>
      <c r="L65" s="20">
        <v>-3.4780631961809472E-2</v>
      </c>
      <c r="M65" s="20">
        <v>1.4837494112105444E-2</v>
      </c>
      <c r="N65" s="20">
        <v>7.6583894174981904E-3</v>
      </c>
      <c r="O65" s="20">
        <v>4.8825426070935096E-2</v>
      </c>
      <c r="P65" s="20">
        <v>-0.45652173913043481</v>
      </c>
      <c r="Q65" s="20">
        <v>0</v>
      </c>
      <c r="R65" s="23">
        <v>183</v>
      </c>
      <c r="S65" s="23">
        <v>673</v>
      </c>
      <c r="T65" s="23">
        <v>428</v>
      </c>
    </row>
    <row r="66" spans="1:20" x14ac:dyDescent="0.75">
      <c r="A66" s="4" t="s">
        <v>141</v>
      </c>
      <c r="B66" s="15" t="s">
        <v>226</v>
      </c>
      <c r="C66" s="23">
        <v>82</v>
      </c>
      <c r="D66" s="23">
        <v>403</v>
      </c>
      <c r="E66" s="23">
        <v>120</v>
      </c>
      <c r="F66" s="48">
        <v>0.13553719008264462</v>
      </c>
      <c r="G66" s="48">
        <v>0.66611570247933882</v>
      </c>
      <c r="H66" s="48">
        <v>0.19834710743801653</v>
      </c>
      <c r="I66" s="12">
        <v>-2.2116218560277567E-2</v>
      </c>
      <c r="J66" s="20">
        <v>-2.4611973392461239E-2</v>
      </c>
      <c r="K66" s="20">
        <v>-3.4780631961809472E-2</v>
      </c>
      <c r="L66" s="20">
        <v>1.4837494112105444E-2</v>
      </c>
      <c r="M66" s="20">
        <v>7.6583894174981904E-3</v>
      </c>
      <c r="N66" s="20">
        <v>4.8825426070935096E-2</v>
      </c>
      <c r="O66" s="20">
        <v>-0.45652173913043481</v>
      </c>
      <c r="P66" s="20">
        <v>0</v>
      </c>
      <c r="Q66" s="20">
        <v>0</v>
      </c>
      <c r="R66" s="23">
        <v>114</v>
      </c>
      <c r="S66" s="23">
        <v>757</v>
      </c>
      <c r="T66" s="23">
        <v>476</v>
      </c>
    </row>
    <row r="67" spans="1:20" x14ac:dyDescent="0.75">
      <c r="A67" s="4" t="s">
        <v>142</v>
      </c>
      <c r="B67" s="15" t="s">
        <v>225</v>
      </c>
      <c r="C67" s="23">
        <v>85</v>
      </c>
      <c r="D67" s="23">
        <v>331</v>
      </c>
      <c r="E67" s="23">
        <v>84</v>
      </c>
      <c r="F67" s="48">
        <v>0.17</v>
      </c>
      <c r="G67" s="48">
        <v>0.66200000000000003</v>
      </c>
      <c r="H67" s="48">
        <v>0.16800000000000001</v>
      </c>
      <c r="I67" s="12">
        <v>-2.4611973392461239E-2</v>
      </c>
      <c r="J67" s="20">
        <v>-3.4780631961809472E-2</v>
      </c>
      <c r="K67" s="20">
        <v>1.4837494112105444E-2</v>
      </c>
      <c r="L67" s="20">
        <v>7.6583894174981904E-3</v>
      </c>
      <c r="M67" s="20">
        <v>4.8825426070935096E-2</v>
      </c>
      <c r="N67" s="20">
        <v>-0.45652173913043481</v>
      </c>
      <c r="O67" s="20">
        <v>0</v>
      </c>
      <c r="P67" s="20">
        <v>0</v>
      </c>
      <c r="Q67" s="20">
        <v>0</v>
      </c>
      <c r="R67" s="23">
        <v>146</v>
      </c>
      <c r="S67" s="23">
        <v>702</v>
      </c>
      <c r="T67" s="23">
        <v>451</v>
      </c>
    </row>
    <row r="68" spans="1:20" x14ac:dyDescent="0.75">
      <c r="A68" s="4" t="s">
        <v>143</v>
      </c>
      <c r="B68" s="15" t="s">
        <v>224</v>
      </c>
      <c r="C68" s="23">
        <v>58</v>
      </c>
      <c r="D68" s="23">
        <v>437</v>
      </c>
      <c r="E68" s="23">
        <v>96</v>
      </c>
      <c r="F68" s="48">
        <v>9.8138747884940772E-2</v>
      </c>
      <c r="G68" s="48">
        <v>0.739424703891709</v>
      </c>
      <c r="H68" s="48">
        <v>0.16243654822335024</v>
      </c>
      <c r="I68" s="12">
        <v>-3.4780631961809472E-2</v>
      </c>
      <c r="J68" s="20">
        <v>1.4837494112105444E-2</v>
      </c>
      <c r="K68" s="20">
        <v>7.6583894174981904E-3</v>
      </c>
      <c r="L68" s="20">
        <v>4.8825426070935096E-2</v>
      </c>
      <c r="M68" s="20">
        <v>-0.45652173913043481</v>
      </c>
      <c r="N68" s="20">
        <v>0</v>
      </c>
      <c r="O68" s="20">
        <v>0</v>
      </c>
      <c r="P68" s="20">
        <v>0</v>
      </c>
      <c r="Q68" s="20">
        <v>0</v>
      </c>
      <c r="R68" s="23">
        <v>120</v>
      </c>
      <c r="S68" s="23">
        <v>703</v>
      </c>
      <c r="T68" s="23">
        <v>458</v>
      </c>
    </row>
    <row r="69" spans="1:20" x14ac:dyDescent="0.75">
      <c r="A69" s="4" t="s">
        <v>144</v>
      </c>
      <c r="B69" s="15" t="s">
        <v>223</v>
      </c>
      <c r="C69" s="23">
        <v>88</v>
      </c>
      <c r="D69" s="23">
        <v>568</v>
      </c>
      <c r="E69" s="23">
        <v>222</v>
      </c>
      <c r="F69" s="48">
        <v>0.10022779043280182</v>
      </c>
      <c r="G69" s="48">
        <v>0.64692482915717542</v>
      </c>
      <c r="H69" s="48">
        <v>0.2528473804100228</v>
      </c>
      <c r="I69" s="12">
        <v>1.4837494112105444E-2</v>
      </c>
      <c r="J69" s="20">
        <v>7.6583894174981904E-3</v>
      </c>
      <c r="K69" s="20">
        <v>4.8825426070935096E-2</v>
      </c>
      <c r="L69" s="20">
        <v>-0.45652173913043481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3">
        <v>131</v>
      </c>
      <c r="S69" s="23">
        <v>773</v>
      </c>
      <c r="T69" s="23">
        <v>443</v>
      </c>
    </row>
    <row r="70" spans="1:20" x14ac:dyDescent="0.75">
      <c r="A70" s="4" t="s">
        <v>145</v>
      </c>
      <c r="B70" s="15" t="s">
        <v>222</v>
      </c>
      <c r="C70" s="23">
        <v>81</v>
      </c>
      <c r="D70" s="23">
        <v>470</v>
      </c>
      <c r="E70" s="23">
        <v>202</v>
      </c>
      <c r="F70" s="48">
        <v>0.10756972111553785</v>
      </c>
      <c r="G70" s="48">
        <v>0.62416998671978752</v>
      </c>
      <c r="H70" s="48">
        <v>0.26826029216467462</v>
      </c>
      <c r="I70" s="12">
        <v>7.6583894174981904E-3</v>
      </c>
      <c r="J70" s="20">
        <v>4.8825426070935096E-2</v>
      </c>
      <c r="K70" s="20">
        <v>-0.45652173913043481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3">
        <v>114</v>
      </c>
      <c r="S70" s="23">
        <v>809</v>
      </c>
      <c r="T70" s="23">
        <v>498</v>
      </c>
    </row>
    <row r="71" spans="1:20" x14ac:dyDescent="0.75">
      <c r="A71" s="4" t="s">
        <v>146</v>
      </c>
      <c r="B71" s="15" t="s">
        <v>221</v>
      </c>
      <c r="C71" s="23">
        <v>84</v>
      </c>
      <c r="D71" s="23">
        <v>628</v>
      </c>
      <c r="E71" s="23">
        <v>230</v>
      </c>
      <c r="F71" s="48">
        <v>8.9171974522292988E-2</v>
      </c>
      <c r="G71" s="48">
        <v>0.66666666666666663</v>
      </c>
      <c r="H71" s="48">
        <v>0.24416135881104034</v>
      </c>
      <c r="I71" s="12">
        <v>4.8825426070935096E-2</v>
      </c>
      <c r="J71" s="20">
        <v>-0.45652173913043481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3">
        <v>178</v>
      </c>
      <c r="S71" s="23">
        <v>840</v>
      </c>
      <c r="T71" s="23">
        <v>556</v>
      </c>
    </row>
    <row r="72" spans="1:20" x14ac:dyDescent="0.75">
      <c r="A72" s="4" t="s">
        <v>147</v>
      </c>
      <c r="B72" s="15" t="s">
        <v>220</v>
      </c>
      <c r="C72" s="23">
        <v>78</v>
      </c>
      <c r="D72" s="23">
        <v>514</v>
      </c>
      <c r="E72" s="23">
        <v>75</v>
      </c>
      <c r="F72" s="48">
        <v>0.11694152923538231</v>
      </c>
      <c r="G72" s="48">
        <v>0.77061469265367322</v>
      </c>
      <c r="H72" s="48">
        <v>0.11244377811094453</v>
      </c>
      <c r="I72" s="12">
        <v>-0.45652173913043481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3">
        <v>337</v>
      </c>
      <c r="S72" s="23">
        <v>1060</v>
      </c>
      <c r="T72" s="23">
        <v>494</v>
      </c>
    </row>
    <row r="73" spans="1:20" x14ac:dyDescent="0.75">
      <c r="G73" s="20"/>
      <c r="H73" s="20"/>
      <c r="I73" s="20"/>
      <c r="J73" s="20"/>
      <c r="K73" s="20"/>
      <c r="L73" s="20"/>
      <c r="M73" s="20"/>
      <c r="N73" s="20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EC69-8A6E-420D-B3FC-C514C056A774}">
  <sheetPr>
    <tabColor theme="9" tint="0.39997558519241921"/>
  </sheetPr>
  <dimension ref="A1:P18"/>
  <sheetViews>
    <sheetView workbookViewId="0">
      <selection activeCell="A5" sqref="A5"/>
    </sheetView>
  </sheetViews>
  <sheetFormatPr defaultRowHeight="14.75" x14ac:dyDescent="0.75"/>
  <cols>
    <col min="1" max="2" width="20.54296875" bestFit="1" customWidth="1"/>
    <col min="3" max="3" width="19.31640625" bestFit="1" customWidth="1"/>
    <col min="4" max="4" width="19.453125" bestFit="1" customWidth="1"/>
    <col min="5" max="5" width="20.54296875" bestFit="1" customWidth="1"/>
    <col min="6" max="8" width="12.6796875" bestFit="1" customWidth="1"/>
    <col min="9" max="13" width="12" bestFit="1" customWidth="1"/>
    <col min="14" max="14" width="20.54296875" bestFit="1" customWidth="1"/>
    <col min="15" max="15" width="19.31640625" bestFit="1" customWidth="1"/>
    <col min="16" max="16" width="19.453125" bestFit="1" customWidth="1"/>
  </cols>
  <sheetData>
    <row r="1" spans="1:16" x14ac:dyDescent="0.75">
      <c r="A1" s="29"/>
      <c r="B1" s="32" t="s">
        <v>302</v>
      </c>
      <c r="C1" s="32" t="s">
        <v>303</v>
      </c>
      <c r="D1" s="32" t="s">
        <v>304</v>
      </c>
      <c r="E1" s="32" t="s">
        <v>306</v>
      </c>
      <c r="F1" s="32" t="s">
        <v>311</v>
      </c>
      <c r="G1" s="32" t="s">
        <v>312</v>
      </c>
      <c r="H1" s="32" t="s">
        <v>313</v>
      </c>
      <c r="I1" s="32" t="s">
        <v>314</v>
      </c>
      <c r="J1" s="32" t="s">
        <v>315</v>
      </c>
      <c r="K1" s="32" t="s">
        <v>316</v>
      </c>
      <c r="L1" s="32" t="s">
        <v>317</v>
      </c>
      <c r="M1" s="32" t="s">
        <v>318</v>
      </c>
      <c r="N1" s="32" t="s">
        <v>307</v>
      </c>
      <c r="O1" s="32" t="s">
        <v>308</v>
      </c>
      <c r="P1" s="32" t="s">
        <v>309</v>
      </c>
    </row>
    <row r="2" spans="1:16" x14ac:dyDescent="0.75">
      <c r="A2" s="30" t="s">
        <v>302</v>
      </c>
      <c r="B2" s="27">
        <v>1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16" x14ac:dyDescent="0.75">
      <c r="A3" s="30" t="s">
        <v>303</v>
      </c>
      <c r="B3" s="27">
        <v>0.44752751053906553</v>
      </c>
      <c r="C3" s="27">
        <v>1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</row>
    <row r="4" spans="1:16" x14ac:dyDescent="0.75">
      <c r="A4" s="30" t="s">
        <v>304</v>
      </c>
      <c r="B4" s="27">
        <v>0.43746429992294261</v>
      </c>
      <c r="C4" s="27">
        <v>0.89237065978509611</v>
      </c>
      <c r="D4" s="27">
        <v>1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</row>
    <row r="5" spans="1:16" x14ac:dyDescent="0.75">
      <c r="A5" s="30" t="s">
        <v>306</v>
      </c>
      <c r="B5" s="27">
        <v>1.4258212895345353E-2</v>
      </c>
      <c r="C5" s="27">
        <v>-9.8566446353428747E-2</v>
      </c>
      <c r="D5" s="27">
        <v>4.8133160123834201E-2</v>
      </c>
      <c r="E5" s="27">
        <v>1</v>
      </c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</row>
    <row r="6" spans="1:16" x14ac:dyDescent="0.75">
      <c r="A6" s="30" t="s">
        <v>311</v>
      </c>
      <c r="B6" s="27">
        <v>-3.8772122518633538E-2</v>
      </c>
      <c r="C6" s="27">
        <v>-0.21174973850444323</v>
      </c>
      <c r="D6" s="27">
        <v>-0.20657066893800102</v>
      </c>
      <c r="E6" s="27">
        <v>1.0913618148583142E-2</v>
      </c>
      <c r="F6" s="27">
        <v>1</v>
      </c>
      <c r="G6" s="27"/>
      <c r="H6" s="27"/>
      <c r="I6" s="27"/>
      <c r="J6" s="27"/>
      <c r="K6" s="27"/>
      <c r="L6" s="27"/>
      <c r="M6" s="27"/>
      <c r="N6" s="27"/>
      <c r="O6" s="27"/>
      <c r="P6" s="27"/>
    </row>
    <row r="7" spans="1:16" x14ac:dyDescent="0.75">
      <c r="A7" s="30" t="s">
        <v>312</v>
      </c>
      <c r="B7" s="27">
        <v>-3.4263985419519397E-3</v>
      </c>
      <c r="C7" s="27">
        <v>-0.15123560357989843</v>
      </c>
      <c r="D7" s="27">
        <v>-0.25823125188571205</v>
      </c>
      <c r="E7" s="27">
        <v>1.0059827501449075E-2</v>
      </c>
      <c r="F7" s="27">
        <v>2.0615750971634272E-2</v>
      </c>
      <c r="G7" s="27">
        <v>1</v>
      </c>
      <c r="H7" s="27"/>
      <c r="I7" s="27"/>
      <c r="J7" s="27"/>
      <c r="K7" s="27"/>
      <c r="L7" s="27"/>
      <c r="M7" s="27"/>
      <c r="N7" s="27"/>
      <c r="O7" s="27"/>
      <c r="P7" s="27"/>
    </row>
    <row r="8" spans="1:16" x14ac:dyDescent="0.75">
      <c r="A8" s="30" t="s">
        <v>313</v>
      </c>
      <c r="B8" s="27">
        <v>-5.5640780129687012E-2</v>
      </c>
      <c r="C8" s="27">
        <v>-0.18293607217072433</v>
      </c>
      <c r="D8" s="27">
        <v>-0.28178388281905198</v>
      </c>
      <c r="E8" s="27">
        <v>2.303964974672694E-2</v>
      </c>
      <c r="F8" s="27">
        <v>1.3961486847168041E-2</v>
      </c>
      <c r="G8" s="27">
        <v>1.3776713715782946E-2</v>
      </c>
      <c r="H8" s="27">
        <v>1</v>
      </c>
      <c r="I8" s="27"/>
      <c r="J8" s="27"/>
      <c r="K8" s="27"/>
      <c r="L8" s="27"/>
      <c r="M8" s="27"/>
      <c r="N8" s="27"/>
      <c r="O8" s="27"/>
      <c r="P8" s="27"/>
    </row>
    <row r="9" spans="1:16" x14ac:dyDescent="0.75">
      <c r="A9" s="30" t="s">
        <v>314</v>
      </c>
      <c r="B9" s="27">
        <v>-3.2927580592358036E-2</v>
      </c>
      <c r="C9" s="27">
        <v>-2.3710085627346666E-2</v>
      </c>
      <c r="D9" s="27">
        <v>-2.6137947099388888E-2</v>
      </c>
      <c r="E9" s="27">
        <v>0.15311544576108069</v>
      </c>
      <c r="F9" s="27">
        <v>2.5153370464614438E-2</v>
      </c>
      <c r="G9" s="27">
        <v>1.0362586710636241E-2</v>
      </c>
      <c r="H9" s="27">
        <v>1.2302775039927752E-2</v>
      </c>
      <c r="I9" s="27">
        <v>1</v>
      </c>
      <c r="J9" s="27"/>
      <c r="K9" s="27"/>
      <c r="L9" s="27"/>
      <c r="M9" s="27"/>
      <c r="N9" s="27"/>
      <c r="O9" s="27"/>
      <c r="P9" s="27"/>
    </row>
    <row r="10" spans="1:16" x14ac:dyDescent="0.75">
      <c r="A10" s="30" t="s">
        <v>315</v>
      </c>
      <c r="B10" s="27">
        <v>5.9445946940691531E-2</v>
      </c>
      <c r="C10" s="27">
        <v>-4.8222460481204148E-2</v>
      </c>
      <c r="D10" s="27">
        <v>-6.7525935851020027E-2</v>
      </c>
      <c r="E10" s="27">
        <v>1.2338713282593018E-2</v>
      </c>
      <c r="F10" s="27">
        <v>0.15039984396863484</v>
      </c>
      <c r="G10" s="27">
        <v>3.1415531413170016E-2</v>
      </c>
      <c r="H10" s="27">
        <v>1.2812774155058673E-2</v>
      </c>
      <c r="I10" s="27">
        <v>1.3603993567780815E-2</v>
      </c>
      <c r="J10" s="27">
        <v>1</v>
      </c>
      <c r="K10" s="27"/>
      <c r="L10" s="27"/>
      <c r="M10" s="27"/>
      <c r="N10" s="27"/>
      <c r="O10" s="27"/>
      <c r="P10" s="27"/>
    </row>
    <row r="11" spans="1:16" x14ac:dyDescent="0.75">
      <c r="A11" s="30" t="s">
        <v>316</v>
      </c>
      <c r="B11" s="27">
        <v>-7.0370332177834751E-3</v>
      </c>
      <c r="C11" s="27">
        <v>5.4275760409682964E-3</v>
      </c>
      <c r="D11" s="27">
        <v>-3.8178121286161611E-2</v>
      </c>
      <c r="E11" s="27">
        <v>-6.1142645099940128E-2</v>
      </c>
      <c r="F11" s="27">
        <v>2.2824717725363916E-2</v>
      </c>
      <c r="G11" s="27">
        <v>0.13433840072963851</v>
      </c>
      <c r="H11" s="27">
        <v>2.4163897543289757E-2</v>
      </c>
      <c r="I11" s="27">
        <v>8.9202927461153637E-3</v>
      </c>
      <c r="J11" s="27">
        <v>2.0246240150772407E-2</v>
      </c>
      <c r="K11" s="27">
        <v>1</v>
      </c>
      <c r="L11" s="27"/>
      <c r="M11" s="27"/>
      <c r="N11" s="27"/>
      <c r="O11" s="27"/>
      <c r="P11" s="27"/>
    </row>
    <row r="12" spans="1:16" x14ac:dyDescent="0.75">
      <c r="A12" s="30" t="s">
        <v>317</v>
      </c>
      <c r="B12" s="27">
        <v>-0.28900002884424325</v>
      </c>
      <c r="C12" s="27">
        <v>-1.9169954626152758E-2</v>
      </c>
      <c r="D12" s="27">
        <v>-2.9657209012173752E-2</v>
      </c>
      <c r="E12" s="27">
        <v>-0.10617136456761803</v>
      </c>
      <c r="F12" s="27">
        <v>-6.4871889442895875E-2</v>
      </c>
      <c r="G12" s="27">
        <v>2.9468797048396167E-2</v>
      </c>
      <c r="H12" s="27">
        <v>0.13727185116050841</v>
      </c>
      <c r="I12" s="27">
        <v>2.5569610220570957E-2</v>
      </c>
      <c r="J12" s="27">
        <v>6.7408784805589568E-3</v>
      </c>
      <c r="K12" s="27">
        <v>2.7402916566687308E-2</v>
      </c>
      <c r="L12" s="27">
        <v>1</v>
      </c>
      <c r="M12" s="27"/>
      <c r="N12" s="27"/>
      <c r="O12" s="27"/>
      <c r="P12" s="27"/>
    </row>
    <row r="13" spans="1:16" x14ac:dyDescent="0.75">
      <c r="A13" s="30" t="s">
        <v>318</v>
      </c>
      <c r="B13" s="27">
        <v>-3.640584057848794E-2</v>
      </c>
      <c r="C13" s="27">
        <v>-1.5692678361566178E-2</v>
      </c>
      <c r="D13" s="27">
        <v>7.3339823695342241E-2</v>
      </c>
      <c r="E13" s="27">
        <v>-1.3376244936556687E-2</v>
      </c>
      <c r="F13" s="27">
        <v>-0.10733571535318877</v>
      </c>
      <c r="G13" s="27">
        <v>-6.3816880826303463E-2</v>
      </c>
      <c r="H13" s="27">
        <v>3.0168223396761829E-2</v>
      </c>
      <c r="I13" s="27">
        <v>0.13768368023986652</v>
      </c>
      <c r="J13" s="27">
        <v>2.504359848664901E-2</v>
      </c>
      <c r="K13" s="27">
        <v>8.56174421322883E-3</v>
      </c>
      <c r="L13" s="27">
        <v>2.6843966725900673E-2</v>
      </c>
      <c r="M13" s="27">
        <v>1</v>
      </c>
      <c r="N13" s="27"/>
      <c r="O13" s="27"/>
      <c r="P13" s="27"/>
    </row>
    <row r="14" spans="1:16" x14ac:dyDescent="0.75">
      <c r="A14" s="30" t="s">
        <v>307</v>
      </c>
      <c r="B14" s="27">
        <v>0.46464405122202446</v>
      </c>
      <c r="C14" s="27">
        <v>0.83971927464524676</v>
      </c>
      <c r="D14" s="27">
        <v>0.74421158706989232</v>
      </c>
      <c r="E14" s="27">
        <v>-0.10304038824736254</v>
      </c>
      <c r="F14" s="27">
        <v>-8.9236082106140244E-2</v>
      </c>
      <c r="G14" s="27">
        <v>-7.9802045683103923E-2</v>
      </c>
      <c r="H14" s="27">
        <v>-1.7598105821469052E-2</v>
      </c>
      <c r="I14" s="27">
        <v>4.7862001522658369E-2</v>
      </c>
      <c r="J14" s="27">
        <v>2.1030986227776122E-2</v>
      </c>
      <c r="K14" s="27">
        <v>4.1860119038229504E-2</v>
      </c>
      <c r="L14" s="27">
        <v>5.0769894344583961E-2</v>
      </c>
      <c r="M14" s="27">
        <v>9.8603879017685581E-2</v>
      </c>
      <c r="N14" s="27">
        <v>1</v>
      </c>
      <c r="O14" s="27"/>
      <c r="P14" s="27"/>
    </row>
    <row r="15" spans="1:16" x14ac:dyDescent="0.75">
      <c r="A15" s="30" t="s">
        <v>308</v>
      </c>
      <c r="B15" s="27">
        <v>0.42048531288895968</v>
      </c>
      <c r="C15" s="27">
        <v>0.76810018254645807</v>
      </c>
      <c r="D15" s="27">
        <v>0.66239371571220307</v>
      </c>
      <c r="E15" s="27">
        <v>-1.4817456506975977E-2</v>
      </c>
      <c r="F15" s="27">
        <v>-3.9496890741183593E-2</v>
      </c>
      <c r="G15" s="27">
        <v>-5.7538773851196878E-2</v>
      </c>
      <c r="H15" s="27">
        <v>1.7156444392786366E-2</v>
      </c>
      <c r="I15" s="27">
        <v>7.3789562957422727E-2</v>
      </c>
      <c r="J15" s="27">
        <v>5.7779991175335804E-2</v>
      </c>
      <c r="K15" s="27">
        <v>5.3215372253165256E-2</v>
      </c>
      <c r="L15" s="27">
        <v>0.12856041859531292</v>
      </c>
      <c r="M15" s="27">
        <v>8.6460886259448644E-2</v>
      </c>
      <c r="N15" s="27">
        <v>0.96421092813844567</v>
      </c>
      <c r="O15" s="27">
        <v>1</v>
      </c>
      <c r="P15" s="27"/>
    </row>
    <row r="16" spans="1:16" ht="15.5" thickBot="1" x14ac:dyDescent="0.9">
      <c r="A16" s="31" t="s">
        <v>309</v>
      </c>
      <c r="B16" s="28">
        <v>0.44976746028942766</v>
      </c>
      <c r="C16" s="28">
        <v>0.79228678189265089</v>
      </c>
      <c r="D16" s="28">
        <v>0.71238148655314848</v>
      </c>
      <c r="E16" s="28">
        <v>-2.4738514540678731E-2</v>
      </c>
      <c r="F16" s="28">
        <v>-4.045981776981801E-2</v>
      </c>
      <c r="G16" s="28">
        <v>-4.3700068741710341E-2</v>
      </c>
      <c r="H16" s="28">
        <v>-1.3098493371362922E-2</v>
      </c>
      <c r="I16" s="28">
        <v>2.9255222434633119E-2</v>
      </c>
      <c r="J16" s="28">
        <v>2.945525467840876E-2</v>
      </c>
      <c r="K16" s="28">
        <v>2.7638619974482474E-2</v>
      </c>
      <c r="L16" s="28">
        <v>6.648174966089665E-2</v>
      </c>
      <c r="M16" s="28">
        <v>7.7759515399571849E-2</v>
      </c>
      <c r="N16" s="28">
        <v>0.9593660781071085</v>
      </c>
      <c r="O16" s="28">
        <v>0.96682793214312013</v>
      </c>
      <c r="P16" s="28">
        <v>1</v>
      </c>
    </row>
    <row r="18" spans="1:1" x14ac:dyDescent="0.75">
      <c r="A18" t="s">
        <v>320</v>
      </c>
    </row>
  </sheetData>
  <conditionalFormatting sqref="A17:A18">
    <cfRule type="cellIs" dxfId="10" priority="3" operator="greaterThan">
      <formula>0.6</formula>
    </cfRule>
  </conditionalFormatting>
  <conditionalFormatting sqref="B2:P16">
    <cfRule type="cellIs" dxfId="9" priority="1" operator="lessThan">
      <formula>-0.6</formula>
    </cfRule>
    <cfRule type="cellIs" dxfId="8" priority="2" operator="greaterThan">
      <formula>0.6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0BC44-A41E-42DA-B9BA-8E440CD77053}">
  <sheetPr>
    <tabColor theme="9" tint="0.39997558519241921"/>
  </sheetPr>
  <dimension ref="A1:F214"/>
  <sheetViews>
    <sheetView workbookViewId="0">
      <selection activeCell="B2" sqref="B2"/>
    </sheetView>
  </sheetViews>
  <sheetFormatPr defaultRowHeight="14.75" x14ac:dyDescent="0.75"/>
  <cols>
    <col min="1" max="1" width="37.86328125" bestFit="1" customWidth="1"/>
    <col min="2" max="4" width="37.86328125" customWidth="1"/>
    <col min="5" max="5" width="12.453125" bestFit="1" customWidth="1"/>
    <col min="6" max="6" width="17.6796875" bestFit="1" customWidth="1"/>
  </cols>
  <sheetData>
    <row r="1" spans="1:6" ht="15" x14ac:dyDescent="0.8">
      <c r="A1" s="1" t="s">
        <v>0</v>
      </c>
      <c r="B1" s="1" t="s">
        <v>216</v>
      </c>
      <c r="C1" s="1" t="s">
        <v>0</v>
      </c>
      <c r="D1" s="1" t="s">
        <v>218</v>
      </c>
      <c r="E1" s="1" t="s">
        <v>1</v>
      </c>
      <c r="F1" s="1" t="s">
        <v>152</v>
      </c>
    </row>
    <row r="2" spans="1:6" x14ac:dyDescent="0.75">
      <c r="A2" t="s">
        <v>2</v>
      </c>
      <c r="B2" t="str">
        <f>TEXT(C2,"YYYY-MM-DD")&amp;"--"&amp;TEXT(D2,"YYYY-MM-DD")</f>
        <v>2019-12-28--2020-01-03</v>
      </c>
      <c r="C2" s="11">
        <v>43827</v>
      </c>
      <c r="D2" s="11">
        <f>C2+6</f>
        <v>43833</v>
      </c>
      <c r="E2" t="s">
        <v>3</v>
      </c>
      <c r="F2">
        <v>10</v>
      </c>
    </row>
    <row r="3" spans="1:6" x14ac:dyDescent="0.75">
      <c r="A3" t="s">
        <v>2</v>
      </c>
      <c r="B3" t="str">
        <f t="shared" ref="B3:B66" si="0">TEXT(C3,"YYYY-MM-DD")&amp;"--"&amp;TEXT(D3,"YYYY-MM-DD")</f>
        <v>2019-12-28--2020-01-03</v>
      </c>
      <c r="C3" s="11">
        <v>43827</v>
      </c>
      <c r="D3" s="11">
        <f t="shared" ref="D3:D66" si="1">C3+6</f>
        <v>43833</v>
      </c>
      <c r="E3" t="s">
        <v>4</v>
      </c>
      <c r="F3">
        <v>3</v>
      </c>
    </row>
    <row r="4" spans="1:6" x14ac:dyDescent="0.75">
      <c r="A4" t="s">
        <v>2</v>
      </c>
      <c r="B4" t="str">
        <f t="shared" si="0"/>
        <v>2019-12-28--2020-01-03</v>
      </c>
      <c r="C4" s="11">
        <v>43827</v>
      </c>
      <c r="D4" s="11">
        <f t="shared" si="1"/>
        <v>43833</v>
      </c>
      <c r="E4" t="s">
        <v>5</v>
      </c>
      <c r="F4">
        <v>2</v>
      </c>
    </row>
    <row r="5" spans="1:6" x14ac:dyDescent="0.75">
      <c r="A5" t="s">
        <v>6</v>
      </c>
      <c r="B5" t="str">
        <f t="shared" si="0"/>
        <v>2020-01-04--2020-01-10</v>
      </c>
      <c r="C5" s="11">
        <v>43834</v>
      </c>
      <c r="D5" s="11">
        <f t="shared" si="1"/>
        <v>43840</v>
      </c>
      <c r="E5" t="s">
        <v>3</v>
      </c>
      <c r="F5">
        <v>37</v>
      </c>
    </row>
    <row r="6" spans="1:6" x14ac:dyDescent="0.75">
      <c r="A6" t="s">
        <v>6</v>
      </c>
      <c r="B6" t="str">
        <f t="shared" si="0"/>
        <v>2020-01-04--2020-01-10</v>
      </c>
      <c r="C6" s="11">
        <v>43834</v>
      </c>
      <c r="D6" s="11">
        <f t="shared" si="1"/>
        <v>43840</v>
      </c>
      <c r="E6" t="s">
        <v>4</v>
      </c>
      <c r="F6">
        <v>15</v>
      </c>
    </row>
    <row r="7" spans="1:6" x14ac:dyDescent="0.75">
      <c r="A7" t="s">
        <v>6</v>
      </c>
      <c r="B7" t="str">
        <f t="shared" si="0"/>
        <v>2020-01-04--2020-01-10</v>
      </c>
      <c r="C7" s="11">
        <v>43834</v>
      </c>
      <c r="D7" s="11">
        <f t="shared" si="1"/>
        <v>43840</v>
      </c>
      <c r="E7" t="s">
        <v>5</v>
      </c>
      <c r="F7">
        <v>8</v>
      </c>
    </row>
    <row r="8" spans="1:6" x14ac:dyDescent="0.75">
      <c r="A8" t="s">
        <v>7</v>
      </c>
      <c r="B8" t="str">
        <f t="shared" si="0"/>
        <v>2020-01-11--2020-01-17</v>
      </c>
      <c r="C8" s="11">
        <v>43841</v>
      </c>
      <c r="D8" s="11">
        <f t="shared" si="1"/>
        <v>43847</v>
      </c>
      <c r="E8" t="s">
        <v>3</v>
      </c>
      <c r="F8">
        <v>57</v>
      </c>
    </row>
    <row r="9" spans="1:6" x14ac:dyDescent="0.75">
      <c r="A9" t="s">
        <v>7</v>
      </c>
      <c r="B9" t="str">
        <f t="shared" si="0"/>
        <v>2020-01-11--2020-01-17</v>
      </c>
      <c r="C9" s="11">
        <v>43841</v>
      </c>
      <c r="D9" s="11">
        <f t="shared" si="1"/>
        <v>43847</v>
      </c>
      <c r="E9" t="s">
        <v>4</v>
      </c>
      <c r="F9">
        <v>21</v>
      </c>
    </row>
    <row r="10" spans="1:6" x14ac:dyDescent="0.75">
      <c r="A10" t="s">
        <v>7</v>
      </c>
      <c r="B10" t="str">
        <f t="shared" si="0"/>
        <v>2020-01-11--2020-01-17</v>
      </c>
      <c r="C10" s="11">
        <v>43841</v>
      </c>
      <c r="D10" s="11">
        <f t="shared" si="1"/>
        <v>43847</v>
      </c>
      <c r="E10" t="s">
        <v>5</v>
      </c>
      <c r="F10">
        <v>5</v>
      </c>
    </row>
    <row r="11" spans="1:6" x14ac:dyDescent="0.75">
      <c r="A11" t="s">
        <v>8</v>
      </c>
      <c r="B11" t="str">
        <f t="shared" si="0"/>
        <v>2020-01-18--2020-01-24</v>
      </c>
      <c r="C11" s="11">
        <v>43848</v>
      </c>
      <c r="D11" s="11">
        <f t="shared" si="1"/>
        <v>43854</v>
      </c>
      <c r="E11" t="s">
        <v>3</v>
      </c>
      <c r="F11">
        <v>94</v>
      </c>
    </row>
    <row r="12" spans="1:6" x14ac:dyDescent="0.75">
      <c r="A12" t="s">
        <v>8</v>
      </c>
      <c r="B12" t="str">
        <f t="shared" si="0"/>
        <v>2020-01-18--2020-01-24</v>
      </c>
      <c r="C12" s="11">
        <v>43848</v>
      </c>
      <c r="D12" s="11">
        <f t="shared" si="1"/>
        <v>43854</v>
      </c>
      <c r="E12" t="s">
        <v>5</v>
      </c>
      <c r="F12">
        <v>20</v>
      </c>
    </row>
    <row r="13" spans="1:6" x14ac:dyDescent="0.75">
      <c r="A13" t="s">
        <v>8</v>
      </c>
      <c r="B13" t="str">
        <f t="shared" si="0"/>
        <v>2020-01-18--2020-01-24</v>
      </c>
      <c r="C13" s="11">
        <v>43848</v>
      </c>
      <c r="D13" s="11">
        <f t="shared" si="1"/>
        <v>43854</v>
      </c>
      <c r="E13" t="s">
        <v>4</v>
      </c>
      <c r="F13">
        <v>18</v>
      </c>
    </row>
    <row r="14" spans="1:6" x14ac:dyDescent="0.75">
      <c r="A14" t="s">
        <v>9</v>
      </c>
      <c r="B14" t="str">
        <f t="shared" si="0"/>
        <v>2020-01-25--2020-01-31</v>
      </c>
      <c r="C14" s="11">
        <v>43855</v>
      </c>
      <c r="D14" s="11">
        <f t="shared" si="1"/>
        <v>43861</v>
      </c>
      <c r="E14" t="s">
        <v>3</v>
      </c>
      <c r="F14">
        <v>76</v>
      </c>
    </row>
    <row r="15" spans="1:6" x14ac:dyDescent="0.75">
      <c r="A15" t="s">
        <v>9</v>
      </c>
      <c r="B15" t="str">
        <f t="shared" si="0"/>
        <v>2020-01-25--2020-01-31</v>
      </c>
      <c r="C15" s="11">
        <v>43855</v>
      </c>
      <c r="D15" s="11">
        <f t="shared" si="1"/>
        <v>43861</v>
      </c>
      <c r="E15" t="s">
        <v>4</v>
      </c>
      <c r="F15">
        <v>22</v>
      </c>
    </row>
    <row r="16" spans="1:6" x14ac:dyDescent="0.75">
      <c r="A16" t="s">
        <v>9</v>
      </c>
      <c r="B16" t="str">
        <f t="shared" si="0"/>
        <v>2020-01-25--2020-01-31</v>
      </c>
      <c r="C16" s="11">
        <v>43855</v>
      </c>
      <c r="D16" s="11">
        <f t="shared" si="1"/>
        <v>43861</v>
      </c>
      <c r="E16" t="s">
        <v>5</v>
      </c>
      <c r="F16">
        <v>7</v>
      </c>
    </row>
    <row r="17" spans="1:6" x14ac:dyDescent="0.75">
      <c r="A17" t="s">
        <v>10</v>
      </c>
      <c r="B17" t="str">
        <f t="shared" si="0"/>
        <v>2020-02-01--2020-02-07</v>
      </c>
      <c r="C17" s="11">
        <v>43862</v>
      </c>
      <c r="D17" s="11">
        <f t="shared" si="1"/>
        <v>43868</v>
      </c>
      <c r="E17" t="s">
        <v>3</v>
      </c>
      <c r="F17">
        <v>87</v>
      </c>
    </row>
    <row r="18" spans="1:6" x14ac:dyDescent="0.75">
      <c r="A18" t="s">
        <v>10</v>
      </c>
      <c r="B18" t="str">
        <f t="shared" si="0"/>
        <v>2020-02-01--2020-02-07</v>
      </c>
      <c r="C18" s="11">
        <v>43862</v>
      </c>
      <c r="D18" s="11">
        <f t="shared" si="1"/>
        <v>43868</v>
      </c>
      <c r="E18" t="s">
        <v>4</v>
      </c>
      <c r="F18">
        <v>31</v>
      </c>
    </row>
    <row r="19" spans="1:6" x14ac:dyDescent="0.75">
      <c r="A19" t="s">
        <v>10</v>
      </c>
      <c r="B19" t="str">
        <f t="shared" si="0"/>
        <v>2020-02-01--2020-02-07</v>
      </c>
      <c r="C19" s="11">
        <v>43862</v>
      </c>
      <c r="D19" s="11">
        <f t="shared" si="1"/>
        <v>43868</v>
      </c>
      <c r="E19" t="s">
        <v>5</v>
      </c>
      <c r="F19">
        <v>13</v>
      </c>
    </row>
    <row r="20" spans="1:6" x14ac:dyDescent="0.75">
      <c r="A20" t="s">
        <v>11</v>
      </c>
      <c r="B20" t="str">
        <f t="shared" si="0"/>
        <v>2020-02-08--2020-02-14</v>
      </c>
      <c r="C20" s="11">
        <v>43869</v>
      </c>
      <c r="D20" s="11">
        <f t="shared" si="1"/>
        <v>43875</v>
      </c>
      <c r="E20" t="s">
        <v>3</v>
      </c>
      <c r="F20">
        <v>102</v>
      </c>
    </row>
    <row r="21" spans="1:6" x14ac:dyDescent="0.75">
      <c r="A21" t="s">
        <v>11</v>
      </c>
      <c r="B21" t="str">
        <f t="shared" si="0"/>
        <v>2020-02-08--2020-02-14</v>
      </c>
      <c r="C21" s="11">
        <v>43869</v>
      </c>
      <c r="D21" s="11">
        <f t="shared" si="1"/>
        <v>43875</v>
      </c>
      <c r="E21" t="s">
        <v>4</v>
      </c>
      <c r="F21">
        <v>36</v>
      </c>
    </row>
    <row r="22" spans="1:6" x14ac:dyDescent="0.75">
      <c r="A22" t="s">
        <v>11</v>
      </c>
      <c r="B22" t="str">
        <f t="shared" si="0"/>
        <v>2020-02-08--2020-02-14</v>
      </c>
      <c r="C22" s="11">
        <v>43869</v>
      </c>
      <c r="D22" s="11">
        <f t="shared" si="1"/>
        <v>43875</v>
      </c>
      <c r="E22" t="s">
        <v>5</v>
      </c>
      <c r="F22">
        <v>7</v>
      </c>
    </row>
    <row r="23" spans="1:6" x14ac:dyDescent="0.75">
      <c r="A23" t="s">
        <v>12</v>
      </c>
      <c r="B23" t="str">
        <f t="shared" si="0"/>
        <v>2020-02-15--2020-02-21</v>
      </c>
      <c r="C23" s="11">
        <v>43876</v>
      </c>
      <c r="D23" s="11">
        <f t="shared" si="1"/>
        <v>43882</v>
      </c>
      <c r="E23" t="s">
        <v>3</v>
      </c>
      <c r="F23">
        <v>69</v>
      </c>
    </row>
    <row r="24" spans="1:6" x14ac:dyDescent="0.75">
      <c r="A24" t="s">
        <v>12</v>
      </c>
      <c r="B24" t="str">
        <f t="shared" si="0"/>
        <v>2020-02-15--2020-02-21</v>
      </c>
      <c r="C24" s="11">
        <v>43876</v>
      </c>
      <c r="D24" s="11">
        <f t="shared" si="1"/>
        <v>43882</v>
      </c>
      <c r="E24" t="s">
        <v>4</v>
      </c>
      <c r="F24">
        <v>22</v>
      </c>
    </row>
    <row r="25" spans="1:6" x14ac:dyDescent="0.75">
      <c r="A25" t="s">
        <v>12</v>
      </c>
      <c r="B25" t="str">
        <f t="shared" si="0"/>
        <v>2020-02-15--2020-02-21</v>
      </c>
      <c r="C25" s="11">
        <v>43876</v>
      </c>
      <c r="D25" s="11">
        <f t="shared" si="1"/>
        <v>43882</v>
      </c>
      <c r="E25" t="s">
        <v>5</v>
      </c>
      <c r="F25">
        <v>2</v>
      </c>
    </row>
    <row r="26" spans="1:6" x14ac:dyDescent="0.75">
      <c r="A26" t="s">
        <v>13</v>
      </c>
      <c r="B26" t="str">
        <f t="shared" si="0"/>
        <v>2020-02-22--2020-02-28</v>
      </c>
      <c r="C26" s="11">
        <v>43883</v>
      </c>
      <c r="D26" s="11">
        <f t="shared" si="1"/>
        <v>43889</v>
      </c>
      <c r="E26" t="s">
        <v>3</v>
      </c>
      <c r="F26">
        <v>100</v>
      </c>
    </row>
    <row r="27" spans="1:6" x14ac:dyDescent="0.75">
      <c r="A27" t="s">
        <v>13</v>
      </c>
      <c r="B27" t="str">
        <f t="shared" si="0"/>
        <v>2020-02-22--2020-02-28</v>
      </c>
      <c r="C27" s="11">
        <v>43883</v>
      </c>
      <c r="D27" s="11">
        <f t="shared" si="1"/>
        <v>43889</v>
      </c>
      <c r="E27" t="s">
        <v>4</v>
      </c>
      <c r="F27">
        <v>8</v>
      </c>
    </row>
    <row r="28" spans="1:6" x14ac:dyDescent="0.75">
      <c r="A28" t="s">
        <v>13</v>
      </c>
      <c r="B28" t="str">
        <f t="shared" si="0"/>
        <v>2020-02-22--2020-02-28</v>
      </c>
      <c r="C28" s="11">
        <v>43883</v>
      </c>
      <c r="D28" s="11">
        <f t="shared" si="1"/>
        <v>43889</v>
      </c>
      <c r="E28" t="s">
        <v>5</v>
      </c>
      <c r="F28">
        <v>6</v>
      </c>
    </row>
    <row r="29" spans="1:6" x14ac:dyDescent="0.75">
      <c r="A29" t="s">
        <v>14</v>
      </c>
      <c r="B29" t="str">
        <f t="shared" si="0"/>
        <v>2020-02-29--2020-03-06</v>
      </c>
      <c r="C29" s="11">
        <v>43890</v>
      </c>
      <c r="D29" s="11">
        <f t="shared" si="1"/>
        <v>43896</v>
      </c>
      <c r="E29" t="s">
        <v>3</v>
      </c>
      <c r="F29">
        <v>97</v>
      </c>
    </row>
    <row r="30" spans="1:6" x14ac:dyDescent="0.75">
      <c r="A30" t="s">
        <v>14</v>
      </c>
      <c r="B30" t="str">
        <f t="shared" si="0"/>
        <v>2020-02-29--2020-03-06</v>
      </c>
      <c r="C30" s="11">
        <v>43890</v>
      </c>
      <c r="D30" s="11">
        <f t="shared" si="1"/>
        <v>43896</v>
      </c>
      <c r="E30" t="s">
        <v>4</v>
      </c>
      <c r="F30">
        <v>24</v>
      </c>
    </row>
    <row r="31" spans="1:6" x14ac:dyDescent="0.75">
      <c r="A31" t="s">
        <v>14</v>
      </c>
      <c r="B31" t="str">
        <f t="shared" si="0"/>
        <v>2020-02-29--2020-03-06</v>
      </c>
      <c r="C31" s="11">
        <v>43890</v>
      </c>
      <c r="D31" s="11">
        <f t="shared" si="1"/>
        <v>43896</v>
      </c>
      <c r="E31" t="s">
        <v>5</v>
      </c>
      <c r="F31">
        <v>3</v>
      </c>
    </row>
    <row r="32" spans="1:6" x14ac:dyDescent="0.75">
      <c r="A32" t="s">
        <v>290</v>
      </c>
      <c r="B32" t="str">
        <f t="shared" si="0"/>
        <v>2020-03-07--2020-03-13</v>
      </c>
      <c r="C32" s="11">
        <v>43897</v>
      </c>
      <c r="D32" s="11">
        <f t="shared" si="1"/>
        <v>43903</v>
      </c>
      <c r="E32" t="s">
        <v>3</v>
      </c>
      <c r="F32">
        <v>83</v>
      </c>
    </row>
    <row r="33" spans="1:6" x14ac:dyDescent="0.75">
      <c r="A33" t="s">
        <v>291</v>
      </c>
      <c r="B33" t="str">
        <f t="shared" si="0"/>
        <v>2020-03-07--2020-03-13</v>
      </c>
      <c r="C33" s="11">
        <v>43897</v>
      </c>
      <c r="D33" s="11">
        <f t="shared" si="1"/>
        <v>43903</v>
      </c>
      <c r="E33" t="s">
        <v>4</v>
      </c>
      <c r="F33">
        <v>18</v>
      </c>
    </row>
    <row r="34" spans="1:6" x14ac:dyDescent="0.75">
      <c r="A34" t="s">
        <v>292</v>
      </c>
      <c r="B34" t="str">
        <f t="shared" si="0"/>
        <v>2020-03-07--2020-03-13</v>
      </c>
      <c r="C34" s="11">
        <v>43897</v>
      </c>
      <c r="D34" s="11">
        <f t="shared" si="1"/>
        <v>43903</v>
      </c>
      <c r="E34" t="s">
        <v>5</v>
      </c>
      <c r="F34">
        <v>5</v>
      </c>
    </row>
    <row r="35" spans="1:6" x14ac:dyDescent="0.75">
      <c r="A35" t="s">
        <v>15</v>
      </c>
      <c r="B35" t="str">
        <f t="shared" si="0"/>
        <v>2020-03-14--2020-03-20</v>
      </c>
      <c r="C35" s="11">
        <v>43904</v>
      </c>
      <c r="D35" s="11">
        <f t="shared" si="1"/>
        <v>43910</v>
      </c>
      <c r="E35" t="s">
        <v>3</v>
      </c>
      <c r="F35">
        <v>84</v>
      </c>
    </row>
    <row r="36" spans="1:6" x14ac:dyDescent="0.75">
      <c r="A36" t="s">
        <v>15</v>
      </c>
      <c r="B36" t="str">
        <f t="shared" si="0"/>
        <v>2020-03-14--2020-03-20</v>
      </c>
      <c r="C36" s="11">
        <v>43904</v>
      </c>
      <c r="D36" s="11">
        <f t="shared" si="1"/>
        <v>43910</v>
      </c>
      <c r="E36" t="s">
        <v>4</v>
      </c>
      <c r="F36">
        <v>20</v>
      </c>
    </row>
    <row r="37" spans="1:6" x14ac:dyDescent="0.75">
      <c r="A37" t="s">
        <v>15</v>
      </c>
      <c r="B37" t="str">
        <f t="shared" si="0"/>
        <v>2020-03-14--2020-03-20</v>
      </c>
      <c r="C37" s="11">
        <v>43904</v>
      </c>
      <c r="D37" s="11">
        <f t="shared" si="1"/>
        <v>43910</v>
      </c>
      <c r="E37" t="s">
        <v>5</v>
      </c>
      <c r="F37">
        <v>8</v>
      </c>
    </row>
    <row r="38" spans="1:6" x14ac:dyDescent="0.75">
      <c r="A38" t="s">
        <v>16</v>
      </c>
      <c r="B38" t="str">
        <f t="shared" si="0"/>
        <v>2020-03-21--2020-03-27</v>
      </c>
      <c r="C38" s="11">
        <v>43911</v>
      </c>
      <c r="D38" s="11">
        <f t="shared" si="1"/>
        <v>43917</v>
      </c>
      <c r="E38" t="s">
        <v>3</v>
      </c>
      <c r="F38">
        <v>89</v>
      </c>
    </row>
    <row r="39" spans="1:6" x14ac:dyDescent="0.75">
      <c r="A39" t="s">
        <v>16</v>
      </c>
      <c r="B39" t="str">
        <f t="shared" si="0"/>
        <v>2020-03-21--2020-03-27</v>
      </c>
      <c r="C39" s="11">
        <v>43911</v>
      </c>
      <c r="D39" s="11">
        <f t="shared" si="1"/>
        <v>43917</v>
      </c>
      <c r="E39" t="s">
        <v>4</v>
      </c>
      <c r="F39">
        <v>31</v>
      </c>
    </row>
    <row r="40" spans="1:6" x14ac:dyDescent="0.75">
      <c r="A40" t="s">
        <v>16</v>
      </c>
      <c r="B40" t="str">
        <f t="shared" si="0"/>
        <v>2020-03-21--2020-03-27</v>
      </c>
      <c r="C40" s="11">
        <v>43911</v>
      </c>
      <c r="D40" s="11">
        <f t="shared" si="1"/>
        <v>43917</v>
      </c>
      <c r="E40" t="s">
        <v>5</v>
      </c>
      <c r="F40">
        <v>3</v>
      </c>
    </row>
    <row r="41" spans="1:6" x14ac:dyDescent="0.75">
      <c r="A41" t="s">
        <v>17</v>
      </c>
      <c r="B41" t="str">
        <f t="shared" si="0"/>
        <v>2020-03-28--2020-04-03</v>
      </c>
      <c r="C41" s="11">
        <v>43918</v>
      </c>
      <c r="D41" s="11">
        <f t="shared" si="1"/>
        <v>43924</v>
      </c>
      <c r="E41" t="s">
        <v>3</v>
      </c>
      <c r="F41">
        <v>124</v>
      </c>
    </row>
    <row r="42" spans="1:6" x14ac:dyDescent="0.75">
      <c r="A42" t="s">
        <v>17</v>
      </c>
      <c r="B42" t="str">
        <f t="shared" si="0"/>
        <v>2020-03-28--2020-04-03</v>
      </c>
      <c r="C42" s="11">
        <v>43918</v>
      </c>
      <c r="D42" s="11">
        <f t="shared" si="1"/>
        <v>43924</v>
      </c>
      <c r="E42" t="s">
        <v>4</v>
      </c>
      <c r="F42">
        <v>54</v>
      </c>
    </row>
    <row r="43" spans="1:6" x14ac:dyDescent="0.75">
      <c r="A43" t="s">
        <v>17</v>
      </c>
      <c r="B43" t="str">
        <f t="shared" si="0"/>
        <v>2020-03-28--2020-04-03</v>
      </c>
      <c r="C43" s="11">
        <v>43918</v>
      </c>
      <c r="D43" s="11">
        <f t="shared" si="1"/>
        <v>43924</v>
      </c>
      <c r="E43" t="s">
        <v>5</v>
      </c>
      <c r="F43">
        <v>5</v>
      </c>
    </row>
    <row r="44" spans="1:6" x14ac:dyDescent="0.75">
      <c r="A44" t="s">
        <v>18</v>
      </c>
      <c r="B44" t="str">
        <f t="shared" si="0"/>
        <v>2020-04-04--2020-04-10</v>
      </c>
      <c r="C44" s="11">
        <v>43925</v>
      </c>
      <c r="D44" s="11">
        <f t="shared" si="1"/>
        <v>43931</v>
      </c>
      <c r="E44" t="s">
        <v>3</v>
      </c>
      <c r="F44">
        <v>111</v>
      </c>
    </row>
    <row r="45" spans="1:6" x14ac:dyDescent="0.75">
      <c r="A45" t="s">
        <v>18</v>
      </c>
      <c r="B45" t="str">
        <f t="shared" si="0"/>
        <v>2020-04-04--2020-04-10</v>
      </c>
      <c r="C45" s="11">
        <v>43925</v>
      </c>
      <c r="D45" s="11">
        <f t="shared" si="1"/>
        <v>43931</v>
      </c>
      <c r="E45" t="s">
        <v>4</v>
      </c>
      <c r="F45">
        <v>15</v>
      </c>
    </row>
    <row r="46" spans="1:6" x14ac:dyDescent="0.75">
      <c r="A46" t="s">
        <v>18</v>
      </c>
      <c r="B46" t="str">
        <f t="shared" si="0"/>
        <v>2020-04-04--2020-04-10</v>
      </c>
      <c r="C46" s="11">
        <v>43925</v>
      </c>
      <c r="D46" s="11">
        <f t="shared" si="1"/>
        <v>43931</v>
      </c>
      <c r="E46" t="s">
        <v>5</v>
      </c>
      <c r="F46">
        <v>10</v>
      </c>
    </row>
    <row r="47" spans="1:6" x14ac:dyDescent="0.75">
      <c r="A47" t="s">
        <v>19</v>
      </c>
      <c r="B47" t="str">
        <f t="shared" si="0"/>
        <v>2020-04-11--2020-04-17</v>
      </c>
      <c r="C47" s="11">
        <v>43932</v>
      </c>
      <c r="D47" s="11">
        <f t="shared" si="1"/>
        <v>43938</v>
      </c>
      <c r="E47" t="s">
        <v>3</v>
      </c>
      <c r="F47">
        <v>131</v>
      </c>
    </row>
    <row r="48" spans="1:6" x14ac:dyDescent="0.75">
      <c r="A48" t="s">
        <v>19</v>
      </c>
      <c r="B48" t="str">
        <f t="shared" si="0"/>
        <v>2020-04-11--2020-04-17</v>
      </c>
      <c r="C48" s="11">
        <v>43932</v>
      </c>
      <c r="D48" s="11">
        <f t="shared" si="1"/>
        <v>43938</v>
      </c>
      <c r="E48" t="s">
        <v>4</v>
      </c>
      <c r="F48">
        <v>26</v>
      </c>
    </row>
    <row r="49" spans="1:6" x14ac:dyDescent="0.75">
      <c r="A49" t="s">
        <v>19</v>
      </c>
      <c r="B49" t="str">
        <f t="shared" si="0"/>
        <v>2020-04-11--2020-04-17</v>
      </c>
      <c r="C49" s="11">
        <v>43932</v>
      </c>
      <c r="D49" s="11">
        <f t="shared" si="1"/>
        <v>43938</v>
      </c>
      <c r="E49" t="s">
        <v>5</v>
      </c>
      <c r="F49">
        <v>13</v>
      </c>
    </row>
    <row r="50" spans="1:6" x14ac:dyDescent="0.75">
      <c r="A50" t="s">
        <v>20</v>
      </c>
      <c r="B50" t="str">
        <f t="shared" si="0"/>
        <v>2020-04-18--2020-04-24</v>
      </c>
      <c r="C50" s="11">
        <v>43939</v>
      </c>
      <c r="D50" s="11">
        <f t="shared" si="1"/>
        <v>43945</v>
      </c>
      <c r="E50" t="s">
        <v>3</v>
      </c>
      <c r="F50">
        <v>130</v>
      </c>
    </row>
    <row r="51" spans="1:6" x14ac:dyDescent="0.75">
      <c r="A51" t="s">
        <v>20</v>
      </c>
      <c r="B51" t="str">
        <f t="shared" si="0"/>
        <v>2020-04-18--2020-04-24</v>
      </c>
      <c r="C51" s="11">
        <v>43939</v>
      </c>
      <c r="D51" s="11">
        <f t="shared" si="1"/>
        <v>43945</v>
      </c>
      <c r="E51" t="s">
        <v>4</v>
      </c>
      <c r="F51">
        <v>32</v>
      </c>
    </row>
    <row r="52" spans="1:6" x14ac:dyDescent="0.75">
      <c r="A52" t="s">
        <v>20</v>
      </c>
      <c r="B52" t="str">
        <f t="shared" si="0"/>
        <v>2020-04-18--2020-04-24</v>
      </c>
      <c r="C52" s="11">
        <v>43939</v>
      </c>
      <c r="D52" s="11">
        <f t="shared" si="1"/>
        <v>43945</v>
      </c>
      <c r="E52" t="s">
        <v>5</v>
      </c>
      <c r="F52">
        <v>6</v>
      </c>
    </row>
    <row r="53" spans="1:6" x14ac:dyDescent="0.75">
      <c r="A53" t="s">
        <v>21</v>
      </c>
      <c r="B53" t="str">
        <f t="shared" si="0"/>
        <v>2020-04-25--2020-05-01</v>
      </c>
      <c r="C53" s="11">
        <v>43946</v>
      </c>
      <c r="D53" s="11">
        <f t="shared" si="1"/>
        <v>43952</v>
      </c>
      <c r="E53" t="s">
        <v>3</v>
      </c>
      <c r="F53">
        <v>120</v>
      </c>
    </row>
    <row r="54" spans="1:6" x14ac:dyDescent="0.75">
      <c r="A54" t="s">
        <v>21</v>
      </c>
      <c r="B54" t="str">
        <f t="shared" si="0"/>
        <v>2020-04-25--2020-05-01</v>
      </c>
      <c r="C54" s="11">
        <v>43946</v>
      </c>
      <c r="D54" s="11">
        <f t="shared" si="1"/>
        <v>43952</v>
      </c>
      <c r="E54" t="s">
        <v>4</v>
      </c>
      <c r="F54">
        <v>44</v>
      </c>
    </row>
    <row r="55" spans="1:6" x14ac:dyDescent="0.75">
      <c r="A55" t="s">
        <v>21</v>
      </c>
      <c r="B55" t="str">
        <f t="shared" si="0"/>
        <v>2020-04-25--2020-05-01</v>
      </c>
      <c r="C55" s="11">
        <v>43946</v>
      </c>
      <c r="D55" s="11">
        <f t="shared" si="1"/>
        <v>43952</v>
      </c>
      <c r="E55" t="s">
        <v>5</v>
      </c>
      <c r="F55">
        <v>15</v>
      </c>
    </row>
    <row r="56" spans="1:6" x14ac:dyDescent="0.75">
      <c r="A56" t="s">
        <v>22</v>
      </c>
      <c r="B56" t="str">
        <f t="shared" si="0"/>
        <v>2020-05-02--2020-05-08</v>
      </c>
      <c r="C56" s="11">
        <v>43953</v>
      </c>
      <c r="D56" s="11">
        <f t="shared" si="1"/>
        <v>43959</v>
      </c>
      <c r="E56" t="s">
        <v>3</v>
      </c>
      <c r="F56">
        <v>152</v>
      </c>
    </row>
    <row r="57" spans="1:6" x14ac:dyDescent="0.75">
      <c r="A57" t="s">
        <v>22</v>
      </c>
      <c r="B57" t="str">
        <f t="shared" si="0"/>
        <v>2020-05-02--2020-05-08</v>
      </c>
      <c r="C57" s="11">
        <v>43953</v>
      </c>
      <c r="D57" s="11">
        <f t="shared" si="1"/>
        <v>43959</v>
      </c>
      <c r="E57" t="s">
        <v>4</v>
      </c>
      <c r="F57">
        <v>31</v>
      </c>
    </row>
    <row r="58" spans="1:6" x14ac:dyDescent="0.75">
      <c r="A58" t="s">
        <v>22</v>
      </c>
      <c r="B58" t="str">
        <f t="shared" si="0"/>
        <v>2020-05-02--2020-05-08</v>
      </c>
      <c r="C58" s="11">
        <v>43953</v>
      </c>
      <c r="D58" s="11">
        <f t="shared" si="1"/>
        <v>43959</v>
      </c>
      <c r="E58" t="s">
        <v>5</v>
      </c>
      <c r="F58">
        <v>13</v>
      </c>
    </row>
    <row r="59" spans="1:6" x14ac:dyDescent="0.75">
      <c r="A59" t="s">
        <v>23</v>
      </c>
      <c r="B59" t="str">
        <f t="shared" si="0"/>
        <v>2020-05-09--2020-05-15</v>
      </c>
      <c r="C59" s="11">
        <v>43960</v>
      </c>
      <c r="D59" s="11">
        <f t="shared" si="1"/>
        <v>43966</v>
      </c>
      <c r="E59" t="s">
        <v>3</v>
      </c>
      <c r="F59">
        <v>169</v>
      </c>
    </row>
    <row r="60" spans="1:6" x14ac:dyDescent="0.75">
      <c r="A60" t="s">
        <v>23</v>
      </c>
      <c r="B60" t="str">
        <f t="shared" si="0"/>
        <v>2020-05-09--2020-05-15</v>
      </c>
      <c r="C60" s="11">
        <v>43960</v>
      </c>
      <c r="D60" s="11">
        <f t="shared" si="1"/>
        <v>43966</v>
      </c>
      <c r="E60" t="s">
        <v>4</v>
      </c>
      <c r="F60">
        <v>19</v>
      </c>
    </row>
    <row r="61" spans="1:6" x14ac:dyDescent="0.75">
      <c r="A61" t="s">
        <v>23</v>
      </c>
      <c r="B61" t="str">
        <f t="shared" si="0"/>
        <v>2020-05-09--2020-05-15</v>
      </c>
      <c r="C61" s="11">
        <v>43960</v>
      </c>
      <c r="D61" s="11">
        <f t="shared" si="1"/>
        <v>43966</v>
      </c>
      <c r="E61" t="s">
        <v>5</v>
      </c>
      <c r="F61">
        <v>12</v>
      </c>
    </row>
    <row r="62" spans="1:6" x14ac:dyDescent="0.75">
      <c r="A62" t="s">
        <v>24</v>
      </c>
      <c r="B62" t="str">
        <f t="shared" si="0"/>
        <v>2020-05-16--2020-05-22</v>
      </c>
      <c r="C62" s="11">
        <v>43967</v>
      </c>
      <c r="D62" s="11">
        <f t="shared" si="1"/>
        <v>43973</v>
      </c>
      <c r="E62" t="s">
        <v>3</v>
      </c>
      <c r="F62">
        <v>218</v>
      </c>
    </row>
    <row r="63" spans="1:6" x14ac:dyDescent="0.75">
      <c r="A63" t="s">
        <v>24</v>
      </c>
      <c r="B63" t="str">
        <f t="shared" si="0"/>
        <v>2020-05-16--2020-05-22</v>
      </c>
      <c r="C63" s="11">
        <v>43967</v>
      </c>
      <c r="D63" s="11">
        <f t="shared" si="1"/>
        <v>43973</v>
      </c>
      <c r="E63" t="s">
        <v>4</v>
      </c>
      <c r="F63">
        <v>53</v>
      </c>
    </row>
    <row r="64" spans="1:6" x14ac:dyDescent="0.75">
      <c r="A64" t="s">
        <v>24</v>
      </c>
      <c r="B64" t="str">
        <f t="shared" si="0"/>
        <v>2020-05-16--2020-05-22</v>
      </c>
      <c r="C64" s="11">
        <v>43967</v>
      </c>
      <c r="D64" s="11">
        <f t="shared" si="1"/>
        <v>43973</v>
      </c>
      <c r="E64" t="s">
        <v>5</v>
      </c>
      <c r="F64">
        <v>11</v>
      </c>
    </row>
    <row r="65" spans="1:6" x14ac:dyDescent="0.75">
      <c r="A65" t="s">
        <v>25</v>
      </c>
      <c r="B65" t="str">
        <f t="shared" si="0"/>
        <v>2020-05-23--2020-05-29</v>
      </c>
      <c r="C65" s="11">
        <v>43974</v>
      </c>
      <c r="D65" s="11">
        <f t="shared" si="1"/>
        <v>43980</v>
      </c>
      <c r="E65" t="s">
        <v>3</v>
      </c>
      <c r="F65">
        <v>160</v>
      </c>
    </row>
    <row r="66" spans="1:6" x14ac:dyDescent="0.75">
      <c r="A66" t="s">
        <v>25</v>
      </c>
      <c r="B66" t="str">
        <f t="shared" si="0"/>
        <v>2020-05-23--2020-05-29</v>
      </c>
      <c r="C66" s="11">
        <v>43974</v>
      </c>
      <c r="D66" s="11">
        <f t="shared" si="1"/>
        <v>43980</v>
      </c>
      <c r="E66" t="s">
        <v>5</v>
      </c>
      <c r="F66">
        <v>27</v>
      </c>
    </row>
    <row r="67" spans="1:6" x14ac:dyDescent="0.75">
      <c r="A67" t="s">
        <v>25</v>
      </c>
      <c r="B67" t="str">
        <f t="shared" ref="B67:B130" si="2">TEXT(C67,"YYYY-MM-DD")&amp;"--"&amp;TEXT(D67,"YYYY-MM-DD")</f>
        <v>2020-05-23--2020-05-29</v>
      </c>
      <c r="C67" s="11">
        <v>43974</v>
      </c>
      <c r="D67" s="11">
        <f t="shared" ref="D67:D130" si="3">C67+6</f>
        <v>43980</v>
      </c>
      <c r="E67" t="s">
        <v>4</v>
      </c>
      <c r="F67">
        <v>23</v>
      </c>
    </row>
    <row r="68" spans="1:6" x14ac:dyDescent="0.75">
      <c r="A68" t="s">
        <v>26</v>
      </c>
      <c r="B68" t="str">
        <f t="shared" si="2"/>
        <v>2020-05-30--2020-06-05</v>
      </c>
      <c r="C68" s="11">
        <v>43981</v>
      </c>
      <c r="D68" s="11">
        <f t="shared" si="3"/>
        <v>43987</v>
      </c>
      <c r="E68" t="s">
        <v>3</v>
      </c>
      <c r="F68">
        <v>83</v>
      </c>
    </row>
    <row r="69" spans="1:6" x14ac:dyDescent="0.75">
      <c r="A69" t="s">
        <v>26</v>
      </c>
      <c r="B69" t="str">
        <f t="shared" si="2"/>
        <v>2020-05-30--2020-06-05</v>
      </c>
      <c r="C69" s="11">
        <v>43981</v>
      </c>
      <c r="D69" s="11">
        <f t="shared" si="3"/>
        <v>43987</v>
      </c>
      <c r="E69" t="s">
        <v>4</v>
      </c>
      <c r="F69">
        <v>32</v>
      </c>
    </row>
    <row r="70" spans="1:6" x14ac:dyDescent="0.75">
      <c r="A70" t="s">
        <v>26</v>
      </c>
      <c r="B70" t="str">
        <f t="shared" si="2"/>
        <v>2020-05-30--2020-06-05</v>
      </c>
      <c r="C70" s="11">
        <v>43981</v>
      </c>
      <c r="D70" s="11">
        <f t="shared" si="3"/>
        <v>43987</v>
      </c>
      <c r="E70" t="s">
        <v>5</v>
      </c>
      <c r="F70">
        <v>7</v>
      </c>
    </row>
    <row r="71" spans="1:6" x14ac:dyDescent="0.75">
      <c r="A71" t="s">
        <v>27</v>
      </c>
      <c r="B71" t="str">
        <f t="shared" si="2"/>
        <v>2020-06-06--2020-06-12</v>
      </c>
      <c r="C71" s="11">
        <v>43988</v>
      </c>
      <c r="D71" s="11">
        <f t="shared" si="3"/>
        <v>43994</v>
      </c>
      <c r="E71" t="s">
        <v>3</v>
      </c>
      <c r="F71">
        <v>106</v>
      </c>
    </row>
    <row r="72" spans="1:6" x14ac:dyDescent="0.75">
      <c r="A72" t="s">
        <v>27</v>
      </c>
      <c r="B72" t="str">
        <f t="shared" si="2"/>
        <v>2020-06-06--2020-06-12</v>
      </c>
      <c r="C72" s="11">
        <v>43988</v>
      </c>
      <c r="D72" s="11">
        <f t="shared" si="3"/>
        <v>43994</v>
      </c>
      <c r="E72" t="s">
        <v>4</v>
      </c>
      <c r="F72">
        <v>36</v>
      </c>
    </row>
    <row r="73" spans="1:6" x14ac:dyDescent="0.75">
      <c r="A73" t="s">
        <v>27</v>
      </c>
      <c r="B73" t="str">
        <f t="shared" si="2"/>
        <v>2020-06-06--2020-06-12</v>
      </c>
      <c r="C73" s="11">
        <v>43988</v>
      </c>
      <c r="D73" s="11">
        <f t="shared" si="3"/>
        <v>43994</v>
      </c>
      <c r="E73" t="s">
        <v>5</v>
      </c>
      <c r="F73">
        <v>13</v>
      </c>
    </row>
    <row r="74" spans="1:6" x14ac:dyDescent="0.75">
      <c r="A74" t="s">
        <v>28</v>
      </c>
      <c r="B74" t="str">
        <f t="shared" si="2"/>
        <v>2020-06-13--2020-06-19</v>
      </c>
      <c r="C74" s="11">
        <v>43995</v>
      </c>
      <c r="D74" s="11">
        <f t="shared" si="3"/>
        <v>44001</v>
      </c>
      <c r="E74" t="s">
        <v>3</v>
      </c>
      <c r="F74">
        <v>168</v>
      </c>
    </row>
    <row r="75" spans="1:6" x14ac:dyDescent="0.75">
      <c r="A75" t="s">
        <v>28</v>
      </c>
      <c r="B75" t="str">
        <f t="shared" si="2"/>
        <v>2020-06-13--2020-06-19</v>
      </c>
      <c r="C75" s="11">
        <v>43995</v>
      </c>
      <c r="D75" s="11">
        <f t="shared" si="3"/>
        <v>44001</v>
      </c>
      <c r="E75" t="s">
        <v>4</v>
      </c>
      <c r="F75">
        <v>20</v>
      </c>
    </row>
    <row r="76" spans="1:6" x14ac:dyDescent="0.75">
      <c r="A76" t="s">
        <v>28</v>
      </c>
      <c r="B76" t="str">
        <f t="shared" si="2"/>
        <v>2020-06-13--2020-06-19</v>
      </c>
      <c r="C76" s="11">
        <v>43995</v>
      </c>
      <c r="D76" s="11">
        <f t="shared" si="3"/>
        <v>44001</v>
      </c>
      <c r="E76" t="s">
        <v>5</v>
      </c>
      <c r="F76">
        <v>13</v>
      </c>
    </row>
    <row r="77" spans="1:6" x14ac:dyDescent="0.75">
      <c r="A77" t="s">
        <v>29</v>
      </c>
      <c r="B77" t="str">
        <f t="shared" si="2"/>
        <v>2020-06-20--2020-06-26</v>
      </c>
      <c r="C77" s="11">
        <v>44002</v>
      </c>
      <c r="D77" s="11">
        <f t="shared" si="3"/>
        <v>44008</v>
      </c>
      <c r="E77" t="s">
        <v>3</v>
      </c>
      <c r="F77">
        <v>135</v>
      </c>
    </row>
    <row r="78" spans="1:6" x14ac:dyDescent="0.75">
      <c r="A78" t="s">
        <v>29</v>
      </c>
      <c r="B78" t="str">
        <f t="shared" si="2"/>
        <v>2020-06-20--2020-06-26</v>
      </c>
      <c r="C78" s="11">
        <v>44002</v>
      </c>
      <c r="D78" s="11">
        <f t="shared" si="3"/>
        <v>44008</v>
      </c>
      <c r="E78" t="s">
        <v>4</v>
      </c>
      <c r="F78">
        <v>34</v>
      </c>
    </row>
    <row r="79" spans="1:6" x14ac:dyDescent="0.75">
      <c r="A79" t="s">
        <v>29</v>
      </c>
      <c r="B79" t="str">
        <f t="shared" si="2"/>
        <v>2020-06-20--2020-06-26</v>
      </c>
      <c r="C79" s="11">
        <v>44002</v>
      </c>
      <c r="D79" s="11">
        <f t="shared" si="3"/>
        <v>44008</v>
      </c>
      <c r="E79" t="s">
        <v>5</v>
      </c>
      <c r="F79">
        <v>12</v>
      </c>
    </row>
    <row r="80" spans="1:6" x14ac:dyDescent="0.75">
      <c r="A80" t="s">
        <v>30</v>
      </c>
      <c r="B80" t="str">
        <f t="shared" si="2"/>
        <v>2020-06-27--2020-07-03</v>
      </c>
      <c r="C80" s="11">
        <v>44009</v>
      </c>
      <c r="D80" s="11">
        <f t="shared" si="3"/>
        <v>44015</v>
      </c>
      <c r="E80" t="s">
        <v>3</v>
      </c>
      <c r="F80">
        <v>124</v>
      </c>
    </row>
    <row r="81" spans="1:6" x14ac:dyDescent="0.75">
      <c r="A81" t="s">
        <v>30</v>
      </c>
      <c r="B81" t="str">
        <f t="shared" si="2"/>
        <v>2020-06-27--2020-07-03</v>
      </c>
      <c r="C81" s="11">
        <v>44009</v>
      </c>
      <c r="D81" s="11">
        <f t="shared" si="3"/>
        <v>44015</v>
      </c>
      <c r="E81" t="s">
        <v>4</v>
      </c>
      <c r="F81">
        <v>25</v>
      </c>
    </row>
    <row r="82" spans="1:6" x14ac:dyDescent="0.75">
      <c r="A82" t="s">
        <v>30</v>
      </c>
      <c r="B82" t="str">
        <f t="shared" si="2"/>
        <v>2020-06-27--2020-07-03</v>
      </c>
      <c r="C82" s="11">
        <v>44009</v>
      </c>
      <c r="D82" s="11">
        <f t="shared" si="3"/>
        <v>44015</v>
      </c>
      <c r="E82" t="s">
        <v>5</v>
      </c>
      <c r="F82">
        <v>10</v>
      </c>
    </row>
    <row r="83" spans="1:6" x14ac:dyDescent="0.75">
      <c r="A83" t="s">
        <v>31</v>
      </c>
      <c r="B83" t="str">
        <f t="shared" si="2"/>
        <v>2020-07-04--2020-07-10</v>
      </c>
      <c r="C83" s="11">
        <v>44016</v>
      </c>
      <c r="D83" s="11">
        <f t="shared" si="3"/>
        <v>44022</v>
      </c>
      <c r="E83" t="s">
        <v>3</v>
      </c>
      <c r="F83">
        <v>94</v>
      </c>
    </row>
    <row r="84" spans="1:6" x14ac:dyDescent="0.75">
      <c r="A84" t="s">
        <v>31</v>
      </c>
      <c r="B84" t="str">
        <f t="shared" si="2"/>
        <v>2020-07-04--2020-07-10</v>
      </c>
      <c r="C84" s="11">
        <v>44016</v>
      </c>
      <c r="D84" s="11">
        <f t="shared" si="3"/>
        <v>44022</v>
      </c>
      <c r="E84" t="s">
        <v>4</v>
      </c>
      <c r="F84">
        <v>48</v>
      </c>
    </row>
    <row r="85" spans="1:6" x14ac:dyDescent="0.75">
      <c r="A85" t="s">
        <v>31</v>
      </c>
      <c r="B85" t="str">
        <f t="shared" si="2"/>
        <v>2020-07-04--2020-07-10</v>
      </c>
      <c r="C85" s="11">
        <v>44016</v>
      </c>
      <c r="D85" s="11">
        <f t="shared" si="3"/>
        <v>44022</v>
      </c>
      <c r="E85" t="s">
        <v>5</v>
      </c>
      <c r="F85">
        <v>4</v>
      </c>
    </row>
    <row r="86" spans="1:6" x14ac:dyDescent="0.75">
      <c r="A86" t="s">
        <v>32</v>
      </c>
      <c r="B86" t="str">
        <f t="shared" si="2"/>
        <v>2020-07-11--2020-07-17</v>
      </c>
      <c r="C86" s="11">
        <v>44023</v>
      </c>
      <c r="D86" s="11">
        <f t="shared" si="3"/>
        <v>44029</v>
      </c>
      <c r="E86" t="s">
        <v>3</v>
      </c>
      <c r="F86">
        <v>98</v>
      </c>
    </row>
    <row r="87" spans="1:6" x14ac:dyDescent="0.75">
      <c r="A87" t="s">
        <v>32</v>
      </c>
      <c r="B87" t="str">
        <f t="shared" si="2"/>
        <v>2020-07-11--2020-07-17</v>
      </c>
      <c r="C87" s="11">
        <v>44023</v>
      </c>
      <c r="D87" s="11">
        <f t="shared" si="3"/>
        <v>44029</v>
      </c>
      <c r="E87" t="s">
        <v>4</v>
      </c>
      <c r="F87">
        <v>30</v>
      </c>
    </row>
    <row r="88" spans="1:6" x14ac:dyDescent="0.75">
      <c r="A88" t="s">
        <v>32</v>
      </c>
      <c r="B88" t="str">
        <f t="shared" si="2"/>
        <v>2020-07-11--2020-07-17</v>
      </c>
      <c r="C88" s="11">
        <v>44023</v>
      </c>
      <c r="D88" s="11">
        <f t="shared" si="3"/>
        <v>44029</v>
      </c>
      <c r="E88" t="s">
        <v>5</v>
      </c>
      <c r="F88">
        <v>5</v>
      </c>
    </row>
    <row r="89" spans="1:6" x14ac:dyDescent="0.75">
      <c r="A89" t="s">
        <v>33</v>
      </c>
      <c r="B89" t="str">
        <f t="shared" si="2"/>
        <v>2020-07-18--2020-07-24</v>
      </c>
      <c r="C89" s="11">
        <v>44030</v>
      </c>
      <c r="D89" s="11">
        <f t="shared" si="3"/>
        <v>44036</v>
      </c>
      <c r="E89" t="s">
        <v>3</v>
      </c>
      <c r="F89">
        <v>131</v>
      </c>
    </row>
    <row r="90" spans="1:6" x14ac:dyDescent="0.75">
      <c r="A90" t="s">
        <v>33</v>
      </c>
      <c r="B90" t="str">
        <f t="shared" si="2"/>
        <v>2020-07-18--2020-07-24</v>
      </c>
      <c r="C90" s="11">
        <v>44030</v>
      </c>
      <c r="D90" s="11">
        <f t="shared" si="3"/>
        <v>44036</v>
      </c>
      <c r="E90" t="s">
        <v>4</v>
      </c>
      <c r="F90">
        <v>24</v>
      </c>
    </row>
    <row r="91" spans="1:6" x14ac:dyDescent="0.75">
      <c r="A91" t="s">
        <v>33</v>
      </c>
      <c r="B91" t="str">
        <f t="shared" si="2"/>
        <v>2020-07-18--2020-07-24</v>
      </c>
      <c r="C91" s="11">
        <v>44030</v>
      </c>
      <c r="D91" s="11">
        <f t="shared" si="3"/>
        <v>44036</v>
      </c>
      <c r="E91" t="s">
        <v>5</v>
      </c>
      <c r="F91">
        <v>5</v>
      </c>
    </row>
    <row r="92" spans="1:6" x14ac:dyDescent="0.75">
      <c r="A92" t="s">
        <v>34</v>
      </c>
      <c r="B92" t="str">
        <f t="shared" si="2"/>
        <v>2020-07-25--2020-07-31</v>
      </c>
      <c r="C92" s="11">
        <v>44037</v>
      </c>
      <c r="D92" s="11">
        <f t="shared" si="3"/>
        <v>44043</v>
      </c>
      <c r="E92" t="s">
        <v>3</v>
      </c>
      <c r="F92">
        <v>90</v>
      </c>
    </row>
    <row r="93" spans="1:6" x14ac:dyDescent="0.75">
      <c r="A93" t="s">
        <v>34</v>
      </c>
      <c r="B93" t="str">
        <f t="shared" si="2"/>
        <v>2020-07-25--2020-07-31</v>
      </c>
      <c r="C93" s="11">
        <v>44037</v>
      </c>
      <c r="D93" s="11">
        <f t="shared" si="3"/>
        <v>44043</v>
      </c>
      <c r="E93" t="s">
        <v>4</v>
      </c>
      <c r="F93">
        <v>24</v>
      </c>
    </row>
    <row r="94" spans="1:6" x14ac:dyDescent="0.75">
      <c r="A94" t="s">
        <v>34</v>
      </c>
      <c r="B94" t="str">
        <f t="shared" si="2"/>
        <v>2020-07-25--2020-07-31</v>
      </c>
      <c r="C94" s="11">
        <v>44037</v>
      </c>
      <c r="D94" s="11">
        <f t="shared" si="3"/>
        <v>44043</v>
      </c>
      <c r="E94" t="s">
        <v>5</v>
      </c>
      <c r="F94">
        <v>5</v>
      </c>
    </row>
    <row r="95" spans="1:6" x14ac:dyDescent="0.75">
      <c r="A95" t="s">
        <v>35</v>
      </c>
      <c r="B95" t="str">
        <f t="shared" si="2"/>
        <v>2020-08-01--2020-08-07</v>
      </c>
      <c r="C95" s="11">
        <v>44044</v>
      </c>
      <c r="D95" s="11">
        <f t="shared" si="3"/>
        <v>44050</v>
      </c>
      <c r="E95" t="s">
        <v>3</v>
      </c>
      <c r="F95">
        <v>146</v>
      </c>
    </row>
    <row r="96" spans="1:6" x14ac:dyDescent="0.75">
      <c r="A96" t="s">
        <v>35</v>
      </c>
      <c r="B96" t="str">
        <f t="shared" si="2"/>
        <v>2020-08-01--2020-08-07</v>
      </c>
      <c r="C96" s="11">
        <v>44044</v>
      </c>
      <c r="D96" s="11">
        <f t="shared" si="3"/>
        <v>44050</v>
      </c>
      <c r="E96" t="s">
        <v>4</v>
      </c>
      <c r="F96">
        <v>19</v>
      </c>
    </row>
    <row r="97" spans="1:6" x14ac:dyDescent="0.75">
      <c r="A97" t="s">
        <v>35</v>
      </c>
      <c r="B97" t="str">
        <f t="shared" si="2"/>
        <v>2020-08-01--2020-08-07</v>
      </c>
      <c r="C97" s="11">
        <v>44044</v>
      </c>
      <c r="D97" s="11">
        <f t="shared" si="3"/>
        <v>44050</v>
      </c>
      <c r="E97" t="s">
        <v>5</v>
      </c>
      <c r="F97">
        <v>16</v>
      </c>
    </row>
    <row r="98" spans="1:6" x14ac:dyDescent="0.75">
      <c r="A98" t="s">
        <v>36</v>
      </c>
      <c r="B98" t="str">
        <f t="shared" si="2"/>
        <v>2020-08-08--2020-08-14</v>
      </c>
      <c r="C98" s="11">
        <v>44051</v>
      </c>
      <c r="D98" s="11">
        <f t="shared" si="3"/>
        <v>44057</v>
      </c>
      <c r="E98" t="s">
        <v>3</v>
      </c>
      <c r="F98">
        <v>144</v>
      </c>
    </row>
    <row r="99" spans="1:6" x14ac:dyDescent="0.75">
      <c r="A99" t="s">
        <v>36</v>
      </c>
      <c r="B99" t="str">
        <f t="shared" si="2"/>
        <v>2020-08-08--2020-08-14</v>
      </c>
      <c r="C99" s="11">
        <v>44051</v>
      </c>
      <c r="D99" s="11">
        <f t="shared" si="3"/>
        <v>44057</v>
      </c>
      <c r="E99" t="s">
        <v>4</v>
      </c>
      <c r="F99">
        <v>36</v>
      </c>
    </row>
    <row r="100" spans="1:6" x14ac:dyDescent="0.75">
      <c r="A100" t="s">
        <v>36</v>
      </c>
      <c r="B100" t="str">
        <f t="shared" si="2"/>
        <v>2020-08-08--2020-08-14</v>
      </c>
      <c r="C100" s="11">
        <v>44051</v>
      </c>
      <c r="D100" s="11">
        <f t="shared" si="3"/>
        <v>44057</v>
      </c>
      <c r="E100" t="s">
        <v>5</v>
      </c>
      <c r="F100">
        <v>18</v>
      </c>
    </row>
    <row r="101" spans="1:6" x14ac:dyDescent="0.75">
      <c r="A101" t="s">
        <v>37</v>
      </c>
      <c r="B101" t="str">
        <f t="shared" si="2"/>
        <v>2020-08-15--2020-08-21</v>
      </c>
      <c r="C101" s="11">
        <v>44058</v>
      </c>
      <c r="D101" s="11">
        <f t="shared" si="3"/>
        <v>44064</v>
      </c>
      <c r="E101" t="s">
        <v>3</v>
      </c>
      <c r="F101">
        <v>130</v>
      </c>
    </row>
    <row r="102" spans="1:6" x14ac:dyDescent="0.75">
      <c r="A102" t="s">
        <v>37</v>
      </c>
      <c r="B102" t="str">
        <f t="shared" si="2"/>
        <v>2020-08-15--2020-08-21</v>
      </c>
      <c r="C102" s="11">
        <v>44058</v>
      </c>
      <c r="D102" s="11">
        <f t="shared" si="3"/>
        <v>44064</v>
      </c>
      <c r="E102" t="s">
        <v>4</v>
      </c>
      <c r="F102">
        <v>31</v>
      </c>
    </row>
    <row r="103" spans="1:6" x14ac:dyDescent="0.75">
      <c r="A103" t="s">
        <v>37</v>
      </c>
      <c r="B103" t="str">
        <f t="shared" si="2"/>
        <v>2020-08-15--2020-08-21</v>
      </c>
      <c r="C103" s="11">
        <v>44058</v>
      </c>
      <c r="D103" s="11">
        <f t="shared" si="3"/>
        <v>44064</v>
      </c>
      <c r="E103" t="s">
        <v>5</v>
      </c>
      <c r="F103">
        <v>14</v>
      </c>
    </row>
    <row r="104" spans="1:6" x14ac:dyDescent="0.75">
      <c r="A104" t="s">
        <v>38</v>
      </c>
      <c r="B104" t="str">
        <f t="shared" si="2"/>
        <v>2020-08-22--2020-08-28</v>
      </c>
      <c r="C104" s="11">
        <v>44065</v>
      </c>
      <c r="D104" s="11">
        <f t="shared" si="3"/>
        <v>44071</v>
      </c>
      <c r="E104" t="s">
        <v>3</v>
      </c>
      <c r="F104">
        <v>148</v>
      </c>
    </row>
    <row r="105" spans="1:6" x14ac:dyDescent="0.75">
      <c r="A105" t="s">
        <v>38</v>
      </c>
      <c r="B105" t="str">
        <f t="shared" si="2"/>
        <v>2020-08-22--2020-08-28</v>
      </c>
      <c r="C105" s="11">
        <v>44065</v>
      </c>
      <c r="D105" s="11">
        <f t="shared" si="3"/>
        <v>44071</v>
      </c>
      <c r="E105" t="s">
        <v>4</v>
      </c>
      <c r="F105">
        <v>35</v>
      </c>
    </row>
    <row r="106" spans="1:6" x14ac:dyDescent="0.75">
      <c r="A106" t="s">
        <v>38</v>
      </c>
      <c r="B106" t="str">
        <f t="shared" si="2"/>
        <v>2020-08-22--2020-08-28</v>
      </c>
      <c r="C106" s="11">
        <v>44065</v>
      </c>
      <c r="D106" s="11">
        <f t="shared" si="3"/>
        <v>44071</v>
      </c>
      <c r="E106" t="s">
        <v>5</v>
      </c>
      <c r="F106">
        <v>28</v>
      </c>
    </row>
    <row r="107" spans="1:6" x14ac:dyDescent="0.75">
      <c r="A107" t="s">
        <v>39</v>
      </c>
      <c r="B107" t="str">
        <f t="shared" si="2"/>
        <v>2020-08-29--2020-09-04</v>
      </c>
      <c r="C107" s="11">
        <v>44072</v>
      </c>
      <c r="D107" s="11">
        <f t="shared" si="3"/>
        <v>44078</v>
      </c>
      <c r="E107" t="s">
        <v>3</v>
      </c>
      <c r="F107">
        <v>187</v>
      </c>
    </row>
    <row r="108" spans="1:6" x14ac:dyDescent="0.75">
      <c r="A108" t="s">
        <v>39</v>
      </c>
      <c r="B108" t="str">
        <f t="shared" si="2"/>
        <v>2020-08-29--2020-09-04</v>
      </c>
      <c r="C108" s="11">
        <v>44072</v>
      </c>
      <c r="D108" s="11">
        <f t="shared" si="3"/>
        <v>44078</v>
      </c>
      <c r="E108" t="s">
        <v>4</v>
      </c>
      <c r="F108">
        <v>31</v>
      </c>
    </row>
    <row r="109" spans="1:6" x14ac:dyDescent="0.75">
      <c r="A109" t="s">
        <v>39</v>
      </c>
      <c r="B109" t="str">
        <f t="shared" si="2"/>
        <v>2020-08-29--2020-09-04</v>
      </c>
      <c r="C109" s="11">
        <v>44072</v>
      </c>
      <c r="D109" s="11">
        <f t="shared" si="3"/>
        <v>44078</v>
      </c>
      <c r="E109" t="s">
        <v>5</v>
      </c>
      <c r="F109">
        <v>11</v>
      </c>
    </row>
    <row r="110" spans="1:6" x14ac:dyDescent="0.75">
      <c r="A110" t="s">
        <v>40</v>
      </c>
      <c r="B110" t="str">
        <f t="shared" si="2"/>
        <v>2020-09-05--2020-09-11</v>
      </c>
      <c r="C110" s="11">
        <v>44079</v>
      </c>
      <c r="D110" s="11">
        <f t="shared" si="3"/>
        <v>44085</v>
      </c>
      <c r="E110" t="s">
        <v>3</v>
      </c>
      <c r="F110">
        <v>116</v>
      </c>
    </row>
    <row r="111" spans="1:6" x14ac:dyDescent="0.75">
      <c r="A111" t="s">
        <v>40</v>
      </c>
      <c r="B111" t="str">
        <f t="shared" si="2"/>
        <v>2020-09-05--2020-09-11</v>
      </c>
      <c r="C111" s="11">
        <v>44079</v>
      </c>
      <c r="D111" s="11">
        <f t="shared" si="3"/>
        <v>44085</v>
      </c>
      <c r="E111" t="s">
        <v>4</v>
      </c>
      <c r="F111">
        <v>27</v>
      </c>
    </row>
    <row r="112" spans="1:6" x14ac:dyDescent="0.75">
      <c r="A112" t="s">
        <v>40</v>
      </c>
      <c r="B112" t="str">
        <f t="shared" si="2"/>
        <v>2020-09-05--2020-09-11</v>
      </c>
      <c r="C112" s="11">
        <v>44079</v>
      </c>
      <c r="D112" s="11">
        <f t="shared" si="3"/>
        <v>44085</v>
      </c>
      <c r="E112" t="s">
        <v>5</v>
      </c>
      <c r="F112">
        <v>17</v>
      </c>
    </row>
    <row r="113" spans="1:6" x14ac:dyDescent="0.75">
      <c r="A113" t="s">
        <v>41</v>
      </c>
      <c r="B113" t="str">
        <f t="shared" si="2"/>
        <v>2020-09-12--2020-09-18</v>
      </c>
      <c r="C113" s="11">
        <v>44086</v>
      </c>
      <c r="D113" s="11">
        <f t="shared" si="3"/>
        <v>44092</v>
      </c>
      <c r="E113" t="s">
        <v>3</v>
      </c>
      <c r="F113">
        <v>189</v>
      </c>
    </row>
    <row r="114" spans="1:6" x14ac:dyDescent="0.75">
      <c r="A114" t="s">
        <v>41</v>
      </c>
      <c r="B114" t="str">
        <f t="shared" si="2"/>
        <v>2020-09-12--2020-09-18</v>
      </c>
      <c r="C114" s="11">
        <v>44086</v>
      </c>
      <c r="D114" s="11">
        <f t="shared" si="3"/>
        <v>44092</v>
      </c>
      <c r="E114" t="s">
        <v>4</v>
      </c>
      <c r="F114">
        <v>26</v>
      </c>
    </row>
    <row r="115" spans="1:6" x14ac:dyDescent="0.75">
      <c r="A115" t="s">
        <v>41</v>
      </c>
      <c r="B115" t="str">
        <f t="shared" si="2"/>
        <v>2020-09-12--2020-09-18</v>
      </c>
      <c r="C115" s="11">
        <v>44086</v>
      </c>
      <c r="D115" s="11">
        <f t="shared" si="3"/>
        <v>44092</v>
      </c>
      <c r="E115" t="s">
        <v>5</v>
      </c>
      <c r="F115">
        <v>19</v>
      </c>
    </row>
    <row r="116" spans="1:6" x14ac:dyDescent="0.75">
      <c r="A116" t="s">
        <v>42</v>
      </c>
      <c r="B116" t="str">
        <f t="shared" si="2"/>
        <v>2020-09-19--2020-09-25</v>
      </c>
      <c r="C116" s="11">
        <v>44093</v>
      </c>
      <c r="D116" s="11">
        <f t="shared" si="3"/>
        <v>44099</v>
      </c>
      <c r="E116" t="s">
        <v>3</v>
      </c>
      <c r="F116">
        <v>173</v>
      </c>
    </row>
    <row r="117" spans="1:6" x14ac:dyDescent="0.75">
      <c r="A117" t="s">
        <v>42</v>
      </c>
      <c r="B117" t="str">
        <f t="shared" si="2"/>
        <v>2020-09-19--2020-09-25</v>
      </c>
      <c r="C117" s="11">
        <v>44093</v>
      </c>
      <c r="D117" s="11">
        <f t="shared" si="3"/>
        <v>44099</v>
      </c>
      <c r="E117" t="s">
        <v>4</v>
      </c>
      <c r="F117">
        <v>28</v>
      </c>
    </row>
    <row r="118" spans="1:6" x14ac:dyDescent="0.75">
      <c r="A118" t="s">
        <v>42</v>
      </c>
      <c r="B118" t="str">
        <f t="shared" si="2"/>
        <v>2020-09-19--2020-09-25</v>
      </c>
      <c r="C118" s="11">
        <v>44093</v>
      </c>
      <c r="D118" s="11">
        <f t="shared" si="3"/>
        <v>44099</v>
      </c>
      <c r="E118" t="s">
        <v>5</v>
      </c>
      <c r="F118">
        <v>18</v>
      </c>
    </row>
    <row r="119" spans="1:6" x14ac:dyDescent="0.75">
      <c r="A119" t="s">
        <v>43</v>
      </c>
      <c r="B119" t="str">
        <f t="shared" si="2"/>
        <v>2020-09-26--2020-10-02</v>
      </c>
      <c r="C119" s="11">
        <v>44100</v>
      </c>
      <c r="D119" s="11">
        <f t="shared" si="3"/>
        <v>44106</v>
      </c>
      <c r="E119" t="s">
        <v>3</v>
      </c>
      <c r="F119">
        <v>163</v>
      </c>
    </row>
    <row r="120" spans="1:6" x14ac:dyDescent="0.75">
      <c r="A120" t="s">
        <v>43</v>
      </c>
      <c r="B120" t="str">
        <f t="shared" si="2"/>
        <v>2020-09-26--2020-10-02</v>
      </c>
      <c r="C120" s="11">
        <v>44100</v>
      </c>
      <c r="D120" s="11">
        <f t="shared" si="3"/>
        <v>44106</v>
      </c>
      <c r="E120" t="s">
        <v>4</v>
      </c>
      <c r="F120">
        <v>45</v>
      </c>
    </row>
    <row r="121" spans="1:6" x14ac:dyDescent="0.75">
      <c r="A121" t="s">
        <v>43</v>
      </c>
      <c r="B121" t="str">
        <f t="shared" si="2"/>
        <v>2020-09-26--2020-10-02</v>
      </c>
      <c r="C121" s="11">
        <v>44100</v>
      </c>
      <c r="D121" s="11">
        <f t="shared" si="3"/>
        <v>44106</v>
      </c>
      <c r="E121" t="s">
        <v>5</v>
      </c>
      <c r="F121">
        <v>6</v>
      </c>
    </row>
    <row r="122" spans="1:6" x14ac:dyDescent="0.75">
      <c r="A122" t="s">
        <v>44</v>
      </c>
      <c r="B122" t="str">
        <f t="shared" si="2"/>
        <v>2020-10-03--2020-10-09</v>
      </c>
      <c r="C122" s="11">
        <v>44107</v>
      </c>
      <c r="D122" s="11">
        <f t="shared" si="3"/>
        <v>44113</v>
      </c>
      <c r="E122" t="s">
        <v>3</v>
      </c>
      <c r="F122">
        <v>157</v>
      </c>
    </row>
    <row r="123" spans="1:6" x14ac:dyDescent="0.75">
      <c r="A123" t="s">
        <v>44</v>
      </c>
      <c r="B123" t="str">
        <f t="shared" si="2"/>
        <v>2020-10-03--2020-10-09</v>
      </c>
      <c r="C123" s="11">
        <v>44107</v>
      </c>
      <c r="D123" s="11">
        <f t="shared" si="3"/>
        <v>44113</v>
      </c>
      <c r="E123" t="s">
        <v>4</v>
      </c>
      <c r="F123">
        <v>37</v>
      </c>
    </row>
    <row r="124" spans="1:6" x14ac:dyDescent="0.75">
      <c r="A124" t="s">
        <v>44</v>
      </c>
      <c r="B124" t="str">
        <f t="shared" si="2"/>
        <v>2020-10-03--2020-10-09</v>
      </c>
      <c r="C124" s="11">
        <v>44107</v>
      </c>
      <c r="D124" s="11">
        <f t="shared" si="3"/>
        <v>44113</v>
      </c>
      <c r="E124" t="s">
        <v>5</v>
      </c>
      <c r="F124">
        <v>13</v>
      </c>
    </row>
    <row r="125" spans="1:6" x14ac:dyDescent="0.75">
      <c r="A125" t="s">
        <v>45</v>
      </c>
      <c r="B125" t="str">
        <f t="shared" si="2"/>
        <v>2020-10-10--2020-10-16</v>
      </c>
      <c r="C125" s="11">
        <v>44114</v>
      </c>
      <c r="D125" s="11">
        <f t="shared" si="3"/>
        <v>44120</v>
      </c>
      <c r="E125" t="s">
        <v>3</v>
      </c>
      <c r="F125">
        <v>327</v>
      </c>
    </row>
    <row r="126" spans="1:6" x14ac:dyDescent="0.75">
      <c r="A126" t="s">
        <v>45</v>
      </c>
      <c r="B126" t="str">
        <f t="shared" si="2"/>
        <v>2020-10-10--2020-10-16</v>
      </c>
      <c r="C126" s="11">
        <v>44114</v>
      </c>
      <c r="D126" s="11">
        <f t="shared" si="3"/>
        <v>44120</v>
      </c>
      <c r="E126" t="s">
        <v>4</v>
      </c>
      <c r="F126">
        <v>117</v>
      </c>
    </row>
    <row r="127" spans="1:6" x14ac:dyDescent="0.75">
      <c r="A127" t="s">
        <v>45</v>
      </c>
      <c r="B127" t="str">
        <f t="shared" si="2"/>
        <v>2020-10-10--2020-10-16</v>
      </c>
      <c r="C127" s="11">
        <v>44114</v>
      </c>
      <c r="D127" s="11">
        <f t="shared" si="3"/>
        <v>44120</v>
      </c>
      <c r="E127" t="s">
        <v>5</v>
      </c>
      <c r="F127">
        <v>38</v>
      </c>
    </row>
    <row r="128" spans="1:6" x14ac:dyDescent="0.75">
      <c r="A128" t="s">
        <v>46</v>
      </c>
      <c r="B128" t="str">
        <f t="shared" si="2"/>
        <v>2020-10-17--2020-10-23</v>
      </c>
      <c r="C128" s="11">
        <v>44121</v>
      </c>
      <c r="D128" s="11">
        <f t="shared" si="3"/>
        <v>44127</v>
      </c>
      <c r="E128" t="s">
        <v>3</v>
      </c>
      <c r="F128">
        <v>768</v>
      </c>
    </row>
    <row r="129" spans="1:6" x14ac:dyDescent="0.75">
      <c r="A129" t="s">
        <v>46</v>
      </c>
      <c r="B129" t="str">
        <f t="shared" si="2"/>
        <v>2020-10-17--2020-10-23</v>
      </c>
      <c r="C129" s="11">
        <v>44121</v>
      </c>
      <c r="D129" s="11">
        <f t="shared" si="3"/>
        <v>44127</v>
      </c>
      <c r="E129" t="s">
        <v>4</v>
      </c>
      <c r="F129">
        <v>300</v>
      </c>
    </row>
    <row r="130" spans="1:6" x14ac:dyDescent="0.75">
      <c r="A130" t="s">
        <v>46</v>
      </c>
      <c r="B130" t="str">
        <f t="shared" si="2"/>
        <v>2020-10-17--2020-10-23</v>
      </c>
      <c r="C130" s="11">
        <v>44121</v>
      </c>
      <c r="D130" s="11">
        <f t="shared" si="3"/>
        <v>44127</v>
      </c>
      <c r="E130" t="s">
        <v>5</v>
      </c>
      <c r="F130">
        <v>82</v>
      </c>
    </row>
    <row r="131" spans="1:6" x14ac:dyDescent="0.75">
      <c r="A131" t="s">
        <v>47</v>
      </c>
      <c r="B131" t="str">
        <f t="shared" ref="B131:B194" si="4">TEXT(C131,"YYYY-MM-DD")&amp;"--"&amp;TEXT(D131,"YYYY-MM-DD")</f>
        <v>2020-10-24--2020-10-30</v>
      </c>
      <c r="C131" s="11">
        <v>44128</v>
      </c>
      <c r="D131" s="11">
        <f t="shared" ref="D131:D194" si="5">C131+6</f>
        <v>44134</v>
      </c>
      <c r="E131" t="s">
        <v>3</v>
      </c>
      <c r="F131">
        <v>599</v>
      </c>
    </row>
    <row r="132" spans="1:6" x14ac:dyDescent="0.75">
      <c r="A132" t="s">
        <v>47</v>
      </c>
      <c r="B132" t="str">
        <f t="shared" si="4"/>
        <v>2020-10-24--2020-10-30</v>
      </c>
      <c r="C132" s="11">
        <v>44128</v>
      </c>
      <c r="D132" s="11">
        <f t="shared" si="5"/>
        <v>44134</v>
      </c>
      <c r="E132" t="s">
        <v>4</v>
      </c>
      <c r="F132">
        <v>148</v>
      </c>
    </row>
    <row r="133" spans="1:6" x14ac:dyDescent="0.75">
      <c r="A133" t="s">
        <v>47</v>
      </c>
      <c r="B133" t="str">
        <f t="shared" si="4"/>
        <v>2020-10-24--2020-10-30</v>
      </c>
      <c r="C133" s="11">
        <v>44128</v>
      </c>
      <c r="D133" s="11">
        <f t="shared" si="5"/>
        <v>44134</v>
      </c>
      <c r="E133" t="s">
        <v>5</v>
      </c>
      <c r="F133">
        <v>98</v>
      </c>
    </row>
    <row r="134" spans="1:6" x14ac:dyDescent="0.75">
      <c r="A134" t="s">
        <v>48</v>
      </c>
      <c r="B134" t="str">
        <f t="shared" si="4"/>
        <v>2020-10-31--2020-11-06</v>
      </c>
      <c r="C134" s="11">
        <v>44135</v>
      </c>
      <c r="D134" s="11">
        <f t="shared" si="5"/>
        <v>44141</v>
      </c>
      <c r="E134" t="s">
        <v>3</v>
      </c>
      <c r="F134">
        <v>647</v>
      </c>
    </row>
    <row r="135" spans="1:6" x14ac:dyDescent="0.75">
      <c r="A135" t="s">
        <v>48</v>
      </c>
      <c r="B135" t="str">
        <f t="shared" si="4"/>
        <v>2020-10-31--2020-11-06</v>
      </c>
      <c r="C135" s="11">
        <v>44135</v>
      </c>
      <c r="D135" s="11">
        <f t="shared" si="5"/>
        <v>44141</v>
      </c>
      <c r="E135" t="s">
        <v>4</v>
      </c>
      <c r="F135">
        <v>112</v>
      </c>
    </row>
    <row r="136" spans="1:6" x14ac:dyDescent="0.75">
      <c r="A136" t="s">
        <v>48</v>
      </c>
      <c r="B136" t="str">
        <f t="shared" si="4"/>
        <v>2020-10-31--2020-11-06</v>
      </c>
      <c r="C136" s="11">
        <v>44135</v>
      </c>
      <c r="D136" s="11">
        <f t="shared" si="5"/>
        <v>44141</v>
      </c>
      <c r="E136" t="s">
        <v>5</v>
      </c>
      <c r="F136">
        <v>76</v>
      </c>
    </row>
    <row r="137" spans="1:6" x14ac:dyDescent="0.75">
      <c r="A137" t="s">
        <v>49</v>
      </c>
      <c r="B137" t="str">
        <f t="shared" si="4"/>
        <v>2020-11-07--2020-11-13</v>
      </c>
      <c r="C137" s="11">
        <v>44142</v>
      </c>
      <c r="D137" s="11">
        <f t="shared" si="5"/>
        <v>44148</v>
      </c>
      <c r="E137" t="s">
        <v>3</v>
      </c>
      <c r="F137">
        <v>449</v>
      </c>
    </row>
    <row r="138" spans="1:6" x14ac:dyDescent="0.75">
      <c r="A138" t="s">
        <v>49</v>
      </c>
      <c r="B138" t="str">
        <f t="shared" si="4"/>
        <v>2020-11-07--2020-11-13</v>
      </c>
      <c r="C138" s="11">
        <v>44142</v>
      </c>
      <c r="D138" s="11">
        <f t="shared" si="5"/>
        <v>44148</v>
      </c>
      <c r="E138" t="s">
        <v>5</v>
      </c>
      <c r="F138">
        <v>119</v>
      </c>
    </row>
    <row r="139" spans="1:6" x14ac:dyDescent="0.75">
      <c r="A139" t="s">
        <v>49</v>
      </c>
      <c r="B139" t="str">
        <f t="shared" si="4"/>
        <v>2020-11-07--2020-11-13</v>
      </c>
      <c r="C139" s="11">
        <v>44142</v>
      </c>
      <c r="D139" s="11">
        <f t="shared" si="5"/>
        <v>44148</v>
      </c>
      <c r="E139" t="s">
        <v>4</v>
      </c>
      <c r="F139">
        <v>109</v>
      </c>
    </row>
    <row r="140" spans="1:6" x14ac:dyDescent="0.75">
      <c r="A140" t="s">
        <v>50</v>
      </c>
      <c r="B140" t="str">
        <f t="shared" si="4"/>
        <v>2020-11-14--2020-11-20</v>
      </c>
      <c r="C140" s="11">
        <v>44149</v>
      </c>
      <c r="D140" s="11">
        <f t="shared" si="5"/>
        <v>44155</v>
      </c>
      <c r="E140" t="s">
        <v>3</v>
      </c>
      <c r="F140">
        <v>621</v>
      </c>
    </row>
    <row r="141" spans="1:6" x14ac:dyDescent="0.75">
      <c r="A141" t="s">
        <v>50</v>
      </c>
      <c r="B141" t="str">
        <f t="shared" si="4"/>
        <v>2020-11-14--2020-11-20</v>
      </c>
      <c r="C141" s="11">
        <v>44149</v>
      </c>
      <c r="D141" s="11">
        <f t="shared" si="5"/>
        <v>44155</v>
      </c>
      <c r="E141" t="s">
        <v>4</v>
      </c>
      <c r="F141">
        <v>123</v>
      </c>
    </row>
    <row r="142" spans="1:6" x14ac:dyDescent="0.75">
      <c r="A142" t="s">
        <v>50</v>
      </c>
      <c r="B142" t="str">
        <f t="shared" si="4"/>
        <v>2020-11-14--2020-11-20</v>
      </c>
      <c r="C142" s="11">
        <v>44149</v>
      </c>
      <c r="D142" s="11">
        <f t="shared" si="5"/>
        <v>44155</v>
      </c>
      <c r="E142" t="s">
        <v>5</v>
      </c>
      <c r="F142">
        <v>99</v>
      </c>
    </row>
    <row r="143" spans="1:6" x14ac:dyDescent="0.75">
      <c r="A143" t="s">
        <v>51</v>
      </c>
      <c r="B143" t="str">
        <f t="shared" si="4"/>
        <v>2020-11-21--2020-11-27</v>
      </c>
      <c r="C143" s="11">
        <v>44156</v>
      </c>
      <c r="D143" s="11">
        <f t="shared" si="5"/>
        <v>44162</v>
      </c>
      <c r="E143" t="s">
        <v>3</v>
      </c>
      <c r="F143">
        <v>415</v>
      </c>
    </row>
    <row r="144" spans="1:6" x14ac:dyDescent="0.75">
      <c r="A144" t="s">
        <v>51</v>
      </c>
      <c r="B144" t="str">
        <f t="shared" si="4"/>
        <v>2020-11-21--2020-11-27</v>
      </c>
      <c r="C144" s="11">
        <v>44156</v>
      </c>
      <c r="D144" s="11">
        <f t="shared" si="5"/>
        <v>44162</v>
      </c>
      <c r="E144" t="s">
        <v>4</v>
      </c>
      <c r="F144">
        <v>107</v>
      </c>
    </row>
    <row r="145" spans="1:6" x14ac:dyDescent="0.75">
      <c r="A145" t="s">
        <v>51</v>
      </c>
      <c r="B145" t="str">
        <f t="shared" si="4"/>
        <v>2020-11-21--2020-11-27</v>
      </c>
      <c r="C145" s="11">
        <v>44156</v>
      </c>
      <c r="D145" s="11">
        <f t="shared" si="5"/>
        <v>44162</v>
      </c>
      <c r="E145" t="s">
        <v>5</v>
      </c>
      <c r="F145">
        <v>74</v>
      </c>
    </row>
    <row r="146" spans="1:6" x14ac:dyDescent="0.75">
      <c r="A146" t="s">
        <v>52</v>
      </c>
      <c r="B146" t="str">
        <f t="shared" si="4"/>
        <v>2020-11-28--2020-12-04</v>
      </c>
      <c r="C146" s="11">
        <v>44163</v>
      </c>
      <c r="D146" s="11">
        <f t="shared" si="5"/>
        <v>44169</v>
      </c>
      <c r="E146" t="s">
        <v>3</v>
      </c>
      <c r="F146">
        <v>602</v>
      </c>
    </row>
    <row r="147" spans="1:6" x14ac:dyDescent="0.75">
      <c r="A147" t="s">
        <v>52</v>
      </c>
      <c r="B147" t="str">
        <f t="shared" si="4"/>
        <v>2020-11-28--2020-12-04</v>
      </c>
      <c r="C147" s="11">
        <v>44163</v>
      </c>
      <c r="D147" s="11">
        <f t="shared" si="5"/>
        <v>44169</v>
      </c>
      <c r="E147" t="s">
        <v>4</v>
      </c>
      <c r="F147">
        <v>116</v>
      </c>
    </row>
    <row r="148" spans="1:6" x14ac:dyDescent="0.75">
      <c r="A148" t="s">
        <v>52</v>
      </c>
      <c r="B148" t="str">
        <f t="shared" si="4"/>
        <v>2020-11-28--2020-12-04</v>
      </c>
      <c r="C148" s="11">
        <v>44163</v>
      </c>
      <c r="D148" s="11">
        <f t="shared" si="5"/>
        <v>44169</v>
      </c>
      <c r="E148" t="s">
        <v>5</v>
      </c>
      <c r="F148">
        <v>97</v>
      </c>
    </row>
    <row r="149" spans="1:6" x14ac:dyDescent="0.75">
      <c r="A149" t="s">
        <v>53</v>
      </c>
      <c r="B149" t="str">
        <f t="shared" si="4"/>
        <v>2020-12-05--2020-12-11</v>
      </c>
      <c r="C149" s="11">
        <v>44170</v>
      </c>
      <c r="D149" s="11">
        <f t="shared" si="5"/>
        <v>44176</v>
      </c>
      <c r="E149" t="s">
        <v>3</v>
      </c>
      <c r="F149">
        <v>563</v>
      </c>
    </row>
    <row r="150" spans="1:6" x14ac:dyDescent="0.75">
      <c r="A150" t="s">
        <v>53</v>
      </c>
      <c r="B150" t="str">
        <f t="shared" si="4"/>
        <v>2020-12-05--2020-12-11</v>
      </c>
      <c r="C150" s="11">
        <v>44170</v>
      </c>
      <c r="D150" s="11">
        <f t="shared" si="5"/>
        <v>44176</v>
      </c>
      <c r="E150" t="s">
        <v>4</v>
      </c>
      <c r="F150">
        <v>141</v>
      </c>
    </row>
    <row r="151" spans="1:6" x14ac:dyDescent="0.75">
      <c r="A151" t="s">
        <v>53</v>
      </c>
      <c r="B151" t="str">
        <f t="shared" si="4"/>
        <v>2020-12-05--2020-12-11</v>
      </c>
      <c r="C151" s="11">
        <v>44170</v>
      </c>
      <c r="D151" s="11">
        <f t="shared" si="5"/>
        <v>44176</v>
      </c>
      <c r="E151" t="s">
        <v>5</v>
      </c>
      <c r="F151">
        <v>96</v>
      </c>
    </row>
    <row r="152" spans="1:6" x14ac:dyDescent="0.75">
      <c r="A152" t="s">
        <v>54</v>
      </c>
      <c r="B152" t="str">
        <f t="shared" si="4"/>
        <v>2020-12-12--2020-12-18</v>
      </c>
      <c r="C152" s="11">
        <v>44177</v>
      </c>
      <c r="D152" s="11">
        <f t="shared" si="5"/>
        <v>44183</v>
      </c>
      <c r="E152" t="s">
        <v>3</v>
      </c>
      <c r="F152">
        <v>530</v>
      </c>
    </row>
    <row r="153" spans="1:6" x14ac:dyDescent="0.75">
      <c r="A153" t="s">
        <v>54</v>
      </c>
      <c r="B153" t="str">
        <f t="shared" si="4"/>
        <v>2020-12-12--2020-12-18</v>
      </c>
      <c r="C153" s="11">
        <v>44177</v>
      </c>
      <c r="D153" s="11">
        <f t="shared" si="5"/>
        <v>44183</v>
      </c>
      <c r="E153" t="s">
        <v>4</v>
      </c>
      <c r="F153">
        <v>142</v>
      </c>
    </row>
    <row r="154" spans="1:6" x14ac:dyDescent="0.75">
      <c r="A154" t="s">
        <v>54</v>
      </c>
      <c r="B154" t="str">
        <f t="shared" si="4"/>
        <v>2020-12-12--2020-12-18</v>
      </c>
      <c r="C154" s="11">
        <v>44177</v>
      </c>
      <c r="D154" s="11">
        <f t="shared" si="5"/>
        <v>44183</v>
      </c>
      <c r="E154" t="s">
        <v>5</v>
      </c>
      <c r="F154">
        <v>82</v>
      </c>
    </row>
    <row r="155" spans="1:6" x14ac:dyDescent="0.75">
      <c r="A155" t="s">
        <v>55</v>
      </c>
      <c r="B155" t="str">
        <f t="shared" si="4"/>
        <v>2020-12-19--2020-12-25</v>
      </c>
      <c r="C155" s="11">
        <v>44184</v>
      </c>
      <c r="D155" s="11">
        <f t="shared" si="5"/>
        <v>44190</v>
      </c>
      <c r="E155" t="s">
        <v>3</v>
      </c>
      <c r="F155">
        <v>625</v>
      </c>
    </row>
    <row r="156" spans="1:6" x14ac:dyDescent="0.75">
      <c r="A156" t="s">
        <v>55</v>
      </c>
      <c r="B156" t="str">
        <f t="shared" si="4"/>
        <v>2020-12-19--2020-12-25</v>
      </c>
      <c r="C156" s="11">
        <v>44184</v>
      </c>
      <c r="D156" s="11">
        <f t="shared" si="5"/>
        <v>44190</v>
      </c>
      <c r="E156" t="s">
        <v>4</v>
      </c>
      <c r="F156">
        <v>129</v>
      </c>
    </row>
    <row r="157" spans="1:6" x14ac:dyDescent="0.75">
      <c r="A157" t="s">
        <v>55</v>
      </c>
      <c r="B157" t="str">
        <f t="shared" si="4"/>
        <v>2020-12-19--2020-12-25</v>
      </c>
      <c r="C157" s="11">
        <v>44184</v>
      </c>
      <c r="D157" s="11">
        <f t="shared" si="5"/>
        <v>44190</v>
      </c>
      <c r="E157" t="s">
        <v>5</v>
      </c>
      <c r="F157">
        <v>88</v>
      </c>
    </row>
    <row r="158" spans="1:6" x14ac:dyDescent="0.75">
      <c r="A158" t="s">
        <v>56</v>
      </c>
      <c r="B158" t="str">
        <f t="shared" si="4"/>
        <v>2020-12-26--2021-01-01</v>
      </c>
      <c r="C158" s="11">
        <v>44191</v>
      </c>
      <c r="D158" s="11">
        <f t="shared" si="5"/>
        <v>44197</v>
      </c>
      <c r="E158" t="s">
        <v>5</v>
      </c>
      <c r="F158">
        <v>741</v>
      </c>
    </row>
    <row r="159" spans="1:6" x14ac:dyDescent="0.75">
      <c r="A159" t="s">
        <v>56</v>
      </c>
      <c r="B159" t="str">
        <f t="shared" si="4"/>
        <v>2020-12-26--2021-01-01</v>
      </c>
      <c r="C159" s="11">
        <v>44191</v>
      </c>
      <c r="D159" s="11">
        <f t="shared" si="5"/>
        <v>44197</v>
      </c>
      <c r="E159" t="s">
        <v>3</v>
      </c>
      <c r="F159">
        <v>353</v>
      </c>
    </row>
    <row r="160" spans="1:6" x14ac:dyDescent="0.75">
      <c r="A160" t="s">
        <v>56</v>
      </c>
      <c r="B160" t="str">
        <f t="shared" si="4"/>
        <v>2020-12-26--2021-01-01</v>
      </c>
      <c r="C160" s="11">
        <v>44191</v>
      </c>
      <c r="D160" s="11">
        <f t="shared" si="5"/>
        <v>44197</v>
      </c>
      <c r="E160" t="s">
        <v>4</v>
      </c>
      <c r="F160">
        <v>116</v>
      </c>
    </row>
    <row r="161" spans="1:6" x14ac:dyDescent="0.75">
      <c r="A161" t="s">
        <v>57</v>
      </c>
      <c r="B161" t="str">
        <f t="shared" si="4"/>
        <v>2021-01-02--2021-01-08</v>
      </c>
      <c r="C161" s="11">
        <v>44198</v>
      </c>
      <c r="D161" s="11">
        <f t="shared" si="5"/>
        <v>44204</v>
      </c>
      <c r="E161" t="s">
        <v>3</v>
      </c>
      <c r="F161">
        <v>511</v>
      </c>
    </row>
    <row r="162" spans="1:6" x14ac:dyDescent="0.75">
      <c r="A162" t="s">
        <v>57</v>
      </c>
      <c r="B162" t="str">
        <f t="shared" si="4"/>
        <v>2021-01-02--2021-01-08</v>
      </c>
      <c r="C162" s="11">
        <v>44198</v>
      </c>
      <c r="D162" s="11">
        <f t="shared" si="5"/>
        <v>44204</v>
      </c>
      <c r="E162" t="s">
        <v>4</v>
      </c>
      <c r="F162">
        <v>124</v>
      </c>
    </row>
    <row r="163" spans="1:6" x14ac:dyDescent="0.75">
      <c r="A163" t="s">
        <v>57</v>
      </c>
      <c r="B163" t="str">
        <f t="shared" si="4"/>
        <v>2021-01-02--2021-01-08</v>
      </c>
      <c r="C163" s="11">
        <v>44198</v>
      </c>
      <c r="D163" s="11">
        <f t="shared" si="5"/>
        <v>44204</v>
      </c>
      <c r="E163" t="s">
        <v>5</v>
      </c>
      <c r="F163">
        <v>81</v>
      </c>
    </row>
    <row r="164" spans="1:6" x14ac:dyDescent="0.75">
      <c r="A164" t="s">
        <v>58</v>
      </c>
      <c r="B164" t="str">
        <f t="shared" si="4"/>
        <v>2021-01-09--2021-01-15</v>
      </c>
      <c r="C164" s="11">
        <v>44205</v>
      </c>
      <c r="D164" s="11">
        <f t="shared" si="5"/>
        <v>44211</v>
      </c>
      <c r="E164" t="s">
        <v>3</v>
      </c>
      <c r="F164">
        <v>470</v>
      </c>
    </row>
    <row r="165" spans="1:6" x14ac:dyDescent="0.75">
      <c r="A165" t="s">
        <v>58</v>
      </c>
      <c r="B165" t="str">
        <f t="shared" si="4"/>
        <v>2021-01-09--2021-01-15</v>
      </c>
      <c r="C165" s="11">
        <v>44205</v>
      </c>
      <c r="D165" s="11">
        <f t="shared" si="5"/>
        <v>44211</v>
      </c>
      <c r="E165" t="s">
        <v>4</v>
      </c>
      <c r="F165">
        <v>125</v>
      </c>
    </row>
    <row r="166" spans="1:6" x14ac:dyDescent="0.75">
      <c r="A166" t="s">
        <v>58</v>
      </c>
      <c r="B166" t="str">
        <f t="shared" si="4"/>
        <v>2021-01-09--2021-01-15</v>
      </c>
      <c r="C166" s="11">
        <v>44205</v>
      </c>
      <c r="D166" s="11">
        <f t="shared" si="5"/>
        <v>44211</v>
      </c>
      <c r="E166" t="s">
        <v>5</v>
      </c>
      <c r="F166">
        <v>85</v>
      </c>
    </row>
    <row r="167" spans="1:6" x14ac:dyDescent="0.75">
      <c r="A167" t="s">
        <v>59</v>
      </c>
      <c r="B167" t="str">
        <f t="shared" si="4"/>
        <v>2021-01-16--2021-01-22</v>
      </c>
      <c r="C167" s="11">
        <v>44212</v>
      </c>
      <c r="D167" s="11">
        <f t="shared" si="5"/>
        <v>44218</v>
      </c>
      <c r="E167" t="s">
        <v>3</v>
      </c>
      <c r="F167">
        <v>480</v>
      </c>
    </row>
    <row r="168" spans="1:6" x14ac:dyDescent="0.75">
      <c r="A168" t="s">
        <v>59</v>
      </c>
      <c r="B168" t="str">
        <f t="shared" si="4"/>
        <v>2021-01-16--2021-01-22</v>
      </c>
      <c r="C168" s="11">
        <v>44212</v>
      </c>
      <c r="D168" s="11">
        <f t="shared" si="5"/>
        <v>44218</v>
      </c>
      <c r="E168" t="s">
        <v>4</v>
      </c>
      <c r="F168">
        <v>156</v>
      </c>
    </row>
    <row r="169" spans="1:6" x14ac:dyDescent="0.75">
      <c r="A169" t="s">
        <v>59</v>
      </c>
      <c r="B169" t="str">
        <f t="shared" si="4"/>
        <v>2021-01-16--2021-01-22</v>
      </c>
      <c r="C169" s="11">
        <v>44212</v>
      </c>
      <c r="D169" s="11">
        <f t="shared" si="5"/>
        <v>44218</v>
      </c>
      <c r="E169" t="s">
        <v>5</v>
      </c>
      <c r="F169">
        <v>146</v>
      </c>
    </row>
    <row r="170" spans="1:6" x14ac:dyDescent="0.75">
      <c r="A170" t="s">
        <v>60</v>
      </c>
      <c r="B170" t="str">
        <f t="shared" si="4"/>
        <v>2021-01-23--2021-01-29</v>
      </c>
      <c r="C170" s="11">
        <v>44219</v>
      </c>
      <c r="D170" s="11">
        <f t="shared" si="5"/>
        <v>44225</v>
      </c>
      <c r="E170" t="s">
        <v>3</v>
      </c>
      <c r="F170">
        <v>555</v>
      </c>
    </row>
    <row r="171" spans="1:6" x14ac:dyDescent="0.75">
      <c r="A171" t="s">
        <v>60</v>
      </c>
      <c r="B171" t="str">
        <f t="shared" si="4"/>
        <v>2021-01-23--2021-01-29</v>
      </c>
      <c r="C171" s="11">
        <v>44219</v>
      </c>
      <c r="D171" s="11">
        <f t="shared" si="5"/>
        <v>44225</v>
      </c>
      <c r="E171" t="s">
        <v>4</v>
      </c>
      <c r="F171">
        <v>116</v>
      </c>
    </row>
    <row r="172" spans="1:6" x14ac:dyDescent="0.75">
      <c r="A172" t="s">
        <v>60</v>
      </c>
      <c r="B172" t="str">
        <f t="shared" si="4"/>
        <v>2021-01-23--2021-01-29</v>
      </c>
      <c r="C172" s="11">
        <v>44219</v>
      </c>
      <c r="D172" s="11">
        <f t="shared" si="5"/>
        <v>44225</v>
      </c>
      <c r="E172" t="s">
        <v>5</v>
      </c>
      <c r="F172">
        <v>101</v>
      </c>
    </row>
    <row r="173" spans="1:6" x14ac:dyDescent="0.75">
      <c r="A173" t="s">
        <v>61</v>
      </c>
      <c r="B173" t="str">
        <f t="shared" si="4"/>
        <v>2021-01-30--2021-02-05</v>
      </c>
      <c r="C173" s="11">
        <v>44226</v>
      </c>
      <c r="D173" s="11">
        <f t="shared" si="5"/>
        <v>44232</v>
      </c>
      <c r="E173" t="s">
        <v>3</v>
      </c>
      <c r="F173">
        <v>560</v>
      </c>
    </row>
    <row r="174" spans="1:6" x14ac:dyDescent="0.75">
      <c r="A174" t="s">
        <v>61</v>
      </c>
      <c r="B174" t="str">
        <f t="shared" si="4"/>
        <v>2021-01-30--2021-02-05</v>
      </c>
      <c r="C174" s="11">
        <v>44226</v>
      </c>
      <c r="D174" s="11">
        <f t="shared" si="5"/>
        <v>44232</v>
      </c>
      <c r="E174" t="s">
        <v>4</v>
      </c>
      <c r="F174">
        <v>96</v>
      </c>
    </row>
    <row r="175" spans="1:6" x14ac:dyDescent="0.75">
      <c r="A175" t="s">
        <v>61</v>
      </c>
      <c r="B175" t="str">
        <f t="shared" si="4"/>
        <v>2021-01-30--2021-02-05</v>
      </c>
      <c r="C175" s="11">
        <v>44226</v>
      </c>
      <c r="D175" s="11">
        <f t="shared" si="5"/>
        <v>44232</v>
      </c>
      <c r="E175" t="s">
        <v>5</v>
      </c>
      <c r="F175">
        <v>81</v>
      </c>
    </row>
    <row r="176" spans="1:6" x14ac:dyDescent="0.75">
      <c r="A176" t="s">
        <v>62</v>
      </c>
      <c r="B176" t="str">
        <f t="shared" si="4"/>
        <v>2021-02-06--2021-02-12</v>
      </c>
      <c r="C176" s="11">
        <v>44233</v>
      </c>
      <c r="D176" s="11">
        <f t="shared" si="5"/>
        <v>44239</v>
      </c>
      <c r="E176" t="s">
        <v>3</v>
      </c>
      <c r="F176">
        <v>598</v>
      </c>
    </row>
    <row r="177" spans="1:6" x14ac:dyDescent="0.75">
      <c r="A177" t="s">
        <v>62</v>
      </c>
      <c r="B177" t="str">
        <f t="shared" si="4"/>
        <v>2021-02-06--2021-02-12</v>
      </c>
      <c r="C177" s="11">
        <v>44233</v>
      </c>
      <c r="D177" s="11">
        <f t="shared" si="5"/>
        <v>44239</v>
      </c>
      <c r="E177" t="s">
        <v>5</v>
      </c>
      <c r="F177">
        <v>123</v>
      </c>
    </row>
    <row r="178" spans="1:6" x14ac:dyDescent="0.75">
      <c r="A178" t="s">
        <v>62</v>
      </c>
      <c r="B178" t="str">
        <f t="shared" si="4"/>
        <v>2021-02-06--2021-02-12</v>
      </c>
      <c r="C178" s="11">
        <v>44233</v>
      </c>
      <c r="D178" s="11">
        <f t="shared" si="5"/>
        <v>44239</v>
      </c>
      <c r="E178" t="s">
        <v>4</v>
      </c>
      <c r="F178">
        <v>105</v>
      </c>
    </row>
    <row r="179" spans="1:6" x14ac:dyDescent="0.75">
      <c r="A179" t="s">
        <v>63</v>
      </c>
      <c r="B179" t="str">
        <f t="shared" si="4"/>
        <v>2021-02-13--2021-02-19</v>
      </c>
      <c r="C179" s="11">
        <v>44240</v>
      </c>
      <c r="D179" s="11">
        <f t="shared" si="5"/>
        <v>44246</v>
      </c>
      <c r="E179" t="s">
        <v>3</v>
      </c>
      <c r="F179">
        <v>469</v>
      </c>
    </row>
    <row r="180" spans="1:6" x14ac:dyDescent="0.75">
      <c r="A180" t="s">
        <v>63</v>
      </c>
      <c r="B180" t="str">
        <f t="shared" si="4"/>
        <v>2021-02-13--2021-02-19</v>
      </c>
      <c r="C180" s="11">
        <v>44240</v>
      </c>
      <c r="D180" s="11">
        <f t="shared" si="5"/>
        <v>44246</v>
      </c>
      <c r="E180" t="s">
        <v>4</v>
      </c>
      <c r="F180">
        <v>103</v>
      </c>
    </row>
    <row r="181" spans="1:6" x14ac:dyDescent="0.75">
      <c r="A181" t="s">
        <v>63</v>
      </c>
      <c r="B181" t="str">
        <f t="shared" si="4"/>
        <v>2021-02-13--2021-02-19</v>
      </c>
      <c r="C181" s="11">
        <v>44240</v>
      </c>
      <c r="D181" s="11">
        <f t="shared" si="5"/>
        <v>44246</v>
      </c>
      <c r="E181" t="s">
        <v>5</v>
      </c>
      <c r="F181">
        <v>93</v>
      </c>
    </row>
    <row r="182" spans="1:6" x14ac:dyDescent="0.75">
      <c r="A182" t="s">
        <v>64</v>
      </c>
      <c r="B182" t="str">
        <f t="shared" si="4"/>
        <v>2021-02-20--2021-02-26</v>
      </c>
      <c r="C182" s="11">
        <v>44247</v>
      </c>
      <c r="D182" s="11">
        <f t="shared" si="5"/>
        <v>44253</v>
      </c>
      <c r="E182" t="s">
        <v>3</v>
      </c>
      <c r="F182">
        <v>472</v>
      </c>
    </row>
    <row r="183" spans="1:6" x14ac:dyDescent="0.75">
      <c r="A183" t="s">
        <v>64</v>
      </c>
      <c r="B183" t="str">
        <f t="shared" si="4"/>
        <v>2021-02-20--2021-02-26</v>
      </c>
      <c r="C183" s="11">
        <v>44247</v>
      </c>
      <c r="D183" s="11">
        <f t="shared" si="5"/>
        <v>44253</v>
      </c>
      <c r="E183" t="s">
        <v>4</v>
      </c>
      <c r="F183">
        <v>105</v>
      </c>
    </row>
    <row r="184" spans="1:6" x14ac:dyDescent="0.75">
      <c r="A184" t="s">
        <v>64</v>
      </c>
      <c r="B184" t="str">
        <f t="shared" si="4"/>
        <v>2021-02-20--2021-02-26</v>
      </c>
      <c r="C184" s="11">
        <v>44247</v>
      </c>
      <c r="D184" s="11">
        <f t="shared" si="5"/>
        <v>44253</v>
      </c>
      <c r="E184" t="s">
        <v>5</v>
      </c>
      <c r="F184">
        <v>94</v>
      </c>
    </row>
    <row r="185" spans="1:6" x14ac:dyDescent="0.75">
      <c r="A185" t="s">
        <v>65</v>
      </c>
      <c r="B185" t="str">
        <f t="shared" si="4"/>
        <v>2021-02-27--2021-03-05</v>
      </c>
      <c r="C185" s="11">
        <v>44254</v>
      </c>
      <c r="D185" s="11">
        <f t="shared" si="5"/>
        <v>44260</v>
      </c>
      <c r="E185" t="s">
        <v>3</v>
      </c>
      <c r="F185">
        <v>443</v>
      </c>
    </row>
    <row r="186" spans="1:6" x14ac:dyDescent="0.75">
      <c r="A186" t="s">
        <v>65</v>
      </c>
      <c r="B186" t="str">
        <f t="shared" si="4"/>
        <v>2021-02-27--2021-03-05</v>
      </c>
      <c r="C186" s="11">
        <v>44254</v>
      </c>
      <c r="D186" s="11">
        <f t="shared" si="5"/>
        <v>44260</v>
      </c>
      <c r="E186" t="s">
        <v>4</v>
      </c>
      <c r="F186">
        <v>122</v>
      </c>
    </row>
    <row r="187" spans="1:6" x14ac:dyDescent="0.75">
      <c r="A187" t="s">
        <v>65</v>
      </c>
      <c r="B187" t="str">
        <f t="shared" si="4"/>
        <v>2021-02-27--2021-03-05</v>
      </c>
      <c r="C187" s="11">
        <v>44254</v>
      </c>
      <c r="D187" s="11">
        <f t="shared" si="5"/>
        <v>44260</v>
      </c>
      <c r="E187" t="s">
        <v>5</v>
      </c>
      <c r="F187">
        <v>101</v>
      </c>
    </row>
    <row r="188" spans="1:6" x14ac:dyDescent="0.75">
      <c r="A188" t="s">
        <v>66</v>
      </c>
      <c r="B188" t="str">
        <f t="shared" si="4"/>
        <v>2021-03-06--2021-03-12</v>
      </c>
      <c r="C188" s="11">
        <v>44261</v>
      </c>
      <c r="D188" s="11">
        <f t="shared" si="5"/>
        <v>44267</v>
      </c>
      <c r="E188" t="s">
        <v>3</v>
      </c>
      <c r="F188">
        <v>486</v>
      </c>
    </row>
    <row r="189" spans="1:6" x14ac:dyDescent="0.75">
      <c r="A189" t="s">
        <v>66</v>
      </c>
      <c r="B189" t="str">
        <f t="shared" si="4"/>
        <v>2021-03-06--2021-03-12</v>
      </c>
      <c r="C189" s="11">
        <v>44261</v>
      </c>
      <c r="D189" s="11">
        <f t="shared" si="5"/>
        <v>44267</v>
      </c>
      <c r="E189" t="s">
        <v>4</v>
      </c>
      <c r="F189">
        <v>116</v>
      </c>
    </row>
    <row r="190" spans="1:6" x14ac:dyDescent="0.75">
      <c r="A190" t="s">
        <v>66</v>
      </c>
      <c r="B190" t="str">
        <f t="shared" si="4"/>
        <v>2021-03-06--2021-03-12</v>
      </c>
      <c r="C190" s="11">
        <v>44261</v>
      </c>
      <c r="D190" s="11">
        <f t="shared" si="5"/>
        <v>44267</v>
      </c>
      <c r="E190" t="s">
        <v>5</v>
      </c>
      <c r="F190">
        <v>89</v>
      </c>
    </row>
    <row r="191" spans="1:6" x14ac:dyDescent="0.75">
      <c r="A191" t="s">
        <v>294</v>
      </c>
      <c r="B191" t="str">
        <f t="shared" si="4"/>
        <v>2021-03-13--2021-03-19</v>
      </c>
      <c r="C191" s="11">
        <v>44268</v>
      </c>
      <c r="D191" s="11">
        <f t="shared" si="5"/>
        <v>44274</v>
      </c>
      <c r="E191" t="s">
        <v>3</v>
      </c>
      <c r="F191">
        <v>447</v>
      </c>
    </row>
    <row r="192" spans="1:6" x14ac:dyDescent="0.75">
      <c r="A192" t="s">
        <v>294</v>
      </c>
      <c r="B192" t="str">
        <f t="shared" si="4"/>
        <v>2021-03-13--2021-03-19</v>
      </c>
      <c r="C192" s="11">
        <v>44268</v>
      </c>
      <c r="D192" s="11">
        <f t="shared" si="5"/>
        <v>44274</v>
      </c>
      <c r="E192" t="s">
        <v>5</v>
      </c>
      <c r="F192">
        <v>287</v>
      </c>
    </row>
    <row r="193" spans="1:6" x14ac:dyDescent="0.75">
      <c r="A193" t="s">
        <v>294</v>
      </c>
      <c r="B193" t="str">
        <f t="shared" si="4"/>
        <v>2021-03-13--2021-03-19</v>
      </c>
      <c r="C193" s="11">
        <v>44268</v>
      </c>
      <c r="D193" s="11">
        <f t="shared" si="5"/>
        <v>44274</v>
      </c>
      <c r="E193" t="s">
        <v>4</v>
      </c>
      <c r="F193">
        <v>113</v>
      </c>
    </row>
    <row r="194" spans="1:6" x14ac:dyDescent="0.75">
      <c r="A194" t="s">
        <v>68</v>
      </c>
      <c r="B194" t="str">
        <f t="shared" si="4"/>
        <v>2021-03-20--2021-03-26</v>
      </c>
      <c r="C194" s="11">
        <v>44275</v>
      </c>
      <c r="D194" s="11">
        <f t="shared" si="5"/>
        <v>44281</v>
      </c>
      <c r="E194" t="s">
        <v>3</v>
      </c>
      <c r="F194">
        <v>403</v>
      </c>
    </row>
    <row r="195" spans="1:6" x14ac:dyDescent="0.75">
      <c r="A195" t="s">
        <v>68</v>
      </c>
      <c r="B195" t="str">
        <f t="shared" ref="B195:B214" si="6">TEXT(C195,"YYYY-MM-DD")&amp;"--"&amp;TEXT(D195,"YYYY-MM-DD")</f>
        <v>2021-03-20--2021-03-26</v>
      </c>
      <c r="C195" s="11">
        <v>44275</v>
      </c>
      <c r="D195" s="11">
        <f t="shared" ref="D195:D214" si="7">C195+6</f>
        <v>44281</v>
      </c>
      <c r="E195" t="s">
        <v>4</v>
      </c>
      <c r="F195">
        <v>120</v>
      </c>
    </row>
    <row r="196" spans="1:6" x14ac:dyDescent="0.75">
      <c r="A196" t="s">
        <v>68</v>
      </c>
      <c r="B196" t="str">
        <f t="shared" si="6"/>
        <v>2021-03-20--2021-03-26</v>
      </c>
      <c r="C196" s="11">
        <v>44275</v>
      </c>
      <c r="D196" s="11">
        <f t="shared" si="7"/>
        <v>44281</v>
      </c>
      <c r="E196" t="s">
        <v>5</v>
      </c>
      <c r="F196">
        <v>82</v>
      </c>
    </row>
    <row r="197" spans="1:6" x14ac:dyDescent="0.75">
      <c r="A197" t="s">
        <v>69</v>
      </c>
      <c r="B197" t="str">
        <f t="shared" si="6"/>
        <v>2021-03-27--2021-04-02</v>
      </c>
      <c r="C197" s="11">
        <v>44282</v>
      </c>
      <c r="D197" s="11">
        <f t="shared" si="7"/>
        <v>44288</v>
      </c>
      <c r="E197" t="s">
        <v>3</v>
      </c>
      <c r="F197">
        <v>331</v>
      </c>
    </row>
    <row r="198" spans="1:6" x14ac:dyDescent="0.75">
      <c r="A198" t="s">
        <v>69</v>
      </c>
      <c r="B198" t="str">
        <f t="shared" si="6"/>
        <v>2021-03-27--2021-04-02</v>
      </c>
      <c r="C198" s="11">
        <v>44282</v>
      </c>
      <c r="D198" s="11">
        <f t="shared" si="7"/>
        <v>44288</v>
      </c>
      <c r="E198" t="s">
        <v>5</v>
      </c>
      <c r="F198">
        <v>85</v>
      </c>
    </row>
    <row r="199" spans="1:6" x14ac:dyDescent="0.75">
      <c r="A199" t="s">
        <v>69</v>
      </c>
      <c r="B199" t="str">
        <f t="shared" si="6"/>
        <v>2021-03-27--2021-04-02</v>
      </c>
      <c r="C199" s="11">
        <v>44282</v>
      </c>
      <c r="D199" s="11">
        <f t="shared" si="7"/>
        <v>44288</v>
      </c>
      <c r="E199" t="s">
        <v>4</v>
      </c>
      <c r="F199">
        <v>84</v>
      </c>
    </row>
    <row r="200" spans="1:6" x14ac:dyDescent="0.75">
      <c r="A200" t="s">
        <v>70</v>
      </c>
      <c r="B200" t="str">
        <f t="shared" si="6"/>
        <v>2021-04-03--2021-04-09</v>
      </c>
      <c r="C200" s="11">
        <v>44289</v>
      </c>
      <c r="D200" s="11">
        <f t="shared" si="7"/>
        <v>44295</v>
      </c>
      <c r="E200" t="s">
        <v>3</v>
      </c>
      <c r="F200">
        <v>437</v>
      </c>
    </row>
    <row r="201" spans="1:6" x14ac:dyDescent="0.75">
      <c r="A201" t="s">
        <v>70</v>
      </c>
      <c r="B201" t="str">
        <f t="shared" si="6"/>
        <v>2021-04-03--2021-04-09</v>
      </c>
      <c r="C201" s="11">
        <v>44289</v>
      </c>
      <c r="D201" s="11">
        <f t="shared" si="7"/>
        <v>44295</v>
      </c>
      <c r="E201" t="s">
        <v>4</v>
      </c>
      <c r="F201">
        <v>96</v>
      </c>
    </row>
    <row r="202" spans="1:6" x14ac:dyDescent="0.75">
      <c r="A202" t="s">
        <v>70</v>
      </c>
      <c r="B202" t="str">
        <f t="shared" si="6"/>
        <v>2021-04-03--2021-04-09</v>
      </c>
      <c r="C202" s="11">
        <v>44289</v>
      </c>
      <c r="D202" s="11">
        <f t="shared" si="7"/>
        <v>44295</v>
      </c>
      <c r="E202" t="s">
        <v>5</v>
      </c>
      <c r="F202">
        <v>58</v>
      </c>
    </row>
    <row r="203" spans="1:6" x14ac:dyDescent="0.75">
      <c r="A203" t="s">
        <v>71</v>
      </c>
      <c r="B203" t="str">
        <f t="shared" si="6"/>
        <v>2021-04-10--2021-04-16</v>
      </c>
      <c r="C203" s="11">
        <v>44296</v>
      </c>
      <c r="D203" s="11">
        <f t="shared" si="7"/>
        <v>44302</v>
      </c>
      <c r="E203" t="s">
        <v>3</v>
      </c>
      <c r="F203">
        <v>568</v>
      </c>
    </row>
    <row r="204" spans="1:6" x14ac:dyDescent="0.75">
      <c r="A204" t="s">
        <v>71</v>
      </c>
      <c r="B204" t="str">
        <f t="shared" si="6"/>
        <v>2021-04-10--2021-04-16</v>
      </c>
      <c r="C204" s="11">
        <v>44296</v>
      </c>
      <c r="D204" s="11">
        <f t="shared" si="7"/>
        <v>44302</v>
      </c>
      <c r="E204" t="s">
        <v>4</v>
      </c>
      <c r="F204">
        <v>222</v>
      </c>
    </row>
    <row r="205" spans="1:6" x14ac:dyDescent="0.75">
      <c r="A205" t="s">
        <v>71</v>
      </c>
      <c r="B205" t="str">
        <f t="shared" si="6"/>
        <v>2021-04-10--2021-04-16</v>
      </c>
      <c r="C205" s="11">
        <v>44296</v>
      </c>
      <c r="D205" s="11">
        <f t="shared" si="7"/>
        <v>44302</v>
      </c>
      <c r="E205" t="s">
        <v>5</v>
      </c>
      <c r="F205">
        <v>88</v>
      </c>
    </row>
    <row r="206" spans="1:6" x14ac:dyDescent="0.75">
      <c r="A206" t="s">
        <v>72</v>
      </c>
      <c r="B206" t="str">
        <f t="shared" si="6"/>
        <v>2021-04-17--2021-04-23</v>
      </c>
      <c r="C206" s="11">
        <v>44303</v>
      </c>
      <c r="D206" s="11">
        <f t="shared" si="7"/>
        <v>44309</v>
      </c>
      <c r="E206" t="s">
        <v>3</v>
      </c>
      <c r="F206">
        <v>470</v>
      </c>
    </row>
    <row r="207" spans="1:6" x14ac:dyDescent="0.75">
      <c r="A207" t="s">
        <v>72</v>
      </c>
      <c r="B207" t="str">
        <f t="shared" si="6"/>
        <v>2021-04-17--2021-04-23</v>
      </c>
      <c r="C207" s="11">
        <v>44303</v>
      </c>
      <c r="D207" s="11">
        <f t="shared" si="7"/>
        <v>44309</v>
      </c>
      <c r="E207" t="s">
        <v>4</v>
      </c>
      <c r="F207">
        <v>202</v>
      </c>
    </row>
    <row r="208" spans="1:6" x14ac:dyDescent="0.75">
      <c r="A208" t="s">
        <v>72</v>
      </c>
      <c r="B208" t="str">
        <f t="shared" si="6"/>
        <v>2021-04-17--2021-04-23</v>
      </c>
      <c r="C208" s="11">
        <v>44303</v>
      </c>
      <c r="D208" s="11">
        <f t="shared" si="7"/>
        <v>44309</v>
      </c>
      <c r="E208" t="s">
        <v>5</v>
      </c>
      <c r="F208">
        <v>81</v>
      </c>
    </row>
    <row r="209" spans="1:6" x14ac:dyDescent="0.75">
      <c r="A209" t="s">
        <v>73</v>
      </c>
      <c r="B209" t="str">
        <f t="shared" si="6"/>
        <v>2021-04-24--2021-04-30</v>
      </c>
      <c r="C209" s="11">
        <v>44310</v>
      </c>
      <c r="D209" s="11">
        <f t="shared" si="7"/>
        <v>44316</v>
      </c>
      <c r="E209" t="s">
        <v>3</v>
      </c>
      <c r="F209">
        <v>628</v>
      </c>
    </row>
    <row r="210" spans="1:6" x14ac:dyDescent="0.75">
      <c r="A210" t="s">
        <v>73</v>
      </c>
      <c r="B210" t="str">
        <f t="shared" si="6"/>
        <v>2021-04-24--2021-04-30</v>
      </c>
      <c r="C210" s="11">
        <v>44310</v>
      </c>
      <c r="D210" s="11">
        <f t="shared" si="7"/>
        <v>44316</v>
      </c>
      <c r="E210" t="s">
        <v>4</v>
      </c>
      <c r="F210">
        <v>230</v>
      </c>
    </row>
    <row r="211" spans="1:6" x14ac:dyDescent="0.75">
      <c r="A211" t="s">
        <v>73</v>
      </c>
      <c r="B211" t="str">
        <f t="shared" si="6"/>
        <v>2021-04-24--2021-04-30</v>
      </c>
      <c r="C211" s="11">
        <v>44310</v>
      </c>
      <c r="D211" s="11">
        <f t="shared" si="7"/>
        <v>44316</v>
      </c>
      <c r="E211" t="s">
        <v>5</v>
      </c>
      <c r="F211">
        <v>84</v>
      </c>
    </row>
    <row r="212" spans="1:6" x14ac:dyDescent="0.75">
      <c r="A212" t="s">
        <v>74</v>
      </c>
      <c r="B212" t="str">
        <f t="shared" si="6"/>
        <v>2021-05-01--2021-05-07</v>
      </c>
      <c r="C212" s="11">
        <v>44317</v>
      </c>
      <c r="D212" s="11">
        <f t="shared" si="7"/>
        <v>44323</v>
      </c>
      <c r="E212" t="s">
        <v>3</v>
      </c>
      <c r="F212">
        <v>514</v>
      </c>
    </row>
    <row r="213" spans="1:6" x14ac:dyDescent="0.75">
      <c r="A213" t="s">
        <v>74</v>
      </c>
      <c r="B213" t="str">
        <f t="shared" si="6"/>
        <v>2021-05-01--2021-05-07</v>
      </c>
      <c r="C213" s="11">
        <v>44317</v>
      </c>
      <c r="D213" s="11">
        <f t="shared" si="7"/>
        <v>44323</v>
      </c>
      <c r="E213" t="s">
        <v>5</v>
      </c>
      <c r="F213">
        <v>78</v>
      </c>
    </row>
    <row r="214" spans="1:6" x14ac:dyDescent="0.75">
      <c r="A214" t="s">
        <v>74</v>
      </c>
      <c r="B214" t="str">
        <f t="shared" si="6"/>
        <v>2021-05-01--2021-05-07</v>
      </c>
      <c r="C214" s="11">
        <v>44317</v>
      </c>
      <c r="D214" s="11">
        <f t="shared" si="7"/>
        <v>44323</v>
      </c>
      <c r="E214" t="s">
        <v>4</v>
      </c>
      <c r="F214">
        <v>75</v>
      </c>
    </row>
  </sheetData>
  <phoneticPr fontId="4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A56B8-9A73-4A6B-A72C-B1331F392174}">
  <sheetPr>
    <tabColor theme="9" tint="0.39997558519241921"/>
  </sheetPr>
  <dimension ref="A1:N14"/>
  <sheetViews>
    <sheetView workbookViewId="0">
      <selection activeCell="D8" sqref="D8"/>
    </sheetView>
  </sheetViews>
  <sheetFormatPr defaultRowHeight="14.75" x14ac:dyDescent="0.75"/>
  <cols>
    <col min="1" max="2" width="20.54296875" bestFit="1" customWidth="1"/>
    <col min="3" max="3" width="19.453125" bestFit="1" customWidth="1"/>
    <col min="4" max="4" width="20.54296875" bestFit="1" customWidth="1"/>
    <col min="5" max="7" width="12.6796875" bestFit="1" customWidth="1"/>
    <col min="8" max="12" width="12" bestFit="1" customWidth="1"/>
    <col min="13" max="13" width="20.54296875" bestFit="1" customWidth="1"/>
    <col min="14" max="14" width="19.453125" bestFit="1" customWidth="1"/>
  </cols>
  <sheetData>
    <row r="1" spans="1:14" x14ac:dyDescent="0.75">
      <c r="A1" s="29"/>
      <c r="B1" s="29" t="s">
        <v>302</v>
      </c>
      <c r="C1" s="29" t="s">
        <v>304</v>
      </c>
      <c r="D1" s="29" t="s">
        <v>306</v>
      </c>
      <c r="E1" s="29" t="s">
        <v>311</v>
      </c>
      <c r="F1" s="29" t="s">
        <v>312</v>
      </c>
      <c r="G1" s="29" t="s">
        <v>313</v>
      </c>
      <c r="H1" s="29" t="s">
        <v>314</v>
      </c>
      <c r="I1" s="29" t="s">
        <v>315</v>
      </c>
      <c r="J1" s="29" t="s">
        <v>316</v>
      </c>
      <c r="K1" s="29" t="s">
        <v>317</v>
      </c>
      <c r="L1" s="29" t="s">
        <v>318</v>
      </c>
      <c r="M1" s="29" t="s">
        <v>307</v>
      </c>
      <c r="N1" s="29" t="s">
        <v>309</v>
      </c>
    </row>
    <row r="2" spans="1:14" x14ac:dyDescent="0.75">
      <c r="A2" s="27" t="s">
        <v>302</v>
      </c>
      <c r="B2" s="27">
        <v>1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x14ac:dyDescent="0.75">
      <c r="A3" s="27" t="s">
        <v>304</v>
      </c>
      <c r="B3" s="27">
        <v>0.43746429992294261</v>
      </c>
      <c r="C3" s="27">
        <v>1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</row>
    <row r="4" spans="1:14" x14ac:dyDescent="0.75">
      <c r="A4" s="27" t="s">
        <v>306</v>
      </c>
      <c r="B4" s="27">
        <v>1.4258212895345353E-2</v>
      </c>
      <c r="C4" s="27">
        <v>4.8133160123834201E-2</v>
      </c>
      <c r="D4" s="27">
        <v>1</v>
      </c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1:14" x14ac:dyDescent="0.75">
      <c r="A5" s="27" t="s">
        <v>311</v>
      </c>
      <c r="B5" s="27">
        <v>-3.8772122518633538E-2</v>
      </c>
      <c r="C5" s="27">
        <v>-0.20657066893800102</v>
      </c>
      <c r="D5" s="27">
        <v>1.0913618148583142E-2</v>
      </c>
      <c r="E5" s="27">
        <v>1</v>
      </c>
      <c r="F5" s="27"/>
      <c r="G5" s="27"/>
      <c r="H5" s="27"/>
      <c r="I5" s="27"/>
      <c r="J5" s="27"/>
      <c r="K5" s="27"/>
      <c r="L5" s="27"/>
      <c r="M5" s="27"/>
      <c r="N5" s="27"/>
    </row>
    <row r="6" spans="1:14" x14ac:dyDescent="0.75">
      <c r="A6" s="27" t="s">
        <v>312</v>
      </c>
      <c r="B6" s="27">
        <v>-3.4263985419519397E-3</v>
      </c>
      <c r="C6" s="27">
        <v>-0.25823125188571205</v>
      </c>
      <c r="D6" s="27">
        <v>1.0059827501449075E-2</v>
      </c>
      <c r="E6" s="27">
        <v>2.0615750971634272E-2</v>
      </c>
      <c r="F6" s="27">
        <v>1</v>
      </c>
      <c r="G6" s="27"/>
      <c r="H6" s="27"/>
      <c r="I6" s="27"/>
      <c r="J6" s="27"/>
      <c r="K6" s="27"/>
      <c r="L6" s="27"/>
      <c r="M6" s="27"/>
      <c r="N6" s="27"/>
    </row>
    <row r="7" spans="1:14" x14ac:dyDescent="0.75">
      <c r="A7" s="27" t="s">
        <v>313</v>
      </c>
      <c r="B7" s="27">
        <v>-5.5640780129687012E-2</v>
      </c>
      <c r="C7" s="27">
        <v>-0.28178388281905198</v>
      </c>
      <c r="D7" s="27">
        <v>2.303964974672694E-2</v>
      </c>
      <c r="E7" s="27">
        <v>1.3961486847168041E-2</v>
      </c>
      <c r="F7" s="27">
        <v>1.3776713715782946E-2</v>
      </c>
      <c r="G7" s="27">
        <v>1</v>
      </c>
      <c r="H7" s="27"/>
      <c r="I7" s="27"/>
      <c r="J7" s="27"/>
      <c r="K7" s="27"/>
      <c r="L7" s="27"/>
      <c r="M7" s="27"/>
      <c r="N7" s="27"/>
    </row>
    <row r="8" spans="1:14" x14ac:dyDescent="0.75">
      <c r="A8" s="27" t="s">
        <v>314</v>
      </c>
      <c r="B8" s="27">
        <v>-3.2927580592358036E-2</v>
      </c>
      <c r="C8" s="27">
        <v>-2.6137947099388888E-2</v>
      </c>
      <c r="D8" s="27">
        <v>0.15311544576108069</v>
      </c>
      <c r="E8" s="27">
        <v>2.5153370464614438E-2</v>
      </c>
      <c r="F8" s="27">
        <v>1.0362586710636241E-2</v>
      </c>
      <c r="G8" s="27">
        <v>1.2302775039927752E-2</v>
      </c>
      <c r="H8" s="27">
        <v>1</v>
      </c>
      <c r="I8" s="27"/>
      <c r="J8" s="27"/>
      <c r="K8" s="27"/>
      <c r="L8" s="27"/>
      <c r="M8" s="27"/>
      <c r="N8" s="27"/>
    </row>
    <row r="9" spans="1:14" x14ac:dyDescent="0.75">
      <c r="A9" s="27" t="s">
        <v>315</v>
      </c>
      <c r="B9" s="27">
        <v>5.9445946940691531E-2</v>
      </c>
      <c r="C9" s="27">
        <v>-6.7525935851020027E-2</v>
      </c>
      <c r="D9" s="27">
        <v>1.2338713282593018E-2</v>
      </c>
      <c r="E9" s="27">
        <v>0.15039984396863484</v>
      </c>
      <c r="F9" s="27">
        <v>3.1415531413170016E-2</v>
      </c>
      <c r="G9" s="27">
        <v>1.2812774155058673E-2</v>
      </c>
      <c r="H9" s="27">
        <v>1.3603993567780815E-2</v>
      </c>
      <c r="I9" s="27">
        <v>1</v>
      </c>
      <c r="J9" s="27"/>
      <c r="K9" s="27"/>
      <c r="L9" s="27"/>
      <c r="M9" s="27"/>
      <c r="N9" s="27"/>
    </row>
    <row r="10" spans="1:14" x14ac:dyDescent="0.75">
      <c r="A10" s="27" t="s">
        <v>316</v>
      </c>
      <c r="B10" s="27">
        <v>-7.0370332177834751E-3</v>
      </c>
      <c r="C10" s="27">
        <v>-3.8178121286161611E-2</v>
      </c>
      <c r="D10" s="27">
        <v>-6.1142645099940128E-2</v>
      </c>
      <c r="E10" s="27">
        <v>2.2824717725363916E-2</v>
      </c>
      <c r="F10" s="27">
        <v>0.13433840072963851</v>
      </c>
      <c r="G10" s="27">
        <v>2.4163897543289757E-2</v>
      </c>
      <c r="H10" s="27">
        <v>8.9202927461153637E-3</v>
      </c>
      <c r="I10" s="27">
        <v>2.0246240150772407E-2</v>
      </c>
      <c r="J10" s="27">
        <v>1</v>
      </c>
      <c r="K10" s="27"/>
      <c r="L10" s="27"/>
      <c r="M10" s="27"/>
      <c r="N10" s="27"/>
    </row>
    <row r="11" spans="1:14" x14ac:dyDescent="0.75">
      <c r="A11" s="27" t="s">
        <v>317</v>
      </c>
      <c r="B11" s="27">
        <v>-0.28900002884424325</v>
      </c>
      <c r="C11" s="27">
        <v>-2.9657209012173752E-2</v>
      </c>
      <c r="D11" s="27">
        <v>-0.10617136456761803</v>
      </c>
      <c r="E11" s="27">
        <v>-6.4871889442895875E-2</v>
      </c>
      <c r="F11" s="27">
        <v>2.9468797048396167E-2</v>
      </c>
      <c r="G11" s="27">
        <v>0.13727185116050841</v>
      </c>
      <c r="H11" s="27">
        <v>2.5569610220570957E-2</v>
      </c>
      <c r="I11" s="27">
        <v>6.7408784805589568E-3</v>
      </c>
      <c r="J11" s="27">
        <v>2.7402916566687308E-2</v>
      </c>
      <c r="K11" s="27">
        <v>1</v>
      </c>
      <c r="L11" s="27"/>
      <c r="M11" s="27"/>
      <c r="N11" s="27"/>
    </row>
    <row r="12" spans="1:14" x14ac:dyDescent="0.75">
      <c r="A12" s="27" t="s">
        <v>318</v>
      </c>
      <c r="B12" s="27">
        <v>-3.640584057848794E-2</v>
      </c>
      <c r="C12" s="27">
        <v>7.3339823695342241E-2</v>
      </c>
      <c r="D12" s="27">
        <v>-1.3376244936556687E-2</v>
      </c>
      <c r="E12" s="27">
        <v>-0.10733571535318877</v>
      </c>
      <c r="F12" s="27">
        <v>-6.3816880826303463E-2</v>
      </c>
      <c r="G12" s="27">
        <v>3.0168223396761829E-2</v>
      </c>
      <c r="H12" s="27">
        <v>0.13768368023986652</v>
      </c>
      <c r="I12" s="27">
        <v>2.504359848664901E-2</v>
      </c>
      <c r="J12" s="27">
        <v>8.56174421322883E-3</v>
      </c>
      <c r="K12" s="27">
        <v>2.6843966725900673E-2</v>
      </c>
      <c r="L12" s="27">
        <v>1</v>
      </c>
      <c r="M12" s="27"/>
      <c r="N12" s="27"/>
    </row>
    <row r="13" spans="1:14" x14ac:dyDescent="0.75">
      <c r="A13" s="27" t="s">
        <v>307</v>
      </c>
      <c r="B13" s="27">
        <v>0.46464405122202446</v>
      </c>
      <c r="C13" s="27">
        <v>0.74421158706989232</v>
      </c>
      <c r="D13" s="27">
        <v>-0.10304038824736254</v>
      </c>
      <c r="E13" s="27">
        <v>-8.9236082106140244E-2</v>
      </c>
      <c r="F13" s="27">
        <v>-7.9802045683103923E-2</v>
      </c>
      <c r="G13" s="27">
        <v>-1.7598105821469052E-2</v>
      </c>
      <c r="H13" s="27">
        <v>4.7862001522658369E-2</v>
      </c>
      <c r="I13" s="27">
        <v>2.1030986227776122E-2</v>
      </c>
      <c r="J13" s="27">
        <v>4.1860119038229504E-2</v>
      </c>
      <c r="K13" s="27">
        <v>5.0769894344583961E-2</v>
      </c>
      <c r="L13" s="27">
        <v>9.8603879017685581E-2</v>
      </c>
      <c r="M13" s="27">
        <v>1</v>
      </c>
      <c r="N13" s="27"/>
    </row>
    <row r="14" spans="1:14" ht="15.5" thickBot="1" x14ac:dyDescent="0.9">
      <c r="A14" s="28" t="s">
        <v>309</v>
      </c>
      <c r="B14" s="28">
        <v>0.44976746028942766</v>
      </c>
      <c r="C14" s="28">
        <v>0.71238148655314848</v>
      </c>
      <c r="D14" s="28">
        <v>-2.4738514540678731E-2</v>
      </c>
      <c r="E14" s="28">
        <v>-4.045981776981801E-2</v>
      </c>
      <c r="F14" s="28">
        <v>-4.3700068741710341E-2</v>
      </c>
      <c r="G14" s="28">
        <v>-1.3098493371362922E-2</v>
      </c>
      <c r="H14" s="28">
        <v>2.9255222434633119E-2</v>
      </c>
      <c r="I14" s="28">
        <v>2.945525467840876E-2</v>
      </c>
      <c r="J14" s="28">
        <v>2.7638619974482474E-2</v>
      </c>
      <c r="K14" s="28">
        <v>6.648174966089665E-2</v>
      </c>
      <c r="L14" s="28">
        <v>7.7759515399571849E-2</v>
      </c>
      <c r="M14" s="28">
        <v>0.9593660781071085</v>
      </c>
      <c r="N14" s="28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2238B-9118-4002-B8FF-C4DAC1C6F7DB}">
  <sheetPr>
    <tabColor theme="9" tint="0.39997558519241921"/>
  </sheetPr>
  <dimension ref="A1:K11"/>
  <sheetViews>
    <sheetView workbookViewId="0">
      <selection activeCell="C10" sqref="C10"/>
    </sheetView>
  </sheetViews>
  <sheetFormatPr defaultRowHeight="14.75" x14ac:dyDescent="0.75"/>
  <cols>
    <col min="1" max="1" width="8.54296875" customWidth="1"/>
  </cols>
  <sheetData>
    <row r="1" spans="1:11" x14ac:dyDescent="0.75">
      <c r="A1" s="29"/>
      <c r="B1" s="29" t="s">
        <v>215</v>
      </c>
      <c r="C1" s="29" t="s">
        <v>310</v>
      </c>
      <c r="D1" s="29" t="s">
        <v>311</v>
      </c>
      <c r="E1" s="29" t="s">
        <v>312</v>
      </c>
      <c r="F1" s="29" t="s">
        <v>313</v>
      </c>
      <c r="G1" s="29" t="s">
        <v>314</v>
      </c>
      <c r="H1" s="29" t="s">
        <v>315</v>
      </c>
      <c r="I1" s="29" t="s">
        <v>316</v>
      </c>
      <c r="J1" s="29" t="s">
        <v>317</v>
      </c>
      <c r="K1" s="29" t="s">
        <v>318</v>
      </c>
    </row>
    <row r="2" spans="1:11" x14ac:dyDescent="0.75">
      <c r="A2" s="27" t="s">
        <v>215</v>
      </c>
      <c r="B2" s="27">
        <v>1</v>
      </c>
      <c r="C2" s="27"/>
      <c r="D2" s="27"/>
      <c r="E2" s="27"/>
      <c r="F2" s="27"/>
      <c r="G2" s="27"/>
      <c r="H2" s="27"/>
      <c r="I2" s="27"/>
      <c r="J2" s="27"/>
      <c r="K2" s="27"/>
    </row>
    <row r="3" spans="1:11" x14ac:dyDescent="0.75">
      <c r="A3" s="27" t="s">
        <v>310</v>
      </c>
      <c r="B3" s="27">
        <v>1.7511598502742198E-2</v>
      </c>
      <c r="C3" s="27">
        <v>1</v>
      </c>
      <c r="D3" s="27"/>
      <c r="E3" s="27"/>
      <c r="F3" s="27"/>
      <c r="G3" s="27"/>
      <c r="H3" s="27"/>
      <c r="I3" s="27"/>
      <c r="J3" s="27"/>
      <c r="K3" s="27"/>
    </row>
    <row r="4" spans="1:11" x14ac:dyDescent="0.75">
      <c r="A4" s="27" t="s">
        <v>311</v>
      </c>
      <c r="B4" s="27">
        <v>1.0913618148583142E-2</v>
      </c>
      <c r="C4" s="27">
        <v>-9.9527640551838589E-2</v>
      </c>
      <c r="D4" s="27">
        <v>1</v>
      </c>
      <c r="E4" s="27"/>
      <c r="F4" s="27"/>
      <c r="G4" s="27"/>
      <c r="H4" s="27"/>
      <c r="I4" s="27"/>
      <c r="J4" s="27"/>
      <c r="K4" s="27"/>
    </row>
    <row r="5" spans="1:11" x14ac:dyDescent="0.75">
      <c r="A5" s="27" t="s">
        <v>312</v>
      </c>
      <c r="B5" s="27">
        <v>1.0059827501449075E-2</v>
      </c>
      <c r="C5" s="27">
        <v>-0.17338778879533115</v>
      </c>
      <c r="D5" s="27">
        <v>2.0615750971634272E-2</v>
      </c>
      <c r="E5" s="27">
        <v>1</v>
      </c>
      <c r="F5" s="27"/>
      <c r="G5" s="27"/>
      <c r="H5" s="27"/>
      <c r="I5" s="27"/>
      <c r="J5" s="27"/>
      <c r="K5" s="27"/>
    </row>
    <row r="6" spans="1:11" x14ac:dyDescent="0.75">
      <c r="A6" s="27" t="s">
        <v>313</v>
      </c>
      <c r="B6" s="27">
        <v>2.303964974672694E-2</v>
      </c>
      <c r="C6" s="27">
        <v>-0.13277455878596497</v>
      </c>
      <c r="D6" s="27">
        <v>1.3961486847168041E-2</v>
      </c>
      <c r="E6" s="27">
        <v>1.3776713715782946E-2</v>
      </c>
      <c r="F6" s="27">
        <v>1</v>
      </c>
      <c r="G6" s="27"/>
      <c r="H6" s="27"/>
      <c r="I6" s="27"/>
      <c r="J6" s="27"/>
      <c r="K6" s="27"/>
    </row>
    <row r="7" spans="1:11" x14ac:dyDescent="0.75">
      <c r="A7" s="27" t="s">
        <v>314</v>
      </c>
      <c r="B7" s="27">
        <v>0.15311544576108069</v>
      </c>
      <c r="C7" s="27">
        <v>1.7871508988355326E-2</v>
      </c>
      <c r="D7" s="27">
        <v>2.5153370464614438E-2</v>
      </c>
      <c r="E7" s="27">
        <v>1.0362586710636241E-2</v>
      </c>
      <c r="F7" s="27">
        <v>1.2302775039927752E-2</v>
      </c>
      <c r="G7" s="27">
        <v>1</v>
      </c>
      <c r="H7" s="27"/>
      <c r="I7" s="27"/>
      <c r="J7" s="27"/>
      <c r="K7" s="27"/>
    </row>
    <row r="8" spans="1:11" x14ac:dyDescent="0.75">
      <c r="A8" s="27" t="s">
        <v>315</v>
      </c>
      <c r="B8" s="27">
        <v>1.2338713282593018E-2</v>
      </c>
      <c r="C8" s="27">
        <v>-0.11094337495563372</v>
      </c>
      <c r="D8" s="27">
        <v>0.15039984396863484</v>
      </c>
      <c r="E8" s="27">
        <v>3.1415531413170016E-2</v>
      </c>
      <c r="F8" s="27">
        <v>1.2812774155058673E-2</v>
      </c>
      <c r="G8" s="27">
        <v>1.3603993567780815E-2</v>
      </c>
      <c r="H8" s="27">
        <v>1</v>
      </c>
      <c r="I8" s="27"/>
      <c r="J8" s="27"/>
      <c r="K8" s="27"/>
    </row>
    <row r="9" spans="1:11" x14ac:dyDescent="0.75">
      <c r="A9" s="27" t="s">
        <v>316</v>
      </c>
      <c r="B9" s="27">
        <v>-6.1142645099940128E-2</v>
      </c>
      <c r="C9" s="27">
        <v>-1.8534577472726889E-2</v>
      </c>
      <c r="D9" s="27">
        <v>2.2824717725363916E-2</v>
      </c>
      <c r="E9" s="27">
        <v>0.13433840072963851</v>
      </c>
      <c r="F9" s="27">
        <v>2.4163897543289757E-2</v>
      </c>
      <c r="G9" s="27">
        <v>8.9202927461153637E-3</v>
      </c>
      <c r="H9" s="27">
        <v>2.0246240150772407E-2</v>
      </c>
      <c r="I9" s="27">
        <v>1</v>
      </c>
      <c r="J9" s="27"/>
      <c r="K9" s="27"/>
    </row>
    <row r="10" spans="1:11" x14ac:dyDescent="0.75">
      <c r="A10" s="27" t="s">
        <v>317</v>
      </c>
      <c r="B10" s="27">
        <v>-0.10617136456761803</v>
      </c>
      <c r="C10" s="27">
        <v>0.29385867540536137</v>
      </c>
      <c r="D10" s="27">
        <v>-6.4871889442895875E-2</v>
      </c>
      <c r="E10" s="27">
        <v>2.9468797048396167E-2</v>
      </c>
      <c r="F10" s="27">
        <v>0.13727185116050841</v>
      </c>
      <c r="G10" s="27">
        <v>2.5569610220570957E-2</v>
      </c>
      <c r="H10" s="27">
        <v>6.7408784805589568E-3</v>
      </c>
      <c r="I10" s="27">
        <v>2.7402916566687308E-2</v>
      </c>
      <c r="J10" s="27">
        <v>1</v>
      </c>
      <c r="K10" s="27"/>
    </row>
    <row r="11" spans="1:11" ht="15.5" thickBot="1" x14ac:dyDescent="0.9">
      <c r="A11" s="28" t="s">
        <v>318</v>
      </c>
      <c r="B11" s="28">
        <v>-1.3376244936556687E-2</v>
      </c>
      <c r="C11" s="28">
        <v>8.9881834017712589E-2</v>
      </c>
      <c r="D11" s="28">
        <v>-0.10733571535318877</v>
      </c>
      <c r="E11" s="28">
        <v>-6.3816880826303463E-2</v>
      </c>
      <c r="F11" s="28">
        <v>3.0168223396761829E-2</v>
      </c>
      <c r="G11" s="28">
        <v>0.13768368023986652</v>
      </c>
      <c r="H11" s="28">
        <v>2.504359848664901E-2</v>
      </c>
      <c r="I11" s="28">
        <v>8.56174421322883E-3</v>
      </c>
      <c r="J11" s="28">
        <v>2.6843966725900673E-2</v>
      </c>
      <c r="K11" s="28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6E292-459B-46E5-9D7B-C20C252CCBC4}">
  <sheetPr>
    <tabColor theme="9" tint="0.39997558519241921"/>
  </sheetPr>
  <dimension ref="A1:O73"/>
  <sheetViews>
    <sheetView workbookViewId="0">
      <pane ySplit="1" topLeftCell="A37" activePane="bottomLeft" state="frozen"/>
      <selection pane="bottomLeft" activeCell="C69" sqref="C69"/>
    </sheetView>
  </sheetViews>
  <sheetFormatPr defaultColWidth="9" defaultRowHeight="14.75" x14ac:dyDescent="0.75"/>
  <cols>
    <col min="1" max="1" width="11.2265625" style="4" bestFit="1" customWidth="1"/>
    <col min="2" max="2" width="21.31640625" style="15" customWidth="1"/>
    <col min="3" max="3" width="20.453125" style="23" bestFit="1" customWidth="1"/>
    <col min="4" max="4" width="19.54296875" style="23" bestFit="1" customWidth="1"/>
    <col min="5" max="5" width="20.54296875" style="25" bestFit="1" customWidth="1"/>
    <col min="6" max="13" width="8.76953125" style="35" bestFit="1" customWidth="1"/>
    <col min="14" max="14" width="20.453125" style="23" bestFit="1" customWidth="1"/>
    <col min="15" max="15" width="19.54296875" style="23" bestFit="1" customWidth="1"/>
    <col min="16" max="16384" width="9" style="35"/>
  </cols>
  <sheetData>
    <row r="1" spans="1:15" ht="25.2" customHeight="1" x14ac:dyDescent="0.75">
      <c r="A1" s="7" t="s">
        <v>76</v>
      </c>
      <c r="B1" s="26" t="s">
        <v>305</v>
      </c>
      <c r="C1" s="22" t="s">
        <v>302</v>
      </c>
      <c r="D1" s="22" t="s">
        <v>304</v>
      </c>
      <c r="E1" s="24" t="s">
        <v>306</v>
      </c>
      <c r="F1" s="21" t="s">
        <v>311</v>
      </c>
      <c r="G1" s="21" t="s">
        <v>312</v>
      </c>
      <c r="H1" s="21" t="s">
        <v>313</v>
      </c>
      <c r="I1" s="21" t="s">
        <v>314</v>
      </c>
      <c r="J1" s="21" t="s">
        <v>315</v>
      </c>
      <c r="K1" s="21" t="s">
        <v>316</v>
      </c>
      <c r="L1" s="21" t="s">
        <v>317</v>
      </c>
      <c r="M1" s="21" t="s">
        <v>318</v>
      </c>
      <c r="N1" s="22" t="s">
        <v>307</v>
      </c>
      <c r="O1" s="22" t="s">
        <v>309</v>
      </c>
    </row>
    <row r="2" spans="1:15" x14ac:dyDescent="0.75">
      <c r="A2" s="4" t="s">
        <v>77</v>
      </c>
      <c r="B2" s="15" t="s">
        <v>289</v>
      </c>
      <c r="C2" s="23">
        <v>2</v>
      </c>
      <c r="D2" s="23">
        <v>3</v>
      </c>
      <c r="E2" s="25">
        <v>-5.1400212690535296E-2</v>
      </c>
      <c r="F2" s="20">
        <v>0.10201793721973096</v>
      </c>
      <c r="G2" s="20">
        <v>4.1709053916581862E-2</v>
      </c>
      <c r="H2" s="20">
        <v>2.24609375E-2</v>
      </c>
      <c r="I2" s="20">
        <v>-3.2473734479465111E-2</v>
      </c>
      <c r="J2" s="20">
        <v>0.10661401776900292</v>
      </c>
      <c r="K2" s="20">
        <v>-3.5385072851620625E-2</v>
      </c>
      <c r="L2" s="20">
        <v>-8.3230579531442528E-3</v>
      </c>
      <c r="M2" s="20">
        <v>4.3518806341311889E-2</v>
      </c>
      <c r="N2" s="23">
        <v>2</v>
      </c>
      <c r="O2" s="23">
        <v>9</v>
      </c>
    </row>
    <row r="3" spans="1:15" x14ac:dyDescent="0.75">
      <c r="A3" s="4" t="s">
        <v>78</v>
      </c>
      <c r="B3" s="15" t="s">
        <v>288</v>
      </c>
      <c r="C3" s="23">
        <v>8</v>
      </c>
      <c r="D3" s="23">
        <v>15</v>
      </c>
      <c r="E3" s="25">
        <v>0.10201793721973096</v>
      </c>
      <c r="F3" s="20">
        <v>4.1709053916581862E-2</v>
      </c>
      <c r="G3" s="20">
        <v>2.24609375E-2</v>
      </c>
      <c r="H3" s="20">
        <v>-3.2473734479465111E-2</v>
      </c>
      <c r="I3" s="20">
        <v>0.10661401776900292</v>
      </c>
      <c r="J3" s="20">
        <v>-3.5385072851620625E-2</v>
      </c>
      <c r="K3" s="20">
        <v>-8.3230579531442528E-3</v>
      </c>
      <c r="L3" s="20">
        <v>4.3518806341311889E-2</v>
      </c>
      <c r="M3" s="20">
        <v>3.5746201966040392E-3</v>
      </c>
      <c r="N3" s="23">
        <v>7</v>
      </c>
      <c r="O3" s="23">
        <v>48</v>
      </c>
    </row>
    <row r="4" spans="1:15" x14ac:dyDescent="0.75">
      <c r="A4" s="4" t="s">
        <v>79</v>
      </c>
      <c r="B4" s="15" t="s">
        <v>287</v>
      </c>
      <c r="C4" s="23">
        <v>5</v>
      </c>
      <c r="D4" s="23">
        <v>21</v>
      </c>
      <c r="E4" s="25">
        <v>4.1709053916581862E-2</v>
      </c>
      <c r="F4" s="20">
        <v>2.24609375E-2</v>
      </c>
      <c r="G4" s="20">
        <v>-3.2473734479465111E-2</v>
      </c>
      <c r="H4" s="20">
        <v>0.10661401776900292</v>
      </c>
      <c r="I4" s="20">
        <v>-3.5385072851620625E-2</v>
      </c>
      <c r="J4" s="20">
        <v>-8.3230579531442528E-3</v>
      </c>
      <c r="K4" s="20">
        <v>4.3518806341311889E-2</v>
      </c>
      <c r="L4" s="20">
        <v>3.5746201966040392E-3</v>
      </c>
      <c r="M4" s="20">
        <v>-2.7604630454140744E-2</v>
      </c>
      <c r="N4" s="23">
        <v>8</v>
      </c>
      <c r="O4" s="23">
        <v>41</v>
      </c>
    </row>
    <row r="5" spans="1:15" x14ac:dyDescent="0.75">
      <c r="A5" s="4" t="s">
        <v>80</v>
      </c>
      <c r="B5" s="15" t="s">
        <v>286</v>
      </c>
      <c r="C5" s="23">
        <v>20</v>
      </c>
      <c r="D5" s="23">
        <v>18</v>
      </c>
      <c r="E5" s="25">
        <v>2.24609375E-2</v>
      </c>
      <c r="F5" s="20">
        <v>-3.2473734479465111E-2</v>
      </c>
      <c r="G5" s="20">
        <v>0.10661401776900292</v>
      </c>
      <c r="H5" s="20">
        <v>-3.5385072851620625E-2</v>
      </c>
      <c r="I5" s="20">
        <v>-8.3230579531442528E-3</v>
      </c>
      <c r="J5" s="20">
        <v>4.3518806341311889E-2</v>
      </c>
      <c r="K5" s="20">
        <v>3.5746201966040392E-3</v>
      </c>
      <c r="L5" s="20">
        <v>-2.7604630454140744E-2</v>
      </c>
      <c r="M5" s="20">
        <v>0.16269841269841279</v>
      </c>
      <c r="N5" s="23">
        <v>4</v>
      </c>
      <c r="O5" s="23">
        <v>39</v>
      </c>
    </row>
    <row r="6" spans="1:15" x14ac:dyDescent="0.75">
      <c r="A6" s="4" t="s">
        <v>81</v>
      </c>
      <c r="B6" s="15" t="s">
        <v>285</v>
      </c>
      <c r="C6" s="23">
        <v>7</v>
      </c>
      <c r="D6" s="23">
        <v>22</v>
      </c>
      <c r="E6" s="25">
        <v>-3.2473734479465111E-2</v>
      </c>
      <c r="F6" s="20">
        <v>0.10661401776900292</v>
      </c>
      <c r="G6" s="20">
        <v>-3.5385072851620625E-2</v>
      </c>
      <c r="H6" s="20">
        <v>-8.3230579531442528E-3</v>
      </c>
      <c r="I6" s="20">
        <v>4.3518806341311889E-2</v>
      </c>
      <c r="J6" s="20">
        <v>3.5746201966040392E-3</v>
      </c>
      <c r="K6" s="20">
        <v>-2.7604630454140744E-2</v>
      </c>
      <c r="L6" s="20">
        <v>0.16269841269841279</v>
      </c>
      <c r="M6" s="20">
        <v>0.15935941191913883</v>
      </c>
      <c r="N6" s="23">
        <v>14</v>
      </c>
      <c r="O6" s="23">
        <v>63</v>
      </c>
    </row>
    <row r="7" spans="1:15" x14ac:dyDescent="0.75">
      <c r="A7" s="4" t="s">
        <v>82</v>
      </c>
      <c r="B7" s="15" t="s">
        <v>284</v>
      </c>
      <c r="C7" s="23">
        <v>13</v>
      </c>
      <c r="D7" s="23">
        <v>31</v>
      </c>
      <c r="E7" s="25">
        <v>0.10661401776900292</v>
      </c>
      <c r="F7" s="20">
        <v>-3.5385072851620625E-2</v>
      </c>
      <c r="G7" s="20">
        <v>-8.3230579531442528E-3</v>
      </c>
      <c r="H7" s="20">
        <v>4.3518806341311889E-2</v>
      </c>
      <c r="I7" s="20">
        <v>3.5746201966040392E-3</v>
      </c>
      <c r="J7" s="20">
        <v>-2.7604630454140744E-2</v>
      </c>
      <c r="K7" s="20">
        <v>0.16269841269841279</v>
      </c>
      <c r="L7" s="20">
        <v>0.15935941191913883</v>
      </c>
      <c r="M7" s="20">
        <v>8.6277173913043459E-2</v>
      </c>
      <c r="N7" s="23">
        <v>6</v>
      </c>
      <c r="O7" s="23">
        <v>40</v>
      </c>
    </row>
    <row r="8" spans="1:15" x14ac:dyDescent="0.75">
      <c r="A8" s="4" t="s">
        <v>83</v>
      </c>
      <c r="B8" s="15" t="s">
        <v>283</v>
      </c>
      <c r="C8" s="23">
        <v>7</v>
      </c>
      <c r="D8" s="23">
        <v>36</v>
      </c>
      <c r="E8" s="25">
        <v>-3.5385072851620625E-2</v>
      </c>
      <c r="F8" s="20">
        <v>-8.3230579531442528E-3</v>
      </c>
      <c r="G8" s="20">
        <v>4.3518806341311889E-2</v>
      </c>
      <c r="H8" s="20">
        <v>3.5746201966040392E-3</v>
      </c>
      <c r="I8" s="20">
        <v>-2.7604630454140744E-2</v>
      </c>
      <c r="J8" s="20">
        <v>0.16269841269841279</v>
      </c>
      <c r="K8" s="20">
        <v>0.15935941191913883</v>
      </c>
      <c r="L8" s="20">
        <v>8.6277173913043459E-2</v>
      </c>
      <c r="M8" s="20">
        <v>8.8388576193454194E-2</v>
      </c>
      <c r="N8" s="23">
        <v>7</v>
      </c>
      <c r="O8" s="23">
        <v>24</v>
      </c>
    </row>
    <row r="9" spans="1:15" x14ac:dyDescent="0.75">
      <c r="A9" s="4" t="s">
        <v>84</v>
      </c>
      <c r="B9" s="15" t="s">
        <v>282</v>
      </c>
      <c r="C9" s="23">
        <v>2</v>
      </c>
      <c r="D9" s="23">
        <v>22</v>
      </c>
      <c r="E9" s="25">
        <v>-8.3230579531442528E-3</v>
      </c>
      <c r="F9" s="20">
        <v>4.3518806341311889E-2</v>
      </c>
      <c r="G9" s="20">
        <v>3.5746201966040392E-3</v>
      </c>
      <c r="H9" s="20">
        <v>-2.7604630454140744E-2</v>
      </c>
      <c r="I9" s="20">
        <v>0.16269841269841279</v>
      </c>
      <c r="J9" s="20">
        <v>0.15935941191913883</v>
      </c>
      <c r="K9" s="20">
        <v>8.6277173913043459E-2</v>
      </c>
      <c r="L9" s="20">
        <v>8.8388576193454194E-2</v>
      </c>
      <c r="M9" s="20">
        <v>0.13809615016280397</v>
      </c>
      <c r="N9" s="23">
        <v>8</v>
      </c>
      <c r="O9" s="23">
        <v>29</v>
      </c>
    </row>
    <row r="10" spans="1:15" x14ac:dyDescent="0.75">
      <c r="A10" s="4" t="s">
        <v>85</v>
      </c>
      <c r="B10" s="15" t="s">
        <v>281</v>
      </c>
      <c r="C10" s="23">
        <v>6</v>
      </c>
      <c r="D10" s="23">
        <v>8</v>
      </c>
      <c r="E10" s="25">
        <v>4.3518806341311889E-2</v>
      </c>
      <c r="F10" s="20">
        <v>3.5746201966040392E-3</v>
      </c>
      <c r="G10" s="20">
        <v>-2.7604630454140744E-2</v>
      </c>
      <c r="H10" s="20">
        <v>0.16269841269841279</v>
      </c>
      <c r="I10" s="20">
        <v>0.15935941191913883</v>
      </c>
      <c r="J10" s="20">
        <v>8.6277173913043459E-2</v>
      </c>
      <c r="K10" s="20">
        <v>8.8388576193454194E-2</v>
      </c>
      <c r="L10" s="20">
        <v>0.13809615016280397</v>
      </c>
      <c r="M10" s="20">
        <v>2.8778189161898338E-2</v>
      </c>
      <c r="N10" s="23">
        <v>10</v>
      </c>
      <c r="O10" s="23">
        <v>17</v>
      </c>
    </row>
    <row r="11" spans="1:15" x14ac:dyDescent="0.75">
      <c r="A11" s="4" t="s">
        <v>86</v>
      </c>
      <c r="B11" s="15" t="s">
        <v>280</v>
      </c>
      <c r="C11" s="23">
        <v>3</v>
      </c>
      <c r="D11" s="23">
        <v>24</v>
      </c>
      <c r="E11" s="25">
        <v>3.5746201966040392E-3</v>
      </c>
      <c r="F11" s="20">
        <v>-2.7604630454140744E-2</v>
      </c>
      <c r="G11" s="20">
        <v>0.16269841269841279</v>
      </c>
      <c r="H11" s="20">
        <v>0.15935941191913883</v>
      </c>
      <c r="I11" s="20">
        <v>8.6277173913043459E-2</v>
      </c>
      <c r="J11" s="20">
        <v>8.8388576193454194E-2</v>
      </c>
      <c r="K11" s="20">
        <v>0.13809615016280397</v>
      </c>
      <c r="L11" s="20">
        <v>2.8778189161898338E-2</v>
      </c>
      <c r="M11" s="20">
        <v>2.7809586127924835E-3</v>
      </c>
      <c r="N11" s="23">
        <v>3</v>
      </c>
      <c r="O11" s="23">
        <v>55</v>
      </c>
    </row>
    <row r="12" spans="1:15" x14ac:dyDescent="0.75">
      <c r="A12" s="4" t="s">
        <v>87</v>
      </c>
      <c r="B12" s="15" t="s">
        <v>293</v>
      </c>
      <c r="C12" s="23">
        <v>5</v>
      </c>
      <c r="D12" s="23">
        <v>18</v>
      </c>
      <c r="E12" s="25">
        <v>-2.7604630454140744E-2</v>
      </c>
      <c r="F12" s="20">
        <v>0.16269841269841279</v>
      </c>
      <c r="G12" s="20">
        <v>0.15935941191913883</v>
      </c>
      <c r="H12" s="20">
        <v>8.6277173913043459E-2</v>
      </c>
      <c r="I12" s="20">
        <v>8.8388576193454194E-2</v>
      </c>
      <c r="J12" s="20">
        <v>0.13809615016280397</v>
      </c>
      <c r="K12" s="20">
        <v>2.8778189161898338E-2</v>
      </c>
      <c r="L12" s="20">
        <v>2.7809586127924835E-3</v>
      </c>
      <c r="M12" s="20">
        <v>-4.5024469820554643E-2</v>
      </c>
      <c r="N12" s="23">
        <v>7</v>
      </c>
      <c r="O12" s="23">
        <v>107</v>
      </c>
    </row>
    <row r="13" spans="1:15" x14ac:dyDescent="0.75">
      <c r="A13" s="4" t="s">
        <v>88</v>
      </c>
      <c r="B13" s="15" t="s">
        <v>279</v>
      </c>
      <c r="C13" s="23">
        <v>8</v>
      </c>
      <c r="D13" s="23">
        <v>20</v>
      </c>
      <c r="E13" s="25">
        <v>0.16269841269841279</v>
      </c>
      <c r="F13" s="20">
        <v>0.15935941191913883</v>
      </c>
      <c r="G13" s="20">
        <v>8.6277173913043459E-2</v>
      </c>
      <c r="H13" s="20">
        <v>8.8388576193454194E-2</v>
      </c>
      <c r="I13" s="20">
        <v>0.13809615016280397</v>
      </c>
      <c r="J13" s="20">
        <v>2.8778189161898338E-2</v>
      </c>
      <c r="K13" s="20">
        <v>2.7809586127924835E-3</v>
      </c>
      <c r="L13" s="20">
        <v>-4.5024469820554643E-2</v>
      </c>
      <c r="M13" s="20">
        <v>-1.8619747181414459E-2</v>
      </c>
      <c r="N13" s="23">
        <v>9</v>
      </c>
      <c r="O13" s="23">
        <v>65</v>
      </c>
    </row>
    <row r="14" spans="1:15" x14ac:dyDescent="0.75">
      <c r="A14" s="4" t="s">
        <v>89</v>
      </c>
      <c r="B14" s="15" t="s">
        <v>278</v>
      </c>
      <c r="C14" s="23">
        <v>3</v>
      </c>
      <c r="D14" s="23">
        <v>31</v>
      </c>
      <c r="E14" s="25">
        <v>0.15935941191913883</v>
      </c>
      <c r="F14" s="20">
        <v>8.6277173913043459E-2</v>
      </c>
      <c r="G14" s="20">
        <v>8.8388576193454194E-2</v>
      </c>
      <c r="H14" s="20">
        <v>0.13809615016280397</v>
      </c>
      <c r="I14" s="20">
        <v>2.8778189161898338E-2</v>
      </c>
      <c r="J14" s="20">
        <v>2.7809586127924835E-3</v>
      </c>
      <c r="K14" s="20">
        <v>-4.5024469820554643E-2</v>
      </c>
      <c r="L14" s="20">
        <v>-1.8619747181414459E-2</v>
      </c>
      <c r="M14" s="20">
        <v>-4.8738033072236675E-2</v>
      </c>
      <c r="N14" s="23">
        <v>16</v>
      </c>
      <c r="O14" s="23">
        <v>42</v>
      </c>
    </row>
    <row r="15" spans="1:15" x14ac:dyDescent="0.75">
      <c r="A15" s="4" t="s">
        <v>90</v>
      </c>
      <c r="B15" s="15" t="s">
        <v>277</v>
      </c>
      <c r="C15" s="23">
        <v>5</v>
      </c>
      <c r="D15" s="23">
        <v>54</v>
      </c>
      <c r="E15" s="25">
        <v>8.6277173913043459E-2</v>
      </c>
      <c r="F15" s="20">
        <v>8.8388576193454194E-2</v>
      </c>
      <c r="G15" s="20">
        <v>0.13809615016280397</v>
      </c>
      <c r="H15" s="20">
        <v>2.8778189161898338E-2</v>
      </c>
      <c r="I15" s="20">
        <v>2.7809586127924835E-3</v>
      </c>
      <c r="J15" s="20">
        <v>-4.5024469820554643E-2</v>
      </c>
      <c r="K15" s="20">
        <v>-1.8619747181414459E-2</v>
      </c>
      <c r="L15" s="20">
        <v>-4.8738033072236675E-2</v>
      </c>
      <c r="M15" s="20">
        <v>-6.258005489478502E-2</v>
      </c>
      <c r="N15" s="23">
        <v>19</v>
      </c>
      <c r="O15" s="23">
        <v>77</v>
      </c>
    </row>
    <row r="16" spans="1:15" x14ac:dyDescent="0.75">
      <c r="A16" s="4" t="s">
        <v>91</v>
      </c>
      <c r="B16" s="15" t="s">
        <v>276</v>
      </c>
      <c r="C16" s="23">
        <v>10</v>
      </c>
      <c r="D16" s="23">
        <v>15</v>
      </c>
      <c r="E16" s="25">
        <v>8.8388576193454194E-2</v>
      </c>
      <c r="F16" s="20">
        <v>0.13809615016280397</v>
      </c>
      <c r="G16" s="20">
        <v>2.8778189161898338E-2</v>
      </c>
      <c r="H16" s="20">
        <v>2.7809586127924835E-3</v>
      </c>
      <c r="I16" s="20">
        <v>-4.5024469820554643E-2</v>
      </c>
      <c r="J16" s="20">
        <v>-1.8619747181414459E-2</v>
      </c>
      <c r="K16" s="20">
        <v>-4.8738033072236675E-2</v>
      </c>
      <c r="L16" s="20">
        <v>-6.258005489478502E-2</v>
      </c>
      <c r="M16" s="20">
        <v>-6.1877805973062694E-2</v>
      </c>
      <c r="N16" s="23">
        <v>9</v>
      </c>
      <c r="O16" s="23">
        <v>44</v>
      </c>
    </row>
    <row r="17" spans="1:15" x14ac:dyDescent="0.75">
      <c r="A17" s="4" t="s">
        <v>92</v>
      </c>
      <c r="B17" s="15" t="s">
        <v>275</v>
      </c>
      <c r="C17" s="23">
        <v>13</v>
      </c>
      <c r="D17" s="23">
        <v>26</v>
      </c>
      <c r="E17" s="25">
        <v>0.13809615016280397</v>
      </c>
      <c r="F17" s="20">
        <v>2.8778189161898338E-2</v>
      </c>
      <c r="G17" s="20">
        <v>2.7809586127924835E-3</v>
      </c>
      <c r="H17" s="20">
        <v>-4.5024469820554643E-2</v>
      </c>
      <c r="I17" s="20">
        <v>-1.8619747181414459E-2</v>
      </c>
      <c r="J17" s="20">
        <v>-4.8738033072236675E-2</v>
      </c>
      <c r="K17" s="20">
        <v>-6.258005489478502E-2</v>
      </c>
      <c r="L17" s="20">
        <v>-6.1877805973062694E-2</v>
      </c>
      <c r="M17" s="20">
        <v>-8.1356637536412868E-2</v>
      </c>
      <c r="N17" s="23">
        <v>5</v>
      </c>
      <c r="O17" s="23">
        <v>58</v>
      </c>
    </row>
    <row r="18" spans="1:15" x14ac:dyDescent="0.75">
      <c r="A18" s="4" t="s">
        <v>93</v>
      </c>
      <c r="B18" s="15" t="s">
        <v>274</v>
      </c>
      <c r="C18" s="23">
        <v>6</v>
      </c>
      <c r="D18" s="23">
        <v>32</v>
      </c>
      <c r="E18" s="25">
        <v>2.8778189161898338E-2</v>
      </c>
      <c r="F18" s="20">
        <v>2.7809586127924835E-3</v>
      </c>
      <c r="G18" s="20">
        <v>-4.5024469820554643E-2</v>
      </c>
      <c r="H18" s="20">
        <v>-1.8619747181414459E-2</v>
      </c>
      <c r="I18" s="20">
        <v>-4.8738033072236675E-2</v>
      </c>
      <c r="J18" s="20">
        <v>-6.258005489478502E-2</v>
      </c>
      <c r="K18" s="20">
        <v>-6.1877805973062694E-2</v>
      </c>
      <c r="L18" s="20">
        <v>-8.1356637536412868E-2</v>
      </c>
      <c r="M18" s="20">
        <v>-1.1098527746319364E-2</v>
      </c>
      <c r="N18" s="23">
        <v>16</v>
      </c>
      <c r="O18" s="23">
        <v>53</v>
      </c>
    </row>
    <row r="19" spans="1:15" x14ac:dyDescent="0.75">
      <c r="A19" s="4" t="s">
        <v>94</v>
      </c>
      <c r="B19" s="15" t="s">
        <v>273</v>
      </c>
      <c r="C19" s="23">
        <v>15</v>
      </c>
      <c r="D19" s="23">
        <v>44</v>
      </c>
      <c r="E19" s="25">
        <v>2.7809586127924835E-3</v>
      </c>
      <c r="F19" s="20">
        <v>-4.5024469820554643E-2</v>
      </c>
      <c r="G19" s="20">
        <v>-1.8619747181414459E-2</v>
      </c>
      <c r="H19" s="20">
        <v>-4.8738033072236675E-2</v>
      </c>
      <c r="I19" s="20">
        <v>-6.258005489478502E-2</v>
      </c>
      <c r="J19" s="20">
        <v>-6.1877805973062694E-2</v>
      </c>
      <c r="K19" s="20">
        <v>-8.1356637536412868E-2</v>
      </c>
      <c r="L19" s="20">
        <v>-1.1098527746319364E-2</v>
      </c>
      <c r="M19" s="20">
        <v>-5.5657352267521776E-2</v>
      </c>
      <c r="N19" s="23">
        <v>21</v>
      </c>
      <c r="O19" s="23">
        <v>78</v>
      </c>
    </row>
    <row r="20" spans="1:15" x14ac:dyDescent="0.75">
      <c r="A20" s="4" t="s">
        <v>95</v>
      </c>
      <c r="B20" s="15" t="s">
        <v>272</v>
      </c>
      <c r="C20" s="23">
        <v>13</v>
      </c>
      <c r="D20" s="23">
        <v>31</v>
      </c>
      <c r="E20" s="25">
        <v>-4.5024469820554643E-2</v>
      </c>
      <c r="F20" s="20">
        <v>-1.8619747181414459E-2</v>
      </c>
      <c r="G20" s="20">
        <v>-4.8738033072236675E-2</v>
      </c>
      <c r="H20" s="20">
        <v>-6.258005489478502E-2</v>
      </c>
      <c r="I20" s="20">
        <v>-6.1877805973062694E-2</v>
      </c>
      <c r="J20" s="20">
        <v>-8.1356637536412868E-2</v>
      </c>
      <c r="K20" s="20">
        <v>-1.1098527746319364E-2</v>
      </c>
      <c r="L20" s="20">
        <v>-5.5657352267521776E-2</v>
      </c>
      <c r="M20" s="20">
        <v>3.4440941062333197E-2</v>
      </c>
      <c r="N20" s="23">
        <v>29</v>
      </c>
      <c r="O20" s="23">
        <v>85</v>
      </c>
    </row>
    <row r="21" spans="1:15" x14ac:dyDescent="0.75">
      <c r="A21" s="4" t="s">
        <v>96</v>
      </c>
      <c r="B21" s="15" t="s">
        <v>271</v>
      </c>
      <c r="C21" s="23">
        <v>12</v>
      </c>
      <c r="D21" s="23">
        <v>19</v>
      </c>
      <c r="E21" s="25">
        <v>-1.8619747181414459E-2</v>
      </c>
      <c r="F21" s="20">
        <v>-4.8738033072236675E-2</v>
      </c>
      <c r="G21" s="20">
        <v>-6.258005489478502E-2</v>
      </c>
      <c r="H21" s="20">
        <v>-6.1877805973062694E-2</v>
      </c>
      <c r="I21" s="20">
        <v>-8.1356637536412868E-2</v>
      </c>
      <c r="J21" s="20">
        <v>-1.1098527746319364E-2</v>
      </c>
      <c r="K21" s="20">
        <v>-5.5657352267521776E-2</v>
      </c>
      <c r="L21" s="20">
        <v>3.4440941062333197E-2</v>
      </c>
      <c r="M21" s="20">
        <v>-4.1266119577960114E-2</v>
      </c>
      <c r="N21" s="23">
        <v>16</v>
      </c>
      <c r="O21" s="23">
        <v>51</v>
      </c>
    </row>
    <row r="22" spans="1:15" x14ac:dyDescent="0.75">
      <c r="A22" s="4" t="s">
        <v>97</v>
      </c>
      <c r="B22" s="15" t="s">
        <v>270</v>
      </c>
      <c r="C22" s="23">
        <v>11</v>
      </c>
      <c r="D22" s="23">
        <v>53</v>
      </c>
      <c r="E22" s="25">
        <v>-4.8738033072236675E-2</v>
      </c>
      <c r="F22" s="20">
        <v>-6.258005489478502E-2</v>
      </c>
      <c r="G22" s="20">
        <v>-6.1877805973062694E-2</v>
      </c>
      <c r="H22" s="20">
        <v>-8.1356637536412868E-2</v>
      </c>
      <c r="I22" s="20">
        <v>-1.1098527746319364E-2</v>
      </c>
      <c r="J22" s="20">
        <v>-5.5657352267521776E-2</v>
      </c>
      <c r="K22" s="20">
        <v>3.4440941062333197E-2</v>
      </c>
      <c r="L22" s="20">
        <v>-4.1266119577960114E-2</v>
      </c>
      <c r="M22" s="20">
        <v>9.2198581560283724E-2</v>
      </c>
      <c r="N22" s="23">
        <v>18</v>
      </c>
      <c r="O22" s="23">
        <v>73</v>
      </c>
    </row>
    <row r="23" spans="1:15" x14ac:dyDescent="0.75">
      <c r="A23" s="4" t="s">
        <v>98</v>
      </c>
      <c r="B23" s="15" t="s">
        <v>269</v>
      </c>
      <c r="C23" s="23">
        <v>27</v>
      </c>
      <c r="D23" s="23">
        <v>23</v>
      </c>
      <c r="E23" s="25">
        <v>-6.258005489478502E-2</v>
      </c>
      <c r="F23" s="20">
        <v>-6.1877805973062694E-2</v>
      </c>
      <c r="G23" s="20">
        <v>-8.1356637536412868E-2</v>
      </c>
      <c r="H23" s="20">
        <v>-1.1098527746319364E-2</v>
      </c>
      <c r="I23" s="20">
        <v>-5.5657352267521776E-2</v>
      </c>
      <c r="J23" s="20">
        <v>3.4440941062333197E-2</v>
      </c>
      <c r="K23" s="20">
        <v>-4.1266119577960114E-2</v>
      </c>
      <c r="L23" s="20">
        <v>9.2198581560283724E-2</v>
      </c>
      <c r="M23" s="20">
        <v>-4.0976265114196157E-2</v>
      </c>
      <c r="N23" s="23">
        <v>19</v>
      </c>
      <c r="O23" s="23">
        <v>64</v>
      </c>
    </row>
    <row r="24" spans="1:15" x14ac:dyDescent="0.75">
      <c r="A24" s="4" t="s">
        <v>99</v>
      </c>
      <c r="B24" s="15" t="s">
        <v>268</v>
      </c>
      <c r="C24" s="23">
        <v>7</v>
      </c>
      <c r="D24" s="23">
        <v>32</v>
      </c>
      <c r="E24" s="25">
        <v>-6.1877805973062694E-2</v>
      </c>
      <c r="F24" s="20">
        <v>-8.1356637536412868E-2</v>
      </c>
      <c r="G24" s="20">
        <v>-1.1098527746319364E-2</v>
      </c>
      <c r="H24" s="20">
        <v>-5.5657352267521776E-2</v>
      </c>
      <c r="I24" s="20">
        <v>3.4440941062333197E-2</v>
      </c>
      <c r="J24" s="20">
        <v>-4.1266119577960114E-2</v>
      </c>
      <c r="K24" s="20">
        <v>9.2198581560283724E-2</v>
      </c>
      <c r="L24" s="20">
        <v>-4.0976265114196157E-2</v>
      </c>
      <c r="M24" s="20">
        <v>-1.0273173009572756E-2</v>
      </c>
      <c r="N24" s="23">
        <v>14</v>
      </c>
      <c r="O24" s="23">
        <v>44</v>
      </c>
    </row>
    <row r="25" spans="1:15" x14ac:dyDescent="0.75">
      <c r="A25" s="4" t="s">
        <v>100</v>
      </c>
      <c r="B25" s="15" t="s">
        <v>267</v>
      </c>
      <c r="C25" s="23">
        <v>13</v>
      </c>
      <c r="D25" s="23">
        <v>36</v>
      </c>
      <c r="E25" s="25">
        <v>-8.1356637536412868E-2</v>
      </c>
      <c r="F25" s="20">
        <v>-1.1098527746319364E-2</v>
      </c>
      <c r="G25" s="20">
        <v>-5.5657352267521776E-2</v>
      </c>
      <c r="H25" s="20">
        <v>3.4440941062333197E-2</v>
      </c>
      <c r="I25" s="20">
        <v>-4.1266119577960114E-2</v>
      </c>
      <c r="J25" s="20">
        <v>9.2198581560283724E-2</v>
      </c>
      <c r="K25" s="20">
        <v>-4.0976265114196157E-2</v>
      </c>
      <c r="L25" s="20">
        <v>-1.0273173009572756E-2</v>
      </c>
      <c r="M25" s="20">
        <v>7.7612644491625402E-2</v>
      </c>
      <c r="N25" s="23">
        <v>23</v>
      </c>
      <c r="O25" s="23">
        <v>80</v>
      </c>
    </row>
    <row r="26" spans="1:15" x14ac:dyDescent="0.75">
      <c r="A26" s="4" t="s">
        <v>101</v>
      </c>
      <c r="B26" s="15" t="s">
        <v>266</v>
      </c>
      <c r="C26" s="23">
        <v>13</v>
      </c>
      <c r="D26" s="23">
        <v>20</v>
      </c>
      <c r="E26" s="25">
        <v>-1.1098527746319364E-2</v>
      </c>
      <c r="F26" s="20">
        <v>-5.5657352267521776E-2</v>
      </c>
      <c r="G26" s="20">
        <v>3.4440941062333197E-2</v>
      </c>
      <c r="H26" s="20">
        <v>-4.1266119577960114E-2</v>
      </c>
      <c r="I26" s="20">
        <v>9.2198581560283724E-2</v>
      </c>
      <c r="J26" s="20">
        <v>-4.0976265114196157E-2</v>
      </c>
      <c r="K26" s="20">
        <v>-1.0273173009572756E-2</v>
      </c>
      <c r="L26" s="20">
        <v>7.7612644491625402E-2</v>
      </c>
      <c r="M26" s="20">
        <v>-2.0359019264448382E-2</v>
      </c>
      <c r="N26" s="23">
        <v>6</v>
      </c>
      <c r="O26" s="23">
        <v>37</v>
      </c>
    </row>
    <row r="27" spans="1:15" x14ac:dyDescent="0.75">
      <c r="A27" s="4" t="s">
        <v>102</v>
      </c>
      <c r="B27" s="15" t="s">
        <v>265</v>
      </c>
      <c r="C27" s="23">
        <v>12</v>
      </c>
      <c r="D27" s="23">
        <v>34</v>
      </c>
      <c r="E27" s="25">
        <v>-5.5657352267521776E-2</v>
      </c>
      <c r="F27" s="20">
        <v>3.4440941062333197E-2</v>
      </c>
      <c r="G27" s="20">
        <v>-4.1266119577960114E-2</v>
      </c>
      <c r="H27" s="20">
        <v>9.2198581560283724E-2</v>
      </c>
      <c r="I27" s="20">
        <v>-4.0976265114196157E-2</v>
      </c>
      <c r="J27" s="20">
        <v>-1.0273173009572756E-2</v>
      </c>
      <c r="K27" s="20">
        <v>7.7612644491625402E-2</v>
      </c>
      <c r="L27" s="20">
        <v>-2.0359019264448382E-2</v>
      </c>
      <c r="M27" s="20">
        <v>6.2346368715083811E-2</v>
      </c>
      <c r="N27" s="23">
        <v>11</v>
      </c>
      <c r="O27" s="23">
        <v>69</v>
      </c>
    </row>
    <row r="28" spans="1:15" x14ac:dyDescent="0.75">
      <c r="A28" s="4" t="s">
        <v>103</v>
      </c>
      <c r="B28" s="15" t="s">
        <v>264</v>
      </c>
      <c r="C28" s="23">
        <v>10</v>
      </c>
      <c r="D28" s="23">
        <v>25</v>
      </c>
      <c r="E28" s="25">
        <v>3.4440941062333197E-2</v>
      </c>
      <c r="F28" s="20">
        <v>-4.1266119577960114E-2</v>
      </c>
      <c r="G28" s="20">
        <v>9.2198581560283724E-2</v>
      </c>
      <c r="H28" s="20">
        <v>-4.0976265114196157E-2</v>
      </c>
      <c r="I28" s="20">
        <v>-1.0273173009572756E-2</v>
      </c>
      <c r="J28" s="20">
        <v>7.7612644491625402E-2</v>
      </c>
      <c r="K28" s="20">
        <v>-2.0359019264448382E-2</v>
      </c>
      <c r="L28" s="20">
        <v>6.2346368715083811E-2</v>
      </c>
      <c r="M28" s="20">
        <v>-4.5014724442574705E-2</v>
      </c>
      <c r="N28" s="23">
        <v>11</v>
      </c>
      <c r="O28" s="23">
        <v>59</v>
      </c>
    </row>
    <row r="29" spans="1:15" x14ac:dyDescent="0.75">
      <c r="A29" s="4" t="s">
        <v>104</v>
      </c>
      <c r="B29" s="15" t="s">
        <v>263</v>
      </c>
      <c r="C29" s="23">
        <v>4</v>
      </c>
      <c r="D29" s="23">
        <v>48</v>
      </c>
      <c r="E29" s="25">
        <v>-4.1266119577960114E-2</v>
      </c>
      <c r="F29" s="20">
        <v>9.2198581560283724E-2</v>
      </c>
      <c r="G29" s="20">
        <v>-4.0976265114196157E-2</v>
      </c>
      <c r="H29" s="20">
        <v>-1.0273173009572756E-2</v>
      </c>
      <c r="I29" s="20">
        <v>7.7612644491625402E-2</v>
      </c>
      <c r="J29" s="20">
        <v>-2.0359019264448382E-2</v>
      </c>
      <c r="K29" s="20">
        <v>6.2346368715083811E-2</v>
      </c>
      <c r="L29" s="20">
        <v>-4.5014724442574705E-2</v>
      </c>
      <c r="M29" s="20">
        <v>-0.1559471365638766</v>
      </c>
      <c r="N29" s="23">
        <v>10</v>
      </c>
      <c r="O29" s="23">
        <v>62</v>
      </c>
    </row>
    <row r="30" spans="1:15" x14ac:dyDescent="0.75">
      <c r="A30" s="4" t="s">
        <v>105</v>
      </c>
      <c r="B30" s="15" t="s">
        <v>262</v>
      </c>
      <c r="C30" s="23">
        <v>5</v>
      </c>
      <c r="D30" s="23">
        <v>30</v>
      </c>
      <c r="E30" s="25">
        <v>9.2198581560283724E-2</v>
      </c>
      <c r="F30" s="20">
        <v>-4.0976265114196157E-2</v>
      </c>
      <c r="G30" s="20">
        <v>-1.0273173009572756E-2</v>
      </c>
      <c r="H30" s="20">
        <v>7.7612644491625402E-2</v>
      </c>
      <c r="I30" s="20">
        <v>-2.0359019264448382E-2</v>
      </c>
      <c r="J30" s="20">
        <v>6.2346368715083811E-2</v>
      </c>
      <c r="K30" s="20">
        <v>-4.5014724442574705E-2</v>
      </c>
      <c r="L30" s="20">
        <v>-0.1559471365638766</v>
      </c>
      <c r="M30" s="20">
        <v>4.8799582463465496E-2</v>
      </c>
      <c r="N30" s="23">
        <v>3</v>
      </c>
      <c r="O30" s="23">
        <v>88</v>
      </c>
    </row>
    <row r="31" spans="1:15" x14ac:dyDescent="0.75">
      <c r="A31" s="4" t="s">
        <v>106</v>
      </c>
      <c r="B31" s="15" t="s">
        <v>261</v>
      </c>
      <c r="C31" s="23">
        <v>5</v>
      </c>
      <c r="D31" s="23">
        <v>24</v>
      </c>
      <c r="E31" s="25">
        <v>-4.0976265114196157E-2</v>
      </c>
      <c r="F31" s="20">
        <v>-1.0273173009572756E-2</v>
      </c>
      <c r="G31" s="20">
        <v>7.7612644491625402E-2</v>
      </c>
      <c r="H31" s="20">
        <v>-2.0359019264448382E-2</v>
      </c>
      <c r="I31" s="20">
        <v>6.2346368715083811E-2</v>
      </c>
      <c r="J31" s="20">
        <v>-4.5014724442574705E-2</v>
      </c>
      <c r="K31" s="20">
        <v>-0.1559471365638766</v>
      </c>
      <c r="L31" s="20">
        <v>4.8799582463465496E-2</v>
      </c>
      <c r="M31" s="20">
        <v>4.7524259766110966E-2</v>
      </c>
      <c r="N31" s="23">
        <v>6</v>
      </c>
      <c r="O31" s="23">
        <v>54</v>
      </c>
    </row>
    <row r="32" spans="1:15" x14ac:dyDescent="0.75">
      <c r="A32" s="4" t="s">
        <v>107</v>
      </c>
      <c r="B32" s="15" t="s">
        <v>260</v>
      </c>
      <c r="C32" s="23">
        <v>5</v>
      </c>
      <c r="D32" s="23">
        <v>24</v>
      </c>
      <c r="E32" s="25">
        <v>-1.0273173009572756E-2</v>
      </c>
      <c r="F32" s="20">
        <v>7.7612644491625402E-2</v>
      </c>
      <c r="G32" s="20">
        <v>-2.0359019264448382E-2</v>
      </c>
      <c r="H32" s="20">
        <v>6.2346368715083811E-2</v>
      </c>
      <c r="I32" s="20">
        <v>-4.5014724442574705E-2</v>
      </c>
      <c r="J32" s="20">
        <v>-0.1559471365638766</v>
      </c>
      <c r="K32" s="20">
        <v>4.8799582463465496E-2</v>
      </c>
      <c r="L32" s="20">
        <v>4.7524259766110966E-2</v>
      </c>
      <c r="M32" s="20">
        <v>3.2779097387173328E-2</v>
      </c>
      <c r="N32" s="23">
        <v>10</v>
      </c>
      <c r="O32" s="23">
        <v>75</v>
      </c>
    </row>
    <row r="33" spans="1:15" x14ac:dyDescent="0.75">
      <c r="A33" s="4" t="s">
        <v>108</v>
      </c>
      <c r="B33" s="15" t="s">
        <v>259</v>
      </c>
      <c r="C33" s="23">
        <v>16</v>
      </c>
      <c r="D33" s="23">
        <v>19</v>
      </c>
      <c r="E33" s="25">
        <v>7.7612644491625402E-2</v>
      </c>
      <c r="F33" s="20">
        <v>-2.0359019264448382E-2</v>
      </c>
      <c r="G33" s="20">
        <v>6.2346368715083811E-2</v>
      </c>
      <c r="H33" s="20">
        <v>-4.5014724442574705E-2</v>
      </c>
      <c r="I33" s="20">
        <v>-0.1559471365638766</v>
      </c>
      <c r="J33" s="20">
        <v>4.8799582463465496E-2</v>
      </c>
      <c r="K33" s="20">
        <v>4.7524259766110966E-2</v>
      </c>
      <c r="L33" s="20">
        <v>3.2779097387173328E-2</v>
      </c>
      <c r="M33" s="20">
        <v>-9.0156393744250218E-2</v>
      </c>
      <c r="N33" s="23">
        <v>9</v>
      </c>
      <c r="O33" s="23">
        <v>60</v>
      </c>
    </row>
    <row r="34" spans="1:15" x14ac:dyDescent="0.75">
      <c r="A34" s="4" t="s">
        <v>109</v>
      </c>
      <c r="B34" s="15" t="s">
        <v>258</v>
      </c>
      <c r="C34" s="23">
        <v>18</v>
      </c>
      <c r="D34" s="23">
        <v>36</v>
      </c>
      <c r="E34" s="25">
        <v>-2.0359019264448382E-2</v>
      </c>
      <c r="F34" s="20">
        <v>6.2346368715083811E-2</v>
      </c>
      <c r="G34" s="20">
        <v>-4.5014724442574705E-2</v>
      </c>
      <c r="H34" s="20">
        <v>-0.1559471365638766</v>
      </c>
      <c r="I34" s="20">
        <v>4.8799582463465496E-2</v>
      </c>
      <c r="J34" s="20">
        <v>4.7524259766110966E-2</v>
      </c>
      <c r="K34" s="20">
        <v>3.2779097387173328E-2</v>
      </c>
      <c r="L34" s="20">
        <v>-9.0156393744250218E-2</v>
      </c>
      <c r="M34" s="20">
        <v>-6.3447927199191123E-2</v>
      </c>
      <c r="N34" s="23">
        <v>6</v>
      </c>
      <c r="O34" s="23">
        <v>67</v>
      </c>
    </row>
    <row r="35" spans="1:15" x14ac:dyDescent="0.75">
      <c r="A35" s="4" t="s">
        <v>110</v>
      </c>
      <c r="B35" s="15" t="s">
        <v>257</v>
      </c>
      <c r="C35" s="23">
        <v>14</v>
      </c>
      <c r="D35" s="23">
        <v>31</v>
      </c>
      <c r="E35" s="25">
        <v>6.2346368715083811E-2</v>
      </c>
      <c r="F35" s="20">
        <v>-4.5014724442574705E-2</v>
      </c>
      <c r="G35" s="20">
        <v>-0.1559471365638766</v>
      </c>
      <c r="H35" s="20">
        <v>4.8799582463465496E-2</v>
      </c>
      <c r="I35" s="20">
        <v>4.7524259766110966E-2</v>
      </c>
      <c r="J35" s="20">
        <v>3.2779097387173328E-2</v>
      </c>
      <c r="K35" s="20">
        <v>-9.0156393744250218E-2</v>
      </c>
      <c r="L35" s="20">
        <v>-6.3447927199191123E-2</v>
      </c>
      <c r="M35" s="20">
        <v>7.3954116059379293E-2</v>
      </c>
      <c r="N35" s="23">
        <v>17</v>
      </c>
      <c r="O35" s="23">
        <v>54</v>
      </c>
    </row>
    <row r="36" spans="1:15" x14ac:dyDescent="0.75">
      <c r="A36" s="4" t="s">
        <v>111</v>
      </c>
      <c r="B36" s="15" t="s">
        <v>256</v>
      </c>
      <c r="C36" s="23">
        <v>28</v>
      </c>
      <c r="D36" s="23">
        <v>35</v>
      </c>
      <c r="E36" s="25">
        <v>-4.5014724442574705E-2</v>
      </c>
      <c r="F36" s="20">
        <v>-0.1559471365638766</v>
      </c>
      <c r="G36" s="20">
        <v>4.8799582463465496E-2</v>
      </c>
      <c r="H36" s="20">
        <v>4.7524259766110966E-2</v>
      </c>
      <c r="I36" s="20">
        <v>3.2779097387173328E-2</v>
      </c>
      <c r="J36" s="20">
        <v>-9.0156393744250218E-2</v>
      </c>
      <c r="K36" s="20">
        <v>-6.3447927199191123E-2</v>
      </c>
      <c r="L36" s="20">
        <v>7.3954116059379293E-2</v>
      </c>
      <c r="M36" s="20">
        <v>6.006534305101785E-2</v>
      </c>
      <c r="N36" s="23">
        <v>19</v>
      </c>
      <c r="O36" s="23">
        <v>68</v>
      </c>
    </row>
    <row r="37" spans="1:15" x14ac:dyDescent="0.75">
      <c r="A37" s="4" t="s">
        <v>112</v>
      </c>
      <c r="B37" s="15" t="s">
        <v>255</v>
      </c>
      <c r="C37" s="23">
        <v>11</v>
      </c>
      <c r="D37" s="23">
        <v>31</v>
      </c>
      <c r="E37" s="25">
        <v>-0.1559471365638766</v>
      </c>
      <c r="F37" s="20">
        <v>4.8799582463465496E-2</v>
      </c>
      <c r="G37" s="20">
        <v>4.7524259766110966E-2</v>
      </c>
      <c r="H37" s="20">
        <v>3.2779097387173328E-2</v>
      </c>
      <c r="I37" s="20">
        <v>-9.0156393744250218E-2</v>
      </c>
      <c r="J37" s="20">
        <v>-6.3447927199191123E-2</v>
      </c>
      <c r="K37" s="20">
        <v>7.3954116059379293E-2</v>
      </c>
      <c r="L37" s="20">
        <v>6.006534305101785E-2</v>
      </c>
      <c r="M37" s="20">
        <v>4.2437174016121341E-2</v>
      </c>
      <c r="N37" s="23">
        <v>8</v>
      </c>
      <c r="O37" s="23">
        <v>88</v>
      </c>
    </row>
    <row r="38" spans="1:15" x14ac:dyDescent="0.75">
      <c r="A38" s="4" t="s">
        <v>113</v>
      </c>
      <c r="B38" s="15" t="s">
        <v>254</v>
      </c>
      <c r="C38" s="23">
        <v>17</v>
      </c>
      <c r="D38" s="23">
        <v>27</v>
      </c>
      <c r="E38" s="25">
        <v>4.8799582463465496E-2</v>
      </c>
      <c r="F38" s="20">
        <v>4.7524259766110966E-2</v>
      </c>
      <c r="G38" s="20">
        <v>3.2779097387173328E-2</v>
      </c>
      <c r="H38" s="20">
        <v>-9.0156393744250218E-2</v>
      </c>
      <c r="I38" s="20">
        <v>-6.3447927199191123E-2</v>
      </c>
      <c r="J38" s="20">
        <v>7.3954116059379293E-2</v>
      </c>
      <c r="K38" s="20">
        <v>6.006534305101785E-2</v>
      </c>
      <c r="L38" s="20">
        <v>4.2437174016121341E-2</v>
      </c>
      <c r="M38" s="20">
        <v>-0.15078462588128272</v>
      </c>
      <c r="N38" s="23">
        <v>25</v>
      </c>
      <c r="O38" s="23">
        <v>103</v>
      </c>
    </row>
    <row r="39" spans="1:15" x14ac:dyDescent="0.75">
      <c r="A39" s="4" t="s">
        <v>114</v>
      </c>
      <c r="B39" s="15" t="s">
        <v>253</v>
      </c>
      <c r="C39" s="23">
        <v>19</v>
      </c>
      <c r="D39" s="23">
        <v>26</v>
      </c>
      <c r="E39" s="25">
        <v>4.7524259766110966E-2</v>
      </c>
      <c r="F39" s="20">
        <v>3.2779097387173328E-2</v>
      </c>
      <c r="G39" s="20">
        <v>-9.0156393744250218E-2</v>
      </c>
      <c r="H39" s="20">
        <v>-6.3447927199191123E-2</v>
      </c>
      <c r="I39" s="20">
        <v>7.3954116059379293E-2</v>
      </c>
      <c r="J39" s="20">
        <v>6.006534305101785E-2</v>
      </c>
      <c r="K39" s="20">
        <v>4.2437174016121341E-2</v>
      </c>
      <c r="L39" s="20">
        <v>-0.15078462588128272</v>
      </c>
      <c r="M39" s="20">
        <v>-0.10283877878950189</v>
      </c>
      <c r="N39" s="23">
        <v>27</v>
      </c>
      <c r="O39" s="23">
        <v>77</v>
      </c>
    </row>
    <row r="40" spans="1:15" x14ac:dyDescent="0.75">
      <c r="A40" s="4" t="s">
        <v>115</v>
      </c>
      <c r="B40" s="15" t="s">
        <v>252</v>
      </c>
      <c r="C40" s="23">
        <v>18</v>
      </c>
      <c r="D40" s="23">
        <v>28</v>
      </c>
      <c r="E40" s="25">
        <v>3.2779097387173328E-2</v>
      </c>
      <c r="F40" s="20">
        <v>-9.0156393744250218E-2</v>
      </c>
      <c r="G40" s="20">
        <v>-6.3447927199191123E-2</v>
      </c>
      <c r="H40" s="20">
        <v>7.3954116059379293E-2</v>
      </c>
      <c r="I40" s="20">
        <v>6.006534305101785E-2</v>
      </c>
      <c r="J40" s="20">
        <v>4.2437174016121341E-2</v>
      </c>
      <c r="K40" s="20">
        <v>-0.15078462588128272</v>
      </c>
      <c r="L40" s="20">
        <v>-0.10283877878950189</v>
      </c>
      <c r="M40" s="20">
        <v>7.6119402985074691E-2</v>
      </c>
      <c r="N40" s="23">
        <v>51</v>
      </c>
      <c r="O40" s="23">
        <v>263</v>
      </c>
    </row>
    <row r="41" spans="1:15" x14ac:dyDescent="0.75">
      <c r="A41" s="4" t="s">
        <v>116</v>
      </c>
      <c r="B41" s="15" t="s">
        <v>251</v>
      </c>
      <c r="C41" s="23">
        <v>6</v>
      </c>
      <c r="D41" s="23">
        <v>45</v>
      </c>
      <c r="E41" s="25">
        <v>-9.0156393744250218E-2</v>
      </c>
      <c r="F41" s="20">
        <v>-6.3447927199191123E-2</v>
      </c>
      <c r="G41" s="20">
        <v>7.3954116059379293E-2</v>
      </c>
      <c r="H41" s="20">
        <v>6.006534305101785E-2</v>
      </c>
      <c r="I41" s="20">
        <v>4.2437174016121341E-2</v>
      </c>
      <c r="J41" s="20">
        <v>-0.15078462588128272</v>
      </c>
      <c r="K41" s="20">
        <v>-0.10283877878950189</v>
      </c>
      <c r="L41" s="20">
        <v>7.6119402985074691E-2</v>
      </c>
      <c r="M41" s="20">
        <v>-6.2968099861303695E-2</v>
      </c>
      <c r="N41" s="23">
        <v>39</v>
      </c>
      <c r="O41" s="23">
        <v>455</v>
      </c>
    </row>
    <row r="42" spans="1:15" x14ac:dyDescent="0.75">
      <c r="A42" s="4" t="s">
        <v>117</v>
      </c>
      <c r="B42" s="15" t="s">
        <v>250</v>
      </c>
      <c r="C42" s="23">
        <v>13</v>
      </c>
      <c r="D42" s="23">
        <v>37</v>
      </c>
      <c r="E42" s="25">
        <v>-6.3447927199191123E-2</v>
      </c>
      <c r="F42" s="20">
        <v>7.3954116059379293E-2</v>
      </c>
      <c r="G42" s="20">
        <v>6.006534305101785E-2</v>
      </c>
      <c r="H42" s="20">
        <v>4.2437174016121341E-2</v>
      </c>
      <c r="I42" s="20">
        <v>-0.15078462588128272</v>
      </c>
      <c r="J42" s="20">
        <v>-0.10283877878950189</v>
      </c>
      <c r="K42" s="20">
        <v>7.6119402985074691E-2</v>
      </c>
      <c r="L42" s="20">
        <v>-6.2968099861303695E-2</v>
      </c>
      <c r="M42" s="20">
        <v>2.6642984014209059E-3</v>
      </c>
      <c r="N42" s="23">
        <v>58</v>
      </c>
      <c r="O42" s="23">
        <v>709</v>
      </c>
    </row>
    <row r="43" spans="1:15" x14ac:dyDescent="0.75">
      <c r="A43" s="4" t="s">
        <v>118</v>
      </c>
      <c r="B43" s="15" t="s">
        <v>249</v>
      </c>
      <c r="C43" s="23">
        <v>38</v>
      </c>
      <c r="D43" s="23">
        <v>117</v>
      </c>
      <c r="E43" s="25">
        <v>7.3954116059379293E-2</v>
      </c>
      <c r="F43" s="20">
        <v>6.006534305101785E-2</v>
      </c>
      <c r="G43" s="20">
        <v>4.2437174016121341E-2</v>
      </c>
      <c r="H43" s="20">
        <v>-0.15078462588128272</v>
      </c>
      <c r="I43" s="20">
        <v>-0.10283877878950189</v>
      </c>
      <c r="J43" s="20">
        <v>7.6119402985074691E-2</v>
      </c>
      <c r="K43" s="20">
        <v>-6.2968099861303695E-2</v>
      </c>
      <c r="L43" s="20">
        <v>2.6642984014209059E-3</v>
      </c>
      <c r="M43" s="20">
        <v>-2.3619722468261051E-3</v>
      </c>
      <c r="N43" s="23">
        <v>228</v>
      </c>
      <c r="O43" s="23">
        <v>1189</v>
      </c>
    </row>
    <row r="44" spans="1:15" x14ac:dyDescent="0.75">
      <c r="A44" s="4" t="s">
        <v>119</v>
      </c>
      <c r="B44" s="15" t="s">
        <v>248</v>
      </c>
      <c r="C44" s="23">
        <v>82</v>
      </c>
      <c r="D44" s="23">
        <v>300</v>
      </c>
      <c r="E44" s="25">
        <v>6.006534305101785E-2</v>
      </c>
      <c r="F44" s="20">
        <v>4.2437174016121341E-2</v>
      </c>
      <c r="G44" s="20">
        <v>-0.15078462588128272</v>
      </c>
      <c r="H44" s="20">
        <v>-0.10283877878950189</v>
      </c>
      <c r="I44" s="20">
        <v>7.6119402985074691E-2</v>
      </c>
      <c r="J44" s="20">
        <v>-6.2968099861303695E-2</v>
      </c>
      <c r="K44" s="20">
        <v>2.6642984014209059E-3</v>
      </c>
      <c r="L44" s="20">
        <v>-2.3619722468261051E-3</v>
      </c>
      <c r="M44" s="20">
        <v>0.21899970405445399</v>
      </c>
      <c r="N44" s="23">
        <v>573</v>
      </c>
      <c r="O44" s="23">
        <v>1758</v>
      </c>
    </row>
    <row r="45" spans="1:15" x14ac:dyDescent="0.75">
      <c r="A45" s="4" t="s">
        <v>120</v>
      </c>
      <c r="B45" s="15" t="s">
        <v>247</v>
      </c>
      <c r="C45" s="23">
        <v>98</v>
      </c>
      <c r="D45" s="23">
        <v>148</v>
      </c>
      <c r="E45" s="25">
        <v>4.2437174016121341E-2</v>
      </c>
      <c r="F45" s="20">
        <v>-0.15078462588128272</v>
      </c>
      <c r="G45" s="20">
        <v>-0.10283877878950189</v>
      </c>
      <c r="H45" s="20">
        <v>7.6119402985074691E-2</v>
      </c>
      <c r="I45" s="20">
        <v>-6.2968099861303695E-2</v>
      </c>
      <c r="J45" s="20">
        <v>2.6642984014209059E-3</v>
      </c>
      <c r="K45" s="20">
        <v>-2.3619722468261051E-3</v>
      </c>
      <c r="L45" s="20">
        <v>0.21899970405445399</v>
      </c>
      <c r="M45" s="20">
        <v>-5.389657683903859E-2</v>
      </c>
      <c r="N45" s="23">
        <v>450</v>
      </c>
      <c r="O45" s="23">
        <v>1597</v>
      </c>
    </row>
    <row r="46" spans="1:15" x14ac:dyDescent="0.75">
      <c r="A46" s="4" t="s">
        <v>121</v>
      </c>
      <c r="B46" s="15" t="s">
        <v>246</v>
      </c>
      <c r="C46" s="23">
        <v>76</v>
      </c>
      <c r="D46" s="23">
        <v>112</v>
      </c>
      <c r="E46" s="25">
        <v>-0.15078462588128272</v>
      </c>
      <c r="F46" s="20">
        <v>-0.10283877878950189</v>
      </c>
      <c r="G46" s="20">
        <v>7.6119402985074691E-2</v>
      </c>
      <c r="H46" s="20">
        <v>-6.2968099861303695E-2</v>
      </c>
      <c r="I46" s="20">
        <v>2.6642984014209059E-3</v>
      </c>
      <c r="J46" s="20">
        <v>-2.3619722468261051E-3</v>
      </c>
      <c r="K46" s="20">
        <v>0.21899970405445399</v>
      </c>
      <c r="L46" s="20">
        <v>-5.389657683903859E-2</v>
      </c>
      <c r="M46" s="20">
        <v>2.0015396458814561E-2</v>
      </c>
      <c r="N46" s="23">
        <v>461</v>
      </c>
      <c r="O46" s="23">
        <v>1530</v>
      </c>
    </row>
    <row r="47" spans="1:15" x14ac:dyDescent="0.75">
      <c r="A47" s="4" t="s">
        <v>122</v>
      </c>
      <c r="B47" s="15" t="s">
        <v>245</v>
      </c>
      <c r="C47" s="23">
        <v>119</v>
      </c>
      <c r="D47" s="23">
        <v>109</v>
      </c>
      <c r="E47" s="25">
        <v>-0.10283877878950189</v>
      </c>
      <c r="F47" s="20">
        <v>7.6119402985074691E-2</v>
      </c>
      <c r="G47" s="20">
        <v>-6.2968099861303695E-2</v>
      </c>
      <c r="H47" s="20">
        <v>2.6642984014209059E-3</v>
      </c>
      <c r="I47" s="20">
        <v>-2.3619722468261051E-3</v>
      </c>
      <c r="J47" s="20">
        <v>0.21899970405445399</v>
      </c>
      <c r="K47" s="20">
        <v>-5.389657683903859E-2</v>
      </c>
      <c r="L47" s="20">
        <v>2.0015396458814561E-2</v>
      </c>
      <c r="M47" s="20">
        <v>3.446540880503135E-2</v>
      </c>
      <c r="N47" s="23">
        <v>525</v>
      </c>
      <c r="O47" s="23">
        <v>1815</v>
      </c>
    </row>
    <row r="48" spans="1:15" x14ac:dyDescent="0.75">
      <c r="A48" s="4" t="s">
        <v>123</v>
      </c>
      <c r="B48" s="15" t="s">
        <v>244</v>
      </c>
      <c r="C48" s="23">
        <v>99</v>
      </c>
      <c r="D48" s="23">
        <v>123</v>
      </c>
      <c r="E48" s="25">
        <v>7.6119402985074691E-2</v>
      </c>
      <c r="F48" s="20">
        <v>-6.2968099861303695E-2</v>
      </c>
      <c r="G48" s="20">
        <v>2.6642984014209059E-3</v>
      </c>
      <c r="H48" s="20">
        <v>-2.3619722468261051E-3</v>
      </c>
      <c r="I48" s="20">
        <v>0.21899970405445399</v>
      </c>
      <c r="J48" s="20">
        <v>-5.389657683903859E-2</v>
      </c>
      <c r="K48" s="20">
        <v>2.0015396458814561E-2</v>
      </c>
      <c r="L48" s="20">
        <v>3.446540880503135E-2</v>
      </c>
      <c r="M48" s="20">
        <v>5.2529182879377467E-2</v>
      </c>
      <c r="N48" s="23">
        <v>422</v>
      </c>
      <c r="O48" s="23">
        <v>1558</v>
      </c>
    </row>
    <row r="49" spans="1:15" x14ac:dyDescent="0.75">
      <c r="A49" s="4" t="s">
        <v>124</v>
      </c>
      <c r="B49" s="15" t="s">
        <v>243</v>
      </c>
      <c r="C49" s="23">
        <v>74</v>
      </c>
      <c r="D49" s="23">
        <v>107</v>
      </c>
      <c r="E49" s="25">
        <v>-6.2968099861303695E-2</v>
      </c>
      <c r="F49" s="20">
        <v>2.6642984014209059E-3</v>
      </c>
      <c r="G49" s="20">
        <v>-2.3619722468261051E-3</v>
      </c>
      <c r="H49" s="20">
        <v>0.21899970405445399</v>
      </c>
      <c r="I49" s="20">
        <v>-5.389657683903859E-2</v>
      </c>
      <c r="J49" s="20">
        <v>2.0015396458814561E-2</v>
      </c>
      <c r="K49" s="20">
        <v>3.446540880503135E-2</v>
      </c>
      <c r="L49" s="20">
        <v>5.2529182879377467E-2</v>
      </c>
      <c r="M49" s="20">
        <v>7.393715341959429E-3</v>
      </c>
      <c r="N49" s="23">
        <v>414</v>
      </c>
      <c r="O49" s="23">
        <v>1546</v>
      </c>
    </row>
    <row r="50" spans="1:15" x14ac:dyDescent="0.75">
      <c r="A50" s="4" t="s">
        <v>125</v>
      </c>
      <c r="B50" s="15" t="s">
        <v>242</v>
      </c>
      <c r="C50" s="23">
        <v>97</v>
      </c>
      <c r="D50" s="23">
        <v>116</v>
      </c>
      <c r="E50" s="25">
        <v>2.6642984014209059E-3</v>
      </c>
      <c r="F50" s="20">
        <v>-2.3619722468261051E-3</v>
      </c>
      <c r="G50" s="20">
        <v>0.21899970405445399</v>
      </c>
      <c r="H50" s="20">
        <v>-5.389657683903859E-2</v>
      </c>
      <c r="I50" s="20">
        <v>2.0015396458814561E-2</v>
      </c>
      <c r="J50" s="20">
        <v>3.446540880503135E-2</v>
      </c>
      <c r="K50" s="20">
        <v>5.2529182879377467E-2</v>
      </c>
      <c r="L50" s="20">
        <v>7.393715341959429E-3</v>
      </c>
      <c r="M50" s="20">
        <v>-1.4220183486238549E-2</v>
      </c>
      <c r="N50" s="23">
        <v>356</v>
      </c>
      <c r="O50" s="23">
        <v>1590</v>
      </c>
    </row>
    <row r="51" spans="1:15" x14ac:dyDescent="0.75">
      <c r="A51" s="4" t="s">
        <v>126</v>
      </c>
      <c r="B51" s="15" t="s">
        <v>241</v>
      </c>
      <c r="C51" s="23">
        <v>96</v>
      </c>
      <c r="D51" s="23">
        <v>141</v>
      </c>
      <c r="E51" s="25">
        <v>-2.3619722468261051E-3</v>
      </c>
      <c r="F51" s="20">
        <v>0.21899970405445399</v>
      </c>
      <c r="G51" s="20">
        <v>-5.389657683903859E-2</v>
      </c>
      <c r="H51" s="20">
        <v>2.0015396458814561E-2</v>
      </c>
      <c r="I51" s="20">
        <v>3.446540880503135E-2</v>
      </c>
      <c r="J51" s="20">
        <v>5.2529182879377467E-2</v>
      </c>
      <c r="K51" s="20">
        <v>7.393715341959429E-3</v>
      </c>
      <c r="L51" s="20">
        <v>-1.4220183486238549E-2</v>
      </c>
      <c r="M51" s="20">
        <v>6.2587249883666818E-2</v>
      </c>
      <c r="N51" s="23">
        <v>342</v>
      </c>
      <c r="O51" s="23">
        <v>1481</v>
      </c>
    </row>
    <row r="52" spans="1:15" x14ac:dyDescent="0.75">
      <c r="A52" s="4" t="s">
        <v>127</v>
      </c>
      <c r="B52" s="15" t="s">
        <v>240</v>
      </c>
      <c r="C52" s="23">
        <v>82</v>
      </c>
      <c r="D52" s="23">
        <v>142</v>
      </c>
      <c r="E52" s="25">
        <v>0.21899970405445399</v>
      </c>
      <c r="F52" s="20">
        <v>-5.389657683903859E-2</v>
      </c>
      <c r="G52" s="20">
        <v>2.0015396458814561E-2</v>
      </c>
      <c r="H52" s="20">
        <v>3.446540880503135E-2</v>
      </c>
      <c r="I52" s="20">
        <v>5.2529182879377467E-2</v>
      </c>
      <c r="J52" s="20">
        <v>7.393715341959429E-3</v>
      </c>
      <c r="K52" s="20">
        <v>-1.4220183486238549E-2</v>
      </c>
      <c r="L52" s="20">
        <v>6.2587249883666818E-2</v>
      </c>
      <c r="M52" s="20">
        <v>-6.5688635865994724E-3</v>
      </c>
      <c r="N52" s="23">
        <v>401</v>
      </c>
      <c r="O52" s="23">
        <v>1534</v>
      </c>
    </row>
    <row r="53" spans="1:15" x14ac:dyDescent="0.75">
      <c r="A53" s="4" t="s">
        <v>128</v>
      </c>
      <c r="B53" s="15" t="s">
        <v>239</v>
      </c>
      <c r="C53" s="23">
        <v>88</v>
      </c>
      <c r="D53" s="23">
        <v>129</v>
      </c>
      <c r="E53" s="25">
        <v>-5.389657683903859E-2</v>
      </c>
      <c r="F53" s="20">
        <v>2.0015396458814561E-2</v>
      </c>
      <c r="G53" s="20">
        <v>3.446540880503135E-2</v>
      </c>
      <c r="H53" s="20">
        <v>5.2529182879377467E-2</v>
      </c>
      <c r="I53" s="20">
        <v>7.393715341959429E-3</v>
      </c>
      <c r="J53" s="20">
        <v>-1.4220183486238549E-2</v>
      </c>
      <c r="K53" s="20">
        <v>6.2587249883666818E-2</v>
      </c>
      <c r="L53" s="20">
        <v>-6.5688635865994724E-3</v>
      </c>
      <c r="M53" s="20">
        <v>-0.10601719197707736</v>
      </c>
      <c r="N53" s="23">
        <v>387</v>
      </c>
      <c r="O53" s="23">
        <v>1200</v>
      </c>
    </row>
    <row r="54" spans="1:15" x14ac:dyDescent="0.75">
      <c r="A54" s="4" t="s">
        <v>129</v>
      </c>
      <c r="B54" s="15" t="s">
        <v>238</v>
      </c>
      <c r="C54" s="23">
        <v>741</v>
      </c>
      <c r="D54" s="23">
        <v>116</v>
      </c>
      <c r="E54" s="25">
        <v>2.0015396458814561E-2</v>
      </c>
      <c r="F54" s="20">
        <v>3.446540880503135E-2</v>
      </c>
      <c r="G54" s="20">
        <v>5.2529182879377467E-2</v>
      </c>
      <c r="H54" s="20">
        <v>7.393715341959429E-3</v>
      </c>
      <c r="I54" s="20">
        <v>-1.4220183486238549E-2</v>
      </c>
      <c r="J54" s="20">
        <v>6.2587249883666818E-2</v>
      </c>
      <c r="K54" s="20">
        <v>-6.5688635865994724E-3</v>
      </c>
      <c r="L54" s="20">
        <v>-0.10601719197707736</v>
      </c>
      <c r="M54" s="20">
        <v>-2.0710059171597628E-2</v>
      </c>
      <c r="N54" s="23">
        <v>322</v>
      </c>
      <c r="O54" s="23">
        <v>1238</v>
      </c>
    </row>
    <row r="55" spans="1:15" x14ac:dyDescent="0.75">
      <c r="A55" s="4" t="s">
        <v>130</v>
      </c>
      <c r="B55" s="15" t="s">
        <v>237</v>
      </c>
      <c r="C55" s="23">
        <v>81</v>
      </c>
      <c r="D55" s="23">
        <v>124</v>
      </c>
      <c r="E55" s="25">
        <v>3.446540880503135E-2</v>
      </c>
      <c r="F55" s="20">
        <v>5.2529182879377467E-2</v>
      </c>
      <c r="G55" s="20">
        <v>7.393715341959429E-3</v>
      </c>
      <c r="H55" s="20">
        <v>-1.4220183486238549E-2</v>
      </c>
      <c r="I55" s="20">
        <v>6.2587249883666818E-2</v>
      </c>
      <c r="J55" s="20">
        <v>-6.5688635865994724E-3</v>
      </c>
      <c r="K55" s="20">
        <v>-0.10601719197707736</v>
      </c>
      <c r="L55" s="20">
        <v>-2.0710059171597628E-2</v>
      </c>
      <c r="M55" s="20">
        <v>0.12411883182275928</v>
      </c>
      <c r="N55" s="23">
        <v>339</v>
      </c>
      <c r="O55" s="23">
        <v>1081</v>
      </c>
    </row>
    <row r="56" spans="1:15" x14ac:dyDescent="0.75">
      <c r="A56" s="4" t="s">
        <v>131</v>
      </c>
      <c r="B56" s="15" t="s">
        <v>236</v>
      </c>
      <c r="C56" s="23">
        <v>85</v>
      </c>
      <c r="D56" s="23">
        <v>125</v>
      </c>
      <c r="E56" s="25">
        <v>5.2529182879377467E-2</v>
      </c>
      <c r="F56" s="20">
        <v>7.393715341959429E-3</v>
      </c>
      <c r="G56" s="20">
        <v>-1.4220183486238549E-2</v>
      </c>
      <c r="H56" s="20">
        <v>6.2587249883666818E-2</v>
      </c>
      <c r="I56" s="20">
        <v>-6.5688635865994724E-3</v>
      </c>
      <c r="J56" s="20">
        <v>-0.10601719197707736</v>
      </c>
      <c r="K56" s="20">
        <v>-2.0710059171597628E-2</v>
      </c>
      <c r="L56" s="20">
        <v>0.12411883182275928</v>
      </c>
      <c r="M56" s="20">
        <v>-5.6215005599104195E-2</v>
      </c>
      <c r="N56" s="23">
        <v>371</v>
      </c>
      <c r="O56" s="23">
        <v>897</v>
      </c>
    </row>
    <row r="57" spans="1:15" x14ac:dyDescent="0.75">
      <c r="A57" s="4" t="s">
        <v>132</v>
      </c>
      <c r="B57" s="15" t="s">
        <v>235</v>
      </c>
      <c r="C57" s="23">
        <v>146</v>
      </c>
      <c r="D57" s="23">
        <v>156</v>
      </c>
      <c r="E57" s="25">
        <v>7.393715341959429E-3</v>
      </c>
      <c r="F57" s="20">
        <v>-1.4220183486238549E-2</v>
      </c>
      <c r="G57" s="20">
        <v>6.2587249883666818E-2</v>
      </c>
      <c r="H57" s="20">
        <v>-6.5688635865994724E-3</v>
      </c>
      <c r="I57" s="20">
        <v>-0.10601719197707736</v>
      </c>
      <c r="J57" s="20">
        <v>-2.0710059171597628E-2</v>
      </c>
      <c r="K57" s="20">
        <v>0.12411883182275928</v>
      </c>
      <c r="L57" s="20">
        <v>-5.6215005599104195E-2</v>
      </c>
      <c r="M57" s="20">
        <v>9.4447081158044677E-2</v>
      </c>
      <c r="N57" s="23">
        <v>170</v>
      </c>
      <c r="O57" s="23">
        <v>463</v>
      </c>
    </row>
    <row r="58" spans="1:15" x14ac:dyDescent="0.75">
      <c r="A58" s="4" t="s">
        <v>133</v>
      </c>
      <c r="B58" s="15" t="s">
        <v>234</v>
      </c>
      <c r="C58" s="23">
        <v>101</v>
      </c>
      <c r="D58" s="23">
        <v>116</v>
      </c>
      <c r="E58" s="25">
        <v>-1.4220183486238549E-2</v>
      </c>
      <c r="F58" s="20">
        <v>6.2587249883666818E-2</v>
      </c>
      <c r="G58" s="20">
        <v>-6.5688635865994724E-3</v>
      </c>
      <c r="H58" s="20">
        <v>-0.10601719197707736</v>
      </c>
      <c r="I58" s="20">
        <v>-2.0710059171597628E-2</v>
      </c>
      <c r="J58" s="20">
        <v>0.12411883182275928</v>
      </c>
      <c r="K58" s="20">
        <v>-5.6215005599104195E-2</v>
      </c>
      <c r="L58" s="20">
        <v>9.4447081158044677E-2</v>
      </c>
      <c r="M58" s="20">
        <v>-2.2116218560277567E-2</v>
      </c>
      <c r="N58" s="23">
        <v>141</v>
      </c>
      <c r="O58" s="23">
        <v>417</v>
      </c>
    </row>
    <row r="59" spans="1:15" x14ac:dyDescent="0.75">
      <c r="A59" s="4" t="s">
        <v>134</v>
      </c>
      <c r="B59" s="15" t="s">
        <v>233</v>
      </c>
      <c r="C59" s="23">
        <v>81</v>
      </c>
      <c r="D59" s="23">
        <v>96</v>
      </c>
      <c r="E59" s="25">
        <v>6.2587249883666818E-2</v>
      </c>
      <c r="F59" s="20">
        <v>-6.5688635865994724E-3</v>
      </c>
      <c r="G59" s="20">
        <v>-0.10601719197707736</v>
      </c>
      <c r="H59" s="20">
        <v>-2.0710059171597628E-2</v>
      </c>
      <c r="I59" s="20">
        <v>0.12411883182275928</v>
      </c>
      <c r="J59" s="20">
        <v>-5.6215005599104195E-2</v>
      </c>
      <c r="K59" s="20">
        <v>9.4447081158044677E-2</v>
      </c>
      <c r="L59" s="20">
        <v>-2.2116218560277567E-2</v>
      </c>
      <c r="M59" s="20">
        <v>-2.4611973392461239E-2</v>
      </c>
      <c r="N59" s="23">
        <v>124</v>
      </c>
      <c r="O59" s="23">
        <v>552</v>
      </c>
    </row>
    <row r="60" spans="1:15" x14ac:dyDescent="0.75">
      <c r="A60" s="4" t="s">
        <v>135</v>
      </c>
      <c r="B60" s="15" t="s">
        <v>232</v>
      </c>
      <c r="C60" s="23">
        <v>123</v>
      </c>
      <c r="D60" s="23">
        <v>105</v>
      </c>
      <c r="E60" s="25">
        <v>-6.5688635865994724E-3</v>
      </c>
      <c r="F60" s="20">
        <v>-0.10601719197707736</v>
      </c>
      <c r="G60" s="20">
        <v>-2.0710059171597628E-2</v>
      </c>
      <c r="H60" s="20">
        <v>0.12411883182275928</v>
      </c>
      <c r="I60" s="20">
        <v>-5.6215005599104195E-2</v>
      </c>
      <c r="J60" s="20">
        <v>9.4447081158044677E-2</v>
      </c>
      <c r="K60" s="20">
        <v>-2.2116218560277567E-2</v>
      </c>
      <c r="L60" s="20">
        <v>-2.4611973392461239E-2</v>
      </c>
      <c r="M60" s="20">
        <v>-3.4780631961809472E-2</v>
      </c>
      <c r="N60" s="23">
        <v>190</v>
      </c>
      <c r="O60" s="23">
        <v>452</v>
      </c>
    </row>
    <row r="61" spans="1:15" x14ac:dyDescent="0.75">
      <c r="A61" s="4" t="s">
        <v>136</v>
      </c>
      <c r="B61" s="15" t="s">
        <v>231</v>
      </c>
      <c r="C61" s="23">
        <v>93</v>
      </c>
      <c r="D61" s="23">
        <v>103</v>
      </c>
      <c r="E61" s="25">
        <v>-0.10601719197707736</v>
      </c>
      <c r="F61" s="20">
        <v>-2.0710059171597628E-2</v>
      </c>
      <c r="G61" s="20">
        <v>0.12411883182275928</v>
      </c>
      <c r="H61" s="20">
        <v>-5.6215005599104195E-2</v>
      </c>
      <c r="I61" s="20">
        <v>9.4447081158044677E-2</v>
      </c>
      <c r="J61" s="20">
        <v>-2.2116218560277567E-2</v>
      </c>
      <c r="K61" s="20">
        <v>-2.4611973392461239E-2</v>
      </c>
      <c r="L61" s="20">
        <v>-3.4780631961809472E-2</v>
      </c>
      <c r="M61" s="20">
        <v>1.4837494112105444E-2</v>
      </c>
      <c r="N61" s="23">
        <v>143</v>
      </c>
      <c r="O61" s="23">
        <v>522</v>
      </c>
    </row>
    <row r="62" spans="1:15" x14ac:dyDescent="0.75">
      <c r="A62" s="4" t="s">
        <v>137</v>
      </c>
      <c r="B62" s="15" t="s">
        <v>230</v>
      </c>
      <c r="C62" s="23">
        <v>94</v>
      </c>
      <c r="D62" s="23">
        <v>105</v>
      </c>
      <c r="E62" s="25">
        <v>-2.0710059171597628E-2</v>
      </c>
      <c r="F62" s="20">
        <v>0.12411883182275928</v>
      </c>
      <c r="G62" s="20">
        <v>-5.6215005599104195E-2</v>
      </c>
      <c r="H62" s="20">
        <v>9.4447081158044677E-2</v>
      </c>
      <c r="I62" s="20">
        <v>-2.2116218560277567E-2</v>
      </c>
      <c r="J62" s="20">
        <v>-2.4611973392461239E-2</v>
      </c>
      <c r="K62" s="20">
        <v>-3.4780631961809472E-2</v>
      </c>
      <c r="L62" s="20">
        <v>1.4837494112105444E-2</v>
      </c>
      <c r="M62" s="20">
        <v>7.6583894174981904E-3</v>
      </c>
      <c r="N62" s="23">
        <v>110</v>
      </c>
      <c r="O62" s="23">
        <v>452</v>
      </c>
    </row>
    <row r="63" spans="1:15" x14ac:dyDescent="0.75">
      <c r="A63" s="4" t="s">
        <v>138</v>
      </c>
      <c r="B63" s="15" t="s">
        <v>229</v>
      </c>
      <c r="C63" s="23">
        <v>101</v>
      </c>
      <c r="D63" s="23">
        <v>122</v>
      </c>
      <c r="E63" s="25">
        <v>0.12411883182275928</v>
      </c>
      <c r="F63" s="20">
        <v>-5.6215005599104195E-2</v>
      </c>
      <c r="G63" s="20">
        <v>9.4447081158044677E-2</v>
      </c>
      <c r="H63" s="20">
        <v>-2.2116218560277567E-2</v>
      </c>
      <c r="I63" s="20">
        <v>-2.4611973392461239E-2</v>
      </c>
      <c r="J63" s="20">
        <v>-3.4780631961809472E-2</v>
      </c>
      <c r="K63" s="20">
        <v>1.4837494112105444E-2</v>
      </c>
      <c r="L63" s="20">
        <v>7.6583894174981904E-3</v>
      </c>
      <c r="M63" s="20">
        <v>4.8825426070935096E-2</v>
      </c>
      <c r="N63" s="23">
        <v>160</v>
      </c>
      <c r="O63" s="23">
        <v>494</v>
      </c>
    </row>
    <row r="64" spans="1:15" x14ac:dyDescent="0.75">
      <c r="A64" s="4" t="s">
        <v>139</v>
      </c>
      <c r="B64" s="15" t="s">
        <v>228</v>
      </c>
      <c r="C64" s="23">
        <v>89</v>
      </c>
      <c r="D64" s="23">
        <v>116</v>
      </c>
      <c r="E64" s="25">
        <v>-5.6215005599104195E-2</v>
      </c>
      <c r="F64" s="20">
        <v>9.4447081158044677E-2</v>
      </c>
      <c r="G64" s="20">
        <v>-2.2116218560277567E-2</v>
      </c>
      <c r="H64" s="20">
        <v>-2.4611973392461239E-2</v>
      </c>
      <c r="I64" s="20">
        <v>-3.4780631961809472E-2</v>
      </c>
      <c r="J64" s="20">
        <v>1.4837494112105444E-2</v>
      </c>
      <c r="K64" s="20">
        <v>7.6583894174981904E-3</v>
      </c>
      <c r="L64" s="20">
        <v>4.8825426070935096E-2</v>
      </c>
      <c r="M64" s="20">
        <v>-0.45652173913043481</v>
      </c>
      <c r="N64" s="23">
        <v>113</v>
      </c>
      <c r="O64" s="23">
        <v>470</v>
      </c>
    </row>
    <row r="65" spans="1:15" x14ac:dyDescent="0.75">
      <c r="A65" s="4" t="s">
        <v>140</v>
      </c>
      <c r="B65" s="15" t="s">
        <v>295</v>
      </c>
      <c r="C65" s="23">
        <v>287</v>
      </c>
      <c r="D65" s="23">
        <v>113</v>
      </c>
      <c r="E65" s="25">
        <v>9.4447081158044677E-2</v>
      </c>
      <c r="F65" s="20">
        <v>-2.2116218560277567E-2</v>
      </c>
      <c r="G65" s="20">
        <v>-2.4611973392461239E-2</v>
      </c>
      <c r="H65" s="20">
        <v>-3.4780631961809472E-2</v>
      </c>
      <c r="I65" s="20">
        <v>1.4837494112105444E-2</v>
      </c>
      <c r="J65" s="20">
        <v>7.6583894174981904E-3</v>
      </c>
      <c r="K65" s="20">
        <v>4.8825426070935096E-2</v>
      </c>
      <c r="L65" s="20">
        <v>-0.45652173913043481</v>
      </c>
      <c r="M65" s="20">
        <v>0</v>
      </c>
      <c r="N65" s="23">
        <v>183</v>
      </c>
      <c r="O65" s="23">
        <v>428</v>
      </c>
    </row>
    <row r="66" spans="1:15" x14ac:dyDescent="0.75">
      <c r="A66" s="4" t="s">
        <v>141</v>
      </c>
      <c r="B66" s="15" t="s">
        <v>226</v>
      </c>
      <c r="C66" s="23">
        <v>82</v>
      </c>
      <c r="D66" s="23">
        <v>120</v>
      </c>
      <c r="E66" s="25">
        <v>-2.2116218560277567E-2</v>
      </c>
      <c r="F66" s="20">
        <v>-2.4611973392461239E-2</v>
      </c>
      <c r="G66" s="20">
        <v>-3.4780631961809472E-2</v>
      </c>
      <c r="H66" s="20">
        <v>1.4837494112105444E-2</v>
      </c>
      <c r="I66" s="20">
        <v>7.6583894174981904E-3</v>
      </c>
      <c r="J66" s="20">
        <v>4.8825426070935096E-2</v>
      </c>
      <c r="K66" s="20">
        <v>-0.45652173913043481</v>
      </c>
      <c r="L66" s="20">
        <v>0</v>
      </c>
      <c r="M66" s="20">
        <v>0</v>
      </c>
      <c r="N66" s="23">
        <v>114</v>
      </c>
      <c r="O66" s="23">
        <v>476</v>
      </c>
    </row>
    <row r="67" spans="1:15" x14ac:dyDescent="0.75">
      <c r="A67" s="4" t="s">
        <v>142</v>
      </c>
      <c r="B67" s="15" t="s">
        <v>225</v>
      </c>
      <c r="C67" s="23">
        <v>85</v>
      </c>
      <c r="D67" s="23">
        <v>84</v>
      </c>
      <c r="E67" s="25">
        <v>-2.4611973392461239E-2</v>
      </c>
      <c r="F67" s="20">
        <v>-3.4780631961809472E-2</v>
      </c>
      <c r="G67" s="20">
        <v>1.4837494112105444E-2</v>
      </c>
      <c r="H67" s="20">
        <v>7.6583894174981904E-3</v>
      </c>
      <c r="I67" s="20">
        <v>4.8825426070935096E-2</v>
      </c>
      <c r="J67" s="20">
        <v>-0.45652173913043481</v>
      </c>
      <c r="K67" s="20">
        <v>0</v>
      </c>
      <c r="L67" s="20">
        <v>0</v>
      </c>
      <c r="M67" s="20">
        <v>0</v>
      </c>
      <c r="N67" s="23">
        <v>146</v>
      </c>
      <c r="O67" s="23">
        <v>451</v>
      </c>
    </row>
    <row r="68" spans="1:15" x14ac:dyDescent="0.75">
      <c r="A68" s="4" t="s">
        <v>143</v>
      </c>
      <c r="B68" s="15" t="s">
        <v>224</v>
      </c>
      <c r="C68" s="23">
        <v>58</v>
      </c>
      <c r="D68" s="23">
        <v>96</v>
      </c>
      <c r="E68" s="25">
        <v>-3.4780631961809472E-2</v>
      </c>
      <c r="F68" s="20">
        <v>1.4837494112105444E-2</v>
      </c>
      <c r="G68" s="20">
        <v>7.6583894174981904E-3</v>
      </c>
      <c r="H68" s="20">
        <v>4.8825426070935096E-2</v>
      </c>
      <c r="I68" s="20">
        <v>-0.45652173913043481</v>
      </c>
      <c r="J68" s="20">
        <v>0</v>
      </c>
      <c r="K68" s="20">
        <v>0</v>
      </c>
      <c r="L68" s="20">
        <v>0</v>
      </c>
      <c r="M68" s="20">
        <v>0</v>
      </c>
      <c r="N68" s="23">
        <v>120</v>
      </c>
      <c r="O68" s="23">
        <v>458</v>
      </c>
    </row>
    <row r="69" spans="1:15" x14ac:dyDescent="0.75">
      <c r="A69" s="4" t="s">
        <v>144</v>
      </c>
      <c r="B69" s="15" t="s">
        <v>223</v>
      </c>
      <c r="C69" s="23">
        <v>88</v>
      </c>
      <c r="D69" s="23">
        <v>222</v>
      </c>
      <c r="E69" s="25">
        <v>1.4837494112105444E-2</v>
      </c>
      <c r="F69" s="20">
        <v>7.6583894174981904E-3</v>
      </c>
      <c r="G69" s="20">
        <v>4.8825426070935096E-2</v>
      </c>
      <c r="H69" s="20">
        <v>-0.45652173913043481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3">
        <v>131</v>
      </c>
      <c r="O69" s="23">
        <v>443</v>
      </c>
    </row>
    <row r="70" spans="1:15" x14ac:dyDescent="0.75">
      <c r="A70" s="4" t="s">
        <v>145</v>
      </c>
      <c r="B70" s="15" t="s">
        <v>222</v>
      </c>
      <c r="C70" s="23">
        <v>81</v>
      </c>
      <c r="D70" s="23">
        <v>202</v>
      </c>
      <c r="E70" s="25">
        <v>7.6583894174981904E-3</v>
      </c>
      <c r="F70" s="20">
        <v>4.8825426070935096E-2</v>
      </c>
      <c r="G70" s="20">
        <v>-0.45652173913043481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3">
        <v>114</v>
      </c>
      <c r="O70" s="23">
        <v>498</v>
      </c>
    </row>
    <row r="71" spans="1:15" x14ac:dyDescent="0.75">
      <c r="A71" s="4" t="s">
        <v>146</v>
      </c>
      <c r="B71" s="15" t="s">
        <v>221</v>
      </c>
      <c r="C71" s="23">
        <v>84</v>
      </c>
      <c r="D71" s="23">
        <v>230</v>
      </c>
      <c r="E71" s="25">
        <v>4.8825426070935096E-2</v>
      </c>
      <c r="F71" s="20">
        <v>-0.45652173913043481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3">
        <v>178</v>
      </c>
      <c r="O71" s="23">
        <v>556</v>
      </c>
    </row>
    <row r="72" spans="1:15" x14ac:dyDescent="0.75">
      <c r="A72" s="4" t="s">
        <v>147</v>
      </c>
      <c r="B72" s="15" t="s">
        <v>220</v>
      </c>
      <c r="C72" s="23">
        <v>78</v>
      </c>
      <c r="D72" s="23">
        <v>75</v>
      </c>
      <c r="E72" s="25">
        <v>-0.45652173913043481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3">
        <v>337</v>
      </c>
      <c r="O72" s="23">
        <v>494</v>
      </c>
    </row>
    <row r="73" spans="1:15" x14ac:dyDescent="0.75">
      <c r="F73" s="20"/>
      <c r="G73" s="20"/>
      <c r="H73" s="20"/>
      <c r="I73" s="20"/>
      <c r="J73" s="20"/>
      <c r="K73" s="20"/>
      <c r="L73" s="20"/>
      <c r="M73" s="20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FD115-E0A4-49A3-879E-5B0DD21FE5ED}">
  <sheetPr>
    <tabColor theme="9" tint="0.39997558519241921"/>
  </sheetPr>
  <dimension ref="A1:N77"/>
  <sheetViews>
    <sheetView workbookViewId="0">
      <selection activeCell="B4" sqref="B4:D75"/>
      <pivotSelection pane="bottomRight" showHeader="1" extendable="1" axis="axisCol" max="3" activeRow="3" activeCol="1" previousRow="3" previousCol="3" click="1" r:id="rId1">
        <pivotArea dataOnly="0" outline="0" axis="axisCol" fieldPosition="0">
          <references count="1">
            <reference field="4" count="3">
              <x v="0"/>
              <x v="1"/>
              <x v="2"/>
            </reference>
          </references>
        </pivotArea>
      </pivotSelection>
    </sheetView>
  </sheetViews>
  <sheetFormatPr defaultRowHeight="14.75" x14ac:dyDescent="0.75"/>
  <cols>
    <col min="1" max="1" width="21.31640625" bestFit="1" customWidth="1"/>
    <col min="2" max="2" width="18" style="10" bestFit="1" customWidth="1"/>
    <col min="3" max="3" width="7.453125" style="10" bestFit="1" customWidth="1"/>
    <col min="4" max="4" width="7.86328125" style="10" bestFit="1" customWidth="1"/>
    <col min="5" max="5" width="19.31640625" bestFit="1" customWidth="1"/>
  </cols>
  <sheetData>
    <row r="1" spans="1:14" x14ac:dyDescent="0.75">
      <c r="A1" s="18" t="s">
        <v>299</v>
      </c>
    </row>
    <row r="3" spans="1:14" x14ac:dyDescent="0.75">
      <c r="A3" s="2" t="s">
        <v>219</v>
      </c>
      <c r="B3" s="9" t="s">
        <v>148</v>
      </c>
      <c r="E3" t="s">
        <v>155</v>
      </c>
      <c r="G3" t="s">
        <v>319</v>
      </c>
    </row>
    <row r="4" spans="1:14" x14ac:dyDescent="0.75">
      <c r="A4" s="2" t="s">
        <v>305</v>
      </c>
      <c r="B4" s="10" t="s">
        <v>5</v>
      </c>
      <c r="C4" s="10" t="s">
        <v>3</v>
      </c>
      <c r="D4" s="10" t="s">
        <v>4</v>
      </c>
      <c r="E4" t="s">
        <v>215</v>
      </c>
      <c r="F4" s="10" t="s">
        <v>310</v>
      </c>
      <c r="G4" s="10" t="s">
        <v>311</v>
      </c>
      <c r="H4" s="10" t="s">
        <v>312</v>
      </c>
      <c r="I4" s="10" t="s">
        <v>313</v>
      </c>
      <c r="J4" s="10" t="s">
        <v>314</v>
      </c>
      <c r="K4" s="10" t="s">
        <v>315</v>
      </c>
      <c r="L4" s="10" t="s">
        <v>316</v>
      </c>
      <c r="M4" s="10" t="s">
        <v>317</v>
      </c>
      <c r="N4" s="10" t="s">
        <v>318</v>
      </c>
    </row>
    <row r="5" spans="1:14" x14ac:dyDescent="0.75">
      <c r="A5" s="3" t="s">
        <v>289</v>
      </c>
      <c r="B5" s="48">
        <v>0.13333333333333333</v>
      </c>
      <c r="C5" s="48">
        <v>0.66666666666666663</v>
      </c>
      <c r="D5" s="48">
        <v>0.2</v>
      </c>
      <c r="E5" s="12">
        <f>VLOOKUP(A5,'Sales Variance Data'!$B$58:$I$132,MATCH($E$3,'Sales Variance Data'!$B$5:$I$5,0),FALSE)</f>
        <v>-5.1400212690535296E-2</v>
      </c>
      <c r="F5">
        <f>D5-B5</f>
        <v>6.666666666666668E-2</v>
      </c>
      <c r="G5" s="19">
        <f>$E6</f>
        <v>0.10201793721973096</v>
      </c>
      <c r="H5" s="19">
        <f>$E7</f>
        <v>4.1709053916581862E-2</v>
      </c>
      <c r="I5" s="19">
        <f>$E8</f>
        <v>2.24609375E-2</v>
      </c>
      <c r="J5" s="19">
        <f>$E9</f>
        <v>-3.2473734479465111E-2</v>
      </c>
      <c r="K5" s="19">
        <f>$E10</f>
        <v>0.10661401776900292</v>
      </c>
      <c r="L5" s="19">
        <f>$E11</f>
        <v>-3.5385072851620625E-2</v>
      </c>
      <c r="M5" s="19">
        <f>$E12</f>
        <v>-8.3230579531442528E-3</v>
      </c>
      <c r="N5" s="19">
        <f>$E13</f>
        <v>4.3518806341311889E-2</v>
      </c>
    </row>
    <row r="6" spans="1:14" x14ac:dyDescent="0.75">
      <c r="A6" s="3" t="s">
        <v>288</v>
      </c>
      <c r="B6" s="48">
        <v>0.13333333333333333</v>
      </c>
      <c r="C6" s="48">
        <v>0.6166666666666667</v>
      </c>
      <c r="D6" s="48">
        <v>0.25</v>
      </c>
      <c r="E6" s="12">
        <f>VLOOKUP(A6,'Sales Variance Data'!$B$58:$I$132,MATCH($E$3,'Sales Variance Data'!$B$5:$I$5,0),FALSE)</f>
        <v>0.10201793721973096</v>
      </c>
      <c r="F6">
        <f t="shared" ref="F6:F69" si="0">D6-B6</f>
        <v>0.11666666666666667</v>
      </c>
      <c r="G6" s="19">
        <f t="shared" ref="G6:G69" si="1">$E7</f>
        <v>4.1709053916581862E-2</v>
      </c>
      <c r="H6" s="19">
        <f t="shared" ref="H6:H69" si="2">$E8</f>
        <v>2.24609375E-2</v>
      </c>
      <c r="I6" s="19">
        <f t="shared" ref="I6:I69" si="3">$E9</f>
        <v>-3.2473734479465111E-2</v>
      </c>
      <c r="J6" s="19">
        <f t="shared" ref="J6:J69" si="4">$E10</f>
        <v>0.10661401776900292</v>
      </c>
      <c r="K6" s="19">
        <f t="shared" ref="K6:K69" si="5">$E11</f>
        <v>-3.5385072851620625E-2</v>
      </c>
      <c r="L6" s="19">
        <f t="shared" ref="L6:L69" si="6">$E12</f>
        <v>-8.3230579531442528E-3</v>
      </c>
      <c r="M6" s="19">
        <f t="shared" ref="M6:M69" si="7">$E13</f>
        <v>4.3518806341311889E-2</v>
      </c>
      <c r="N6" s="19">
        <f t="shared" ref="N6:N69" si="8">$E14</f>
        <v>3.5746201966040392E-3</v>
      </c>
    </row>
    <row r="7" spans="1:14" x14ac:dyDescent="0.75">
      <c r="A7" s="3" t="s">
        <v>287</v>
      </c>
      <c r="B7" s="48">
        <v>6.0240963855421686E-2</v>
      </c>
      <c r="C7" s="48">
        <v>0.68674698795180722</v>
      </c>
      <c r="D7" s="48">
        <v>0.25301204819277107</v>
      </c>
      <c r="E7" s="12">
        <f>VLOOKUP(A7,'Sales Variance Data'!$B$58:$I$132,MATCH($E$3,'Sales Variance Data'!$B$5:$I$5,0),FALSE)</f>
        <v>4.1709053916581862E-2</v>
      </c>
      <c r="F7">
        <f t="shared" si="0"/>
        <v>0.19277108433734938</v>
      </c>
      <c r="G7" s="19">
        <f t="shared" si="1"/>
        <v>2.24609375E-2</v>
      </c>
      <c r="H7" s="19">
        <f t="shared" si="2"/>
        <v>-3.2473734479465111E-2</v>
      </c>
      <c r="I7" s="19">
        <f t="shared" si="3"/>
        <v>0.10661401776900292</v>
      </c>
      <c r="J7" s="19">
        <f t="shared" si="4"/>
        <v>-3.5385072851620625E-2</v>
      </c>
      <c r="K7" s="19">
        <f t="shared" si="5"/>
        <v>-8.3230579531442528E-3</v>
      </c>
      <c r="L7" s="19">
        <f t="shared" si="6"/>
        <v>4.3518806341311889E-2</v>
      </c>
      <c r="M7" s="19">
        <f t="shared" si="7"/>
        <v>3.5746201966040392E-3</v>
      </c>
      <c r="N7" s="19">
        <f t="shared" si="8"/>
        <v>-2.7604630454140744E-2</v>
      </c>
    </row>
    <row r="8" spans="1:14" x14ac:dyDescent="0.75">
      <c r="A8" s="3" t="s">
        <v>286</v>
      </c>
      <c r="B8" s="48">
        <v>0.15151515151515152</v>
      </c>
      <c r="C8" s="48">
        <v>0.71212121212121215</v>
      </c>
      <c r="D8" s="48">
        <v>0.13636363636363635</v>
      </c>
      <c r="E8" s="12">
        <f>VLOOKUP(A8,'Sales Variance Data'!$B$58:$I$132,MATCH($E$3,'Sales Variance Data'!$B$5:$I$5,0),FALSE)</f>
        <v>2.24609375E-2</v>
      </c>
      <c r="F8">
        <f t="shared" si="0"/>
        <v>-1.5151515151515166E-2</v>
      </c>
      <c r="G8" s="19">
        <f t="shared" si="1"/>
        <v>-3.2473734479465111E-2</v>
      </c>
      <c r="H8" s="19">
        <f t="shared" si="2"/>
        <v>0.10661401776900292</v>
      </c>
      <c r="I8" s="19">
        <f t="shared" si="3"/>
        <v>-3.5385072851620625E-2</v>
      </c>
      <c r="J8" s="19">
        <f t="shared" si="4"/>
        <v>-8.3230579531442528E-3</v>
      </c>
      <c r="K8" s="19">
        <f t="shared" si="5"/>
        <v>4.3518806341311889E-2</v>
      </c>
      <c r="L8" s="19">
        <f t="shared" si="6"/>
        <v>3.5746201966040392E-3</v>
      </c>
      <c r="M8" s="19">
        <f t="shared" si="7"/>
        <v>-2.7604630454140744E-2</v>
      </c>
      <c r="N8" s="19">
        <f t="shared" si="8"/>
        <v>0.16269841269841279</v>
      </c>
    </row>
    <row r="9" spans="1:14" x14ac:dyDescent="0.75">
      <c r="A9" s="3" t="s">
        <v>285</v>
      </c>
      <c r="B9" s="48">
        <v>6.6666666666666666E-2</v>
      </c>
      <c r="C9" s="48">
        <v>0.72380952380952379</v>
      </c>
      <c r="D9" s="48">
        <v>0.20952380952380953</v>
      </c>
      <c r="E9" s="12">
        <f>VLOOKUP(A9,'Sales Variance Data'!$B$58:$I$132,MATCH($E$3,'Sales Variance Data'!$B$5:$I$5,0),FALSE)</f>
        <v>-3.2473734479465111E-2</v>
      </c>
      <c r="F9">
        <f t="shared" si="0"/>
        <v>0.14285714285714285</v>
      </c>
      <c r="G9" s="19">
        <f t="shared" si="1"/>
        <v>0.10661401776900292</v>
      </c>
      <c r="H9" s="19">
        <f t="shared" si="2"/>
        <v>-3.5385072851620625E-2</v>
      </c>
      <c r="I9" s="19">
        <f t="shared" si="3"/>
        <v>-8.3230579531442528E-3</v>
      </c>
      <c r="J9" s="19">
        <f t="shared" si="4"/>
        <v>4.3518806341311889E-2</v>
      </c>
      <c r="K9" s="19">
        <f t="shared" si="5"/>
        <v>3.5746201966040392E-3</v>
      </c>
      <c r="L9" s="19">
        <f t="shared" si="6"/>
        <v>-2.7604630454140744E-2</v>
      </c>
      <c r="M9" s="19">
        <f t="shared" si="7"/>
        <v>0.16269841269841279</v>
      </c>
      <c r="N9" s="19">
        <f t="shared" si="8"/>
        <v>0.15935941191913883</v>
      </c>
    </row>
    <row r="10" spans="1:14" x14ac:dyDescent="0.75">
      <c r="A10" s="3" t="s">
        <v>284</v>
      </c>
      <c r="B10" s="48">
        <v>9.9236641221374045E-2</v>
      </c>
      <c r="C10" s="48">
        <v>0.66412213740458015</v>
      </c>
      <c r="D10" s="48">
        <v>0.23664122137404581</v>
      </c>
      <c r="E10" s="12">
        <f>VLOOKUP(A10,'Sales Variance Data'!$B$58:$I$132,MATCH($E$3,'Sales Variance Data'!$B$5:$I$5,0),FALSE)</f>
        <v>0.10661401776900292</v>
      </c>
      <c r="F10">
        <f t="shared" si="0"/>
        <v>0.13740458015267176</v>
      </c>
      <c r="G10" s="19">
        <f t="shared" si="1"/>
        <v>-3.5385072851620625E-2</v>
      </c>
      <c r="H10" s="19">
        <f t="shared" si="2"/>
        <v>-8.3230579531442528E-3</v>
      </c>
      <c r="I10" s="19">
        <f t="shared" si="3"/>
        <v>4.3518806341311889E-2</v>
      </c>
      <c r="J10" s="19">
        <f t="shared" si="4"/>
        <v>3.5746201966040392E-3</v>
      </c>
      <c r="K10" s="19">
        <f t="shared" si="5"/>
        <v>-2.7604630454140744E-2</v>
      </c>
      <c r="L10" s="19">
        <f t="shared" si="6"/>
        <v>0.16269841269841279</v>
      </c>
      <c r="M10" s="19">
        <f t="shared" si="7"/>
        <v>0.15935941191913883</v>
      </c>
      <c r="N10" s="19">
        <f t="shared" si="8"/>
        <v>8.6277173913043459E-2</v>
      </c>
    </row>
    <row r="11" spans="1:14" x14ac:dyDescent="0.75">
      <c r="A11" s="3" t="s">
        <v>283</v>
      </c>
      <c r="B11" s="48">
        <v>4.8275862068965517E-2</v>
      </c>
      <c r="C11" s="48">
        <v>0.70344827586206893</v>
      </c>
      <c r="D11" s="48">
        <v>0.24827586206896551</v>
      </c>
      <c r="E11" s="12">
        <f>VLOOKUP(A11,'Sales Variance Data'!$B$58:$I$132,MATCH($E$3,'Sales Variance Data'!$B$5:$I$5,0),FALSE)</f>
        <v>-3.5385072851620625E-2</v>
      </c>
      <c r="F11">
        <f t="shared" si="0"/>
        <v>0.2</v>
      </c>
      <c r="G11" s="19">
        <f t="shared" si="1"/>
        <v>-8.3230579531442528E-3</v>
      </c>
      <c r="H11" s="19">
        <f t="shared" si="2"/>
        <v>4.3518806341311889E-2</v>
      </c>
      <c r="I11" s="19">
        <f t="shared" si="3"/>
        <v>3.5746201966040392E-3</v>
      </c>
      <c r="J11" s="19">
        <f t="shared" si="4"/>
        <v>-2.7604630454140744E-2</v>
      </c>
      <c r="K11" s="19">
        <f t="shared" si="5"/>
        <v>0.16269841269841279</v>
      </c>
      <c r="L11" s="19">
        <f t="shared" si="6"/>
        <v>0.15935941191913883</v>
      </c>
      <c r="M11" s="19">
        <f t="shared" si="7"/>
        <v>8.6277173913043459E-2</v>
      </c>
      <c r="N11" s="19">
        <f t="shared" si="8"/>
        <v>8.8388576193454194E-2</v>
      </c>
    </row>
    <row r="12" spans="1:14" x14ac:dyDescent="0.75">
      <c r="A12" s="3" t="s">
        <v>282</v>
      </c>
      <c r="B12" s="48">
        <v>2.1505376344086023E-2</v>
      </c>
      <c r="C12" s="48">
        <v>0.74193548387096775</v>
      </c>
      <c r="D12" s="48">
        <v>0.23655913978494625</v>
      </c>
      <c r="E12" s="12">
        <f>VLOOKUP(A12,'Sales Variance Data'!$B$58:$I$132,MATCH($E$3,'Sales Variance Data'!$B$5:$I$5,0),FALSE)</f>
        <v>-8.3230579531442528E-3</v>
      </c>
      <c r="F12">
        <f t="shared" si="0"/>
        <v>0.21505376344086022</v>
      </c>
      <c r="G12" s="19">
        <f t="shared" si="1"/>
        <v>4.3518806341311889E-2</v>
      </c>
      <c r="H12" s="19">
        <f t="shared" si="2"/>
        <v>3.5746201966040392E-3</v>
      </c>
      <c r="I12" s="19">
        <f t="shared" si="3"/>
        <v>-2.7604630454140744E-2</v>
      </c>
      <c r="J12" s="19">
        <f t="shared" si="4"/>
        <v>0.16269841269841279</v>
      </c>
      <c r="K12" s="19">
        <f t="shared" si="5"/>
        <v>0.15935941191913883</v>
      </c>
      <c r="L12" s="19">
        <f t="shared" si="6"/>
        <v>8.6277173913043459E-2</v>
      </c>
      <c r="M12" s="19">
        <f t="shared" si="7"/>
        <v>8.8388576193454194E-2</v>
      </c>
      <c r="N12" s="19">
        <f t="shared" si="8"/>
        <v>0.13809615016280397</v>
      </c>
    </row>
    <row r="13" spans="1:14" x14ac:dyDescent="0.75">
      <c r="A13" s="3" t="s">
        <v>281</v>
      </c>
      <c r="B13" s="48">
        <v>5.2631578947368418E-2</v>
      </c>
      <c r="C13" s="48">
        <v>0.8771929824561403</v>
      </c>
      <c r="D13" s="48">
        <v>7.0175438596491224E-2</v>
      </c>
      <c r="E13" s="12">
        <f>VLOOKUP(A13,'Sales Variance Data'!$B$58:$I$132,MATCH($E$3,'Sales Variance Data'!$B$5:$I$5,0),FALSE)</f>
        <v>4.3518806341311889E-2</v>
      </c>
      <c r="F13">
        <f t="shared" si="0"/>
        <v>1.7543859649122806E-2</v>
      </c>
      <c r="G13" s="19">
        <f t="shared" si="1"/>
        <v>3.5746201966040392E-3</v>
      </c>
      <c r="H13" s="19">
        <f t="shared" si="2"/>
        <v>-2.7604630454140744E-2</v>
      </c>
      <c r="I13" s="19">
        <f t="shared" si="3"/>
        <v>0.16269841269841279</v>
      </c>
      <c r="J13" s="19">
        <f t="shared" si="4"/>
        <v>0.15935941191913883</v>
      </c>
      <c r="K13" s="19">
        <f t="shared" si="5"/>
        <v>8.6277173913043459E-2</v>
      </c>
      <c r="L13" s="19">
        <f t="shared" si="6"/>
        <v>8.8388576193454194E-2</v>
      </c>
      <c r="M13" s="19">
        <f t="shared" si="7"/>
        <v>0.13809615016280397</v>
      </c>
      <c r="N13" s="19">
        <f t="shared" si="8"/>
        <v>2.8778189161898338E-2</v>
      </c>
    </row>
    <row r="14" spans="1:14" x14ac:dyDescent="0.75">
      <c r="A14" s="3" t="s">
        <v>280</v>
      </c>
      <c r="B14" s="48">
        <v>2.4193548387096774E-2</v>
      </c>
      <c r="C14" s="48">
        <v>0.782258064516129</v>
      </c>
      <c r="D14" s="48">
        <v>0.19354838709677419</v>
      </c>
      <c r="E14" s="12">
        <f>VLOOKUP(A14,'Sales Variance Data'!$B$58:$I$132,MATCH($E$3,'Sales Variance Data'!$B$5:$I$5,0),FALSE)</f>
        <v>3.5746201966040392E-3</v>
      </c>
      <c r="F14">
        <f t="shared" si="0"/>
        <v>0.16935483870967741</v>
      </c>
      <c r="G14" s="19">
        <f t="shared" si="1"/>
        <v>-2.7604630454140744E-2</v>
      </c>
      <c r="H14" s="19">
        <f t="shared" si="2"/>
        <v>0.16269841269841279</v>
      </c>
      <c r="I14" s="19">
        <f t="shared" si="3"/>
        <v>0.15935941191913883</v>
      </c>
      <c r="J14" s="19">
        <f t="shared" si="4"/>
        <v>8.6277173913043459E-2</v>
      </c>
      <c r="K14" s="19">
        <f t="shared" si="5"/>
        <v>8.8388576193454194E-2</v>
      </c>
      <c r="L14" s="19">
        <f t="shared" si="6"/>
        <v>0.13809615016280397</v>
      </c>
      <c r="M14" s="19">
        <f t="shared" si="7"/>
        <v>2.8778189161898338E-2</v>
      </c>
      <c r="N14" s="19">
        <f t="shared" si="8"/>
        <v>2.7809586127924835E-3</v>
      </c>
    </row>
    <row r="15" spans="1:14" x14ac:dyDescent="0.75">
      <c r="A15" s="3" t="s">
        <v>293</v>
      </c>
      <c r="B15" s="48">
        <v>4.716981132075472E-2</v>
      </c>
      <c r="C15" s="48">
        <v>0.78301886792452835</v>
      </c>
      <c r="D15" s="48">
        <v>0.16981132075471697</v>
      </c>
      <c r="E15" s="12">
        <f>VLOOKUP(A15,'Sales Variance Data'!$B$58:$I$132,MATCH($E$3,'Sales Variance Data'!$B$5:$I$5,0),FALSE)</f>
        <v>-2.7604630454140744E-2</v>
      </c>
      <c r="F15">
        <f t="shared" si="0"/>
        <v>0.12264150943396225</v>
      </c>
      <c r="G15" s="19">
        <f t="shared" si="1"/>
        <v>0.16269841269841279</v>
      </c>
      <c r="H15" s="19">
        <f t="shared" si="2"/>
        <v>0.15935941191913883</v>
      </c>
      <c r="I15" s="19">
        <f t="shared" si="3"/>
        <v>8.6277173913043459E-2</v>
      </c>
      <c r="J15" s="19">
        <f t="shared" si="4"/>
        <v>8.8388576193454194E-2</v>
      </c>
      <c r="K15" s="19">
        <f t="shared" si="5"/>
        <v>0.13809615016280397</v>
      </c>
      <c r="L15" s="19">
        <f t="shared" si="6"/>
        <v>2.8778189161898338E-2</v>
      </c>
      <c r="M15" s="19">
        <f t="shared" si="7"/>
        <v>2.7809586127924835E-3</v>
      </c>
      <c r="N15" s="19">
        <f t="shared" si="8"/>
        <v>-4.5024469820554643E-2</v>
      </c>
    </row>
    <row r="16" spans="1:14" x14ac:dyDescent="0.75">
      <c r="A16" s="3" t="s">
        <v>279</v>
      </c>
      <c r="B16" s="48">
        <v>7.1428571428571425E-2</v>
      </c>
      <c r="C16" s="48">
        <v>0.75</v>
      </c>
      <c r="D16" s="48">
        <v>0.17857142857142858</v>
      </c>
      <c r="E16" s="12">
        <f>VLOOKUP(A16,'Sales Variance Data'!$B$58:$I$132,MATCH($E$3,'Sales Variance Data'!$B$5:$I$5,0),FALSE)</f>
        <v>0.16269841269841279</v>
      </c>
      <c r="F16">
        <f t="shared" si="0"/>
        <v>0.10714285714285715</v>
      </c>
      <c r="G16" s="19">
        <f t="shared" si="1"/>
        <v>0.15935941191913883</v>
      </c>
      <c r="H16" s="19">
        <f t="shared" si="2"/>
        <v>8.6277173913043459E-2</v>
      </c>
      <c r="I16" s="19">
        <f t="shared" si="3"/>
        <v>8.8388576193454194E-2</v>
      </c>
      <c r="J16" s="19">
        <f t="shared" si="4"/>
        <v>0.13809615016280397</v>
      </c>
      <c r="K16" s="19">
        <f t="shared" si="5"/>
        <v>2.8778189161898338E-2</v>
      </c>
      <c r="L16" s="19">
        <f t="shared" si="6"/>
        <v>2.7809586127924835E-3</v>
      </c>
      <c r="M16" s="19">
        <f t="shared" si="7"/>
        <v>-4.5024469820554643E-2</v>
      </c>
      <c r="N16" s="19">
        <f t="shared" si="8"/>
        <v>-1.8619747181414459E-2</v>
      </c>
    </row>
    <row r="17" spans="1:14" x14ac:dyDescent="0.75">
      <c r="A17" s="3" t="s">
        <v>278</v>
      </c>
      <c r="B17" s="48">
        <v>2.4390243902439025E-2</v>
      </c>
      <c r="C17" s="48">
        <v>0.72357723577235777</v>
      </c>
      <c r="D17" s="48">
        <v>0.25203252032520324</v>
      </c>
      <c r="E17" s="12">
        <f>VLOOKUP(A17,'Sales Variance Data'!$B$58:$I$132,MATCH($E$3,'Sales Variance Data'!$B$5:$I$5,0),FALSE)</f>
        <v>0.15935941191913883</v>
      </c>
      <c r="F17">
        <f t="shared" si="0"/>
        <v>0.22764227642276422</v>
      </c>
      <c r="G17" s="19">
        <f t="shared" si="1"/>
        <v>8.6277173913043459E-2</v>
      </c>
      <c r="H17" s="19">
        <f t="shared" si="2"/>
        <v>8.8388576193454194E-2</v>
      </c>
      <c r="I17" s="19">
        <f t="shared" si="3"/>
        <v>0.13809615016280397</v>
      </c>
      <c r="J17" s="19">
        <f t="shared" si="4"/>
        <v>2.8778189161898338E-2</v>
      </c>
      <c r="K17" s="19">
        <f t="shared" si="5"/>
        <v>2.7809586127924835E-3</v>
      </c>
      <c r="L17" s="19">
        <f t="shared" si="6"/>
        <v>-4.5024469820554643E-2</v>
      </c>
      <c r="M17" s="19">
        <f t="shared" si="7"/>
        <v>-1.8619747181414459E-2</v>
      </c>
      <c r="N17" s="19">
        <f t="shared" si="8"/>
        <v>-4.8738033072236675E-2</v>
      </c>
    </row>
    <row r="18" spans="1:14" x14ac:dyDescent="0.75">
      <c r="A18" s="3" t="s">
        <v>277</v>
      </c>
      <c r="B18" s="48">
        <v>2.7322404371584699E-2</v>
      </c>
      <c r="C18" s="48">
        <v>0.67759562841530052</v>
      </c>
      <c r="D18" s="48">
        <v>0.29508196721311475</v>
      </c>
      <c r="E18" s="12">
        <f>VLOOKUP(A18,'Sales Variance Data'!$B$58:$I$132,MATCH($E$3,'Sales Variance Data'!$B$5:$I$5,0),FALSE)</f>
        <v>8.6277173913043459E-2</v>
      </c>
      <c r="F18">
        <f t="shared" si="0"/>
        <v>0.26775956284153007</v>
      </c>
      <c r="G18" s="19">
        <f t="shared" si="1"/>
        <v>8.8388576193454194E-2</v>
      </c>
      <c r="H18" s="19">
        <f t="shared" si="2"/>
        <v>0.13809615016280397</v>
      </c>
      <c r="I18" s="19">
        <f t="shared" si="3"/>
        <v>2.8778189161898338E-2</v>
      </c>
      <c r="J18" s="19">
        <f t="shared" si="4"/>
        <v>2.7809586127924835E-3</v>
      </c>
      <c r="K18" s="19">
        <f t="shared" si="5"/>
        <v>-4.5024469820554643E-2</v>
      </c>
      <c r="L18" s="19">
        <f t="shared" si="6"/>
        <v>-1.8619747181414459E-2</v>
      </c>
      <c r="M18" s="19">
        <f t="shared" si="7"/>
        <v>-4.8738033072236675E-2</v>
      </c>
      <c r="N18" s="19">
        <f t="shared" si="8"/>
        <v>-6.258005489478502E-2</v>
      </c>
    </row>
    <row r="19" spans="1:14" x14ac:dyDescent="0.75">
      <c r="A19" s="3" t="s">
        <v>276</v>
      </c>
      <c r="B19" s="48">
        <v>7.3529411764705885E-2</v>
      </c>
      <c r="C19" s="48">
        <v>0.81617647058823528</v>
      </c>
      <c r="D19" s="48">
        <v>0.11029411764705882</v>
      </c>
      <c r="E19" s="12">
        <f>VLOOKUP(A19,'Sales Variance Data'!$B$58:$I$132,MATCH($E$3,'Sales Variance Data'!$B$5:$I$5,0),FALSE)</f>
        <v>8.8388576193454194E-2</v>
      </c>
      <c r="F19">
        <f t="shared" si="0"/>
        <v>3.6764705882352935E-2</v>
      </c>
      <c r="G19" s="19">
        <f t="shared" si="1"/>
        <v>0.13809615016280397</v>
      </c>
      <c r="H19" s="19">
        <f t="shared" si="2"/>
        <v>2.8778189161898338E-2</v>
      </c>
      <c r="I19" s="19">
        <f t="shared" si="3"/>
        <v>2.7809586127924835E-3</v>
      </c>
      <c r="J19" s="19">
        <f t="shared" si="4"/>
        <v>-4.5024469820554643E-2</v>
      </c>
      <c r="K19" s="19">
        <f t="shared" si="5"/>
        <v>-1.8619747181414459E-2</v>
      </c>
      <c r="L19" s="19">
        <f t="shared" si="6"/>
        <v>-4.8738033072236675E-2</v>
      </c>
      <c r="M19" s="19">
        <f t="shared" si="7"/>
        <v>-6.258005489478502E-2</v>
      </c>
      <c r="N19" s="19">
        <f t="shared" si="8"/>
        <v>-6.1877805973062694E-2</v>
      </c>
    </row>
    <row r="20" spans="1:14" x14ac:dyDescent="0.75">
      <c r="A20" s="3" t="s">
        <v>275</v>
      </c>
      <c r="B20" s="48">
        <v>7.6470588235294124E-2</v>
      </c>
      <c r="C20" s="48">
        <v>0.77058823529411768</v>
      </c>
      <c r="D20" s="48">
        <v>0.15294117647058825</v>
      </c>
      <c r="E20" s="12">
        <f>VLOOKUP(A20,'Sales Variance Data'!$B$58:$I$132,MATCH($E$3,'Sales Variance Data'!$B$5:$I$5,0),FALSE)</f>
        <v>0.13809615016280397</v>
      </c>
      <c r="F20">
        <f t="shared" si="0"/>
        <v>7.6470588235294124E-2</v>
      </c>
      <c r="G20" s="19">
        <f t="shared" si="1"/>
        <v>2.8778189161898338E-2</v>
      </c>
      <c r="H20" s="19">
        <f t="shared" si="2"/>
        <v>2.7809586127924835E-3</v>
      </c>
      <c r="I20" s="19">
        <f t="shared" si="3"/>
        <v>-4.5024469820554643E-2</v>
      </c>
      <c r="J20" s="19">
        <f t="shared" si="4"/>
        <v>-1.8619747181414459E-2</v>
      </c>
      <c r="K20" s="19">
        <f t="shared" si="5"/>
        <v>-4.8738033072236675E-2</v>
      </c>
      <c r="L20" s="19">
        <f t="shared" si="6"/>
        <v>-6.258005489478502E-2</v>
      </c>
      <c r="M20" s="19">
        <f t="shared" si="7"/>
        <v>-6.1877805973062694E-2</v>
      </c>
      <c r="N20" s="19">
        <f t="shared" si="8"/>
        <v>-8.1356637536412868E-2</v>
      </c>
    </row>
    <row r="21" spans="1:14" x14ac:dyDescent="0.75">
      <c r="A21" s="3" t="s">
        <v>274</v>
      </c>
      <c r="B21" s="48">
        <v>3.5714285714285712E-2</v>
      </c>
      <c r="C21" s="48">
        <v>0.77380952380952384</v>
      </c>
      <c r="D21" s="48">
        <v>0.19047619047619047</v>
      </c>
      <c r="E21" s="12">
        <f>VLOOKUP(A21,'Sales Variance Data'!$B$58:$I$132,MATCH($E$3,'Sales Variance Data'!$B$5:$I$5,0),FALSE)</f>
        <v>2.8778189161898338E-2</v>
      </c>
      <c r="F21">
        <f t="shared" si="0"/>
        <v>0.15476190476190477</v>
      </c>
      <c r="G21" s="19">
        <f t="shared" si="1"/>
        <v>2.7809586127924835E-3</v>
      </c>
      <c r="H21" s="19">
        <f t="shared" si="2"/>
        <v>-4.5024469820554643E-2</v>
      </c>
      <c r="I21" s="19">
        <f t="shared" si="3"/>
        <v>-1.8619747181414459E-2</v>
      </c>
      <c r="J21" s="19">
        <f t="shared" si="4"/>
        <v>-4.8738033072236675E-2</v>
      </c>
      <c r="K21" s="19">
        <f t="shared" si="5"/>
        <v>-6.258005489478502E-2</v>
      </c>
      <c r="L21" s="19">
        <f t="shared" si="6"/>
        <v>-6.1877805973062694E-2</v>
      </c>
      <c r="M21" s="19">
        <f t="shared" si="7"/>
        <v>-8.1356637536412868E-2</v>
      </c>
      <c r="N21" s="19">
        <f t="shared" si="8"/>
        <v>-1.1098527746319364E-2</v>
      </c>
    </row>
    <row r="22" spans="1:14" x14ac:dyDescent="0.75">
      <c r="A22" s="3" t="s">
        <v>273</v>
      </c>
      <c r="B22" s="48">
        <v>8.3798882681564241E-2</v>
      </c>
      <c r="C22" s="48">
        <v>0.67039106145251393</v>
      </c>
      <c r="D22" s="48">
        <v>0.24581005586592178</v>
      </c>
      <c r="E22" s="12">
        <f>VLOOKUP(A22,'Sales Variance Data'!$B$58:$I$132,MATCH($E$3,'Sales Variance Data'!$B$5:$I$5,0),FALSE)</f>
        <v>2.7809586127924835E-3</v>
      </c>
      <c r="F22">
        <f t="shared" si="0"/>
        <v>0.16201117318435754</v>
      </c>
      <c r="G22" s="19">
        <f t="shared" si="1"/>
        <v>-4.5024469820554643E-2</v>
      </c>
      <c r="H22" s="19">
        <f t="shared" si="2"/>
        <v>-1.8619747181414459E-2</v>
      </c>
      <c r="I22" s="19">
        <f t="shared" si="3"/>
        <v>-4.8738033072236675E-2</v>
      </c>
      <c r="J22" s="19">
        <f t="shared" si="4"/>
        <v>-6.258005489478502E-2</v>
      </c>
      <c r="K22" s="19">
        <f t="shared" si="5"/>
        <v>-6.1877805973062694E-2</v>
      </c>
      <c r="L22" s="19">
        <f t="shared" si="6"/>
        <v>-8.1356637536412868E-2</v>
      </c>
      <c r="M22" s="19">
        <f t="shared" si="7"/>
        <v>-1.1098527746319364E-2</v>
      </c>
      <c r="N22" s="19">
        <f t="shared" si="8"/>
        <v>-5.5657352267521776E-2</v>
      </c>
    </row>
    <row r="23" spans="1:14" x14ac:dyDescent="0.75">
      <c r="A23" s="3" t="s">
        <v>272</v>
      </c>
      <c r="B23" s="48">
        <v>6.6326530612244902E-2</v>
      </c>
      <c r="C23" s="48">
        <v>0.77551020408163263</v>
      </c>
      <c r="D23" s="48">
        <v>0.15816326530612246</v>
      </c>
      <c r="E23" s="12">
        <f>VLOOKUP(A23,'Sales Variance Data'!$B$58:$I$132,MATCH($E$3,'Sales Variance Data'!$B$5:$I$5,0),FALSE)</f>
        <v>-4.5024469820554643E-2</v>
      </c>
      <c r="F23">
        <f t="shared" si="0"/>
        <v>9.1836734693877556E-2</v>
      </c>
      <c r="G23" s="19">
        <f t="shared" si="1"/>
        <v>-1.8619747181414459E-2</v>
      </c>
      <c r="H23" s="19">
        <f t="shared" si="2"/>
        <v>-4.8738033072236675E-2</v>
      </c>
      <c r="I23" s="19">
        <f t="shared" si="3"/>
        <v>-6.258005489478502E-2</v>
      </c>
      <c r="J23" s="19">
        <f t="shared" si="4"/>
        <v>-6.1877805973062694E-2</v>
      </c>
      <c r="K23" s="19">
        <f t="shared" si="5"/>
        <v>-8.1356637536412868E-2</v>
      </c>
      <c r="L23" s="19">
        <f t="shared" si="6"/>
        <v>-1.1098527746319364E-2</v>
      </c>
      <c r="M23" s="19">
        <f t="shared" si="7"/>
        <v>-5.5657352267521776E-2</v>
      </c>
      <c r="N23" s="19">
        <f t="shared" si="8"/>
        <v>3.4440941062333197E-2</v>
      </c>
    </row>
    <row r="24" spans="1:14" x14ac:dyDescent="0.75">
      <c r="A24" s="3" t="s">
        <v>271</v>
      </c>
      <c r="B24" s="48">
        <v>0.06</v>
      </c>
      <c r="C24" s="48">
        <v>0.84499999999999997</v>
      </c>
      <c r="D24" s="48">
        <v>9.5000000000000001E-2</v>
      </c>
      <c r="E24" s="12">
        <f>VLOOKUP(A24,'Sales Variance Data'!$B$58:$I$132,MATCH($E$3,'Sales Variance Data'!$B$5:$I$5,0),FALSE)</f>
        <v>-1.8619747181414459E-2</v>
      </c>
      <c r="F24">
        <f t="shared" si="0"/>
        <v>3.5000000000000003E-2</v>
      </c>
      <c r="G24" s="19">
        <f t="shared" si="1"/>
        <v>-4.8738033072236675E-2</v>
      </c>
      <c r="H24" s="19">
        <f t="shared" si="2"/>
        <v>-6.258005489478502E-2</v>
      </c>
      <c r="I24" s="19">
        <f t="shared" si="3"/>
        <v>-6.1877805973062694E-2</v>
      </c>
      <c r="J24" s="19">
        <f t="shared" si="4"/>
        <v>-8.1356637536412868E-2</v>
      </c>
      <c r="K24" s="19">
        <f t="shared" si="5"/>
        <v>-1.1098527746319364E-2</v>
      </c>
      <c r="L24" s="19">
        <f t="shared" si="6"/>
        <v>-5.5657352267521776E-2</v>
      </c>
      <c r="M24" s="19">
        <f t="shared" si="7"/>
        <v>3.4440941062333197E-2</v>
      </c>
      <c r="N24" s="19">
        <f t="shared" si="8"/>
        <v>-4.1266119577960114E-2</v>
      </c>
    </row>
    <row r="25" spans="1:14" x14ac:dyDescent="0.75">
      <c r="A25" s="3" t="s">
        <v>270</v>
      </c>
      <c r="B25" s="48">
        <v>3.9007092198581561E-2</v>
      </c>
      <c r="C25" s="48">
        <v>0.77304964539007093</v>
      </c>
      <c r="D25" s="48">
        <v>0.18794326241134751</v>
      </c>
      <c r="E25" s="12">
        <f>VLOOKUP(A25,'Sales Variance Data'!$B$58:$I$132,MATCH($E$3,'Sales Variance Data'!$B$5:$I$5,0),FALSE)</f>
        <v>-4.8738033072236675E-2</v>
      </c>
      <c r="F25">
        <f t="shared" si="0"/>
        <v>0.14893617021276595</v>
      </c>
      <c r="G25" s="19">
        <f t="shared" si="1"/>
        <v>-6.258005489478502E-2</v>
      </c>
      <c r="H25" s="19">
        <f t="shared" si="2"/>
        <v>-6.1877805973062694E-2</v>
      </c>
      <c r="I25" s="19">
        <f t="shared" si="3"/>
        <v>-8.1356637536412868E-2</v>
      </c>
      <c r="J25" s="19">
        <f t="shared" si="4"/>
        <v>-1.1098527746319364E-2</v>
      </c>
      <c r="K25" s="19">
        <f t="shared" si="5"/>
        <v>-5.5657352267521776E-2</v>
      </c>
      <c r="L25" s="19">
        <f t="shared" si="6"/>
        <v>3.4440941062333197E-2</v>
      </c>
      <c r="M25" s="19">
        <f t="shared" si="7"/>
        <v>-4.1266119577960114E-2</v>
      </c>
      <c r="N25" s="19">
        <f t="shared" si="8"/>
        <v>9.2198581560283724E-2</v>
      </c>
    </row>
    <row r="26" spans="1:14" x14ac:dyDescent="0.75">
      <c r="A26" s="3" t="s">
        <v>269</v>
      </c>
      <c r="B26" s="48">
        <v>0.12857142857142856</v>
      </c>
      <c r="C26" s="48">
        <v>0.76190476190476186</v>
      </c>
      <c r="D26" s="48">
        <v>0.10952380952380952</v>
      </c>
      <c r="E26" s="12">
        <f>VLOOKUP(A26,'Sales Variance Data'!$B$58:$I$132,MATCH($E$3,'Sales Variance Data'!$B$5:$I$5,0),FALSE)</f>
        <v>-6.258005489478502E-2</v>
      </c>
      <c r="F26">
        <f t="shared" si="0"/>
        <v>-1.9047619047619035E-2</v>
      </c>
      <c r="G26" s="19">
        <f t="shared" si="1"/>
        <v>-6.1877805973062694E-2</v>
      </c>
      <c r="H26" s="19">
        <f t="shared" si="2"/>
        <v>-8.1356637536412868E-2</v>
      </c>
      <c r="I26" s="19">
        <f t="shared" si="3"/>
        <v>-1.1098527746319364E-2</v>
      </c>
      <c r="J26" s="19">
        <f t="shared" si="4"/>
        <v>-5.5657352267521776E-2</v>
      </c>
      <c r="K26" s="19">
        <f t="shared" si="5"/>
        <v>3.4440941062333197E-2</v>
      </c>
      <c r="L26" s="19">
        <f t="shared" si="6"/>
        <v>-4.1266119577960114E-2</v>
      </c>
      <c r="M26" s="19">
        <f t="shared" si="7"/>
        <v>9.2198581560283724E-2</v>
      </c>
      <c r="N26" s="19">
        <f t="shared" si="8"/>
        <v>-4.0976265114196157E-2</v>
      </c>
    </row>
    <row r="27" spans="1:14" x14ac:dyDescent="0.75">
      <c r="A27" s="3" t="s">
        <v>268</v>
      </c>
      <c r="B27" s="48">
        <v>5.737704918032787E-2</v>
      </c>
      <c r="C27" s="48">
        <v>0.68032786885245899</v>
      </c>
      <c r="D27" s="48">
        <v>0.26229508196721313</v>
      </c>
      <c r="E27" s="12">
        <f>VLOOKUP(A27,'Sales Variance Data'!$B$58:$I$132,MATCH($E$3,'Sales Variance Data'!$B$5:$I$5,0),FALSE)</f>
        <v>-6.1877805973062694E-2</v>
      </c>
      <c r="F27">
        <f t="shared" si="0"/>
        <v>0.20491803278688525</v>
      </c>
      <c r="G27" s="19">
        <f t="shared" si="1"/>
        <v>-8.1356637536412868E-2</v>
      </c>
      <c r="H27" s="19">
        <f t="shared" si="2"/>
        <v>-1.1098527746319364E-2</v>
      </c>
      <c r="I27" s="19">
        <f t="shared" si="3"/>
        <v>-5.5657352267521776E-2</v>
      </c>
      <c r="J27" s="19">
        <f t="shared" si="4"/>
        <v>3.4440941062333197E-2</v>
      </c>
      <c r="K27" s="19">
        <f t="shared" si="5"/>
        <v>-4.1266119577960114E-2</v>
      </c>
      <c r="L27" s="19">
        <f t="shared" si="6"/>
        <v>9.2198581560283724E-2</v>
      </c>
      <c r="M27" s="19">
        <f t="shared" si="7"/>
        <v>-4.0976265114196157E-2</v>
      </c>
      <c r="N27" s="19">
        <f t="shared" si="8"/>
        <v>-1.0273173009572756E-2</v>
      </c>
    </row>
    <row r="28" spans="1:14" x14ac:dyDescent="0.75">
      <c r="A28" s="3" t="s">
        <v>267</v>
      </c>
      <c r="B28" s="48">
        <v>8.387096774193549E-2</v>
      </c>
      <c r="C28" s="48">
        <v>0.68387096774193545</v>
      </c>
      <c r="D28" s="48">
        <v>0.23225806451612904</v>
      </c>
      <c r="E28" s="12">
        <f>VLOOKUP(A28,'Sales Variance Data'!$B$58:$I$132,MATCH($E$3,'Sales Variance Data'!$B$5:$I$5,0),FALSE)</f>
        <v>-8.1356637536412868E-2</v>
      </c>
      <c r="F28">
        <f t="shared" si="0"/>
        <v>0.14838709677419354</v>
      </c>
      <c r="G28" s="19">
        <f t="shared" si="1"/>
        <v>-1.1098527746319364E-2</v>
      </c>
      <c r="H28" s="19">
        <f t="shared" si="2"/>
        <v>-5.5657352267521776E-2</v>
      </c>
      <c r="I28" s="19">
        <f t="shared" si="3"/>
        <v>3.4440941062333197E-2</v>
      </c>
      <c r="J28" s="19">
        <f t="shared" si="4"/>
        <v>-4.1266119577960114E-2</v>
      </c>
      <c r="K28" s="19">
        <f t="shared" si="5"/>
        <v>9.2198581560283724E-2</v>
      </c>
      <c r="L28" s="19">
        <f t="shared" si="6"/>
        <v>-4.0976265114196157E-2</v>
      </c>
      <c r="M28" s="19">
        <f t="shared" si="7"/>
        <v>-1.0273173009572756E-2</v>
      </c>
      <c r="N28" s="19">
        <f t="shared" si="8"/>
        <v>7.7612644491625402E-2</v>
      </c>
    </row>
    <row r="29" spans="1:14" x14ac:dyDescent="0.75">
      <c r="A29" s="3" t="s">
        <v>266</v>
      </c>
      <c r="B29" s="48">
        <v>6.4676616915422883E-2</v>
      </c>
      <c r="C29" s="48">
        <v>0.83582089552238803</v>
      </c>
      <c r="D29" s="48">
        <v>9.950248756218906E-2</v>
      </c>
      <c r="E29" s="12">
        <f>VLOOKUP(A29,'Sales Variance Data'!$B$58:$I$132,MATCH($E$3,'Sales Variance Data'!$B$5:$I$5,0),FALSE)</f>
        <v>-1.1098527746319364E-2</v>
      </c>
      <c r="F29">
        <f t="shared" si="0"/>
        <v>3.4825870646766177E-2</v>
      </c>
      <c r="G29" s="19">
        <f t="shared" si="1"/>
        <v>-5.5657352267521776E-2</v>
      </c>
      <c r="H29" s="19">
        <f t="shared" si="2"/>
        <v>3.4440941062333197E-2</v>
      </c>
      <c r="I29" s="19">
        <f t="shared" si="3"/>
        <v>-4.1266119577960114E-2</v>
      </c>
      <c r="J29" s="19">
        <f t="shared" si="4"/>
        <v>9.2198581560283724E-2</v>
      </c>
      <c r="K29" s="19">
        <f t="shared" si="5"/>
        <v>-4.0976265114196157E-2</v>
      </c>
      <c r="L29" s="19">
        <f t="shared" si="6"/>
        <v>-1.0273173009572756E-2</v>
      </c>
      <c r="M29" s="19">
        <f t="shared" si="7"/>
        <v>7.7612644491625402E-2</v>
      </c>
      <c r="N29" s="19">
        <f t="shared" si="8"/>
        <v>-2.0359019264448382E-2</v>
      </c>
    </row>
    <row r="30" spans="1:14" x14ac:dyDescent="0.75">
      <c r="A30" s="3" t="s">
        <v>265</v>
      </c>
      <c r="B30" s="48">
        <v>6.6298342541436461E-2</v>
      </c>
      <c r="C30" s="48">
        <v>0.7458563535911602</v>
      </c>
      <c r="D30" s="48">
        <v>0.18784530386740331</v>
      </c>
      <c r="E30" s="12">
        <f>VLOOKUP(A30,'Sales Variance Data'!$B$58:$I$132,MATCH($E$3,'Sales Variance Data'!$B$5:$I$5,0),FALSE)</f>
        <v>-5.5657352267521776E-2</v>
      </c>
      <c r="F30">
        <f t="shared" si="0"/>
        <v>0.12154696132596685</v>
      </c>
      <c r="G30" s="19">
        <f t="shared" si="1"/>
        <v>3.4440941062333197E-2</v>
      </c>
      <c r="H30" s="19">
        <f t="shared" si="2"/>
        <v>-4.1266119577960114E-2</v>
      </c>
      <c r="I30" s="19">
        <f t="shared" si="3"/>
        <v>9.2198581560283724E-2</v>
      </c>
      <c r="J30" s="19">
        <f t="shared" si="4"/>
        <v>-4.0976265114196157E-2</v>
      </c>
      <c r="K30" s="19">
        <f t="shared" si="5"/>
        <v>-1.0273173009572756E-2</v>
      </c>
      <c r="L30" s="19">
        <f t="shared" si="6"/>
        <v>7.7612644491625402E-2</v>
      </c>
      <c r="M30" s="19">
        <f t="shared" si="7"/>
        <v>-2.0359019264448382E-2</v>
      </c>
      <c r="N30" s="19">
        <f t="shared" si="8"/>
        <v>6.2346368715083811E-2</v>
      </c>
    </row>
    <row r="31" spans="1:14" x14ac:dyDescent="0.75">
      <c r="A31" s="3" t="s">
        <v>264</v>
      </c>
      <c r="B31" s="48">
        <v>6.2893081761006289E-2</v>
      </c>
      <c r="C31" s="48">
        <v>0.77987421383647804</v>
      </c>
      <c r="D31" s="48">
        <v>0.15723270440251572</v>
      </c>
      <c r="E31" s="12">
        <f>VLOOKUP(A31,'Sales Variance Data'!$B$58:$I$132,MATCH($E$3,'Sales Variance Data'!$B$5:$I$5,0),FALSE)</f>
        <v>3.4440941062333197E-2</v>
      </c>
      <c r="F31">
        <f t="shared" si="0"/>
        <v>9.4339622641509427E-2</v>
      </c>
      <c r="G31" s="19">
        <f t="shared" si="1"/>
        <v>-4.1266119577960114E-2</v>
      </c>
      <c r="H31" s="19">
        <f t="shared" si="2"/>
        <v>9.2198581560283724E-2</v>
      </c>
      <c r="I31" s="19">
        <f t="shared" si="3"/>
        <v>-4.0976265114196157E-2</v>
      </c>
      <c r="J31" s="19">
        <f t="shared" si="4"/>
        <v>-1.0273173009572756E-2</v>
      </c>
      <c r="K31" s="19">
        <f t="shared" si="5"/>
        <v>7.7612644491625402E-2</v>
      </c>
      <c r="L31" s="19">
        <f t="shared" si="6"/>
        <v>-2.0359019264448382E-2</v>
      </c>
      <c r="M31" s="19">
        <f t="shared" si="7"/>
        <v>6.2346368715083811E-2</v>
      </c>
      <c r="N31" s="19">
        <f t="shared" si="8"/>
        <v>-4.5014724442574705E-2</v>
      </c>
    </row>
    <row r="32" spans="1:14" x14ac:dyDescent="0.75">
      <c r="A32" s="3" t="s">
        <v>263</v>
      </c>
      <c r="B32" s="48">
        <v>2.7397260273972601E-2</v>
      </c>
      <c r="C32" s="48">
        <v>0.64383561643835618</v>
      </c>
      <c r="D32" s="48">
        <v>0.32876712328767121</v>
      </c>
      <c r="E32" s="12">
        <f>VLOOKUP(A32,'Sales Variance Data'!$B$58:$I$132,MATCH($E$3,'Sales Variance Data'!$B$5:$I$5,0),FALSE)</f>
        <v>-4.1266119577960114E-2</v>
      </c>
      <c r="F32">
        <f t="shared" si="0"/>
        <v>0.30136986301369861</v>
      </c>
      <c r="G32" s="19">
        <f t="shared" si="1"/>
        <v>9.2198581560283724E-2</v>
      </c>
      <c r="H32" s="19">
        <f t="shared" si="2"/>
        <v>-4.0976265114196157E-2</v>
      </c>
      <c r="I32" s="19">
        <f t="shared" si="3"/>
        <v>-1.0273173009572756E-2</v>
      </c>
      <c r="J32" s="19">
        <f t="shared" si="4"/>
        <v>7.7612644491625402E-2</v>
      </c>
      <c r="K32" s="19">
        <f t="shared" si="5"/>
        <v>-2.0359019264448382E-2</v>
      </c>
      <c r="L32" s="19">
        <f t="shared" si="6"/>
        <v>6.2346368715083811E-2</v>
      </c>
      <c r="M32" s="19">
        <f t="shared" si="7"/>
        <v>-4.5014724442574705E-2</v>
      </c>
      <c r="N32" s="19">
        <f t="shared" si="8"/>
        <v>-0.1559471365638766</v>
      </c>
    </row>
    <row r="33" spans="1:14" x14ac:dyDescent="0.75">
      <c r="A33" s="3" t="s">
        <v>262</v>
      </c>
      <c r="B33" s="48">
        <v>3.7593984962406013E-2</v>
      </c>
      <c r="C33" s="48">
        <v>0.73684210526315785</v>
      </c>
      <c r="D33" s="48">
        <v>0.22556390977443608</v>
      </c>
      <c r="E33" s="12">
        <f>VLOOKUP(A33,'Sales Variance Data'!$B$58:$I$132,MATCH($E$3,'Sales Variance Data'!$B$5:$I$5,0),FALSE)</f>
        <v>9.2198581560283724E-2</v>
      </c>
      <c r="F33">
        <f t="shared" si="0"/>
        <v>0.18796992481203006</v>
      </c>
      <c r="G33" s="19">
        <f t="shared" si="1"/>
        <v>-4.0976265114196157E-2</v>
      </c>
      <c r="H33" s="19">
        <f t="shared" si="2"/>
        <v>-1.0273173009572756E-2</v>
      </c>
      <c r="I33" s="19">
        <f t="shared" si="3"/>
        <v>7.7612644491625402E-2</v>
      </c>
      <c r="J33" s="19">
        <f t="shared" si="4"/>
        <v>-2.0359019264448382E-2</v>
      </c>
      <c r="K33" s="19">
        <f t="shared" si="5"/>
        <v>6.2346368715083811E-2</v>
      </c>
      <c r="L33" s="19">
        <f t="shared" si="6"/>
        <v>-4.5014724442574705E-2</v>
      </c>
      <c r="M33" s="19">
        <f t="shared" si="7"/>
        <v>-0.1559471365638766</v>
      </c>
      <c r="N33" s="19">
        <f t="shared" si="8"/>
        <v>4.8799582463465496E-2</v>
      </c>
    </row>
    <row r="34" spans="1:14" x14ac:dyDescent="0.75">
      <c r="A34" s="3" t="s">
        <v>261</v>
      </c>
      <c r="B34" s="48">
        <v>3.125E-2</v>
      </c>
      <c r="C34" s="48">
        <v>0.81874999999999998</v>
      </c>
      <c r="D34" s="48">
        <v>0.15</v>
      </c>
      <c r="E34" s="12">
        <f>VLOOKUP(A34,'Sales Variance Data'!$B$58:$I$132,MATCH($E$3,'Sales Variance Data'!$B$5:$I$5,0),FALSE)</f>
        <v>-4.0976265114196157E-2</v>
      </c>
      <c r="F34">
        <f t="shared" si="0"/>
        <v>0.11874999999999999</v>
      </c>
      <c r="G34" s="19">
        <f t="shared" si="1"/>
        <v>-1.0273173009572756E-2</v>
      </c>
      <c r="H34" s="19">
        <f t="shared" si="2"/>
        <v>7.7612644491625402E-2</v>
      </c>
      <c r="I34" s="19">
        <f t="shared" si="3"/>
        <v>-2.0359019264448382E-2</v>
      </c>
      <c r="J34" s="19">
        <f t="shared" si="4"/>
        <v>6.2346368715083811E-2</v>
      </c>
      <c r="K34" s="19">
        <f t="shared" si="5"/>
        <v>-4.5014724442574705E-2</v>
      </c>
      <c r="L34" s="19">
        <f t="shared" si="6"/>
        <v>-0.1559471365638766</v>
      </c>
      <c r="M34" s="19">
        <f t="shared" si="7"/>
        <v>4.8799582463465496E-2</v>
      </c>
      <c r="N34" s="19">
        <f t="shared" si="8"/>
        <v>4.7524259766110966E-2</v>
      </c>
    </row>
    <row r="35" spans="1:14" x14ac:dyDescent="0.75">
      <c r="A35" s="3" t="s">
        <v>260</v>
      </c>
      <c r="B35" s="48">
        <v>4.2016806722689079E-2</v>
      </c>
      <c r="C35" s="48">
        <v>0.75630252100840334</v>
      </c>
      <c r="D35" s="48">
        <v>0.20168067226890757</v>
      </c>
      <c r="E35" s="12">
        <f>VLOOKUP(A35,'Sales Variance Data'!$B$58:$I$132,MATCH($E$3,'Sales Variance Data'!$B$5:$I$5,0),FALSE)</f>
        <v>-1.0273173009572756E-2</v>
      </c>
      <c r="F35">
        <f t="shared" si="0"/>
        <v>0.15966386554621848</v>
      </c>
      <c r="G35" s="19">
        <f t="shared" si="1"/>
        <v>7.7612644491625402E-2</v>
      </c>
      <c r="H35" s="19">
        <f t="shared" si="2"/>
        <v>-2.0359019264448382E-2</v>
      </c>
      <c r="I35" s="19">
        <f t="shared" si="3"/>
        <v>6.2346368715083811E-2</v>
      </c>
      <c r="J35" s="19">
        <f t="shared" si="4"/>
        <v>-4.5014724442574705E-2</v>
      </c>
      <c r="K35" s="19">
        <f t="shared" si="5"/>
        <v>-0.1559471365638766</v>
      </c>
      <c r="L35" s="19">
        <f t="shared" si="6"/>
        <v>4.8799582463465496E-2</v>
      </c>
      <c r="M35" s="19">
        <f t="shared" si="7"/>
        <v>4.7524259766110966E-2</v>
      </c>
      <c r="N35" s="19">
        <f t="shared" si="8"/>
        <v>3.2779097387173328E-2</v>
      </c>
    </row>
    <row r="36" spans="1:14" x14ac:dyDescent="0.75">
      <c r="A36" s="3" t="s">
        <v>259</v>
      </c>
      <c r="B36" s="48">
        <v>8.8397790055248615E-2</v>
      </c>
      <c r="C36" s="48">
        <v>0.8066298342541437</v>
      </c>
      <c r="D36" s="48">
        <v>0.10497237569060773</v>
      </c>
      <c r="E36" s="12">
        <f>VLOOKUP(A36,'Sales Variance Data'!$B$58:$I$132,MATCH($E$3,'Sales Variance Data'!$B$5:$I$5,0),FALSE)</f>
        <v>7.7612644491625402E-2</v>
      </c>
      <c r="F36">
        <f t="shared" si="0"/>
        <v>1.6574585635359115E-2</v>
      </c>
      <c r="G36" s="19">
        <f t="shared" si="1"/>
        <v>-2.0359019264448382E-2</v>
      </c>
      <c r="H36" s="19">
        <f t="shared" si="2"/>
        <v>6.2346368715083811E-2</v>
      </c>
      <c r="I36" s="19">
        <f t="shared" si="3"/>
        <v>-4.5014724442574705E-2</v>
      </c>
      <c r="J36" s="19">
        <f t="shared" si="4"/>
        <v>-0.1559471365638766</v>
      </c>
      <c r="K36" s="19">
        <f t="shared" si="5"/>
        <v>4.8799582463465496E-2</v>
      </c>
      <c r="L36" s="19">
        <f t="shared" si="6"/>
        <v>4.7524259766110966E-2</v>
      </c>
      <c r="M36" s="19">
        <f t="shared" si="7"/>
        <v>3.2779097387173328E-2</v>
      </c>
      <c r="N36" s="19">
        <f t="shared" si="8"/>
        <v>-9.0156393744250218E-2</v>
      </c>
    </row>
    <row r="37" spans="1:14" x14ac:dyDescent="0.75">
      <c r="A37" s="3" t="s">
        <v>258</v>
      </c>
      <c r="B37" s="48">
        <v>9.0909090909090912E-2</v>
      </c>
      <c r="C37" s="48">
        <v>0.72727272727272729</v>
      </c>
      <c r="D37" s="48">
        <v>0.18181818181818182</v>
      </c>
      <c r="E37" s="12">
        <f>VLOOKUP(A37,'Sales Variance Data'!$B$58:$I$132,MATCH($E$3,'Sales Variance Data'!$B$5:$I$5,0),FALSE)</f>
        <v>-2.0359019264448382E-2</v>
      </c>
      <c r="F37">
        <f t="shared" si="0"/>
        <v>9.0909090909090912E-2</v>
      </c>
      <c r="G37" s="19">
        <f t="shared" si="1"/>
        <v>6.2346368715083811E-2</v>
      </c>
      <c r="H37" s="19">
        <f t="shared" si="2"/>
        <v>-4.5014724442574705E-2</v>
      </c>
      <c r="I37" s="19">
        <f t="shared" si="3"/>
        <v>-0.1559471365638766</v>
      </c>
      <c r="J37" s="19">
        <f t="shared" si="4"/>
        <v>4.8799582463465496E-2</v>
      </c>
      <c r="K37" s="19">
        <f t="shared" si="5"/>
        <v>4.7524259766110966E-2</v>
      </c>
      <c r="L37" s="19">
        <f t="shared" si="6"/>
        <v>3.2779097387173328E-2</v>
      </c>
      <c r="M37" s="19">
        <f t="shared" si="7"/>
        <v>-9.0156393744250218E-2</v>
      </c>
      <c r="N37" s="19">
        <f t="shared" si="8"/>
        <v>-6.3447927199191123E-2</v>
      </c>
    </row>
    <row r="38" spans="1:14" x14ac:dyDescent="0.75">
      <c r="A38" s="3" t="s">
        <v>257</v>
      </c>
      <c r="B38" s="48">
        <v>0.08</v>
      </c>
      <c r="C38" s="48">
        <v>0.74285714285714288</v>
      </c>
      <c r="D38" s="48">
        <v>0.17714285714285713</v>
      </c>
      <c r="E38" s="12">
        <f>VLOOKUP(A38,'Sales Variance Data'!$B$58:$I$132,MATCH($E$3,'Sales Variance Data'!$B$5:$I$5,0),FALSE)</f>
        <v>6.2346368715083811E-2</v>
      </c>
      <c r="F38">
        <f t="shared" si="0"/>
        <v>9.7142857142857128E-2</v>
      </c>
      <c r="G38" s="19">
        <f t="shared" si="1"/>
        <v>-4.5014724442574705E-2</v>
      </c>
      <c r="H38" s="19">
        <f t="shared" si="2"/>
        <v>-0.1559471365638766</v>
      </c>
      <c r="I38" s="19">
        <f t="shared" si="3"/>
        <v>4.8799582463465496E-2</v>
      </c>
      <c r="J38" s="19">
        <f t="shared" si="4"/>
        <v>4.7524259766110966E-2</v>
      </c>
      <c r="K38" s="19">
        <f t="shared" si="5"/>
        <v>3.2779097387173328E-2</v>
      </c>
      <c r="L38" s="19">
        <f t="shared" si="6"/>
        <v>-9.0156393744250218E-2</v>
      </c>
      <c r="M38" s="19">
        <f t="shared" si="7"/>
        <v>-6.3447927199191123E-2</v>
      </c>
      <c r="N38" s="19">
        <f t="shared" si="8"/>
        <v>7.3954116059379293E-2</v>
      </c>
    </row>
    <row r="39" spans="1:14" x14ac:dyDescent="0.75">
      <c r="A39" s="3" t="s">
        <v>256</v>
      </c>
      <c r="B39" s="48">
        <v>0.13270142180094788</v>
      </c>
      <c r="C39" s="48">
        <v>0.70142180094786732</v>
      </c>
      <c r="D39" s="48">
        <v>0.16587677725118483</v>
      </c>
      <c r="E39" s="12">
        <f>VLOOKUP(A39,'Sales Variance Data'!$B$58:$I$132,MATCH($E$3,'Sales Variance Data'!$B$5:$I$5,0),FALSE)</f>
        <v>-4.5014724442574705E-2</v>
      </c>
      <c r="F39">
        <f t="shared" si="0"/>
        <v>3.3175355450236949E-2</v>
      </c>
      <c r="G39" s="19">
        <f t="shared" si="1"/>
        <v>-0.1559471365638766</v>
      </c>
      <c r="H39" s="19">
        <f t="shared" si="2"/>
        <v>4.8799582463465496E-2</v>
      </c>
      <c r="I39" s="19">
        <f t="shared" si="3"/>
        <v>4.7524259766110966E-2</v>
      </c>
      <c r="J39" s="19">
        <f t="shared" si="4"/>
        <v>3.2779097387173328E-2</v>
      </c>
      <c r="K39" s="19">
        <f t="shared" si="5"/>
        <v>-9.0156393744250218E-2</v>
      </c>
      <c r="L39" s="19">
        <f t="shared" si="6"/>
        <v>-6.3447927199191123E-2</v>
      </c>
      <c r="M39" s="19">
        <f t="shared" si="7"/>
        <v>7.3954116059379293E-2</v>
      </c>
      <c r="N39" s="19">
        <f t="shared" si="8"/>
        <v>6.006534305101785E-2</v>
      </c>
    </row>
    <row r="40" spans="1:14" x14ac:dyDescent="0.75">
      <c r="A40" s="3" t="s">
        <v>255</v>
      </c>
      <c r="B40" s="48">
        <v>4.8034934497816595E-2</v>
      </c>
      <c r="C40" s="48">
        <v>0.81659388646288211</v>
      </c>
      <c r="D40" s="48">
        <v>0.13537117903930132</v>
      </c>
      <c r="E40" s="12">
        <f>VLOOKUP(A40,'Sales Variance Data'!$B$58:$I$132,MATCH($E$3,'Sales Variance Data'!$B$5:$I$5,0),FALSE)</f>
        <v>-0.1559471365638766</v>
      </c>
      <c r="F40">
        <f t="shared" si="0"/>
        <v>8.7336244541484725E-2</v>
      </c>
      <c r="G40" s="19">
        <f t="shared" si="1"/>
        <v>4.8799582463465496E-2</v>
      </c>
      <c r="H40" s="19">
        <f t="shared" si="2"/>
        <v>4.7524259766110966E-2</v>
      </c>
      <c r="I40" s="19">
        <f t="shared" si="3"/>
        <v>3.2779097387173328E-2</v>
      </c>
      <c r="J40" s="19">
        <f t="shared" si="4"/>
        <v>-9.0156393744250218E-2</v>
      </c>
      <c r="K40" s="19">
        <f t="shared" si="5"/>
        <v>-6.3447927199191123E-2</v>
      </c>
      <c r="L40" s="19">
        <f t="shared" si="6"/>
        <v>7.3954116059379293E-2</v>
      </c>
      <c r="M40" s="19">
        <f t="shared" si="7"/>
        <v>6.006534305101785E-2</v>
      </c>
      <c r="N40" s="19">
        <f t="shared" si="8"/>
        <v>4.2437174016121341E-2</v>
      </c>
    </row>
    <row r="41" spans="1:14" x14ac:dyDescent="0.75">
      <c r="A41" s="3" t="s">
        <v>254</v>
      </c>
      <c r="B41" s="48">
        <v>0.10625</v>
      </c>
      <c r="C41" s="48">
        <v>0.72499999999999998</v>
      </c>
      <c r="D41" s="48">
        <v>0.16875000000000001</v>
      </c>
      <c r="E41" s="12">
        <f>VLOOKUP(A41,'Sales Variance Data'!$B$58:$I$132,MATCH($E$3,'Sales Variance Data'!$B$5:$I$5,0),FALSE)</f>
        <v>4.8799582463465496E-2</v>
      </c>
      <c r="F41">
        <f t="shared" si="0"/>
        <v>6.2500000000000014E-2</v>
      </c>
      <c r="G41" s="19">
        <f t="shared" si="1"/>
        <v>4.7524259766110966E-2</v>
      </c>
      <c r="H41" s="19">
        <f t="shared" si="2"/>
        <v>3.2779097387173328E-2</v>
      </c>
      <c r="I41" s="19">
        <f t="shared" si="3"/>
        <v>-9.0156393744250218E-2</v>
      </c>
      <c r="J41" s="19">
        <f t="shared" si="4"/>
        <v>-6.3447927199191123E-2</v>
      </c>
      <c r="K41" s="19">
        <f t="shared" si="5"/>
        <v>7.3954116059379293E-2</v>
      </c>
      <c r="L41" s="19">
        <f t="shared" si="6"/>
        <v>6.006534305101785E-2</v>
      </c>
      <c r="M41" s="19">
        <f t="shared" si="7"/>
        <v>4.2437174016121341E-2</v>
      </c>
      <c r="N41" s="19">
        <f t="shared" si="8"/>
        <v>-0.15078462588128272</v>
      </c>
    </row>
    <row r="42" spans="1:14" x14ac:dyDescent="0.75">
      <c r="A42" s="3" t="s">
        <v>253</v>
      </c>
      <c r="B42" s="48">
        <v>8.11965811965812E-2</v>
      </c>
      <c r="C42" s="48">
        <v>0.80769230769230771</v>
      </c>
      <c r="D42" s="48">
        <v>0.1111111111111111</v>
      </c>
      <c r="E42" s="12">
        <f>VLOOKUP(A42,'Sales Variance Data'!$B$58:$I$132,MATCH($E$3,'Sales Variance Data'!$B$5:$I$5,0),FALSE)</f>
        <v>4.7524259766110966E-2</v>
      </c>
      <c r="F42">
        <f t="shared" si="0"/>
        <v>2.9914529914529905E-2</v>
      </c>
      <c r="G42" s="19">
        <f t="shared" si="1"/>
        <v>3.2779097387173328E-2</v>
      </c>
      <c r="H42" s="19">
        <f t="shared" si="2"/>
        <v>-9.0156393744250218E-2</v>
      </c>
      <c r="I42" s="19">
        <f t="shared" si="3"/>
        <v>-6.3447927199191123E-2</v>
      </c>
      <c r="J42" s="19">
        <f t="shared" si="4"/>
        <v>7.3954116059379293E-2</v>
      </c>
      <c r="K42" s="19">
        <f t="shared" si="5"/>
        <v>6.006534305101785E-2</v>
      </c>
      <c r="L42" s="19">
        <f t="shared" si="6"/>
        <v>4.2437174016121341E-2</v>
      </c>
      <c r="M42" s="19">
        <f t="shared" si="7"/>
        <v>-0.15078462588128272</v>
      </c>
      <c r="N42" s="19">
        <f t="shared" si="8"/>
        <v>-0.10283877878950189</v>
      </c>
    </row>
    <row r="43" spans="1:14" x14ac:dyDescent="0.75">
      <c r="A43" s="3" t="s">
        <v>252</v>
      </c>
      <c r="B43" s="48">
        <v>8.2191780821917804E-2</v>
      </c>
      <c r="C43" s="48">
        <v>0.78995433789954339</v>
      </c>
      <c r="D43" s="48">
        <v>0.12785388127853881</v>
      </c>
      <c r="E43" s="12">
        <f>VLOOKUP(A43,'Sales Variance Data'!$B$58:$I$132,MATCH($E$3,'Sales Variance Data'!$B$5:$I$5,0),FALSE)</f>
        <v>3.2779097387173328E-2</v>
      </c>
      <c r="F43">
        <f t="shared" si="0"/>
        <v>4.5662100456621002E-2</v>
      </c>
      <c r="G43" s="19">
        <f t="shared" si="1"/>
        <v>-9.0156393744250218E-2</v>
      </c>
      <c r="H43" s="19">
        <f t="shared" si="2"/>
        <v>-6.3447927199191123E-2</v>
      </c>
      <c r="I43" s="19">
        <f t="shared" si="3"/>
        <v>7.3954116059379293E-2</v>
      </c>
      <c r="J43" s="19">
        <f t="shared" si="4"/>
        <v>6.006534305101785E-2</v>
      </c>
      <c r="K43" s="19">
        <f t="shared" si="5"/>
        <v>4.2437174016121341E-2</v>
      </c>
      <c r="L43" s="19">
        <f t="shared" si="6"/>
        <v>-0.15078462588128272</v>
      </c>
      <c r="M43" s="19">
        <f t="shared" si="7"/>
        <v>-0.10283877878950189</v>
      </c>
      <c r="N43" s="19">
        <f t="shared" si="8"/>
        <v>7.6119402985074691E-2</v>
      </c>
    </row>
    <row r="44" spans="1:14" x14ac:dyDescent="0.75">
      <c r="A44" s="3" t="s">
        <v>251</v>
      </c>
      <c r="B44" s="48">
        <v>2.8037383177570093E-2</v>
      </c>
      <c r="C44" s="48">
        <v>0.76168224299065423</v>
      </c>
      <c r="D44" s="48">
        <v>0.2102803738317757</v>
      </c>
      <c r="E44" s="12">
        <f>VLOOKUP(A44,'Sales Variance Data'!$B$58:$I$132,MATCH($E$3,'Sales Variance Data'!$B$5:$I$5,0),FALSE)</f>
        <v>-9.0156393744250218E-2</v>
      </c>
      <c r="F44">
        <f t="shared" si="0"/>
        <v>0.1822429906542056</v>
      </c>
      <c r="G44" s="19">
        <f t="shared" si="1"/>
        <v>-6.3447927199191123E-2</v>
      </c>
      <c r="H44" s="19">
        <f t="shared" si="2"/>
        <v>7.3954116059379293E-2</v>
      </c>
      <c r="I44" s="19">
        <f t="shared" si="3"/>
        <v>6.006534305101785E-2</v>
      </c>
      <c r="J44" s="19">
        <f t="shared" si="4"/>
        <v>4.2437174016121341E-2</v>
      </c>
      <c r="K44" s="19">
        <f t="shared" si="5"/>
        <v>-0.15078462588128272</v>
      </c>
      <c r="L44" s="19">
        <f t="shared" si="6"/>
        <v>-0.10283877878950189</v>
      </c>
      <c r="M44" s="19">
        <f t="shared" si="7"/>
        <v>7.6119402985074691E-2</v>
      </c>
      <c r="N44" s="19">
        <f t="shared" si="8"/>
        <v>-6.2968099861303695E-2</v>
      </c>
    </row>
    <row r="45" spans="1:14" x14ac:dyDescent="0.75">
      <c r="A45" s="3" t="s">
        <v>250</v>
      </c>
      <c r="B45" s="48">
        <v>6.280193236714976E-2</v>
      </c>
      <c r="C45" s="48">
        <v>0.75845410628019327</v>
      </c>
      <c r="D45" s="48">
        <v>0.17874396135265699</v>
      </c>
      <c r="E45" s="12">
        <f>VLOOKUP(A45,'Sales Variance Data'!$B$58:$I$132,MATCH($E$3,'Sales Variance Data'!$B$5:$I$5,0),FALSE)</f>
        <v>-6.3447927199191123E-2</v>
      </c>
      <c r="F45">
        <f t="shared" si="0"/>
        <v>0.11594202898550723</v>
      </c>
      <c r="G45" s="19">
        <f t="shared" si="1"/>
        <v>7.3954116059379293E-2</v>
      </c>
      <c r="H45" s="19">
        <f t="shared" si="2"/>
        <v>6.006534305101785E-2</v>
      </c>
      <c r="I45" s="19">
        <f t="shared" si="3"/>
        <v>4.2437174016121341E-2</v>
      </c>
      <c r="J45" s="19">
        <f t="shared" si="4"/>
        <v>-0.15078462588128272</v>
      </c>
      <c r="K45" s="19">
        <f t="shared" si="5"/>
        <v>-0.10283877878950189</v>
      </c>
      <c r="L45" s="19">
        <f t="shared" si="6"/>
        <v>7.6119402985074691E-2</v>
      </c>
      <c r="M45" s="19">
        <f t="shared" si="7"/>
        <v>-6.2968099861303695E-2</v>
      </c>
      <c r="N45" s="19">
        <f t="shared" si="8"/>
        <v>2.6642984014209059E-3</v>
      </c>
    </row>
    <row r="46" spans="1:14" x14ac:dyDescent="0.75">
      <c r="A46" s="3" t="s">
        <v>249</v>
      </c>
      <c r="B46" s="48">
        <v>7.8838174273858919E-2</v>
      </c>
      <c r="C46" s="48">
        <v>0.67842323651452285</v>
      </c>
      <c r="D46" s="48">
        <v>0.24273858921161826</v>
      </c>
      <c r="E46" s="12">
        <f>VLOOKUP(A46,'Sales Variance Data'!$B$58:$I$132,MATCH($E$3,'Sales Variance Data'!$B$5:$I$5,0),FALSE)</f>
        <v>7.3954116059379293E-2</v>
      </c>
      <c r="F46">
        <f t="shared" si="0"/>
        <v>0.16390041493775934</v>
      </c>
      <c r="G46" s="19">
        <f t="shared" si="1"/>
        <v>6.006534305101785E-2</v>
      </c>
      <c r="H46" s="19">
        <f t="shared" si="2"/>
        <v>4.2437174016121341E-2</v>
      </c>
      <c r="I46" s="19">
        <f t="shared" si="3"/>
        <v>-0.15078462588128272</v>
      </c>
      <c r="J46" s="19">
        <f t="shared" si="4"/>
        <v>-0.10283877878950189</v>
      </c>
      <c r="K46" s="19">
        <f t="shared" si="5"/>
        <v>7.6119402985074691E-2</v>
      </c>
      <c r="L46" s="19">
        <f t="shared" si="6"/>
        <v>-6.2968099861303695E-2</v>
      </c>
      <c r="M46" s="19">
        <f t="shared" si="7"/>
        <v>2.6642984014209059E-3</v>
      </c>
      <c r="N46" s="19">
        <f t="shared" si="8"/>
        <v>-2.3619722468261051E-3</v>
      </c>
    </row>
    <row r="47" spans="1:14" x14ac:dyDescent="0.75">
      <c r="A47" s="3" t="s">
        <v>248</v>
      </c>
      <c r="B47" s="48">
        <v>7.1304347826086953E-2</v>
      </c>
      <c r="C47" s="48">
        <v>0.66782608695652179</v>
      </c>
      <c r="D47" s="48">
        <v>0.2608695652173913</v>
      </c>
      <c r="E47" s="12">
        <f>VLOOKUP(A47,'Sales Variance Data'!$B$58:$I$132,MATCH($E$3,'Sales Variance Data'!$B$5:$I$5,0),FALSE)</f>
        <v>6.006534305101785E-2</v>
      </c>
      <c r="F47">
        <f t="shared" si="0"/>
        <v>0.18956521739130433</v>
      </c>
      <c r="G47" s="19">
        <f t="shared" si="1"/>
        <v>4.2437174016121341E-2</v>
      </c>
      <c r="H47" s="19">
        <f t="shared" si="2"/>
        <v>-0.15078462588128272</v>
      </c>
      <c r="I47" s="19">
        <f t="shared" si="3"/>
        <v>-0.10283877878950189</v>
      </c>
      <c r="J47" s="19">
        <f t="shared" si="4"/>
        <v>7.6119402985074691E-2</v>
      </c>
      <c r="K47" s="19">
        <f t="shared" si="5"/>
        <v>-6.2968099861303695E-2</v>
      </c>
      <c r="L47" s="19">
        <f t="shared" si="6"/>
        <v>2.6642984014209059E-3</v>
      </c>
      <c r="M47" s="19">
        <f t="shared" si="7"/>
        <v>-2.3619722468261051E-3</v>
      </c>
      <c r="N47" s="19">
        <f t="shared" si="8"/>
        <v>0.21899970405445399</v>
      </c>
    </row>
    <row r="48" spans="1:14" x14ac:dyDescent="0.75">
      <c r="A48" s="3" t="s">
        <v>247</v>
      </c>
      <c r="B48" s="48">
        <v>0.11597633136094675</v>
      </c>
      <c r="C48" s="48">
        <v>0.70887573964497042</v>
      </c>
      <c r="D48" s="48">
        <v>0.17514792899408285</v>
      </c>
      <c r="E48" s="12">
        <f>VLOOKUP(A48,'Sales Variance Data'!$B$58:$I$132,MATCH($E$3,'Sales Variance Data'!$B$5:$I$5,0),FALSE)</f>
        <v>4.2437174016121341E-2</v>
      </c>
      <c r="F48">
        <f t="shared" si="0"/>
        <v>5.9171597633136105E-2</v>
      </c>
      <c r="G48" s="19">
        <f t="shared" si="1"/>
        <v>-0.15078462588128272</v>
      </c>
      <c r="H48" s="19">
        <f t="shared" si="2"/>
        <v>-0.10283877878950189</v>
      </c>
      <c r="I48" s="19">
        <f t="shared" si="3"/>
        <v>7.6119402985074691E-2</v>
      </c>
      <c r="J48" s="19">
        <f t="shared" si="4"/>
        <v>-6.2968099861303695E-2</v>
      </c>
      <c r="K48" s="19">
        <f t="shared" si="5"/>
        <v>2.6642984014209059E-3</v>
      </c>
      <c r="L48" s="19">
        <f t="shared" si="6"/>
        <v>-2.3619722468261051E-3</v>
      </c>
      <c r="M48" s="19">
        <f t="shared" si="7"/>
        <v>0.21899970405445399</v>
      </c>
      <c r="N48" s="19">
        <f t="shared" si="8"/>
        <v>-5.389657683903859E-2</v>
      </c>
    </row>
    <row r="49" spans="1:14" x14ac:dyDescent="0.75">
      <c r="A49" s="3" t="s">
        <v>246</v>
      </c>
      <c r="B49" s="48">
        <v>9.1017964071856292E-2</v>
      </c>
      <c r="C49" s="48">
        <v>0.77485029940119765</v>
      </c>
      <c r="D49" s="48">
        <v>0.1341317365269461</v>
      </c>
      <c r="E49" s="12">
        <f>VLOOKUP(A49,'Sales Variance Data'!$B$58:$I$132,MATCH($E$3,'Sales Variance Data'!$B$5:$I$5,0),FALSE)</f>
        <v>-0.15078462588128272</v>
      </c>
      <c r="F49">
        <f t="shared" si="0"/>
        <v>4.3113772455089808E-2</v>
      </c>
      <c r="G49" s="19">
        <f t="shared" si="1"/>
        <v>-0.10283877878950189</v>
      </c>
      <c r="H49" s="19">
        <f t="shared" si="2"/>
        <v>7.6119402985074691E-2</v>
      </c>
      <c r="I49" s="19">
        <f t="shared" si="3"/>
        <v>-6.2968099861303695E-2</v>
      </c>
      <c r="J49" s="19">
        <f t="shared" si="4"/>
        <v>2.6642984014209059E-3</v>
      </c>
      <c r="K49" s="19">
        <f t="shared" si="5"/>
        <v>-2.3619722468261051E-3</v>
      </c>
      <c r="L49" s="19">
        <f t="shared" si="6"/>
        <v>0.21899970405445399</v>
      </c>
      <c r="M49" s="19">
        <f t="shared" si="7"/>
        <v>-5.389657683903859E-2</v>
      </c>
      <c r="N49" s="19">
        <f t="shared" si="8"/>
        <v>2.0015396458814561E-2</v>
      </c>
    </row>
    <row r="50" spans="1:14" x14ac:dyDescent="0.75">
      <c r="A50" s="3" t="s">
        <v>245</v>
      </c>
      <c r="B50" s="48">
        <v>0.17577548005908419</v>
      </c>
      <c r="C50" s="48">
        <v>0.66322008862629245</v>
      </c>
      <c r="D50" s="48">
        <v>0.16100443131462333</v>
      </c>
      <c r="E50" s="12">
        <f>VLOOKUP(A50,'Sales Variance Data'!$B$58:$I$132,MATCH($E$3,'Sales Variance Data'!$B$5:$I$5,0),FALSE)</f>
        <v>-0.10283877878950189</v>
      </c>
      <c r="F50">
        <f t="shared" si="0"/>
        <v>-1.4771048744460863E-2</v>
      </c>
      <c r="G50" s="19">
        <f t="shared" si="1"/>
        <v>7.6119402985074691E-2</v>
      </c>
      <c r="H50" s="19">
        <f t="shared" si="2"/>
        <v>-6.2968099861303695E-2</v>
      </c>
      <c r="I50" s="19">
        <f t="shared" si="3"/>
        <v>2.6642984014209059E-3</v>
      </c>
      <c r="J50" s="19">
        <f t="shared" si="4"/>
        <v>-2.3619722468261051E-3</v>
      </c>
      <c r="K50" s="19">
        <f t="shared" si="5"/>
        <v>0.21899970405445399</v>
      </c>
      <c r="L50" s="19">
        <f t="shared" si="6"/>
        <v>-5.389657683903859E-2</v>
      </c>
      <c r="M50" s="19">
        <f t="shared" si="7"/>
        <v>2.0015396458814561E-2</v>
      </c>
      <c r="N50" s="19">
        <f t="shared" si="8"/>
        <v>3.446540880503135E-2</v>
      </c>
    </row>
    <row r="51" spans="1:14" x14ac:dyDescent="0.75">
      <c r="A51" s="3" t="s">
        <v>244</v>
      </c>
      <c r="B51" s="48">
        <v>0.11743772241992882</v>
      </c>
      <c r="C51" s="48">
        <v>0.73665480427046259</v>
      </c>
      <c r="D51" s="48">
        <v>0.14590747330960854</v>
      </c>
      <c r="E51" s="12">
        <f>VLOOKUP(A51,'Sales Variance Data'!$B$58:$I$132,MATCH($E$3,'Sales Variance Data'!$B$5:$I$5,0),FALSE)</f>
        <v>7.6119402985074691E-2</v>
      </c>
      <c r="F51">
        <f t="shared" si="0"/>
        <v>2.8469750889679721E-2</v>
      </c>
      <c r="G51" s="19">
        <f t="shared" si="1"/>
        <v>-6.2968099861303695E-2</v>
      </c>
      <c r="H51" s="19">
        <f t="shared" si="2"/>
        <v>2.6642984014209059E-3</v>
      </c>
      <c r="I51" s="19">
        <f t="shared" si="3"/>
        <v>-2.3619722468261051E-3</v>
      </c>
      <c r="J51" s="19">
        <f t="shared" si="4"/>
        <v>0.21899970405445399</v>
      </c>
      <c r="K51" s="19">
        <f t="shared" si="5"/>
        <v>-5.389657683903859E-2</v>
      </c>
      <c r="L51" s="19">
        <f t="shared" si="6"/>
        <v>2.0015396458814561E-2</v>
      </c>
      <c r="M51" s="19">
        <f t="shared" si="7"/>
        <v>3.446540880503135E-2</v>
      </c>
      <c r="N51" s="19">
        <f t="shared" si="8"/>
        <v>5.2529182879377467E-2</v>
      </c>
    </row>
    <row r="52" spans="1:14" x14ac:dyDescent="0.75">
      <c r="A52" s="3" t="s">
        <v>243</v>
      </c>
      <c r="B52" s="48">
        <v>0.12416107382550336</v>
      </c>
      <c r="C52" s="48">
        <v>0.69630872483221473</v>
      </c>
      <c r="D52" s="48">
        <v>0.17953020134228187</v>
      </c>
      <c r="E52" s="12">
        <f>VLOOKUP(A52,'Sales Variance Data'!$B$58:$I$132,MATCH($E$3,'Sales Variance Data'!$B$5:$I$5,0),FALSE)</f>
        <v>-6.2968099861303695E-2</v>
      </c>
      <c r="F52">
        <f t="shared" si="0"/>
        <v>5.5369127516778513E-2</v>
      </c>
      <c r="G52" s="19">
        <f t="shared" si="1"/>
        <v>2.6642984014209059E-3</v>
      </c>
      <c r="H52" s="19">
        <f t="shared" si="2"/>
        <v>-2.3619722468261051E-3</v>
      </c>
      <c r="I52" s="19">
        <f t="shared" si="3"/>
        <v>0.21899970405445399</v>
      </c>
      <c r="J52" s="19">
        <f t="shared" si="4"/>
        <v>-5.389657683903859E-2</v>
      </c>
      <c r="K52" s="19">
        <f t="shared" si="5"/>
        <v>2.0015396458814561E-2</v>
      </c>
      <c r="L52" s="19">
        <f t="shared" si="6"/>
        <v>3.446540880503135E-2</v>
      </c>
      <c r="M52" s="19">
        <f t="shared" si="7"/>
        <v>5.2529182879377467E-2</v>
      </c>
      <c r="N52" s="19">
        <f t="shared" si="8"/>
        <v>7.393715341959429E-3</v>
      </c>
    </row>
    <row r="53" spans="1:14" x14ac:dyDescent="0.75">
      <c r="A53" s="3" t="s">
        <v>242</v>
      </c>
      <c r="B53" s="48">
        <v>0.11901840490797547</v>
      </c>
      <c r="C53" s="48">
        <v>0.73865030674846621</v>
      </c>
      <c r="D53" s="48">
        <v>0.14233128834355829</v>
      </c>
      <c r="E53" s="12">
        <f>VLOOKUP(A53,'Sales Variance Data'!$B$58:$I$132,MATCH($E$3,'Sales Variance Data'!$B$5:$I$5,0),FALSE)</f>
        <v>2.6642984014209059E-3</v>
      </c>
      <c r="F53">
        <f t="shared" si="0"/>
        <v>2.3312883435582826E-2</v>
      </c>
      <c r="G53" s="19">
        <f t="shared" si="1"/>
        <v>-2.3619722468261051E-3</v>
      </c>
      <c r="H53" s="19">
        <f t="shared" si="2"/>
        <v>0.21899970405445399</v>
      </c>
      <c r="I53" s="19">
        <f t="shared" si="3"/>
        <v>-5.389657683903859E-2</v>
      </c>
      <c r="J53" s="19">
        <f t="shared" si="4"/>
        <v>2.0015396458814561E-2</v>
      </c>
      <c r="K53" s="19">
        <f t="shared" si="5"/>
        <v>3.446540880503135E-2</v>
      </c>
      <c r="L53" s="19">
        <f t="shared" si="6"/>
        <v>5.2529182879377467E-2</v>
      </c>
      <c r="M53" s="19">
        <f t="shared" si="7"/>
        <v>7.393715341959429E-3</v>
      </c>
      <c r="N53" s="19">
        <f t="shared" si="8"/>
        <v>-1.4220183486238549E-2</v>
      </c>
    </row>
    <row r="54" spans="1:14" x14ac:dyDescent="0.75">
      <c r="A54" s="3" t="s">
        <v>241</v>
      </c>
      <c r="B54" s="48">
        <v>0.12</v>
      </c>
      <c r="C54" s="48">
        <v>0.70374999999999999</v>
      </c>
      <c r="D54" s="48">
        <v>0.17624999999999999</v>
      </c>
      <c r="E54" s="12">
        <f>VLOOKUP(A54,'Sales Variance Data'!$B$58:$I$132,MATCH($E$3,'Sales Variance Data'!$B$5:$I$5,0),FALSE)</f>
        <v>-2.3619722468261051E-3</v>
      </c>
      <c r="F54">
        <f t="shared" si="0"/>
        <v>5.6249999999999994E-2</v>
      </c>
      <c r="G54" s="19">
        <f t="shared" si="1"/>
        <v>0.21899970405445399</v>
      </c>
      <c r="H54" s="19">
        <f t="shared" si="2"/>
        <v>-5.389657683903859E-2</v>
      </c>
      <c r="I54" s="19">
        <f t="shared" si="3"/>
        <v>2.0015396458814561E-2</v>
      </c>
      <c r="J54" s="19">
        <f t="shared" si="4"/>
        <v>3.446540880503135E-2</v>
      </c>
      <c r="K54" s="19">
        <f t="shared" si="5"/>
        <v>5.2529182879377467E-2</v>
      </c>
      <c r="L54" s="19">
        <f t="shared" si="6"/>
        <v>7.393715341959429E-3</v>
      </c>
      <c r="M54" s="19">
        <f t="shared" si="7"/>
        <v>-1.4220183486238549E-2</v>
      </c>
      <c r="N54" s="19">
        <f t="shared" si="8"/>
        <v>6.2587249883666818E-2</v>
      </c>
    </row>
    <row r="55" spans="1:14" x14ac:dyDescent="0.75">
      <c r="A55" s="3" t="s">
        <v>240</v>
      </c>
      <c r="B55" s="48">
        <v>0.10875331564986737</v>
      </c>
      <c r="C55" s="48">
        <v>0.70291777188328908</v>
      </c>
      <c r="D55" s="48">
        <v>0.1883289124668435</v>
      </c>
      <c r="E55" s="12">
        <f>VLOOKUP(A55,'Sales Variance Data'!$B$58:$I$132,MATCH($E$3,'Sales Variance Data'!$B$5:$I$5,0),FALSE)</f>
        <v>0.21899970405445399</v>
      </c>
      <c r="F55">
        <f t="shared" si="0"/>
        <v>7.9575596816976124E-2</v>
      </c>
      <c r="G55" s="19">
        <f t="shared" si="1"/>
        <v>-5.389657683903859E-2</v>
      </c>
      <c r="H55" s="19">
        <f t="shared" si="2"/>
        <v>2.0015396458814561E-2</v>
      </c>
      <c r="I55" s="19">
        <f t="shared" si="3"/>
        <v>3.446540880503135E-2</v>
      </c>
      <c r="J55" s="19">
        <f t="shared" si="4"/>
        <v>5.2529182879377467E-2</v>
      </c>
      <c r="K55" s="19">
        <f t="shared" si="5"/>
        <v>7.393715341959429E-3</v>
      </c>
      <c r="L55" s="19">
        <f t="shared" si="6"/>
        <v>-1.4220183486238549E-2</v>
      </c>
      <c r="M55" s="19">
        <f t="shared" si="7"/>
        <v>6.2587249883666818E-2</v>
      </c>
      <c r="N55" s="19">
        <f t="shared" si="8"/>
        <v>-6.5688635865994724E-3</v>
      </c>
    </row>
    <row r="56" spans="1:14" x14ac:dyDescent="0.75">
      <c r="A56" s="3" t="s">
        <v>239</v>
      </c>
      <c r="B56" s="48">
        <v>0.10451306413301663</v>
      </c>
      <c r="C56" s="48">
        <v>0.74228028503562948</v>
      </c>
      <c r="D56" s="48">
        <v>0.15320665083135393</v>
      </c>
      <c r="E56" s="12">
        <f>VLOOKUP(A56,'Sales Variance Data'!$B$58:$I$132,MATCH($E$3,'Sales Variance Data'!$B$5:$I$5,0),FALSE)</f>
        <v>-5.389657683903859E-2</v>
      </c>
      <c r="F56">
        <f t="shared" si="0"/>
        <v>4.8693586698337302E-2</v>
      </c>
      <c r="G56" s="19">
        <f t="shared" si="1"/>
        <v>2.0015396458814561E-2</v>
      </c>
      <c r="H56" s="19">
        <f t="shared" si="2"/>
        <v>3.446540880503135E-2</v>
      </c>
      <c r="I56" s="19">
        <f t="shared" si="3"/>
        <v>5.2529182879377467E-2</v>
      </c>
      <c r="J56" s="19">
        <f t="shared" si="4"/>
        <v>7.393715341959429E-3</v>
      </c>
      <c r="K56" s="19">
        <f t="shared" si="5"/>
        <v>-1.4220183486238549E-2</v>
      </c>
      <c r="L56" s="19">
        <f t="shared" si="6"/>
        <v>6.2587249883666818E-2</v>
      </c>
      <c r="M56" s="19">
        <f t="shared" si="7"/>
        <v>-6.5688635865994724E-3</v>
      </c>
      <c r="N56" s="19">
        <f t="shared" si="8"/>
        <v>-0.10601719197707736</v>
      </c>
    </row>
    <row r="57" spans="1:14" x14ac:dyDescent="0.75">
      <c r="A57" s="3" t="s">
        <v>238</v>
      </c>
      <c r="B57" s="48">
        <v>0.61239669421487608</v>
      </c>
      <c r="C57" s="48">
        <v>0.29173553719008266</v>
      </c>
      <c r="D57" s="48">
        <v>9.5867768595041328E-2</v>
      </c>
      <c r="E57" s="12">
        <f>VLOOKUP(A57,'Sales Variance Data'!$B$58:$I$132,MATCH($E$3,'Sales Variance Data'!$B$5:$I$5,0),FALSE)</f>
        <v>2.0015396458814561E-2</v>
      </c>
      <c r="F57">
        <f t="shared" si="0"/>
        <v>-0.51652892561983477</v>
      </c>
      <c r="G57" s="19">
        <f t="shared" si="1"/>
        <v>3.446540880503135E-2</v>
      </c>
      <c r="H57" s="19">
        <f t="shared" si="2"/>
        <v>5.2529182879377467E-2</v>
      </c>
      <c r="I57" s="19">
        <f t="shared" si="3"/>
        <v>7.393715341959429E-3</v>
      </c>
      <c r="J57" s="19">
        <f t="shared" si="4"/>
        <v>-1.4220183486238549E-2</v>
      </c>
      <c r="K57" s="19">
        <f t="shared" si="5"/>
        <v>6.2587249883666818E-2</v>
      </c>
      <c r="L57" s="19">
        <f t="shared" si="6"/>
        <v>-6.5688635865994724E-3</v>
      </c>
      <c r="M57" s="19">
        <f t="shared" si="7"/>
        <v>-0.10601719197707736</v>
      </c>
      <c r="N57" s="19">
        <f t="shared" si="8"/>
        <v>-2.0710059171597628E-2</v>
      </c>
    </row>
    <row r="58" spans="1:14" x14ac:dyDescent="0.75">
      <c r="A58" s="3" t="s">
        <v>237</v>
      </c>
      <c r="B58" s="48">
        <v>0.11312849162011174</v>
      </c>
      <c r="C58" s="48">
        <v>0.71368715083798884</v>
      </c>
      <c r="D58" s="48">
        <v>0.17318435754189945</v>
      </c>
      <c r="E58" s="12">
        <f>VLOOKUP(A58,'Sales Variance Data'!$B$58:$I$132,MATCH($E$3,'Sales Variance Data'!$B$5:$I$5,0),FALSE)</f>
        <v>3.446540880503135E-2</v>
      </c>
      <c r="F58">
        <f t="shared" si="0"/>
        <v>6.0055865921787716E-2</v>
      </c>
      <c r="G58" s="19">
        <f t="shared" si="1"/>
        <v>5.2529182879377467E-2</v>
      </c>
      <c r="H58" s="19">
        <f t="shared" si="2"/>
        <v>7.393715341959429E-3</v>
      </c>
      <c r="I58" s="19">
        <f t="shared" si="3"/>
        <v>-1.4220183486238549E-2</v>
      </c>
      <c r="J58" s="19">
        <f t="shared" si="4"/>
        <v>6.2587249883666818E-2</v>
      </c>
      <c r="K58" s="19">
        <f t="shared" si="5"/>
        <v>-6.5688635865994724E-3</v>
      </c>
      <c r="L58" s="19">
        <f t="shared" si="6"/>
        <v>-0.10601719197707736</v>
      </c>
      <c r="M58" s="19">
        <f t="shared" si="7"/>
        <v>-2.0710059171597628E-2</v>
      </c>
      <c r="N58" s="19">
        <f t="shared" si="8"/>
        <v>0.12411883182275928</v>
      </c>
    </row>
    <row r="59" spans="1:14" x14ac:dyDescent="0.75">
      <c r="A59" s="3" t="s">
        <v>236</v>
      </c>
      <c r="B59" s="48">
        <v>0.125</v>
      </c>
      <c r="C59" s="48">
        <v>0.69117647058823528</v>
      </c>
      <c r="D59" s="48">
        <v>0.18382352941176472</v>
      </c>
      <c r="E59" s="12">
        <f>VLOOKUP(A59,'Sales Variance Data'!$B$58:$I$132,MATCH($E$3,'Sales Variance Data'!$B$5:$I$5,0),FALSE)</f>
        <v>5.2529182879377467E-2</v>
      </c>
      <c r="F59">
        <f t="shared" si="0"/>
        <v>5.8823529411764719E-2</v>
      </c>
      <c r="G59" s="19">
        <f t="shared" si="1"/>
        <v>7.393715341959429E-3</v>
      </c>
      <c r="H59" s="19">
        <f t="shared" si="2"/>
        <v>-1.4220183486238549E-2</v>
      </c>
      <c r="I59" s="19">
        <f t="shared" si="3"/>
        <v>6.2587249883666818E-2</v>
      </c>
      <c r="J59" s="19">
        <f t="shared" si="4"/>
        <v>-6.5688635865994724E-3</v>
      </c>
      <c r="K59" s="19">
        <f t="shared" si="5"/>
        <v>-0.10601719197707736</v>
      </c>
      <c r="L59" s="19">
        <f t="shared" si="6"/>
        <v>-2.0710059171597628E-2</v>
      </c>
      <c r="M59" s="19">
        <f t="shared" si="7"/>
        <v>0.12411883182275928</v>
      </c>
      <c r="N59" s="19">
        <f t="shared" si="8"/>
        <v>-5.6215005599104195E-2</v>
      </c>
    </row>
    <row r="60" spans="1:14" x14ac:dyDescent="0.75">
      <c r="A60" s="3" t="s">
        <v>235</v>
      </c>
      <c r="B60" s="48">
        <v>0.1867007672634271</v>
      </c>
      <c r="C60" s="48">
        <v>0.61381074168797956</v>
      </c>
      <c r="D60" s="48">
        <v>0.19948849104859334</v>
      </c>
      <c r="E60" s="12">
        <f>VLOOKUP(A60,'Sales Variance Data'!$B$58:$I$132,MATCH($E$3,'Sales Variance Data'!$B$5:$I$5,0),FALSE)</f>
        <v>7.393715341959429E-3</v>
      </c>
      <c r="F60">
        <f t="shared" si="0"/>
        <v>1.2787723785166238E-2</v>
      </c>
      <c r="G60" s="19">
        <f t="shared" si="1"/>
        <v>-1.4220183486238549E-2</v>
      </c>
      <c r="H60" s="19">
        <f t="shared" si="2"/>
        <v>6.2587249883666818E-2</v>
      </c>
      <c r="I60" s="19">
        <f t="shared" si="3"/>
        <v>-6.5688635865994724E-3</v>
      </c>
      <c r="J60" s="19">
        <f t="shared" si="4"/>
        <v>-0.10601719197707736</v>
      </c>
      <c r="K60" s="19">
        <f t="shared" si="5"/>
        <v>-2.0710059171597628E-2</v>
      </c>
      <c r="L60" s="19">
        <f t="shared" si="6"/>
        <v>0.12411883182275928</v>
      </c>
      <c r="M60" s="19">
        <f t="shared" si="7"/>
        <v>-5.6215005599104195E-2</v>
      </c>
      <c r="N60" s="19">
        <f t="shared" si="8"/>
        <v>9.4447081158044677E-2</v>
      </c>
    </row>
    <row r="61" spans="1:14" x14ac:dyDescent="0.75">
      <c r="A61" s="3" t="s">
        <v>234</v>
      </c>
      <c r="B61" s="48">
        <v>0.13082901554404144</v>
      </c>
      <c r="C61" s="48">
        <v>0.7189119170984456</v>
      </c>
      <c r="D61" s="48">
        <v>0.15025906735751296</v>
      </c>
      <c r="E61" s="12">
        <f>VLOOKUP(A61,'Sales Variance Data'!$B$58:$I$132,MATCH($E$3,'Sales Variance Data'!$B$5:$I$5,0),FALSE)</f>
        <v>-1.4220183486238549E-2</v>
      </c>
      <c r="F61">
        <f t="shared" si="0"/>
        <v>1.9430051813471516E-2</v>
      </c>
      <c r="G61" s="19">
        <f t="shared" si="1"/>
        <v>6.2587249883666818E-2</v>
      </c>
      <c r="H61" s="19">
        <f t="shared" si="2"/>
        <v>-6.5688635865994724E-3</v>
      </c>
      <c r="I61" s="19">
        <f t="shared" si="3"/>
        <v>-0.10601719197707736</v>
      </c>
      <c r="J61" s="19">
        <f t="shared" si="4"/>
        <v>-2.0710059171597628E-2</v>
      </c>
      <c r="K61" s="19">
        <f t="shared" si="5"/>
        <v>0.12411883182275928</v>
      </c>
      <c r="L61" s="19">
        <f t="shared" si="6"/>
        <v>-5.6215005599104195E-2</v>
      </c>
      <c r="M61" s="19">
        <f t="shared" si="7"/>
        <v>9.4447081158044677E-2</v>
      </c>
      <c r="N61" s="19">
        <f t="shared" si="8"/>
        <v>-2.2116218560277567E-2</v>
      </c>
    </row>
    <row r="62" spans="1:14" x14ac:dyDescent="0.75">
      <c r="A62" s="3" t="s">
        <v>233</v>
      </c>
      <c r="B62" s="48">
        <v>0.10990502035278155</v>
      </c>
      <c r="C62" s="48">
        <v>0.75983717774762549</v>
      </c>
      <c r="D62" s="48">
        <v>0.13025780189959293</v>
      </c>
      <c r="E62" s="12">
        <f>VLOOKUP(A62,'Sales Variance Data'!$B$58:$I$132,MATCH($E$3,'Sales Variance Data'!$B$5:$I$5,0),FALSE)</f>
        <v>6.2587249883666818E-2</v>
      </c>
      <c r="F62">
        <f t="shared" si="0"/>
        <v>2.0352781546811388E-2</v>
      </c>
      <c r="G62" s="19">
        <f t="shared" si="1"/>
        <v>-6.5688635865994724E-3</v>
      </c>
      <c r="H62" s="19">
        <f t="shared" si="2"/>
        <v>-0.10601719197707736</v>
      </c>
      <c r="I62" s="19">
        <f t="shared" si="3"/>
        <v>-2.0710059171597628E-2</v>
      </c>
      <c r="J62" s="19">
        <f t="shared" si="4"/>
        <v>0.12411883182275928</v>
      </c>
      <c r="K62" s="19">
        <f t="shared" si="5"/>
        <v>-5.6215005599104195E-2</v>
      </c>
      <c r="L62" s="19">
        <f t="shared" si="6"/>
        <v>9.4447081158044677E-2</v>
      </c>
      <c r="M62" s="19">
        <f t="shared" si="7"/>
        <v>-2.2116218560277567E-2</v>
      </c>
      <c r="N62" s="19">
        <f t="shared" si="8"/>
        <v>-2.4611973392461239E-2</v>
      </c>
    </row>
    <row r="63" spans="1:14" x14ac:dyDescent="0.75">
      <c r="A63" s="3" t="s">
        <v>232</v>
      </c>
      <c r="B63" s="48">
        <v>0.14891041162227603</v>
      </c>
      <c r="C63" s="48">
        <v>0.72397094430992737</v>
      </c>
      <c r="D63" s="48">
        <v>0.1271186440677966</v>
      </c>
      <c r="E63" s="12">
        <f>VLOOKUP(A63,'Sales Variance Data'!$B$58:$I$132,MATCH($E$3,'Sales Variance Data'!$B$5:$I$5,0),FALSE)</f>
        <v>-6.5688635865994724E-3</v>
      </c>
      <c r="F63">
        <f t="shared" si="0"/>
        <v>-2.1791767554479424E-2</v>
      </c>
      <c r="G63" s="19">
        <f t="shared" si="1"/>
        <v>-0.10601719197707736</v>
      </c>
      <c r="H63" s="19">
        <f t="shared" si="2"/>
        <v>-2.0710059171597628E-2</v>
      </c>
      <c r="I63" s="19">
        <f t="shared" si="3"/>
        <v>0.12411883182275928</v>
      </c>
      <c r="J63" s="19">
        <f t="shared" si="4"/>
        <v>-5.6215005599104195E-2</v>
      </c>
      <c r="K63" s="19">
        <f t="shared" si="5"/>
        <v>9.4447081158044677E-2</v>
      </c>
      <c r="L63" s="19">
        <f t="shared" si="6"/>
        <v>-2.2116218560277567E-2</v>
      </c>
      <c r="M63" s="19">
        <f t="shared" si="7"/>
        <v>-2.4611973392461239E-2</v>
      </c>
      <c r="N63" s="19">
        <f t="shared" si="8"/>
        <v>-3.4780631961809472E-2</v>
      </c>
    </row>
    <row r="64" spans="1:14" x14ac:dyDescent="0.75">
      <c r="A64" s="3" t="s">
        <v>231</v>
      </c>
      <c r="B64" s="48">
        <v>0.13984962406015036</v>
      </c>
      <c r="C64" s="48">
        <v>0.70526315789473681</v>
      </c>
      <c r="D64" s="48">
        <v>0.1548872180451128</v>
      </c>
      <c r="E64" s="12">
        <f>VLOOKUP(A64,'Sales Variance Data'!$B$58:$I$132,MATCH($E$3,'Sales Variance Data'!$B$5:$I$5,0),FALSE)</f>
        <v>-0.10601719197707736</v>
      </c>
      <c r="F64">
        <f t="shared" si="0"/>
        <v>1.5037593984962433E-2</v>
      </c>
      <c r="G64" s="19">
        <f t="shared" si="1"/>
        <v>-2.0710059171597628E-2</v>
      </c>
      <c r="H64" s="19">
        <f t="shared" si="2"/>
        <v>0.12411883182275928</v>
      </c>
      <c r="I64" s="19">
        <f t="shared" si="3"/>
        <v>-5.6215005599104195E-2</v>
      </c>
      <c r="J64" s="19">
        <f t="shared" si="4"/>
        <v>9.4447081158044677E-2</v>
      </c>
      <c r="K64" s="19">
        <f t="shared" si="5"/>
        <v>-2.2116218560277567E-2</v>
      </c>
      <c r="L64" s="19">
        <f t="shared" si="6"/>
        <v>-2.4611973392461239E-2</v>
      </c>
      <c r="M64" s="19">
        <f t="shared" si="7"/>
        <v>-3.4780631961809472E-2</v>
      </c>
      <c r="N64" s="19">
        <f t="shared" si="8"/>
        <v>1.4837494112105444E-2</v>
      </c>
    </row>
    <row r="65" spans="1:14" x14ac:dyDescent="0.75">
      <c r="A65" s="3" t="s">
        <v>230</v>
      </c>
      <c r="B65" s="48">
        <v>0.14008941877794337</v>
      </c>
      <c r="C65" s="48">
        <v>0.70342771982116248</v>
      </c>
      <c r="D65" s="48">
        <v>0.15648286140089418</v>
      </c>
      <c r="E65" s="12">
        <f>VLOOKUP(A65,'Sales Variance Data'!$B$58:$I$132,MATCH($E$3,'Sales Variance Data'!$B$5:$I$5,0),FALSE)</f>
        <v>-2.0710059171597628E-2</v>
      </c>
      <c r="F65">
        <f t="shared" si="0"/>
        <v>1.639344262295081E-2</v>
      </c>
      <c r="G65" s="19">
        <f t="shared" si="1"/>
        <v>0.12411883182275928</v>
      </c>
      <c r="H65" s="19">
        <f t="shared" si="2"/>
        <v>-5.6215005599104195E-2</v>
      </c>
      <c r="I65" s="19">
        <f t="shared" si="3"/>
        <v>9.4447081158044677E-2</v>
      </c>
      <c r="J65" s="19">
        <f t="shared" si="4"/>
        <v>-2.2116218560277567E-2</v>
      </c>
      <c r="K65" s="19">
        <f t="shared" si="5"/>
        <v>-2.4611973392461239E-2</v>
      </c>
      <c r="L65" s="19">
        <f t="shared" si="6"/>
        <v>-3.4780631961809472E-2</v>
      </c>
      <c r="M65" s="19">
        <f t="shared" si="7"/>
        <v>1.4837494112105444E-2</v>
      </c>
      <c r="N65" s="19">
        <f t="shared" si="8"/>
        <v>7.6583894174981904E-3</v>
      </c>
    </row>
    <row r="66" spans="1:14" x14ac:dyDescent="0.75">
      <c r="A66" s="3" t="s">
        <v>229</v>
      </c>
      <c r="B66" s="48">
        <v>0.15165165165165165</v>
      </c>
      <c r="C66" s="48">
        <v>0.66516516516516522</v>
      </c>
      <c r="D66" s="48">
        <v>0.18318318318318319</v>
      </c>
      <c r="E66" s="12">
        <f>VLOOKUP(A66,'Sales Variance Data'!$B$58:$I$132,MATCH($E$3,'Sales Variance Data'!$B$5:$I$5,0),FALSE)</f>
        <v>0.12411883182275928</v>
      </c>
      <c r="F66">
        <f t="shared" si="0"/>
        <v>3.1531531531531543E-2</v>
      </c>
      <c r="G66" s="19">
        <f t="shared" si="1"/>
        <v>-5.6215005599104195E-2</v>
      </c>
      <c r="H66" s="19">
        <f t="shared" si="2"/>
        <v>9.4447081158044677E-2</v>
      </c>
      <c r="I66" s="19">
        <f t="shared" si="3"/>
        <v>-2.2116218560277567E-2</v>
      </c>
      <c r="J66" s="19">
        <f t="shared" si="4"/>
        <v>-2.4611973392461239E-2</v>
      </c>
      <c r="K66" s="19">
        <f t="shared" si="5"/>
        <v>-3.4780631961809472E-2</v>
      </c>
      <c r="L66" s="19">
        <f t="shared" si="6"/>
        <v>1.4837494112105444E-2</v>
      </c>
      <c r="M66" s="19">
        <f t="shared" si="7"/>
        <v>7.6583894174981904E-3</v>
      </c>
      <c r="N66" s="19">
        <f t="shared" si="8"/>
        <v>4.8825426070935096E-2</v>
      </c>
    </row>
    <row r="67" spans="1:14" x14ac:dyDescent="0.75">
      <c r="A67" s="3" t="s">
        <v>228</v>
      </c>
      <c r="B67" s="48">
        <v>0.12879884225759769</v>
      </c>
      <c r="C67" s="48">
        <v>0.70332850940665703</v>
      </c>
      <c r="D67" s="48">
        <v>0.16787264833574531</v>
      </c>
      <c r="E67" s="12">
        <f>VLOOKUP(A67,'Sales Variance Data'!$B$58:$I$132,MATCH($E$3,'Sales Variance Data'!$B$5:$I$5,0),FALSE)</f>
        <v>-5.6215005599104195E-2</v>
      </c>
      <c r="F67">
        <f t="shared" si="0"/>
        <v>3.9073806078147616E-2</v>
      </c>
      <c r="G67" s="19">
        <f t="shared" si="1"/>
        <v>9.4447081158044677E-2</v>
      </c>
      <c r="H67" s="19">
        <f t="shared" si="2"/>
        <v>-2.2116218560277567E-2</v>
      </c>
      <c r="I67" s="19">
        <f t="shared" si="3"/>
        <v>-2.4611973392461239E-2</v>
      </c>
      <c r="J67" s="19">
        <f t="shared" si="4"/>
        <v>-3.4780631961809472E-2</v>
      </c>
      <c r="K67" s="19">
        <f t="shared" si="5"/>
        <v>1.4837494112105444E-2</v>
      </c>
      <c r="L67" s="19">
        <f t="shared" si="6"/>
        <v>7.6583894174981904E-3</v>
      </c>
      <c r="M67" s="19">
        <f t="shared" si="7"/>
        <v>4.8825426070935096E-2</v>
      </c>
      <c r="N67" s="19">
        <f t="shared" si="8"/>
        <v>-0.45652173913043481</v>
      </c>
    </row>
    <row r="68" spans="1:14" x14ac:dyDescent="0.75">
      <c r="A68" s="3" t="s">
        <v>295</v>
      </c>
      <c r="B68" s="48">
        <v>0.33884297520661155</v>
      </c>
      <c r="C68" s="48">
        <v>0.52774498229043687</v>
      </c>
      <c r="D68" s="48">
        <v>0.13341204250295161</v>
      </c>
      <c r="E68" s="12">
        <f>VLOOKUP(A68,'Sales Variance Data'!$B$58:$I$132,MATCH($E$3,'Sales Variance Data'!$B$5:$I$5,0),FALSE)</f>
        <v>9.4447081158044677E-2</v>
      </c>
      <c r="F68">
        <f t="shared" si="0"/>
        <v>-0.20543093270365995</v>
      </c>
      <c r="G68" s="19">
        <f t="shared" si="1"/>
        <v>-2.2116218560277567E-2</v>
      </c>
      <c r="H68" s="19">
        <f t="shared" si="2"/>
        <v>-2.4611973392461239E-2</v>
      </c>
      <c r="I68" s="19">
        <f t="shared" si="3"/>
        <v>-3.4780631961809472E-2</v>
      </c>
      <c r="J68" s="19">
        <f t="shared" si="4"/>
        <v>1.4837494112105444E-2</v>
      </c>
      <c r="K68" s="19">
        <f t="shared" si="5"/>
        <v>7.6583894174981904E-3</v>
      </c>
      <c r="L68" s="19">
        <f t="shared" si="6"/>
        <v>4.8825426070935096E-2</v>
      </c>
      <c r="M68" s="19">
        <f t="shared" si="7"/>
        <v>-0.45652173913043481</v>
      </c>
      <c r="N68" s="19">
        <f t="shared" si="8"/>
        <v>0</v>
      </c>
    </row>
    <row r="69" spans="1:14" x14ac:dyDescent="0.75">
      <c r="A69" s="3" t="s">
        <v>226</v>
      </c>
      <c r="B69" s="48">
        <v>0.13553719008264462</v>
      </c>
      <c r="C69" s="48">
        <v>0.66611570247933882</v>
      </c>
      <c r="D69" s="48">
        <v>0.19834710743801653</v>
      </c>
      <c r="E69" s="12">
        <f>VLOOKUP(A69,'Sales Variance Data'!$B$58:$I$132,MATCH($E$3,'Sales Variance Data'!$B$5:$I$5,0),FALSE)</f>
        <v>-2.2116218560277567E-2</v>
      </c>
      <c r="F69">
        <f t="shared" si="0"/>
        <v>6.2809917355371919E-2</v>
      </c>
      <c r="G69" s="19">
        <f t="shared" si="1"/>
        <v>-2.4611973392461239E-2</v>
      </c>
      <c r="H69" s="19">
        <f t="shared" si="2"/>
        <v>-3.4780631961809472E-2</v>
      </c>
      <c r="I69" s="19">
        <f t="shared" si="3"/>
        <v>1.4837494112105444E-2</v>
      </c>
      <c r="J69" s="19">
        <f t="shared" si="4"/>
        <v>7.6583894174981904E-3</v>
      </c>
      <c r="K69" s="19">
        <f t="shared" si="5"/>
        <v>4.8825426070935096E-2</v>
      </c>
      <c r="L69" s="19">
        <f t="shared" si="6"/>
        <v>-0.45652173913043481</v>
      </c>
      <c r="M69" s="19">
        <f t="shared" si="7"/>
        <v>0</v>
      </c>
      <c r="N69" s="19">
        <f t="shared" si="8"/>
        <v>0</v>
      </c>
    </row>
    <row r="70" spans="1:14" x14ac:dyDescent="0.75">
      <c r="A70" s="3" t="s">
        <v>225</v>
      </c>
      <c r="B70" s="48">
        <v>0.17</v>
      </c>
      <c r="C70" s="48">
        <v>0.66200000000000003</v>
      </c>
      <c r="D70" s="48">
        <v>0.16800000000000001</v>
      </c>
      <c r="E70" s="12">
        <f>VLOOKUP(A70,'Sales Variance Data'!$B$58:$I$132,MATCH($E$3,'Sales Variance Data'!$B$5:$I$5,0),FALSE)</f>
        <v>-2.4611973392461239E-2</v>
      </c>
      <c r="F70">
        <f t="shared" ref="F70:F75" si="9">D70-B70</f>
        <v>-2.0000000000000018E-3</v>
      </c>
      <c r="G70" s="19">
        <f t="shared" ref="G70:G75" si="10">$E71</f>
        <v>-3.4780631961809472E-2</v>
      </c>
      <c r="H70" s="19">
        <f t="shared" ref="H70:H75" si="11">$E72</f>
        <v>1.4837494112105444E-2</v>
      </c>
      <c r="I70" s="19">
        <f t="shared" ref="I70:I75" si="12">$E73</f>
        <v>7.6583894174981904E-3</v>
      </c>
      <c r="J70" s="19">
        <f t="shared" ref="J70:J75" si="13">$E74</f>
        <v>4.8825426070935096E-2</v>
      </c>
      <c r="K70" s="19">
        <f t="shared" ref="K70:K75" si="14">$E75</f>
        <v>-0.45652173913043481</v>
      </c>
      <c r="L70" s="19">
        <f t="shared" ref="L70:L75" si="15">$E76</f>
        <v>0</v>
      </c>
      <c r="M70" s="19">
        <f t="shared" ref="M70:M75" si="16">$E77</f>
        <v>0</v>
      </c>
      <c r="N70" s="19">
        <f t="shared" ref="N70:N75" si="17">$E78</f>
        <v>0</v>
      </c>
    </row>
    <row r="71" spans="1:14" x14ac:dyDescent="0.75">
      <c r="A71" s="3" t="s">
        <v>224</v>
      </c>
      <c r="B71" s="48">
        <v>9.8138747884940772E-2</v>
      </c>
      <c r="C71" s="48">
        <v>0.739424703891709</v>
      </c>
      <c r="D71" s="48">
        <v>0.16243654822335024</v>
      </c>
      <c r="E71" s="12">
        <f>VLOOKUP(A71,'Sales Variance Data'!$B$58:$I$132,MATCH($E$3,'Sales Variance Data'!$B$5:$I$5,0),FALSE)</f>
        <v>-3.4780631961809472E-2</v>
      </c>
      <c r="F71">
        <f t="shared" si="9"/>
        <v>6.4297800338409469E-2</v>
      </c>
      <c r="G71" s="19">
        <f t="shared" si="10"/>
        <v>1.4837494112105444E-2</v>
      </c>
      <c r="H71" s="19">
        <f t="shared" si="11"/>
        <v>7.6583894174981904E-3</v>
      </c>
      <c r="I71" s="19">
        <f t="shared" si="12"/>
        <v>4.8825426070935096E-2</v>
      </c>
      <c r="J71" s="19">
        <f t="shared" si="13"/>
        <v>-0.45652173913043481</v>
      </c>
      <c r="K71" s="19">
        <f t="shared" si="14"/>
        <v>0</v>
      </c>
      <c r="L71" s="19">
        <f t="shared" si="15"/>
        <v>0</v>
      </c>
      <c r="M71" s="19">
        <f t="shared" si="16"/>
        <v>0</v>
      </c>
      <c r="N71" s="19">
        <f t="shared" si="17"/>
        <v>0</v>
      </c>
    </row>
    <row r="72" spans="1:14" x14ac:dyDescent="0.75">
      <c r="A72" s="3" t="s">
        <v>223</v>
      </c>
      <c r="B72" s="48">
        <v>0.10022779043280182</v>
      </c>
      <c r="C72" s="48">
        <v>0.64692482915717542</v>
      </c>
      <c r="D72" s="48">
        <v>0.2528473804100228</v>
      </c>
      <c r="E72" s="12">
        <f>VLOOKUP(A72,'Sales Variance Data'!$B$58:$I$132,MATCH($E$3,'Sales Variance Data'!$B$5:$I$5,0),FALSE)</f>
        <v>1.4837494112105444E-2</v>
      </c>
      <c r="F72">
        <f t="shared" si="9"/>
        <v>0.15261958997722097</v>
      </c>
      <c r="G72" s="19">
        <f t="shared" si="10"/>
        <v>7.6583894174981904E-3</v>
      </c>
      <c r="H72" s="19">
        <f t="shared" si="11"/>
        <v>4.8825426070935096E-2</v>
      </c>
      <c r="I72" s="19">
        <f t="shared" si="12"/>
        <v>-0.45652173913043481</v>
      </c>
      <c r="J72" s="19">
        <f t="shared" si="13"/>
        <v>0</v>
      </c>
      <c r="K72" s="19">
        <f t="shared" si="14"/>
        <v>0</v>
      </c>
      <c r="L72" s="19">
        <f t="shared" si="15"/>
        <v>0</v>
      </c>
      <c r="M72" s="19">
        <f t="shared" si="16"/>
        <v>0</v>
      </c>
      <c r="N72" s="19">
        <f t="shared" si="17"/>
        <v>0</v>
      </c>
    </row>
    <row r="73" spans="1:14" x14ac:dyDescent="0.75">
      <c r="A73" s="3" t="s">
        <v>222</v>
      </c>
      <c r="B73" s="48">
        <v>0.10756972111553785</v>
      </c>
      <c r="C73" s="48">
        <v>0.62416998671978752</v>
      </c>
      <c r="D73" s="48">
        <v>0.26826029216467462</v>
      </c>
      <c r="E73" s="12">
        <f>VLOOKUP(A73,'Sales Variance Data'!$B$58:$I$132,MATCH($E$3,'Sales Variance Data'!$B$5:$I$5,0),FALSE)</f>
        <v>7.6583894174981904E-3</v>
      </c>
      <c r="F73">
        <f t="shared" si="9"/>
        <v>0.16069057104913675</v>
      </c>
      <c r="G73" s="19">
        <f t="shared" si="10"/>
        <v>4.8825426070935096E-2</v>
      </c>
      <c r="H73" s="19">
        <f t="shared" si="11"/>
        <v>-0.45652173913043481</v>
      </c>
      <c r="I73" s="19">
        <f t="shared" si="12"/>
        <v>0</v>
      </c>
      <c r="J73" s="19">
        <f t="shared" si="13"/>
        <v>0</v>
      </c>
      <c r="K73" s="19">
        <f t="shared" si="14"/>
        <v>0</v>
      </c>
      <c r="L73" s="19">
        <f t="shared" si="15"/>
        <v>0</v>
      </c>
      <c r="M73" s="19">
        <f t="shared" si="16"/>
        <v>0</v>
      </c>
      <c r="N73" s="19">
        <f t="shared" si="17"/>
        <v>0</v>
      </c>
    </row>
    <row r="74" spans="1:14" x14ac:dyDescent="0.75">
      <c r="A74" s="3" t="s">
        <v>221</v>
      </c>
      <c r="B74" s="48">
        <v>8.9171974522292988E-2</v>
      </c>
      <c r="C74" s="48">
        <v>0.66666666666666663</v>
      </c>
      <c r="D74" s="48">
        <v>0.24416135881104034</v>
      </c>
      <c r="E74" s="12">
        <f>VLOOKUP(A74,'Sales Variance Data'!$B$58:$I$132,MATCH($E$3,'Sales Variance Data'!$B$5:$I$5,0),FALSE)</f>
        <v>4.8825426070935096E-2</v>
      </c>
      <c r="F74">
        <f t="shared" si="9"/>
        <v>0.15498938428874737</v>
      </c>
      <c r="G74" s="19">
        <f t="shared" si="10"/>
        <v>-0.45652173913043481</v>
      </c>
      <c r="H74" s="19">
        <f t="shared" si="11"/>
        <v>0</v>
      </c>
      <c r="I74" s="19">
        <f t="shared" si="12"/>
        <v>0</v>
      </c>
      <c r="J74" s="19">
        <f t="shared" si="13"/>
        <v>0</v>
      </c>
      <c r="K74" s="19">
        <f t="shared" si="14"/>
        <v>0</v>
      </c>
      <c r="L74" s="19">
        <f t="shared" si="15"/>
        <v>0</v>
      </c>
      <c r="M74" s="19">
        <f t="shared" si="16"/>
        <v>0</v>
      </c>
      <c r="N74" s="19">
        <f t="shared" si="17"/>
        <v>0</v>
      </c>
    </row>
    <row r="75" spans="1:14" x14ac:dyDescent="0.75">
      <c r="A75" s="3" t="s">
        <v>220</v>
      </c>
      <c r="B75" s="48">
        <v>0.11694152923538231</v>
      </c>
      <c r="C75" s="48">
        <v>0.77061469265367322</v>
      </c>
      <c r="D75" s="48">
        <v>0.11244377811094453</v>
      </c>
      <c r="E75" s="12">
        <f>VLOOKUP(A75,'Sales Variance Data'!$B$58:$I$132,MATCH($E$3,'Sales Variance Data'!$B$5:$I$5,0),FALSE)</f>
        <v>-0.45652173913043481</v>
      </c>
      <c r="F75">
        <f t="shared" si="9"/>
        <v>-4.4977511244377877E-3</v>
      </c>
      <c r="G75" s="19">
        <f t="shared" si="10"/>
        <v>0</v>
      </c>
      <c r="H75" s="19">
        <f t="shared" si="11"/>
        <v>0</v>
      </c>
      <c r="I75" s="19">
        <f t="shared" si="12"/>
        <v>0</v>
      </c>
      <c r="J75" s="19">
        <f t="shared" si="13"/>
        <v>0</v>
      </c>
      <c r="K75" s="19">
        <f t="shared" si="14"/>
        <v>0</v>
      </c>
      <c r="L75" s="19">
        <f t="shared" si="15"/>
        <v>0</v>
      </c>
      <c r="M75" s="19">
        <f t="shared" si="16"/>
        <v>0</v>
      </c>
      <c r="N75" s="19">
        <f t="shared" si="17"/>
        <v>0</v>
      </c>
    </row>
    <row r="76" spans="1:14" x14ac:dyDescent="0.75">
      <c r="B76"/>
      <c r="C76"/>
      <c r="D76"/>
    </row>
    <row r="77" spans="1:14" x14ac:dyDescent="0.75">
      <c r="B77"/>
      <c r="C77"/>
      <c r="D77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DE580-EE03-406A-A1D4-01D22954DBFD}">
  <sheetPr>
    <tabColor theme="7" tint="0.39997558519241921"/>
  </sheetPr>
  <dimension ref="A1:I132"/>
  <sheetViews>
    <sheetView workbookViewId="0">
      <pane xSplit="3" ySplit="1" topLeftCell="D41" activePane="bottomRight" state="frozen"/>
      <selection pane="topRight" activeCell="B1" sqref="B1"/>
      <selection pane="bottomLeft" activeCell="A2" sqref="A2"/>
      <selection pane="bottomRight" activeCell="G62" sqref="G62"/>
    </sheetView>
  </sheetViews>
  <sheetFormatPr defaultRowHeight="14.75" x14ac:dyDescent="0.75"/>
  <cols>
    <col min="1" max="1" width="19.6796875" customWidth="1"/>
    <col min="2" max="2" width="21.54296875" bestFit="1" customWidth="1"/>
    <col min="3" max="3" width="18.76953125" bestFit="1" customWidth="1"/>
    <col min="4" max="4" width="10.54296875" style="4" bestFit="1" customWidth="1"/>
    <col min="5" max="5" width="18.31640625" bestFit="1" customWidth="1"/>
    <col min="6" max="6" width="18.76953125" bestFit="1" customWidth="1"/>
    <col min="7" max="7" width="20.453125" bestFit="1" customWidth="1"/>
    <col min="8" max="9" width="12.6796875" bestFit="1" customWidth="1"/>
  </cols>
  <sheetData>
    <row r="1" spans="1:9" x14ac:dyDescent="0.75">
      <c r="A1" t="s">
        <v>217</v>
      </c>
      <c r="B1" t="s">
        <v>216</v>
      </c>
      <c r="C1" s="6" t="s">
        <v>326</v>
      </c>
      <c r="D1" s="7"/>
      <c r="E1" s="8"/>
      <c r="F1" s="8"/>
      <c r="G1" s="8"/>
      <c r="H1" s="8"/>
      <c r="I1" s="8"/>
    </row>
    <row r="2" spans="1:9" x14ac:dyDescent="0.75">
      <c r="C2" s="5" t="s">
        <v>327</v>
      </c>
    </row>
    <row r="3" spans="1:9" x14ac:dyDescent="0.75">
      <c r="A3" s="4">
        <f>Sheet1[[#This Row],[Column2]]-6</f>
        <v>-6</v>
      </c>
      <c r="C3" s="5"/>
    </row>
    <row r="4" spans="1:9" x14ac:dyDescent="0.75">
      <c r="A4" s="4">
        <f>Sheet1[[#This Row],[Column2]]-6</f>
        <v>-6</v>
      </c>
      <c r="C4" s="5"/>
    </row>
    <row r="5" spans="1:9" x14ac:dyDescent="0.75">
      <c r="A5" s="4" t="e">
        <f>Sheet1[[#This Row],[Column2]]-6</f>
        <v>#VALUE!</v>
      </c>
      <c r="C5" s="5" t="s">
        <v>76</v>
      </c>
      <c r="D5" s="4" t="s">
        <v>153</v>
      </c>
      <c r="E5" t="s">
        <v>154</v>
      </c>
      <c r="F5" t="s">
        <v>155</v>
      </c>
      <c r="G5" t="s">
        <v>156</v>
      </c>
      <c r="H5" t="s">
        <v>157</v>
      </c>
      <c r="I5" t="s">
        <v>158</v>
      </c>
    </row>
    <row r="6" spans="1:9" x14ac:dyDescent="0.75">
      <c r="A6" s="4">
        <f>Sheet1[[#This Row],[Column2]]-6</f>
        <v>43435</v>
      </c>
      <c r="C6" s="5" t="s">
        <v>159</v>
      </c>
      <c r="D6" s="4">
        <v>43441</v>
      </c>
    </row>
    <row r="7" spans="1:9" x14ac:dyDescent="0.75">
      <c r="A7" s="4">
        <f>Sheet1[[#This Row],[Column2]]-6</f>
        <v>43442</v>
      </c>
      <c r="C7" s="5" t="s">
        <v>160</v>
      </c>
      <c r="D7" s="4">
        <v>43448</v>
      </c>
      <c r="E7">
        <v>5.0639408066378781E-2</v>
      </c>
      <c r="F7">
        <v>0.17992320351069657</v>
      </c>
      <c r="G7">
        <v>0.23369565217391308</v>
      </c>
      <c r="H7">
        <v>4.5183290707587309E-2</v>
      </c>
      <c r="I7">
        <v>0.16021126760563376</v>
      </c>
    </row>
    <row r="8" spans="1:9" x14ac:dyDescent="0.75">
      <c r="A8" s="4">
        <f>Sheet1[[#This Row],[Column2]]-6</f>
        <v>43449</v>
      </c>
      <c r="C8" s="5" t="s">
        <v>161</v>
      </c>
      <c r="D8" s="4">
        <v>43455</v>
      </c>
      <c r="E8">
        <v>-4.3883574190922037E-2</v>
      </c>
      <c r="F8">
        <v>-0.10041841004184104</v>
      </c>
      <c r="G8">
        <v>-0.13215859030837007</v>
      </c>
      <c r="H8">
        <v>-7.4225122349102723E-2</v>
      </c>
      <c r="I8">
        <v>-0.13012139605462825</v>
      </c>
    </row>
    <row r="9" spans="1:9" x14ac:dyDescent="0.75">
      <c r="A9" s="4">
        <f>Sheet1[[#This Row],[Column2]]-6</f>
        <v>43456</v>
      </c>
      <c r="C9" s="5" t="s">
        <v>162</v>
      </c>
      <c r="D9" s="4">
        <v>43462</v>
      </c>
      <c r="E9">
        <v>-0.25133052326819094</v>
      </c>
      <c r="F9">
        <v>-6.2015503875968991E-2</v>
      </c>
      <c r="G9">
        <v>-0.2741116751269036</v>
      </c>
      <c r="H9">
        <v>0.424669603524229</v>
      </c>
      <c r="I9">
        <v>-0.28783253379851725</v>
      </c>
    </row>
    <row r="10" spans="1:9" x14ac:dyDescent="0.75">
      <c r="A10" s="4">
        <f>Sheet1[[#This Row],[Column2]]-6</f>
        <v>43463</v>
      </c>
      <c r="C10" s="5" t="s">
        <v>163</v>
      </c>
      <c r="D10" s="4">
        <v>43469</v>
      </c>
      <c r="E10">
        <v>-3.0595996360327615E-2</v>
      </c>
      <c r="F10">
        <v>0.49146005509641882</v>
      </c>
      <c r="G10">
        <v>3.4965034965035002E-2</v>
      </c>
      <c r="H10">
        <v>0.4359925788497217</v>
      </c>
      <c r="I10">
        <v>0.49234537660747102</v>
      </c>
    </row>
    <row r="11" spans="1:9" x14ac:dyDescent="0.75">
      <c r="A11" s="4">
        <f>Sheet1[[#This Row],[Column2]]-6</f>
        <v>43470</v>
      </c>
      <c r="C11" s="5" t="s">
        <v>164</v>
      </c>
      <c r="D11" s="4">
        <v>43476</v>
      </c>
      <c r="E11">
        <v>0.37791857327232198</v>
      </c>
      <c r="F11">
        <v>7.7946065755448934E-2</v>
      </c>
      <c r="G11">
        <v>0.17567567567567566</v>
      </c>
      <c r="H11">
        <v>-5.0818260120585657E-2</v>
      </c>
      <c r="I11">
        <v>0.18711530570373405</v>
      </c>
    </row>
    <row r="12" spans="1:9" x14ac:dyDescent="0.75">
      <c r="A12" s="4">
        <f>Sheet1[[#This Row],[Column2]]-6</f>
        <v>43477</v>
      </c>
      <c r="C12" s="5" t="s">
        <v>165</v>
      </c>
      <c r="D12" s="4">
        <v>43483</v>
      </c>
      <c r="E12">
        <v>0.20725476839237067</v>
      </c>
      <c r="F12">
        <v>2.5017135023988946E-2</v>
      </c>
      <c r="G12">
        <v>8.0459770114942541E-2</v>
      </c>
      <c r="H12">
        <v>-0.12431941923774958</v>
      </c>
      <c r="I12">
        <v>4.4244728655375098E-2</v>
      </c>
    </row>
    <row r="13" spans="1:9" x14ac:dyDescent="0.75">
      <c r="A13" s="4">
        <f>Sheet1[[#This Row],[Column2]]-6</f>
        <v>43484</v>
      </c>
      <c r="C13" s="5" t="s">
        <v>166</v>
      </c>
      <c r="D13" s="4">
        <v>43490</v>
      </c>
      <c r="E13">
        <v>-1.0756101001551666E-2</v>
      </c>
      <c r="F13">
        <v>1.1033099297893756E-2</v>
      </c>
      <c r="G13">
        <v>7.9787234042553168E-2</v>
      </c>
      <c r="H13">
        <v>-3.0051813471502545E-2</v>
      </c>
      <c r="I13">
        <v>1.7874875868917561E-2</v>
      </c>
    </row>
    <row r="14" spans="1:9" x14ac:dyDescent="0.75">
      <c r="A14" s="4">
        <f>Sheet1[[#This Row],[Column2]]-6</f>
        <v>43491</v>
      </c>
      <c r="C14" s="5" t="s">
        <v>167</v>
      </c>
      <c r="D14" s="4">
        <v>43497</v>
      </c>
      <c r="E14">
        <v>3.9428184378453635E-2</v>
      </c>
      <c r="F14">
        <v>5.3571428571428603E-2</v>
      </c>
      <c r="G14">
        <v>-3.9408866995073837E-2</v>
      </c>
      <c r="H14">
        <v>3.8995726495726579E-2</v>
      </c>
      <c r="I14">
        <v>2.2439024390243919E-2</v>
      </c>
    </row>
    <row r="15" spans="1:9" x14ac:dyDescent="0.75">
      <c r="A15" s="4">
        <f>Sheet1[[#This Row],[Column2]]-6</f>
        <v>43498</v>
      </c>
      <c r="C15" s="5" t="s">
        <v>168</v>
      </c>
      <c r="D15" s="4">
        <v>43504</v>
      </c>
      <c r="E15">
        <v>4.009328806118595E-2</v>
      </c>
      <c r="F15">
        <v>-1.6949152542372836E-2</v>
      </c>
      <c r="G15">
        <v>7.1794871794871762E-2</v>
      </c>
      <c r="H15">
        <v>-4.52442159383033E-2</v>
      </c>
      <c r="I15">
        <v>8.5559796437659111E-2</v>
      </c>
    </row>
    <row r="16" spans="1:9" x14ac:dyDescent="0.75">
      <c r="A16" s="4">
        <f>Sheet1[[#This Row],[Column2]]-6</f>
        <v>43505</v>
      </c>
      <c r="C16" s="5" t="s">
        <v>169</v>
      </c>
      <c r="D16" s="4">
        <v>43511</v>
      </c>
      <c r="E16">
        <v>-2.499505374925803E-2</v>
      </c>
      <c r="F16">
        <v>-1.6602809706257937E-2</v>
      </c>
      <c r="G16">
        <v>-3.8277511961722466E-2</v>
      </c>
      <c r="H16">
        <v>-8.3467959073774911E-2</v>
      </c>
      <c r="I16">
        <v>3.0471725754468215E-2</v>
      </c>
    </row>
    <row r="17" spans="1:9" x14ac:dyDescent="0.75">
      <c r="A17" s="4">
        <f>Sheet1[[#This Row],[Column2]]-6</f>
        <v>43512</v>
      </c>
      <c r="C17" s="5" t="s">
        <v>170</v>
      </c>
      <c r="D17" s="4">
        <v>43518</v>
      </c>
      <c r="E17">
        <v>-3.933306277056281E-2</v>
      </c>
      <c r="F17">
        <v>7.1428571428571175E-3</v>
      </c>
      <c r="G17">
        <v>1.990049751243772E-2</v>
      </c>
      <c r="H17">
        <v>6.9330199764982448E-2</v>
      </c>
      <c r="I17">
        <v>-8.7005970998009663E-2</v>
      </c>
    </row>
    <row r="18" spans="1:9" x14ac:dyDescent="0.75">
      <c r="A18" s="4">
        <f>Sheet1[[#This Row],[Column2]]-6</f>
        <v>43519</v>
      </c>
      <c r="C18" s="5" t="s">
        <v>171</v>
      </c>
      <c r="D18" s="4">
        <v>43525</v>
      </c>
      <c r="E18">
        <v>3.8338320718183327E-2</v>
      </c>
      <c r="F18">
        <v>-0.10767246937459708</v>
      </c>
      <c r="G18">
        <v>0.15121951219512186</v>
      </c>
      <c r="H18">
        <v>-6.2087912087912089E-2</v>
      </c>
      <c r="I18">
        <v>-1.9931485518530079E-2</v>
      </c>
    </row>
    <row r="19" spans="1:9" x14ac:dyDescent="0.75">
      <c r="A19" s="4">
        <f>Sheet1[[#This Row],[Column2]]-6</f>
        <v>43526</v>
      </c>
      <c r="C19" s="5" t="s">
        <v>172</v>
      </c>
      <c r="D19" s="4">
        <v>43532</v>
      </c>
      <c r="E19">
        <v>-3.7566962772089263E-2</v>
      </c>
      <c r="F19">
        <v>-0.25650289017341044</v>
      </c>
      <c r="G19">
        <v>0.11440677966101688</v>
      </c>
      <c r="H19">
        <v>-0.44756883421206795</v>
      </c>
      <c r="I19">
        <v>-0.19987289482046389</v>
      </c>
    </row>
    <row r="20" spans="1:9" x14ac:dyDescent="0.75">
      <c r="A20" s="4">
        <f>Sheet1[[#This Row],[Column2]]-6</f>
        <v>43533</v>
      </c>
      <c r="C20" s="5" t="s">
        <v>173</v>
      </c>
      <c r="D20" s="4">
        <v>43539</v>
      </c>
      <c r="E20">
        <v>7.4684703727190271E-3</v>
      </c>
      <c r="F20">
        <v>0.31195335276967939</v>
      </c>
      <c r="G20">
        <v>0.10646387832699622</v>
      </c>
      <c r="H20">
        <v>0.32767762460233296</v>
      </c>
      <c r="I20">
        <v>0.34829229547259732</v>
      </c>
    </row>
    <row r="21" spans="1:9" x14ac:dyDescent="0.75">
      <c r="A21" s="4">
        <f>Sheet1[[#This Row],[Column2]]-6</f>
        <v>43540</v>
      </c>
      <c r="C21" s="5" t="s">
        <v>174</v>
      </c>
      <c r="D21" s="4">
        <v>43546</v>
      </c>
      <c r="E21">
        <v>-3.8394293307224325E-2</v>
      </c>
      <c r="F21">
        <v>0.15148148148148155</v>
      </c>
      <c r="G21">
        <v>0.18213058419243988</v>
      </c>
      <c r="H21">
        <v>0.38019169329073482</v>
      </c>
      <c r="I21">
        <v>0.17584683357879238</v>
      </c>
    </row>
    <row r="22" spans="1:9" x14ac:dyDescent="0.75">
      <c r="A22" s="4">
        <f>Sheet1[[#This Row],[Column2]]-6</f>
        <v>43547</v>
      </c>
      <c r="C22" s="5" t="s">
        <v>175</v>
      </c>
      <c r="D22" s="4">
        <v>43553</v>
      </c>
      <c r="E22">
        <v>7.818181818181813E-2</v>
      </c>
      <c r="F22">
        <v>-7.3013830813766445E-2</v>
      </c>
      <c r="G22">
        <v>-2.3255813953488413E-2</v>
      </c>
      <c r="H22">
        <v>0.25231481481481488</v>
      </c>
      <c r="I22">
        <v>9.7194388777555041E-2</v>
      </c>
    </row>
    <row r="23" spans="1:9" x14ac:dyDescent="0.75">
      <c r="A23" s="4">
        <f>Sheet1[[#This Row],[Column2]]-6</f>
        <v>43554</v>
      </c>
      <c r="C23" s="5" t="s">
        <v>176</v>
      </c>
      <c r="D23" s="4">
        <v>43560</v>
      </c>
      <c r="E23">
        <v>0.1238111298482294</v>
      </c>
      <c r="F23">
        <v>0.13393476752255373</v>
      </c>
      <c r="G23">
        <v>-2.083333333333337E-2</v>
      </c>
      <c r="H23">
        <v>0.1926987060998151</v>
      </c>
      <c r="I23">
        <v>0.17625570776255706</v>
      </c>
    </row>
    <row r="24" spans="1:9" x14ac:dyDescent="0.75">
      <c r="A24" s="4">
        <f>Sheet1[[#This Row],[Column2]]-6</f>
        <v>43561</v>
      </c>
      <c r="C24" s="5" t="s">
        <v>177</v>
      </c>
      <c r="D24" s="4">
        <v>43567</v>
      </c>
      <c r="E24">
        <v>-8.2200414153236645E-2</v>
      </c>
      <c r="F24">
        <v>-8.2313341493268077E-2</v>
      </c>
      <c r="G24">
        <v>0.10334346504559266</v>
      </c>
      <c r="H24">
        <v>-7.6714451762882607E-2</v>
      </c>
      <c r="I24">
        <v>-0.10791925465838514</v>
      </c>
    </row>
    <row r="25" spans="1:9" x14ac:dyDescent="0.75">
      <c r="A25" s="4">
        <f>Sheet1[[#This Row],[Column2]]-6</f>
        <v>43568</v>
      </c>
      <c r="C25" s="5" t="s">
        <v>178</v>
      </c>
      <c r="D25" s="4">
        <v>43574</v>
      </c>
      <c r="E25">
        <v>3.5936171604211697E-2</v>
      </c>
      <c r="F25">
        <v>-7.8026008669556557E-2</v>
      </c>
      <c r="G25">
        <v>-0.29201101928374651</v>
      </c>
      <c r="H25">
        <v>-3.4830046160302164E-2</v>
      </c>
      <c r="I25">
        <v>-1.6318537859007831E-2</v>
      </c>
    </row>
    <row r="26" spans="1:9" x14ac:dyDescent="0.75">
      <c r="A26" s="4">
        <f>Sheet1[[#This Row],[Column2]]-6</f>
        <v>43575</v>
      </c>
      <c r="C26" s="5" t="s">
        <v>179</v>
      </c>
      <c r="D26" s="4">
        <v>43581</v>
      </c>
      <c r="E26">
        <v>-5.1671348757930675E-2</v>
      </c>
      <c r="F26">
        <v>-8.6799276672694381E-2</v>
      </c>
      <c r="G26">
        <v>-0.32295719844357973</v>
      </c>
      <c r="H26">
        <v>-0.1834782608695652</v>
      </c>
      <c r="I26">
        <v>-0.12585711125857113</v>
      </c>
    </row>
    <row r="27" spans="1:9" x14ac:dyDescent="0.75">
      <c r="A27" s="4">
        <f>Sheet1[[#This Row],[Column2]]-6</f>
        <v>43582</v>
      </c>
      <c r="C27" s="5" t="s">
        <v>180</v>
      </c>
      <c r="D27" s="4">
        <v>43588</v>
      </c>
      <c r="E27">
        <v>1.6242843829050724E-2</v>
      </c>
      <c r="F27">
        <v>3.6435643564356461E-2</v>
      </c>
      <c r="G27">
        <v>5.7471264367816133E-2</v>
      </c>
      <c r="H27">
        <v>6.1767838125665664E-2</v>
      </c>
      <c r="I27">
        <v>0.10273279352226727</v>
      </c>
    </row>
    <row r="28" spans="1:9" x14ac:dyDescent="0.75">
      <c r="A28" s="4">
        <f>Sheet1[[#This Row],[Column2]]-6</f>
        <v>43589</v>
      </c>
      <c r="C28" s="5" t="s">
        <v>181</v>
      </c>
      <c r="D28" s="4">
        <v>43595</v>
      </c>
      <c r="E28">
        <v>2.8822219310886688E-3</v>
      </c>
      <c r="F28">
        <v>8.0244554833779125E-2</v>
      </c>
      <c r="G28">
        <v>0.20652173913043481</v>
      </c>
      <c r="H28">
        <v>-0.13941825476429293</v>
      </c>
      <c r="I28">
        <v>6.5396971087654965E-2</v>
      </c>
    </row>
    <row r="29" spans="1:9" x14ac:dyDescent="0.75">
      <c r="A29" s="4">
        <f>Sheet1[[#This Row],[Column2]]-6</f>
        <v>43596</v>
      </c>
      <c r="C29" s="5" t="s">
        <v>182</v>
      </c>
      <c r="D29" s="4">
        <v>43602</v>
      </c>
      <c r="E29">
        <v>2.7367733507511535E-2</v>
      </c>
      <c r="F29">
        <v>-0.10718075698620444</v>
      </c>
      <c r="G29">
        <v>-9.4594594594594628E-2</v>
      </c>
      <c r="H29">
        <v>-7.6923076923076858E-2</v>
      </c>
      <c r="I29">
        <v>-8.9812621150118455E-2</v>
      </c>
    </row>
    <row r="30" spans="1:9" x14ac:dyDescent="0.75">
      <c r="A30" s="4">
        <f>Sheet1[[#This Row],[Column2]]-6</f>
        <v>43603</v>
      </c>
      <c r="C30" s="5" t="s">
        <v>183</v>
      </c>
      <c r="D30" s="4">
        <v>43609</v>
      </c>
      <c r="E30">
        <v>-4.8000508614660771E-2</v>
      </c>
      <c r="F30">
        <v>5.0316957210776447E-2</v>
      </c>
      <c r="G30">
        <v>-6.4676616915422924E-2</v>
      </c>
      <c r="H30">
        <v>-1.2626262626262652E-2</v>
      </c>
      <c r="I30">
        <v>-1.1358258400378627E-2</v>
      </c>
    </row>
    <row r="31" spans="1:9" x14ac:dyDescent="0.75">
      <c r="A31" s="4">
        <f>Sheet1[[#This Row],[Column2]]-6</f>
        <v>43610</v>
      </c>
      <c r="C31" s="5" t="s">
        <v>184</v>
      </c>
      <c r="D31" s="4">
        <v>43616</v>
      </c>
      <c r="E31">
        <v>-4.9719513823961559E-2</v>
      </c>
      <c r="F31">
        <v>-7.5443228970195619E-4</v>
      </c>
      <c r="G31">
        <v>1.0638297872340496E-2</v>
      </c>
      <c r="H31">
        <v>-7.03324808184147E-3</v>
      </c>
      <c r="I31">
        <v>-5.3853518429870739E-2</v>
      </c>
    </row>
    <row r="32" spans="1:9" x14ac:dyDescent="0.75">
      <c r="A32" s="4">
        <f>Sheet1[[#This Row],[Column2]]-6</f>
        <v>43617</v>
      </c>
      <c r="C32" s="5" t="s">
        <v>185</v>
      </c>
      <c r="D32" s="4">
        <v>43623</v>
      </c>
      <c r="E32">
        <v>1.4933764362767388E-2</v>
      </c>
      <c r="F32">
        <v>9.3620234050585172E-2</v>
      </c>
      <c r="G32">
        <v>-0.13157894736842102</v>
      </c>
      <c r="H32">
        <v>1.481004507405026E-2</v>
      </c>
      <c r="I32">
        <v>-1.5431317986339456E-2</v>
      </c>
    </row>
    <row r="33" spans="1:9" x14ac:dyDescent="0.75">
      <c r="A33" s="4">
        <f>Sheet1[[#This Row],[Column2]]-6</f>
        <v>43624</v>
      </c>
      <c r="C33" s="5" t="s">
        <v>186</v>
      </c>
      <c r="D33" s="4">
        <v>43630</v>
      </c>
      <c r="E33">
        <v>6.8861653510594145E-2</v>
      </c>
      <c r="F33">
        <v>-2.7614773904038659E-2</v>
      </c>
      <c r="G33">
        <v>3.0303030303030276E-2</v>
      </c>
      <c r="H33">
        <v>-4.2512690355329896E-2</v>
      </c>
      <c r="I33">
        <v>-4.8304213771839688E-2</v>
      </c>
    </row>
    <row r="34" spans="1:9" x14ac:dyDescent="0.75">
      <c r="A34" s="4">
        <f>Sheet1[[#This Row],[Column2]]-6</f>
        <v>43631</v>
      </c>
      <c r="C34" s="5" t="s">
        <v>187</v>
      </c>
      <c r="D34" s="4">
        <v>43637</v>
      </c>
      <c r="E34">
        <v>-2.8212353836685744E-2</v>
      </c>
      <c r="F34">
        <v>-7.0997515086967944E-4</v>
      </c>
      <c r="G34">
        <v>-2.9411764705882359E-2</v>
      </c>
      <c r="H34">
        <v>7.9522862823062646E-3</v>
      </c>
      <c r="I34">
        <v>8.4233261339092813E-2</v>
      </c>
    </row>
    <row r="35" spans="1:9" x14ac:dyDescent="0.75">
      <c r="A35" s="4">
        <f>Sheet1[[#This Row],[Column2]]-6</f>
        <v>43638</v>
      </c>
      <c r="C35" s="5" t="s">
        <v>188</v>
      </c>
      <c r="D35" s="4">
        <v>43644</v>
      </c>
      <c r="E35">
        <v>-2.6998200119991989E-2</v>
      </c>
      <c r="F35">
        <v>-7.1403197158081744E-2</v>
      </c>
      <c r="G35">
        <v>-8.484848484848484E-2</v>
      </c>
      <c r="H35">
        <v>-6.2458908612754722E-2</v>
      </c>
      <c r="I35">
        <v>-3.9093625498007989E-2</v>
      </c>
    </row>
    <row r="36" spans="1:9" x14ac:dyDescent="0.75">
      <c r="A36" s="4">
        <f>Sheet1[[#This Row],[Column2]]-6</f>
        <v>43645</v>
      </c>
      <c r="C36" s="5" t="s">
        <v>189</v>
      </c>
      <c r="D36" s="4">
        <v>43651</v>
      </c>
      <c r="E36">
        <v>-9.0161688133735263E-2</v>
      </c>
      <c r="F36">
        <v>-1.032899770466722E-2</v>
      </c>
      <c r="G36">
        <v>-8.6092715231788075E-2</v>
      </c>
      <c r="H36">
        <v>-3.0154277699859788E-2</v>
      </c>
      <c r="I36">
        <v>-0.10443119979269244</v>
      </c>
    </row>
    <row r="37" spans="1:9" x14ac:dyDescent="0.75">
      <c r="A37" s="4">
        <f>Sheet1[[#This Row],[Column2]]-6</f>
        <v>43652</v>
      </c>
      <c r="C37" s="5" t="s">
        <v>190</v>
      </c>
      <c r="D37" s="4">
        <v>43658</v>
      </c>
      <c r="E37">
        <v>3.2492469879518149E-2</v>
      </c>
      <c r="F37">
        <v>5.4116737533822512E-3</v>
      </c>
      <c r="G37">
        <v>0.35507246376811596</v>
      </c>
      <c r="H37">
        <v>-9.110629067245124E-2</v>
      </c>
      <c r="I37">
        <v>1.2731481481481399E-2</v>
      </c>
    </row>
    <row r="38" spans="1:9" x14ac:dyDescent="0.75">
      <c r="A38" s="4">
        <f>Sheet1[[#This Row],[Column2]]-6</f>
        <v>43659</v>
      </c>
      <c r="C38" s="5" t="s">
        <v>191</v>
      </c>
      <c r="D38" s="4">
        <v>43665</v>
      </c>
      <c r="E38">
        <v>0.16551799584290561</v>
      </c>
      <c r="F38">
        <v>-8.6120722798923466E-2</v>
      </c>
      <c r="G38">
        <v>-0.14438502673796794</v>
      </c>
      <c r="H38">
        <v>9.7056483691328577E-2</v>
      </c>
      <c r="I38">
        <v>3.4285714285714253E-2</v>
      </c>
    </row>
    <row r="39" spans="1:9" x14ac:dyDescent="0.75">
      <c r="A39" s="4">
        <f>Sheet1[[#This Row],[Column2]]-6</f>
        <v>43666</v>
      </c>
      <c r="C39" s="5" t="s">
        <v>192</v>
      </c>
      <c r="D39" s="4">
        <v>43672</v>
      </c>
      <c r="E39">
        <v>-6.9645203679369216E-2</v>
      </c>
      <c r="F39">
        <v>4.9642406394615035E-2</v>
      </c>
      <c r="G39">
        <v>5.6249999999999911E-2</v>
      </c>
      <c r="H39">
        <v>1.8854242204495941E-2</v>
      </c>
      <c r="I39">
        <v>4.5856353591160248E-2</v>
      </c>
    </row>
    <row r="40" spans="1:9" x14ac:dyDescent="0.75">
      <c r="A40" s="4">
        <f>Sheet1[[#This Row],[Column2]]-6</f>
        <v>43673</v>
      </c>
      <c r="C40" s="5" t="s">
        <v>193</v>
      </c>
      <c r="D40" s="4">
        <v>43679</v>
      </c>
      <c r="E40">
        <v>-1.5671240247511431E-2</v>
      </c>
      <c r="F40">
        <v>4.4889779559118326E-2</v>
      </c>
      <c r="G40">
        <v>-0.14201183431952658</v>
      </c>
      <c r="H40">
        <v>3.0604982206405618E-2</v>
      </c>
      <c r="I40">
        <v>3.3280507131537185E-2</v>
      </c>
    </row>
    <row r="41" spans="1:9" x14ac:dyDescent="0.75">
      <c r="A41" s="4">
        <f>Sheet1[[#This Row],[Column2]]-6</f>
        <v>43680</v>
      </c>
      <c r="C41" s="5" t="s">
        <v>194</v>
      </c>
      <c r="D41" s="4">
        <v>43686</v>
      </c>
      <c r="E41">
        <v>6.7031089853091919E-2</v>
      </c>
      <c r="F41">
        <v>2.4932873034138936E-2</v>
      </c>
      <c r="G41">
        <v>-2.0689655172413831E-2</v>
      </c>
      <c r="H41">
        <v>-3.7292817679558055E-2</v>
      </c>
      <c r="I41">
        <v>-4.8824130879345562E-2</v>
      </c>
    </row>
    <row r="42" spans="1:9" x14ac:dyDescent="0.75">
      <c r="A42" s="4">
        <f>Sheet1[[#This Row],[Column2]]-6</f>
        <v>43687</v>
      </c>
      <c r="C42" s="5" t="s">
        <v>195</v>
      </c>
      <c r="D42" s="4">
        <v>43693</v>
      </c>
      <c r="E42">
        <v>3.0449538934426142E-2</v>
      </c>
      <c r="F42">
        <v>3.2934131736527039E-2</v>
      </c>
      <c r="G42">
        <v>0.33098591549295775</v>
      </c>
      <c r="H42">
        <v>2.8694404591105283E-3</v>
      </c>
      <c r="I42">
        <v>2.3112066648750321E-2</v>
      </c>
    </row>
    <row r="43" spans="1:9" x14ac:dyDescent="0.75">
      <c r="A43" s="4">
        <f>Sheet1[[#This Row],[Column2]]-6</f>
        <v>43694</v>
      </c>
      <c r="C43" s="5" t="s">
        <v>196</v>
      </c>
      <c r="D43" s="4">
        <v>43700</v>
      </c>
      <c r="E43">
        <v>5.3102569679644551E-2</v>
      </c>
      <c r="F43">
        <v>2.4637681159420225E-2</v>
      </c>
      <c r="G43">
        <v>6.8783068783068835E-2</v>
      </c>
      <c r="H43">
        <v>3.0042918454935563E-2</v>
      </c>
      <c r="I43">
        <v>0.1171526136065144</v>
      </c>
    </row>
    <row r="44" spans="1:9" x14ac:dyDescent="0.75">
      <c r="A44" s="4">
        <f>Sheet1[[#This Row],[Column2]]-6</f>
        <v>43701</v>
      </c>
      <c r="C44" s="5" t="s">
        <v>197</v>
      </c>
      <c r="D44" s="4">
        <v>43707</v>
      </c>
      <c r="E44">
        <v>3.2987135607222884E-2</v>
      </c>
      <c r="F44">
        <v>-1.4144271570014633E-3</v>
      </c>
      <c r="G44">
        <v>0.2277227722772277</v>
      </c>
      <c r="H44">
        <v>-7.7083333333333282E-2</v>
      </c>
      <c r="I44">
        <v>2.6099224077122063E-2</v>
      </c>
    </row>
    <row r="45" spans="1:9" x14ac:dyDescent="0.75">
      <c r="A45" s="4">
        <f>Sheet1[[#This Row],[Column2]]-6</f>
        <v>43708</v>
      </c>
      <c r="C45" s="5" t="s">
        <v>198</v>
      </c>
      <c r="D45" s="4">
        <v>43714</v>
      </c>
      <c r="E45">
        <v>-4.9128820337046575E-3</v>
      </c>
      <c r="F45">
        <v>-1.4164305949008194E-3</v>
      </c>
      <c r="G45">
        <v>-0.125</v>
      </c>
      <c r="H45">
        <v>7.5244544770505231E-3</v>
      </c>
      <c r="I45">
        <v>3.4830430797433642E-2</v>
      </c>
    </row>
    <row r="46" spans="1:9" x14ac:dyDescent="0.75">
      <c r="A46" s="4">
        <f>Sheet1[[#This Row],[Column2]]-6</f>
        <v>43715</v>
      </c>
      <c r="C46" s="5" t="s">
        <v>199</v>
      </c>
      <c r="D46" s="4">
        <v>43721</v>
      </c>
      <c r="E46">
        <v>-6.676617486652503E-2</v>
      </c>
      <c r="F46">
        <v>-6.737588652482307E-3</v>
      </c>
      <c r="G46">
        <v>-0.10599078341013823</v>
      </c>
      <c r="H46">
        <v>1.344286781179993E-2</v>
      </c>
      <c r="I46">
        <v>-3.1665190434012391E-2</v>
      </c>
    </row>
    <row r="47" spans="1:9" x14ac:dyDescent="0.75">
      <c r="A47" s="4">
        <f>Sheet1[[#This Row],[Column2]]-6</f>
        <v>43722</v>
      </c>
      <c r="C47" s="5" t="s">
        <v>200</v>
      </c>
      <c r="D47" s="4">
        <v>43728</v>
      </c>
      <c r="E47">
        <v>-3.875492125984259E-3</v>
      </c>
      <c r="F47">
        <v>-4.6054980364155673E-2</v>
      </c>
      <c r="G47">
        <v>2.5773195876288568E-2</v>
      </c>
      <c r="H47">
        <v>-5.2321296978629306E-2</v>
      </c>
      <c r="I47">
        <v>-5.1452092385090298E-2</v>
      </c>
    </row>
    <row r="48" spans="1:9" x14ac:dyDescent="0.75">
      <c r="A48" s="4">
        <f>Sheet1[[#This Row],[Column2]]-6</f>
        <v>43729</v>
      </c>
      <c r="C48" s="5" t="s">
        <v>201</v>
      </c>
      <c r="D48" s="4">
        <v>43735</v>
      </c>
      <c r="E48">
        <v>0.12937689124930518</v>
      </c>
      <c r="F48">
        <v>0.13061377245508976</v>
      </c>
      <c r="G48">
        <v>7.0351758793969932E-2</v>
      </c>
      <c r="H48">
        <v>0.16485225505443224</v>
      </c>
      <c r="I48">
        <v>0.2039537126325941</v>
      </c>
    </row>
    <row r="49" spans="1:9" x14ac:dyDescent="0.75">
      <c r="A49" s="4">
        <f>Sheet1[[#This Row],[Column2]]-6</f>
        <v>43736</v>
      </c>
      <c r="C49" s="5" t="s">
        <v>202</v>
      </c>
      <c r="D49" s="4">
        <v>43742</v>
      </c>
      <c r="E49">
        <v>-5.1427165354330673E-2</v>
      </c>
      <c r="F49">
        <v>-3.1777557100297948E-2</v>
      </c>
      <c r="G49">
        <v>0.25821596244131451</v>
      </c>
      <c r="H49">
        <v>-0.11081441922563418</v>
      </c>
      <c r="I49">
        <v>-8.470164197036445E-2</v>
      </c>
    </row>
    <row r="50" spans="1:9" x14ac:dyDescent="0.75">
      <c r="A50" s="4">
        <f>Sheet1[[#This Row],[Column2]]-6</f>
        <v>43743</v>
      </c>
      <c r="C50" s="5" t="s">
        <v>203</v>
      </c>
      <c r="D50" s="4">
        <v>43749</v>
      </c>
      <c r="E50">
        <v>3.170485660757949E-3</v>
      </c>
      <c r="F50">
        <v>2.4615384615384706E-2</v>
      </c>
      <c r="G50">
        <v>-8.9552238805970186E-2</v>
      </c>
      <c r="H50">
        <v>9.1591591591591692E-2</v>
      </c>
      <c r="I50">
        <v>3.0190330343469629E-2</v>
      </c>
    </row>
    <row r="51" spans="1:9" x14ac:dyDescent="0.75">
      <c r="A51" s="4">
        <f>Sheet1[[#This Row],[Column2]]-6</f>
        <v>43750</v>
      </c>
      <c r="C51" s="5" t="s">
        <v>204</v>
      </c>
      <c r="D51" s="4">
        <v>43756</v>
      </c>
      <c r="E51">
        <v>-2.8731504094214877E-5</v>
      </c>
      <c r="F51">
        <v>5.939272605939272E-2</v>
      </c>
      <c r="G51">
        <v>0.13114754098360648</v>
      </c>
      <c r="H51">
        <v>5.5020632737277086E-3</v>
      </c>
      <c r="I51">
        <v>4.6081970694414887E-2</v>
      </c>
    </row>
    <row r="52" spans="1:9" x14ac:dyDescent="0.75">
      <c r="A52" s="4">
        <f>Sheet1[[#This Row],[Column2]]-6</f>
        <v>43757</v>
      </c>
      <c r="C52" s="5" t="s">
        <v>205</v>
      </c>
      <c r="D52" s="4">
        <v>43763</v>
      </c>
      <c r="E52">
        <v>-1.5860245948741469E-2</v>
      </c>
      <c r="F52">
        <v>-6.1102362204724425E-2</v>
      </c>
      <c r="G52">
        <v>-5.0724637681159424E-2</v>
      </c>
      <c r="H52">
        <v>6.8399452804377425E-3</v>
      </c>
      <c r="I52">
        <v>-1.6849370686155107E-2</v>
      </c>
    </row>
    <row r="53" spans="1:9" x14ac:dyDescent="0.75">
      <c r="A53" s="4">
        <f>Sheet1[[#This Row],[Column2]]-6</f>
        <v>43764</v>
      </c>
      <c r="C53" s="5" t="s">
        <v>206</v>
      </c>
      <c r="D53" s="4">
        <v>43770</v>
      </c>
      <c r="E53">
        <v>-8.8461987621161198E-3</v>
      </c>
      <c r="F53">
        <v>-8.319355920831939E-2</v>
      </c>
      <c r="G53">
        <v>8.0152671755725269E-2</v>
      </c>
      <c r="H53">
        <v>-0.10665760869565222</v>
      </c>
      <c r="I53">
        <v>-7.0410902333264525E-2</v>
      </c>
    </row>
    <row r="54" spans="1:9" x14ac:dyDescent="0.75">
      <c r="A54" s="4">
        <f>Sheet1[[#This Row],[Column2]]-6</f>
        <v>43771</v>
      </c>
      <c r="C54" s="5" t="s">
        <v>207</v>
      </c>
      <c r="D54" s="4">
        <v>43777</v>
      </c>
      <c r="E54">
        <v>-2.415387787563672E-3</v>
      </c>
      <c r="F54">
        <v>-4.9030369557263032E-2</v>
      </c>
      <c r="G54">
        <v>-7.7738515901060068E-2</v>
      </c>
      <c r="H54">
        <v>-4.1825095057034245E-2</v>
      </c>
      <c r="I54">
        <v>1.2661039537983145E-2</v>
      </c>
    </row>
    <row r="55" spans="1:9" x14ac:dyDescent="0.75">
      <c r="A55" s="4">
        <f>Sheet1[[#This Row],[Column2]]-6</f>
        <v>43778</v>
      </c>
      <c r="C55" s="5" t="s">
        <v>208</v>
      </c>
      <c r="D55" s="4">
        <v>43784</v>
      </c>
      <c r="E55">
        <v>-2.078719697640774E-2</v>
      </c>
      <c r="F55">
        <v>4.4247787610619538E-2</v>
      </c>
      <c r="G55">
        <v>8.8122605363984752E-2</v>
      </c>
      <c r="H55">
        <v>-6.0317460317460325E-2</v>
      </c>
      <c r="I55">
        <v>-2.434744461504712E-2</v>
      </c>
    </row>
    <row r="56" spans="1:9" x14ac:dyDescent="0.75">
      <c r="A56" s="4">
        <f>Sheet1[[#This Row],[Column2]]-6</f>
        <v>43785</v>
      </c>
      <c r="C56" s="5" t="s">
        <v>209</v>
      </c>
      <c r="D56" s="4">
        <v>43791</v>
      </c>
      <c r="E56">
        <v>-2.3188493200253291E-2</v>
      </c>
      <c r="F56">
        <v>-2.0633750921149607E-2</v>
      </c>
      <c r="G56">
        <v>-1.7605633802816878E-2</v>
      </c>
      <c r="H56">
        <v>-6.0810810810810856E-2</v>
      </c>
      <c r="I56">
        <v>2.5854316546762623E-2</v>
      </c>
    </row>
    <row r="57" spans="1:9" x14ac:dyDescent="0.75">
      <c r="A57" s="4">
        <f>Sheet1[[#This Row],[Column2]]-6</f>
        <v>43792</v>
      </c>
      <c r="C57" s="5" t="s">
        <v>210</v>
      </c>
      <c r="D57" s="4">
        <v>43798</v>
      </c>
      <c r="E57">
        <v>-7.4427363091930654E-2</v>
      </c>
      <c r="F57">
        <v>-6.6967644845748686E-2</v>
      </c>
      <c r="G57">
        <v>-9.3189964157706084E-2</v>
      </c>
      <c r="H57">
        <v>9.2625899280575519E-2</v>
      </c>
      <c r="I57">
        <v>-1.9943019943019943E-2</v>
      </c>
    </row>
    <row r="58" spans="1:9" x14ac:dyDescent="0.75">
      <c r="A58" s="4">
        <f>Sheet1[[#This Row],[Column2]]-6</f>
        <v>43799</v>
      </c>
      <c r="B58" t="str">
        <f>TEXT(A58,"YYYY-MM-DD")&amp;"--"&amp;TEXT(Sheet1[[#This Row],[Column2]],"YYYY-MM-DD")</f>
        <v>2019-11-30--2019-12-06</v>
      </c>
      <c r="C58" s="5" t="s">
        <v>211</v>
      </c>
      <c r="D58" s="4">
        <v>43805</v>
      </c>
      <c r="E58">
        <v>2.1111963445952675E-2</v>
      </c>
      <c r="F58">
        <v>1.2903225806451646E-2</v>
      </c>
      <c r="G58">
        <v>0.33992094861660083</v>
      </c>
      <c r="H58">
        <v>3.4567901234567877E-2</v>
      </c>
      <c r="I58">
        <v>-3.354203935599287E-2</v>
      </c>
    </row>
    <row r="59" spans="1:9" x14ac:dyDescent="0.75">
      <c r="A59" s="4">
        <f>Sheet1[[#This Row],[Column2]]-6</f>
        <v>43806</v>
      </c>
      <c r="B59" t="str">
        <f>TEXT(A59,"YYYY-MM-DD")&amp;"--"&amp;TEXT(Sheet1[[#This Row],[Column2]],"YYYY-MM-DD")</f>
        <v>2019-12-07--2019-12-13</v>
      </c>
      <c r="C59" s="5" t="s">
        <v>212</v>
      </c>
      <c r="D59" s="4">
        <v>43812</v>
      </c>
      <c r="E59">
        <v>3.6876143193101729E-2</v>
      </c>
      <c r="F59">
        <v>3.5828025477707026E-2</v>
      </c>
      <c r="G59">
        <v>-9.1445427728613526E-2</v>
      </c>
      <c r="H59">
        <v>3.8186157517899666E-2</v>
      </c>
      <c r="I59">
        <v>-1.8509949097640368E-3</v>
      </c>
    </row>
    <row r="60" spans="1:9" x14ac:dyDescent="0.75">
      <c r="A60" s="4">
        <f>Sheet1[[#This Row],[Column2]]-6</f>
        <v>43813</v>
      </c>
      <c r="B60" t="str">
        <f>TEXT(A60,"YYYY-MM-DD")&amp;"--"&amp;TEXT(Sheet1[[#This Row],[Column2]],"YYYY-MM-DD")</f>
        <v>2019-12-14--2019-12-20</v>
      </c>
      <c r="C60" s="5" t="s">
        <v>213</v>
      </c>
      <c r="D60" s="4">
        <v>43819</v>
      </c>
      <c r="E60">
        <v>7.2641360844227343E-2</v>
      </c>
      <c r="F60">
        <v>0.1003074558032282</v>
      </c>
      <c r="G60">
        <v>-0.14610389610389607</v>
      </c>
      <c r="H60">
        <v>-0.10574712643678164</v>
      </c>
      <c r="I60">
        <v>9.2721372276309597E-2</v>
      </c>
    </row>
    <row r="61" spans="1:9" x14ac:dyDescent="0.75">
      <c r="A61" s="4">
        <f>Sheet1[[#This Row],[Column2]]-6</f>
        <v>43820</v>
      </c>
      <c r="B61" t="str">
        <f>TEXT(A61,"YYYY-MM-DD")&amp;"--"&amp;TEXT(Sheet1[[#This Row],[Column2]],"YYYY-MM-DD")</f>
        <v>2019-12-21--2019-12-27</v>
      </c>
      <c r="C61" s="5" t="s">
        <v>214</v>
      </c>
      <c r="D61" s="4">
        <v>43826</v>
      </c>
      <c r="E61">
        <v>-0.21967049425861207</v>
      </c>
      <c r="F61">
        <v>-1.4669926650366705E-2</v>
      </c>
      <c r="G61">
        <v>0.15589353612167289</v>
      </c>
      <c r="H61">
        <v>5.7412167952013649E-2</v>
      </c>
      <c r="I61">
        <v>-7.7004666949512121E-2</v>
      </c>
    </row>
    <row r="62" spans="1:9" x14ac:dyDescent="0.75">
      <c r="A62" s="4">
        <f>Sheet1[[#This Row],[Column2]]-6</f>
        <v>43827</v>
      </c>
      <c r="B62" t="str">
        <f>TEXT(A62,"YYYY-MM-DD")&amp;"--"&amp;TEXT(Sheet1[[#This Row],[Column2]],"YYYY-MM-DD")</f>
        <v>2019-12-28--2020-01-03</v>
      </c>
      <c r="C62" s="5" t="s">
        <v>77</v>
      </c>
      <c r="D62" s="4">
        <v>43833</v>
      </c>
      <c r="E62">
        <v>-0.13894847766361818</v>
      </c>
      <c r="F62">
        <v>-5.1400212690535296E-2</v>
      </c>
      <c r="G62">
        <v>8.8815789473684292E-2</v>
      </c>
      <c r="H62">
        <v>8.9141004862236528E-3</v>
      </c>
      <c r="I62">
        <v>-8.3658928981843225E-2</v>
      </c>
    </row>
    <row r="63" spans="1:9" x14ac:dyDescent="0.75">
      <c r="A63" s="4">
        <f>Sheet1[[#This Row],[Column2]]-6</f>
        <v>43834</v>
      </c>
      <c r="B63" t="str">
        <f>TEXT(A63,"YYYY-MM-DD")&amp;"--"&amp;TEXT(Sheet1[[#This Row],[Column2]],"YYYY-MM-DD")</f>
        <v>2020-01-04--2020-01-10</v>
      </c>
      <c r="C63" s="5" t="s">
        <v>78</v>
      </c>
      <c r="D63" s="4">
        <v>43840</v>
      </c>
      <c r="E63">
        <v>0.3730495213951659</v>
      </c>
      <c r="F63">
        <v>0.10201793721973096</v>
      </c>
      <c r="G63">
        <v>-7.8549848942598186E-2</v>
      </c>
      <c r="H63">
        <v>-1.927710843373498E-2</v>
      </c>
      <c r="I63">
        <v>0.10132932029094556</v>
      </c>
    </row>
    <row r="64" spans="1:9" x14ac:dyDescent="0.75">
      <c r="A64" s="4">
        <f>Sheet1[[#This Row],[Column2]]-6</f>
        <v>43841</v>
      </c>
      <c r="B64" t="str">
        <f>TEXT(A64,"YYYY-MM-DD")&amp;"--"&amp;TEXT(Sheet1[[#This Row],[Column2]],"YYYY-MM-DD")</f>
        <v>2020-01-11--2020-01-17</v>
      </c>
      <c r="C64" s="5" t="s">
        <v>79</v>
      </c>
      <c r="D64" s="4">
        <v>43847</v>
      </c>
      <c r="E64">
        <v>0.23788756605335193</v>
      </c>
      <c r="F64">
        <v>4.1709053916581862E-2</v>
      </c>
      <c r="G64">
        <v>5.9016393442622883E-2</v>
      </c>
      <c r="H64">
        <v>-0.11056511056511054</v>
      </c>
      <c r="I64">
        <v>0.12525620587565478</v>
      </c>
    </row>
    <row r="65" spans="1:9" x14ac:dyDescent="0.75">
      <c r="A65" s="4">
        <f>Sheet1[[#This Row],[Column2]]-6</f>
        <v>43848</v>
      </c>
      <c r="B65" t="str">
        <f>TEXT(A65,"YYYY-MM-DD")&amp;"--"&amp;TEXT(Sheet1[[#This Row],[Column2]],"YYYY-MM-DD")</f>
        <v>2020-01-18--2020-01-24</v>
      </c>
      <c r="C65" s="5" t="s">
        <v>80</v>
      </c>
      <c r="D65" s="4">
        <v>43854</v>
      </c>
      <c r="E65">
        <v>1.2677758633990788E-2</v>
      </c>
      <c r="F65">
        <v>2.24609375E-2</v>
      </c>
      <c r="G65">
        <v>9.2879256965944235E-2</v>
      </c>
      <c r="H65">
        <v>-4.3278084714548755E-2</v>
      </c>
      <c r="I65">
        <v>-1.9429265330904721E-2</v>
      </c>
    </row>
    <row r="66" spans="1:9" x14ac:dyDescent="0.75">
      <c r="A66" s="4">
        <f>Sheet1[[#This Row],[Column2]]-6</f>
        <v>43855</v>
      </c>
      <c r="B66" t="str">
        <f>TEXT(A66,"YYYY-MM-DD")&amp;"--"&amp;TEXT(Sheet1[[#This Row],[Column2]],"YYYY-MM-DD")</f>
        <v>2020-01-25--2020-01-31</v>
      </c>
      <c r="C66" s="5" t="s">
        <v>81</v>
      </c>
      <c r="D66" s="4">
        <v>43861</v>
      </c>
      <c r="E66">
        <v>3.8598273235144198E-3</v>
      </c>
      <c r="F66">
        <v>-3.2473734479465111E-2</v>
      </c>
      <c r="G66">
        <v>-6.5155807365439133E-2</v>
      </c>
      <c r="H66">
        <v>-2.791145332050049E-2</v>
      </c>
      <c r="I66">
        <v>6.3983488132094868E-2</v>
      </c>
    </row>
    <row r="67" spans="1:9" x14ac:dyDescent="0.75">
      <c r="A67" s="4">
        <f>Sheet1[[#This Row],[Column2]]-6</f>
        <v>43862</v>
      </c>
      <c r="B67" t="str">
        <f>TEXT(A67,"YYYY-MM-DD")&amp;"--"&amp;TEXT(Sheet1[[#This Row],[Column2]],"YYYY-MM-DD")</f>
        <v>2020-02-01--2020-02-07</v>
      </c>
      <c r="C67" s="5" t="s">
        <v>82</v>
      </c>
      <c r="D67" s="4">
        <v>43868</v>
      </c>
      <c r="E67">
        <v>0.10168977031265802</v>
      </c>
      <c r="F67">
        <v>0.10661401776900292</v>
      </c>
      <c r="G67">
        <v>-2.7272727272727223E-2</v>
      </c>
      <c r="H67">
        <v>-8.4158415841584122E-2</v>
      </c>
      <c r="I67">
        <v>5.8971871968962253E-2</v>
      </c>
    </row>
    <row r="68" spans="1:9" x14ac:dyDescent="0.75">
      <c r="A68" s="4">
        <f>Sheet1[[#This Row],[Column2]]-6</f>
        <v>43869</v>
      </c>
      <c r="B68" t="str">
        <f>TEXT(A68,"YYYY-MM-DD")&amp;"--"&amp;TEXT(Sheet1[[#This Row],[Column2]],"YYYY-MM-DD")</f>
        <v>2020-02-08--2020-02-14</v>
      </c>
      <c r="C68" s="5" t="s">
        <v>83</v>
      </c>
      <c r="D68" s="4">
        <v>43875</v>
      </c>
      <c r="E68">
        <v>-3.0767817781043316E-2</v>
      </c>
      <c r="F68">
        <v>-3.5385072851620625E-2</v>
      </c>
      <c r="G68">
        <v>-6.230529595015577E-2</v>
      </c>
      <c r="H68">
        <v>7.3513513513513429E-2</v>
      </c>
      <c r="I68">
        <v>-2.418025279355196E-2</v>
      </c>
    </row>
    <row r="69" spans="1:9" x14ac:dyDescent="0.75">
      <c r="A69" s="4">
        <f>Sheet1[[#This Row],[Column2]]-6</f>
        <v>43876</v>
      </c>
      <c r="B69" t="str">
        <f>TEXT(A69,"YYYY-MM-DD")&amp;"--"&amp;TEXT(Sheet1[[#This Row],[Column2]],"YYYY-MM-DD")</f>
        <v>2020-02-15--2020-02-21</v>
      </c>
      <c r="C69" s="5" t="s">
        <v>84</v>
      </c>
      <c r="D69" s="4">
        <v>43882</v>
      </c>
      <c r="E69">
        <v>-2.0965602198427025E-2</v>
      </c>
      <c r="F69">
        <v>-8.3230579531442528E-3</v>
      </c>
      <c r="G69">
        <v>9.6345514950166189E-2</v>
      </c>
      <c r="H69">
        <v>6.7472306143000926E-2</v>
      </c>
      <c r="I69">
        <v>4.5241223953444765E-2</v>
      </c>
    </row>
    <row r="70" spans="1:9" x14ac:dyDescent="0.75">
      <c r="A70" s="4">
        <f>Sheet1[[#This Row],[Column2]]-6</f>
        <v>43883</v>
      </c>
      <c r="B70" t="str">
        <f>TEXT(A70,"YYYY-MM-DD")&amp;"--"&amp;TEXT(Sheet1[[#This Row],[Column2]],"YYYY-MM-DD")</f>
        <v>2020-02-22--2020-02-28</v>
      </c>
      <c r="C70" s="5" t="s">
        <v>85</v>
      </c>
      <c r="D70" s="4">
        <v>43889</v>
      </c>
      <c r="E70">
        <v>-1.2413192343988189E-2</v>
      </c>
      <c r="F70">
        <v>4.3518806341311889E-2</v>
      </c>
      <c r="G70">
        <v>-0.1454545454545455</v>
      </c>
      <c r="H70">
        <v>9.4339622641510523E-3</v>
      </c>
      <c r="I70">
        <v>-1.4367816091953587E-3</v>
      </c>
    </row>
    <row r="71" spans="1:9" x14ac:dyDescent="0.75">
      <c r="A71" s="4">
        <f>Sheet1[[#This Row],[Column2]]-6</f>
        <v>43890</v>
      </c>
      <c r="B71" t="str">
        <f>TEXT(A71,"YYYY-MM-DD")&amp;"--"&amp;TEXT(Sheet1[[#This Row],[Column2]],"YYYY-MM-DD")</f>
        <v>2020-02-29--2020-03-06</v>
      </c>
      <c r="C71" s="5" t="s">
        <v>86</v>
      </c>
      <c r="D71" s="4">
        <v>43896</v>
      </c>
      <c r="E71">
        <v>1.6366932915176102E-2</v>
      </c>
      <c r="F71">
        <v>3.5746201966040392E-3</v>
      </c>
      <c r="G71">
        <v>0.21985815602836881</v>
      </c>
      <c r="H71">
        <v>-9.3457943925233655E-3</v>
      </c>
      <c r="I71">
        <v>4.2805755395683542E-2</v>
      </c>
    </row>
    <row r="72" spans="1:9" x14ac:dyDescent="0.75">
      <c r="A72" s="4">
        <f>Sheet1[[#This Row],[Column2]]-6</f>
        <v>43897</v>
      </c>
      <c r="B72" t="str">
        <f>TEXT(A72,"YYYY-MM-DD")&amp;"--"&amp;TEXT(Sheet1[[#This Row],[Column2]],"YYYY-MM-DD")</f>
        <v>2020-03-07--2020-03-13</v>
      </c>
      <c r="C72" s="5" t="s">
        <v>87</v>
      </c>
      <c r="D72" s="4">
        <v>43903</v>
      </c>
      <c r="E72">
        <v>3.5678125452003329E-3</v>
      </c>
      <c r="F72">
        <v>-2.7604630454140744E-2</v>
      </c>
      <c r="G72">
        <v>0</v>
      </c>
      <c r="H72">
        <v>-5.3773584905660421E-2</v>
      </c>
      <c r="I72">
        <v>-5.5881338392549162E-2</v>
      </c>
    </row>
    <row r="73" spans="1:9" x14ac:dyDescent="0.75">
      <c r="A73" s="4">
        <f>Sheet1[[#This Row],[Column2]]-6</f>
        <v>43904</v>
      </c>
      <c r="B73" t="str">
        <f>TEXT(A73,"YYYY-MM-DD")&amp;"--"&amp;TEXT(Sheet1[[#This Row],[Column2]],"YYYY-MM-DD")</f>
        <v>2020-03-14--2020-03-20</v>
      </c>
      <c r="C73" s="5" t="s">
        <v>88</v>
      </c>
      <c r="D73" s="4">
        <v>43910</v>
      </c>
      <c r="E73">
        <v>9.6444871486908404E-2</v>
      </c>
      <c r="F73">
        <v>0.16269841269841279</v>
      </c>
      <c r="G73">
        <v>0.49127906976744184</v>
      </c>
      <c r="H73">
        <v>5.1844466600199368E-2</v>
      </c>
      <c r="I73">
        <v>-1.9546949214468423E-2</v>
      </c>
    </row>
    <row r="74" spans="1:9" x14ac:dyDescent="0.75">
      <c r="A74" s="4">
        <f>Sheet1[[#This Row],[Column2]]-6</f>
        <v>43911</v>
      </c>
      <c r="B74" t="str">
        <f>TEXT(A74,"YYYY-MM-DD")&amp;"--"&amp;TEXT(Sheet1[[#This Row],[Column2]],"YYYY-MM-DD")</f>
        <v>2020-03-21--2020-03-27</v>
      </c>
      <c r="C74" s="5" t="s">
        <v>89</v>
      </c>
      <c r="D74" s="4">
        <v>43917</v>
      </c>
      <c r="E74">
        <v>0.14788038120276048</v>
      </c>
      <c r="F74">
        <v>0.15935941191913883</v>
      </c>
      <c r="G74">
        <v>0.51267056530214417</v>
      </c>
      <c r="H74">
        <v>2.6540284360189625E-2</v>
      </c>
      <c r="I74">
        <v>-3.3910937208869063E-2</v>
      </c>
    </row>
    <row r="75" spans="1:9" x14ac:dyDescent="0.75">
      <c r="A75" s="4">
        <f>Sheet1[[#This Row],[Column2]]-6</f>
        <v>43918</v>
      </c>
      <c r="B75" t="str">
        <f>TEXT(A75,"YYYY-MM-DD")&amp;"--"&amp;TEXT(Sheet1[[#This Row],[Column2]],"YYYY-MM-DD")</f>
        <v>2020-03-28--2020-04-03</v>
      </c>
      <c r="C75" s="5" t="s">
        <v>90</v>
      </c>
      <c r="D75" s="4">
        <v>43924</v>
      </c>
      <c r="E75">
        <v>0.14623532779845405</v>
      </c>
      <c r="F75">
        <v>8.6277173913043459E-2</v>
      </c>
      <c r="G75">
        <v>8.247422680412364E-2</v>
      </c>
      <c r="H75">
        <v>1.8467220683287211E-2</v>
      </c>
      <c r="I75">
        <v>6.5188042430086801E-2</v>
      </c>
    </row>
    <row r="76" spans="1:9" x14ac:dyDescent="0.75">
      <c r="A76" s="4">
        <f>Sheet1[[#This Row],[Column2]]-6</f>
        <v>43925</v>
      </c>
      <c r="B76" t="str">
        <f>TEXT(A76,"YYYY-MM-DD")&amp;"--"&amp;TEXT(Sheet1[[#This Row],[Column2]],"YYYY-MM-DD")</f>
        <v>2020-04-04--2020-04-10</v>
      </c>
      <c r="C76" s="5" t="s">
        <v>91</v>
      </c>
      <c r="D76" s="4">
        <v>43931</v>
      </c>
      <c r="E76">
        <v>1.565179745908063E-2</v>
      </c>
      <c r="F76">
        <v>8.8388576193454194E-2</v>
      </c>
      <c r="G76">
        <v>4.8809523809523858E-2</v>
      </c>
      <c r="H76">
        <v>2.5385312783318129E-2</v>
      </c>
      <c r="I76">
        <v>2.3356871265616475E-2</v>
      </c>
    </row>
    <row r="77" spans="1:9" x14ac:dyDescent="0.75">
      <c r="A77" s="4">
        <f>Sheet1[[#This Row],[Column2]]-6</f>
        <v>43932</v>
      </c>
      <c r="B77" t="str">
        <f>TEXT(A77,"YYYY-MM-DD")&amp;"--"&amp;TEXT(Sheet1[[#This Row],[Column2]],"YYYY-MM-DD")</f>
        <v>2020-04-11--2020-04-17</v>
      </c>
      <c r="C77" s="5" t="s">
        <v>92</v>
      </c>
      <c r="D77" s="4">
        <v>43938</v>
      </c>
      <c r="E77">
        <v>0.11520238700263952</v>
      </c>
      <c r="F77">
        <v>0.13809615016280397</v>
      </c>
      <c r="G77">
        <v>-1.1350737797956922E-2</v>
      </c>
      <c r="H77">
        <v>0.21396993810786924</v>
      </c>
      <c r="I77">
        <v>0.16560509554140124</v>
      </c>
    </row>
    <row r="78" spans="1:9" x14ac:dyDescent="0.75">
      <c r="A78" s="4">
        <f>Sheet1[[#This Row],[Column2]]-6</f>
        <v>43939</v>
      </c>
      <c r="B78" t="str">
        <f>TEXT(A78,"YYYY-MM-DD")&amp;"--"&amp;TEXT(Sheet1[[#This Row],[Column2]],"YYYY-MM-DD")</f>
        <v>2020-04-18--2020-04-24</v>
      </c>
      <c r="C78" s="5" t="s">
        <v>93</v>
      </c>
      <c r="D78" s="4">
        <v>43945</v>
      </c>
      <c r="E78">
        <v>-0.13074797130424554</v>
      </c>
      <c r="F78">
        <v>2.8778189161898338E-2</v>
      </c>
      <c r="G78">
        <v>0.11136624569460384</v>
      </c>
      <c r="H78">
        <v>-0.112163146394756</v>
      </c>
      <c r="I78">
        <v>-1.4723740133576246E-2</v>
      </c>
    </row>
    <row r="79" spans="1:9" x14ac:dyDescent="0.75">
      <c r="A79" s="4">
        <f>Sheet1[[#This Row],[Column2]]-6</f>
        <v>43946</v>
      </c>
      <c r="B79" t="str">
        <f>TEXT(A79,"YYYY-MM-DD")&amp;"--"&amp;TEXT(Sheet1[[#This Row],[Column2]],"YYYY-MM-DD")</f>
        <v>2020-04-25--2020-05-01</v>
      </c>
      <c r="C79" s="5" t="s">
        <v>94</v>
      </c>
      <c r="D79" s="4">
        <v>43952</v>
      </c>
      <c r="E79">
        <v>-0.12164721799424992</v>
      </c>
      <c r="F79">
        <v>2.7809586127924835E-3</v>
      </c>
      <c r="G79">
        <v>-6.1983471074380181E-2</v>
      </c>
      <c r="H79">
        <v>6.480721903199349E-2</v>
      </c>
      <c r="I79">
        <v>7.5181019873671318E-2</v>
      </c>
    </row>
    <row r="80" spans="1:9" x14ac:dyDescent="0.75">
      <c r="A80" s="4">
        <f>Sheet1[[#This Row],[Column2]]-6</f>
        <v>43953</v>
      </c>
      <c r="B80" t="str">
        <f>TEXT(A80,"YYYY-MM-DD")&amp;"--"&amp;TEXT(Sheet1[[#This Row],[Column2]],"YYYY-MM-DD")</f>
        <v>2020-05-02--2020-05-08</v>
      </c>
      <c r="C80" s="5" t="s">
        <v>95</v>
      </c>
      <c r="D80" s="4">
        <v>43959</v>
      </c>
      <c r="E80">
        <v>-2.9054431330265529E-2</v>
      </c>
      <c r="F80">
        <v>-4.5024469820554643E-2</v>
      </c>
      <c r="G80">
        <v>-3.7444933920704797E-2</v>
      </c>
      <c r="H80">
        <v>4.2372881355932313E-2</v>
      </c>
      <c r="I80">
        <v>8.1673592205186996E-3</v>
      </c>
    </row>
    <row r="81" spans="1:9" x14ac:dyDescent="0.75">
      <c r="A81" s="4">
        <f>Sheet1[[#This Row],[Column2]]-6</f>
        <v>43960</v>
      </c>
      <c r="B81" t="str">
        <f>TEXT(A81,"YYYY-MM-DD")&amp;"--"&amp;TEXT(Sheet1[[#This Row],[Column2]],"YYYY-MM-DD")</f>
        <v>2020-05-09--2020-05-15</v>
      </c>
      <c r="C81" s="5" t="s">
        <v>96</v>
      </c>
      <c r="D81" s="4">
        <v>43966</v>
      </c>
      <c r="E81">
        <v>3.5000396605060713E-2</v>
      </c>
      <c r="F81">
        <v>-1.8619747181414459E-2</v>
      </c>
      <c r="G81">
        <v>-3.3180778032036562E-2</v>
      </c>
      <c r="H81">
        <v>0.12195121951219524</v>
      </c>
      <c r="I81">
        <v>9.4087549744172883E-2</v>
      </c>
    </row>
    <row r="82" spans="1:9" x14ac:dyDescent="0.75">
      <c r="A82" s="4">
        <f>Sheet1[[#This Row],[Column2]]-6</f>
        <v>43967</v>
      </c>
      <c r="B82" t="str">
        <f>TEXT(A82,"YYYY-MM-DD")&amp;"--"&amp;TEXT(Sheet1[[#This Row],[Column2]],"YYYY-MM-DD")</f>
        <v>2020-05-16--2020-05-22</v>
      </c>
      <c r="C82" s="5" t="s">
        <v>97</v>
      </c>
      <c r="D82" s="4">
        <v>43973</v>
      </c>
      <c r="E82">
        <v>-5.7478972275976092E-3</v>
      </c>
      <c r="F82">
        <v>-4.8738033072236675E-2</v>
      </c>
      <c r="G82">
        <v>-4.6153846153846101E-2</v>
      </c>
      <c r="H82">
        <v>7.9710144927536142E-2</v>
      </c>
      <c r="I82">
        <v>2.3252792933229349E-2</v>
      </c>
    </row>
    <row r="83" spans="1:9" x14ac:dyDescent="0.75">
      <c r="A83" s="4">
        <f>Sheet1[[#This Row],[Column2]]-6</f>
        <v>43974</v>
      </c>
      <c r="B83" t="str">
        <f>TEXT(A83,"YYYY-MM-DD")&amp;"--"&amp;TEXT(Sheet1[[#This Row],[Column2]],"YYYY-MM-DD")</f>
        <v>2020-05-23--2020-05-29</v>
      </c>
      <c r="C83" s="5" t="s">
        <v>98</v>
      </c>
      <c r="D83" s="4">
        <v>43980</v>
      </c>
      <c r="E83">
        <v>-7.1743780471354546E-2</v>
      </c>
      <c r="F83">
        <v>-6.258005489478502E-2</v>
      </c>
      <c r="G83">
        <v>-3.2258064516129004E-2</v>
      </c>
      <c r="H83">
        <v>5.5521659548505069E-2</v>
      </c>
      <c r="I83">
        <v>-4.3798400406246045E-2</v>
      </c>
    </row>
    <row r="84" spans="1:9" x14ac:dyDescent="0.75">
      <c r="A84" s="4">
        <f>Sheet1[[#This Row],[Column2]]-6</f>
        <v>43981</v>
      </c>
      <c r="B84" t="str">
        <f>TEXT(A84,"YYYY-MM-DD")&amp;"--"&amp;TEXT(Sheet1[[#This Row],[Column2]],"YYYY-MM-DD")</f>
        <v>2020-05-30--2020-06-05</v>
      </c>
      <c r="C84" s="5" t="s">
        <v>99</v>
      </c>
      <c r="D84" s="4">
        <v>43987</v>
      </c>
      <c r="E84">
        <v>-6.4002491177081122E-2</v>
      </c>
      <c r="F84">
        <v>-6.1877805973062694E-2</v>
      </c>
      <c r="G84">
        <v>-0.26282051282051277</v>
      </c>
      <c r="H84">
        <v>-7.5722543352601202E-2</v>
      </c>
      <c r="I84">
        <v>-9.4264471587891512E-3</v>
      </c>
    </row>
    <row r="85" spans="1:9" x14ac:dyDescent="0.75">
      <c r="A85" s="4">
        <f>Sheet1[[#This Row],[Column2]]-6</f>
        <v>43988</v>
      </c>
      <c r="B85" t="str">
        <f>TEXT(A85,"YYYY-MM-DD")&amp;"--"&amp;TEXT(Sheet1[[#This Row],[Column2]],"YYYY-MM-DD")</f>
        <v>2020-06-06--2020-06-12</v>
      </c>
      <c r="C85" s="5" t="s">
        <v>100</v>
      </c>
      <c r="D85" s="4">
        <v>43994</v>
      </c>
      <c r="E85">
        <v>8.8406857852596055E-2</v>
      </c>
      <c r="F85">
        <v>-8.1356637536412868E-2</v>
      </c>
      <c r="G85">
        <v>-1.0434782608695681E-2</v>
      </c>
      <c r="H85">
        <v>-0.1694809255784866</v>
      </c>
      <c r="I85">
        <v>-4.9591207612920574E-2</v>
      </c>
    </row>
    <row r="86" spans="1:9" x14ac:dyDescent="0.75">
      <c r="A86" s="4">
        <f>Sheet1[[#This Row],[Column2]]-6</f>
        <v>43995</v>
      </c>
      <c r="B86" t="str">
        <f>TEXT(A86,"YYYY-MM-DD")&amp;"--"&amp;TEXT(Sheet1[[#This Row],[Column2]],"YYYY-MM-DD")</f>
        <v>2020-06-13--2020-06-19</v>
      </c>
      <c r="C86" s="5" t="s">
        <v>101</v>
      </c>
      <c r="D86" s="4">
        <v>44001</v>
      </c>
      <c r="E86">
        <v>1.5099953131049617E-2</v>
      </c>
      <c r="F86">
        <v>-1.1098527746319364E-2</v>
      </c>
      <c r="G86">
        <v>5.7996485061511338E-2</v>
      </c>
      <c r="H86">
        <v>7.5301204819277157E-2</v>
      </c>
      <c r="I86">
        <v>1.1704978141305888E-2</v>
      </c>
    </row>
    <row r="87" spans="1:9" x14ac:dyDescent="0.75">
      <c r="A87" s="4">
        <f>Sheet1[[#This Row],[Column2]]-6</f>
        <v>44002</v>
      </c>
      <c r="B87" t="str">
        <f>TEXT(A87,"YYYY-MM-DD")&amp;"--"&amp;TEXT(Sheet1[[#This Row],[Column2]],"YYYY-MM-DD")</f>
        <v>2020-06-20--2020-06-26</v>
      </c>
      <c r="C87" s="5" t="s">
        <v>102</v>
      </c>
      <c r="D87" s="4">
        <v>44008</v>
      </c>
      <c r="E87">
        <v>-6.9418235837314768E-2</v>
      </c>
      <c r="F87">
        <v>-5.5657352267521776E-2</v>
      </c>
      <c r="G87">
        <v>4.9833887043189362E-2</v>
      </c>
      <c r="H87">
        <v>6.022408963585435E-2</v>
      </c>
      <c r="I87">
        <v>-6.2865904655701188E-2</v>
      </c>
    </row>
    <row r="88" spans="1:9" x14ac:dyDescent="0.75">
      <c r="A88" s="4">
        <f>Sheet1[[#This Row],[Column2]]-6</f>
        <v>44009</v>
      </c>
      <c r="B88" t="str">
        <f>TEXT(A88,"YYYY-MM-DD")&amp;"--"&amp;TEXT(Sheet1[[#This Row],[Column2]],"YYYY-MM-DD")</f>
        <v>2020-06-27--2020-07-03</v>
      </c>
      <c r="C88" s="5" t="s">
        <v>103</v>
      </c>
      <c r="D88" s="4">
        <v>44015</v>
      </c>
      <c r="E88">
        <v>-2.9187160238156928E-2</v>
      </c>
      <c r="F88">
        <v>3.4440941062333197E-2</v>
      </c>
      <c r="G88">
        <v>-0.16613924050632911</v>
      </c>
      <c r="H88">
        <v>-4.3593130779392301E-2</v>
      </c>
      <c r="I88">
        <v>1.4874312063066777E-3</v>
      </c>
    </row>
    <row r="89" spans="1:9" x14ac:dyDescent="0.75">
      <c r="A89" s="4">
        <f>Sheet1[[#This Row],[Column2]]-6</f>
        <v>44016</v>
      </c>
      <c r="B89" t="str">
        <f>TEXT(A89,"YYYY-MM-DD")&amp;"--"&amp;TEXT(Sheet1[[#This Row],[Column2]],"YYYY-MM-DD")</f>
        <v>2020-07-04--2020-07-10</v>
      </c>
      <c r="C89" s="5" t="s">
        <v>104</v>
      </c>
      <c r="D89" s="4">
        <v>44022</v>
      </c>
      <c r="E89">
        <v>4.0908383885518651E-2</v>
      </c>
      <c r="F89">
        <v>-4.1266119577960114E-2</v>
      </c>
      <c r="G89">
        <v>9.6774193548387011E-2</v>
      </c>
      <c r="H89">
        <v>-2.9005524861878466E-2</v>
      </c>
      <c r="I89">
        <v>5.6438437546413311E-3</v>
      </c>
    </row>
    <row r="90" spans="1:9" x14ac:dyDescent="0.75">
      <c r="A90" s="4">
        <f>Sheet1[[#This Row],[Column2]]-6</f>
        <v>44023</v>
      </c>
      <c r="B90" t="str">
        <f>TEXT(A90,"YYYY-MM-DD")&amp;"--"&amp;TEXT(Sheet1[[#This Row],[Column2]],"YYYY-MM-DD")</f>
        <v>2020-07-11--2020-07-17</v>
      </c>
      <c r="C90" s="5" t="s">
        <v>105</v>
      </c>
      <c r="D90" s="4">
        <v>44029</v>
      </c>
      <c r="E90">
        <v>8.1760737767910818E-3</v>
      </c>
      <c r="F90">
        <v>9.2198581560283724E-2</v>
      </c>
      <c r="G90">
        <v>6.7474048442906609E-2</v>
      </c>
      <c r="H90">
        <v>6.4011379800853474E-2</v>
      </c>
      <c r="I90">
        <v>0.11061881553684838</v>
      </c>
    </row>
    <row r="91" spans="1:9" x14ac:dyDescent="0.75">
      <c r="A91" s="4">
        <f>Sheet1[[#This Row],[Column2]]-6</f>
        <v>44030</v>
      </c>
      <c r="B91" t="str">
        <f>TEXT(A91,"YYYY-MM-DD")&amp;"--"&amp;TEXT(Sheet1[[#This Row],[Column2]],"YYYY-MM-DD")</f>
        <v>2020-07-18--2020-07-24</v>
      </c>
      <c r="C91" s="5" t="s">
        <v>106</v>
      </c>
      <c r="D91" s="4">
        <v>44036</v>
      </c>
      <c r="E91">
        <v>7.3178478412772252E-2</v>
      </c>
      <c r="F91">
        <v>-4.0976265114196157E-2</v>
      </c>
      <c r="G91">
        <v>6.9692058346839447E-2</v>
      </c>
      <c r="H91">
        <v>0.21189839572192515</v>
      </c>
      <c r="I91">
        <v>-0.11356382978723401</v>
      </c>
    </row>
    <row r="92" spans="1:9" x14ac:dyDescent="0.75">
      <c r="A92" s="4">
        <f>Sheet1[[#This Row],[Column2]]-6</f>
        <v>44037</v>
      </c>
      <c r="B92" t="str">
        <f>TEXT(A92,"YYYY-MM-DD")&amp;"--"&amp;TEXT(Sheet1[[#This Row],[Column2]],"YYYY-MM-DD")</f>
        <v>2020-07-25--2020-07-31</v>
      </c>
      <c r="C92" s="5" t="s">
        <v>107</v>
      </c>
      <c r="D92" s="4">
        <v>44043</v>
      </c>
      <c r="E92">
        <v>-4.6129866030029776E-2</v>
      </c>
      <c r="F92">
        <v>-1.0273173009572756E-2</v>
      </c>
      <c r="G92">
        <v>4.5454545454546302E-3</v>
      </c>
      <c r="H92">
        <v>-6.8394925537782703E-2</v>
      </c>
      <c r="I92">
        <v>2.9252925292529319E-2</v>
      </c>
    </row>
    <row r="93" spans="1:9" x14ac:dyDescent="0.75">
      <c r="A93" s="4">
        <f>Sheet1[[#This Row],[Column2]]-6</f>
        <v>44044</v>
      </c>
      <c r="B93" t="str">
        <f>TEXT(A93,"YYYY-MM-DD")&amp;"--"&amp;TEXT(Sheet1[[#This Row],[Column2]],"YYYY-MM-DD")</f>
        <v>2020-08-01--2020-08-07</v>
      </c>
      <c r="C93" s="5" t="s">
        <v>108</v>
      </c>
      <c r="D93" s="4">
        <v>44050</v>
      </c>
      <c r="E93">
        <v>3.2681766470161744E-3</v>
      </c>
      <c r="F93">
        <v>7.7612644491625402E-2</v>
      </c>
      <c r="G93">
        <v>-3.9215686274509776E-2</v>
      </c>
      <c r="H93">
        <v>4.0852575488454779E-2</v>
      </c>
      <c r="I93">
        <v>5.1012971869989869E-2</v>
      </c>
    </row>
    <row r="94" spans="1:9" x14ac:dyDescent="0.75">
      <c r="A94" s="4">
        <f>Sheet1[[#This Row],[Column2]]-6</f>
        <v>44051</v>
      </c>
      <c r="B94" t="str">
        <f>TEXT(A94,"YYYY-MM-DD")&amp;"--"&amp;TEXT(Sheet1[[#This Row],[Column2]],"YYYY-MM-DD")</f>
        <v>2020-08-08--2020-08-14</v>
      </c>
      <c r="C94" s="5" t="s">
        <v>109</v>
      </c>
      <c r="D94" s="4">
        <v>44057</v>
      </c>
      <c r="E94">
        <v>-4.7419747232130272E-3</v>
      </c>
      <c r="F94">
        <v>-2.0359019264448382E-2</v>
      </c>
      <c r="G94">
        <v>-4.7095761381475976E-3</v>
      </c>
      <c r="H94">
        <v>0.10978384527872588</v>
      </c>
      <c r="I94">
        <v>-3.1479683816391657E-2</v>
      </c>
    </row>
    <row r="95" spans="1:9" x14ac:dyDescent="0.75">
      <c r="A95" s="4">
        <f>Sheet1[[#This Row],[Column2]]-6</f>
        <v>44058</v>
      </c>
      <c r="B95" t="str">
        <f>TEXT(A95,"YYYY-MM-DD")&amp;"--"&amp;TEXT(Sheet1[[#This Row],[Column2]],"YYYY-MM-DD")</f>
        <v>2020-08-15--2020-08-21</v>
      </c>
      <c r="C95" s="5" t="s">
        <v>110</v>
      </c>
      <c r="D95" s="4">
        <v>44064</v>
      </c>
      <c r="E95">
        <v>7.6233090961821412E-3</v>
      </c>
      <c r="F95">
        <v>6.2346368715083811E-2</v>
      </c>
      <c r="G95">
        <v>-1.7350157728706628E-2</v>
      </c>
      <c r="H95">
        <v>2.3065094823167653E-2</v>
      </c>
      <c r="I95">
        <v>7.9896907216494784E-2</v>
      </c>
    </row>
    <row r="96" spans="1:9" x14ac:dyDescent="0.75">
      <c r="A96" s="4">
        <f>Sheet1[[#This Row],[Column2]]-6</f>
        <v>44065</v>
      </c>
      <c r="B96" t="str">
        <f>TEXT(A96,"YYYY-MM-DD")&amp;"--"&amp;TEXT(Sheet1[[#This Row],[Column2]],"YYYY-MM-DD")</f>
        <v>2020-08-22--2020-08-28</v>
      </c>
      <c r="C96" s="5" t="s">
        <v>111</v>
      </c>
      <c r="D96" s="4">
        <v>44071</v>
      </c>
      <c r="E96">
        <v>1.1142863016796456E-2</v>
      </c>
      <c r="F96">
        <v>-4.5014724442574705E-2</v>
      </c>
      <c r="G96">
        <v>0.12680577849117181</v>
      </c>
      <c r="H96">
        <v>-5.7114228456913829E-2</v>
      </c>
      <c r="I96">
        <v>-6.8019093078758974E-2</v>
      </c>
    </row>
    <row r="97" spans="1:9" x14ac:dyDescent="0.75">
      <c r="A97" s="4">
        <f>Sheet1[[#This Row],[Column2]]-6</f>
        <v>44072</v>
      </c>
      <c r="B97" t="str">
        <f>TEXT(A97,"YYYY-MM-DD")&amp;"--"&amp;TEXT(Sheet1[[#This Row],[Column2]],"YYYY-MM-DD")</f>
        <v>2020-08-29--2020-09-04</v>
      </c>
      <c r="C97" s="5" t="s">
        <v>112</v>
      </c>
      <c r="D97" s="4">
        <v>44078</v>
      </c>
      <c r="E97">
        <v>-1.707907203708614E-3</v>
      </c>
      <c r="F97">
        <v>-0.1559471365638766</v>
      </c>
      <c r="G97">
        <v>-0.15669515669515666</v>
      </c>
      <c r="H97">
        <v>-0.18065887353878851</v>
      </c>
      <c r="I97">
        <v>-0.1076966851614739</v>
      </c>
    </row>
    <row r="98" spans="1:9" x14ac:dyDescent="0.75">
      <c r="A98" s="4">
        <f>Sheet1[[#This Row],[Column2]]-6</f>
        <v>44079</v>
      </c>
      <c r="B98" t="str">
        <f>TEXT(A98,"YYYY-MM-DD")&amp;"--"&amp;TEXT(Sheet1[[#This Row],[Column2]],"YYYY-MM-DD")</f>
        <v>2020-09-05--2020-09-11</v>
      </c>
      <c r="C98" s="5" t="s">
        <v>113</v>
      </c>
      <c r="D98" s="4">
        <v>44085</v>
      </c>
      <c r="E98">
        <v>-4.9675146133322461E-2</v>
      </c>
      <c r="F98">
        <v>4.8799582463465496E-2</v>
      </c>
      <c r="G98">
        <v>3.8851351351351315E-2</v>
      </c>
      <c r="H98">
        <v>2.7237354085603016E-2</v>
      </c>
      <c r="I98">
        <v>4.5918367346938771E-2</v>
      </c>
    </row>
    <row r="99" spans="1:9" x14ac:dyDescent="0.75">
      <c r="A99" s="4">
        <f>Sheet1[[#This Row],[Column2]]-6</f>
        <v>44086</v>
      </c>
      <c r="B99" t="str">
        <f>TEXT(A99,"YYYY-MM-DD")&amp;"--"&amp;TEXT(Sheet1[[#This Row],[Column2]],"YYYY-MM-DD")</f>
        <v>2020-09-12--2020-09-18</v>
      </c>
      <c r="C99" s="5" t="s">
        <v>114</v>
      </c>
      <c r="D99" s="4">
        <v>44092</v>
      </c>
      <c r="E99">
        <v>-9.3441920274325296E-3</v>
      </c>
      <c r="F99">
        <v>4.7524259766110966E-2</v>
      </c>
      <c r="G99">
        <v>6.8292682926829329E-2</v>
      </c>
      <c r="H99">
        <v>5.8080808080808177E-2</v>
      </c>
      <c r="I99">
        <v>7.8048780487804947E-2</v>
      </c>
    </row>
    <row r="100" spans="1:9" x14ac:dyDescent="0.75">
      <c r="A100" s="4">
        <f>Sheet1[[#This Row],[Column2]]-6</f>
        <v>44093</v>
      </c>
      <c r="B100" t="str">
        <f>TEXT(A100,"YYYY-MM-DD")&amp;"--"&amp;TEXT(Sheet1[[#This Row],[Column2]],"YYYY-MM-DD")</f>
        <v>2020-09-19--2020-09-25</v>
      </c>
      <c r="C100" s="5" t="s">
        <v>115</v>
      </c>
      <c r="D100" s="4">
        <v>44099</v>
      </c>
      <c r="E100">
        <v>3.4570785739010068E-2</v>
      </c>
      <c r="F100">
        <v>3.2779097387173328E-2</v>
      </c>
      <c r="G100">
        <v>-3.6529680365296802E-2</v>
      </c>
      <c r="H100">
        <v>-3.5202863961813824E-2</v>
      </c>
      <c r="I100">
        <v>2.4321266968325705E-2</v>
      </c>
    </row>
    <row r="101" spans="1:9" x14ac:dyDescent="0.75">
      <c r="A101" s="4">
        <f>Sheet1[[#This Row],[Column2]]-6</f>
        <v>44100</v>
      </c>
      <c r="B101" t="str">
        <f>TEXT(A101,"YYYY-MM-DD")&amp;"--"&amp;TEXT(Sheet1[[#This Row],[Column2]],"YYYY-MM-DD")</f>
        <v>2020-09-26--2020-10-02</v>
      </c>
      <c r="C101" s="5" t="s">
        <v>116</v>
      </c>
      <c r="D101" s="4">
        <v>44106</v>
      </c>
      <c r="E101">
        <v>-1.7460582995274088E-2</v>
      </c>
      <c r="F101">
        <v>-9.0156393744250218E-2</v>
      </c>
      <c r="G101">
        <v>3.7914691943127909E-2</v>
      </c>
      <c r="H101">
        <v>-7.544836116264686E-2</v>
      </c>
      <c r="I101">
        <v>-6.860850358917725E-2</v>
      </c>
    </row>
    <row r="102" spans="1:9" x14ac:dyDescent="0.75">
      <c r="A102" s="4">
        <f>Sheet1[[#This Row],[Column2]]-6</f>
        <v>44107</v>
      </c>
      <c r="B102" t="str">
        <f>TEXT(A102,"YYYY-MM-DD")&amp;"--"&amp;TEXT(Sheet1[[#This Row],[Column2]],"YYYY-MM-DD")</f>
        <v>2020-10-03--2020-10-09</v>
      </c>
      <c r="C102" s="5" t="s">
        <v>117</v>
      </c>
      <c r="D102" s="4">
        <v>44113</v>
      </c>
      <c r="E102">
        <v>-3.7074084321195189E-2</v>
      </c>
      <c r="F102">
        <v>-6.3447927199191123E-2</v>
      </c>
      <c r="G102">
        <v>-7.6103500761035003E-2</v>
      </c>
      <c r="H102">
        <v>-3.7458193979933101E-2</v>
      </c>
      <c r="I102">
        <v>-0.12198013932117981</v>
      </c>
    </row>
    <row r="103" spans="1:9" x14ac:dyDescent="0.75">
      <c r="A103" s="4">
        <f>Sheet1[[#This Row],[Column2]]-6</f>
        <v>44114</v>
      </c>
      <c r="B103" t="str">
        <f>TEXT(A103,"YYYY-MM-DD")&amp;"--"&amp;TEXT(Sheet1[[#This Row],[Column2]],"YYYY-MM-DD")</f>
        <v>2020-10-10--2020-10-16</v>
      </c>
      <c r="C103" s="5" t="s">
        <v>118</v>
      </c>
      <c r="D103" s="4">
        <v>44120</v>
      </c>
      <c r="E103">
        <v>4.6192949497181335E-3</v>
      </c>
      <c r="F103">
        <v>7.3954116059379293E-2</v>
      </c>
      <c r="G103">
        <v>-2.6359143327841839E-2</v>
      </c>
      <c r="H103">
        <v>0.24391938846421124</v>
      </c>
      <c r="I103">
        <v>0.16239027683997298</v>
      </c>
    </row>
    <row r="104" spans="1:9" x14ac:dyDescent="0.75">
      <c r="A104" s="4">
        <f>Sheet1[[#This Row],[Column2]]-6</f>
        <v>44121</v>
      </c>
      <c r="B104" t="str">
        <f>TEXT(A104,"YYYY-MM-DD")&amp;"--"&amp;TEXT(Sheet1[[#This Row],[Column2]],"YYYY-MM-DD")</f>
        <v>2020-10-17--2020-10-23</v>
      </c>
      <c r="C104" s="5" t="s">
        <v>119</v>
      </c>
      <c r="D104" s="4">
        <v>44127</v>
      </c>
      <c r="E104">
        <v>-3.1438377260527117E-2</v>
      </c>
      <c r="F104">
        <v>6.006534305101785E-2</v>
      </c>
      <c r="G104">
        <v>0.13874788494077839</v>
      </c>
      <c r="H104">
        <v>0.36815642458100561</v>
      </c>
      <c r="I104">
        <v>8.8440313679930327E-2</v>
      </c>
    </row>
    <row r="105" spans="1:9" x14ac:dyDescent="0.75">
      <c r="A105" s="4">
        <f>Sheet1[[#This Row],[Column2]]-6</f>
        <v>44128</v>
      </c>
      <c r="B105" t="str">
        <f>TEXT(A105,"YYYY-MM-DD")&amp;"--"&amp;TEXT(Sheet1[[#This Row],[Column2]],"YYYY-MM-DD")</f>
        <v>2020-10-24--2020-10-30</v>
      </c>
      <c r="C105" s="5" t="s">
        <v>120</v>
      </c>
      <c r="D105" s="4">
        <v>44134</v>
      </c>
      <c r="E105">
        <v>-2.3736513344690513E-2</v>
      </c>
      <c r="F105">
        <v>4.2437174016121341E-2</v>
      </c>
      <c r="G105">
        <v>-6.537890044576522E-2</v>
      </c>
      <c r="H105">
        <v>0.17517354022049814</v>
      </c>
      <c r="I105">
        <v>-4.5230153435623754E-2</v>
      </c>
    </row>
    <row r="106" spans="1:9" x14ac:dyDescent="0.75">
      <c r="A106" s="4">
        <f>Sheet1[[#This Row],[Column2]]-6</f>
        <v>44135</v>
      </c>
      <c r="B106" t="str">
        <f>TEXT(A106,"YYYY-MM-DD")&amp;"--"&amp;TEXT(Sheet1[[#This Row],[Column2]],"YYYY-MM-DD")</f>
        <v>2020-10-31--2020-11-06</v>
      </c>
      <c r="C106" s="5" t="s">
        <v>121</v>
      </c>
      <c r="D106" s="4">
        <v>44141</v>
      </c>
      <c r="E106">
        <v>-1.607724523033971E-2</v>
      </c>
      <c r="F106">
        <v>-0.15078462588128272</v>
      </c>
      <c r="G106">
        <v>-0.15103338632750396</v>
      </c>
      <c r="H106">
        <v>-0.23558026407227239</v>
      </c>
      <c r="I106">
        <v>-0.15190050307434322</v>
      </c>
    </row>
    <row r="107" spans="1:9" x14ac:dyDescent="0.75">
      <c r="A107" s="4">
        <f>Sheet1[[#This Row],[Column2]]-6</f>
        <v>44142</v>
      </c>
      <c r="B107" t="str">
        <f>TEXT(A107,"YYYY-MM-DD")&amp;"--"&amp;TEXT(Sheet1[[#This Row],[Column2]],"YYYY-MM-DD")</f>
        <v>2020-11-07--2020-11-13</v>
      </c>
      <c r="C107" s="5" t="s">
        <v>122</v>
      </c>
      <c r="D107" s="4">
        <v>44148</v>
      </c>
      <c r="E107">
        <v>-3.6889025514909357E-2</v>
      </c>
      <c r="F107">
        <v>-0.10283877878950189</v>
      </c>
      <c r="G107">
        <v>0.10486891385767794</v>
      </c>
      <c r="H107">
        <v>-8.454545454545459E-2</v>
      </c>
      <c r="I107">
        <v>-0.1010051079255232</v>
      </c>
    </row>
    <row r="108" spans="1:9" x14ac:dyDescent="0.75">
      <c r="A108" s="4">
        <f>Sheet1[[#This Row],[Column2]]-6</f>
        <v>44149</v>
      </c>
      <c r="B108" t="str">
        <f>TEXT(A108,"YYYY-MM-DD")&amp;"--"&amp;TEXT(Sheet1[[#This Row],[Column2]],"YYYY-MM-DD")</f>
        <v>2020-11-14--2020-11-20</v>
      </c>
      <c r="C108" s="5" t="s">
        <v>123</v>
      </c>
      <c r="D108" s="4">
        <v>44155</v>
      </c>
      <c r="E108">
        <v>6.7273932578753026E-3</v>
      </c>
      <c r="F108">
        <v>7.6119402985074691E-2</v>
      </c>
      <c r="G108">
        <v>-1.1864406779661052E-2</v>
      </c>
      <c r="H108">
        <v>0.16037735849056611</v>
      </c>
      <c r="I108">
        <v>0.14882697947214085</v>
      </c>
    </row>
    <row r="109" spans="1:9" x14ac:dyDescent="0.75">
      <c r="A109" s="4">
        <f>Sheet1[[#This Row],[Column2]]-6</f>
        <v>44156</v>
      </c>
      <c r="B109" t="str">
        <f>TEXT(A109,"YYYY-MM-DD")&amp;"--"&amp;TEXT(Sheet1[[#This Row],[Column2]],"YYYY-MM-DD")</f>
        <v>2020-11-21--2020-11-27</v>
      </c>
      <c r="C109" s="5" t="s">
        <v>124</v>
      </c>
      <c r="D109" s="4">
        <v>44162</v>
      </c>
      <c r="E109">
        <v>-0.109674901836451</v>
      </c>
      <c r="F109">
        <v>-6.2968099861303695E-2</v>
      </c>
      <c r="G109">
        <v>-0.1286449399656947</v>
      </c>
      <c r="H109">
        <v>7.3598630723149316E-2</v>
      </c>
      <c r="I109">
        <v>-3.0950861518825756E-2</v>
      </c>
    </row>
    <row r="110" spans="1:9" x14ac:dyDescent="0.75">
      <c r="A110" s="4">
        <f>Sheet1[[#This Row],[Column2]]-6</f>
        <v>44163</v>
      </c>
      <c r="B110" t="str">
        <f>TEXT(A110,"YYYY-MM-DD")&amp;"--"&amp;TEXT(Sheet1[[#This Row],[Column2]],"YYYY-MM-DD")</f>
        <v>2020-11-28--2020-12-04</v>
      </c>
      <c r="C110" s="5" t="s">
        <v>125</v>
      </c>
      <c r="D110" s="4">
        <v>44169</v>
      </c>
      <c r="E110">
        <v>6.1606311291294569E-2</v>
      </c>
      <c r="F110">
        <v>2.6642984014209059E-3</v>
      </c>
      <c r="G110">
        <v>0.23031496062992127</v>
      </c>
      <c r="H110">
        <v>4.9023515344758906E-2</v>
      </c>
      <c r="I110">
        <v>-4.9884754692130384E-2</v>
      </c>
    </row>
    <row r="111" spans="1:9" x14ac:dyDescent="0.75">
      <c r="A111" s="4">
        <f>Sheet1[[#This Row],[Column2]]-6</f>
        <v>44170</v>
      </c>
      <c r="B111" t="str">
        <f>TEXT(A111,"YYYY-MM-DD")&amp;"--"&amp;TEXT(Sheet1[[#This Row],[Column2]],"YYYY-MM-DD")</f>
        <v>2020-12-05--2020-12-11</v>
      </c>
      <c r="C111" s="5" t="s">
        <v>126</v>
      </c>
      <c r="D111" s="4">
        <v>44176</v>
      </c>
      <c r="E111">
        <v>7.5861179202683537E-2</v>
      </c>
      <c r="F111">
        <v>-2.3619722468261051E-3</v>
      </c>
      <c r="G111">
        <v>4.4799999999999951E-2</v>
      </c>
      <c r="H111">
        <v>-4.5592705167173397E-3</v>
      </c>
      <c r="I111">
        <v>-1.2649454167388718E-2</v>
      </c>
    </row>
    <row r="112" spans="1:9" x14ac:dyDescent="0.75">
      <c r="A112" s="4">
        <f>Sheet1[[#This Row],[Column2]]-6</f>
        <v>44177</v>
      </c>
      <c r="B112" t="str">
        <f>TEXT(A112,"YYYY-MM-DD")&amp;"--"&amp;TEXT(Sheet1[[#This Row],[Column2]],"YYYY-MM-DD")</f>
        <v>2020-12-12--2020-12-18</v>
      </c>
      <c r="C112" s="5" t="s">
        <v>127</v>
      </c>
      <c r="D112" s="4">
        <v>44183</v>
      </c>
      <c r="E112">
        <v>8.154454970620062E-3</v>
      </c>
      <c r="F112">
        <v>0.21899970405445399</v>
      </c>
      <c r="G112">
        <v>2.7565084226646164E-2</v>
      </c>
      <c r="H112">
        <v>-5.4580152671755755E-2</v>
      </c>
      <c r="I112">
        <v>0.22341172341172344</v>
      </c>
    </row>
    <row r="113" spans="1:9" x14ac:dyDescent="0.75">
      <c r="A113" s="4">
        <f>Sheet1[[#This Row],[Column2]]-6</f>
        <v>44184</v>
      </c>
      <c r="B113" t="str">
        <f>TEXT(A113,"YYYY-MM-DD")&amp;"--"&amp;TEXT(Sheet1[[#This Row],[Column2]],"YYYY-MM-DD")</f>
        <v>2020-12-19--2020-12-25</v>
      </c>
      <c r="C113" s="5" t="s">
        <v>128</v>
      </c>
      <c r="D113" s="4">
        <v>44190</v>
      </c>
      <c r="E113">
        <v>-0.15565600095158794</v>
      </c>
      <c r="F113">
        <v>-5.389657683903859E-2</v>
      </c>
      <c r="G113">
        <v>-9.6870342771982143E-2</v>
      </c>
      <c r="H113">
        <v>8.8817117480823882E-3</v>
      </c>
      <c r="I113">
        <v>-3.5289054654999319E-2</v>
      </c>
    </row>
    <row r="114" spans="1:9" x14ac:dyDescent="0.75">
      <c r="A114" s="4">
        <f>Sheet1[[#This Row],[Column2]]-6</f>
        <v>44191</v>
      </c>
      <c r="B114" t="str">
        <f>TEXT(A114,"YYYY-MM-DD")&amp;"--"&amp;TEXT(Sheet1[[#This Row],[Column2]],"YYYY-MM-DD")</f>
        <v>2020-12-26--2021-01-01</v>
      </c>
      <c r="C114" s="5" t="s">
        <v>129</v>
      </c>
      <c r="D114" s="4">
        <v>44197</v>
      </c>
      <c r="E114">
        <v>-0.12684548630677339</v>
      </c>
      <c r="F114">
        <v>2.0015396458814561E-2</v>
      </c>
      <c r="G114">
        <v>-1.6501650165016479E-2</v>
      </c>
      <c r="H114">
        <v>-5.2420968387354994E-2</v>
      </c>
      <c r="I114">
        <v>-7.8810408921933139E-2</v>
      </c>
    </row>
    <row r="115" spans="1:9" x14ac:dyDescent="0.75">
      <c r="A115" s="4">
        <f>Sheet1[[#This Row],[Column2]]-6</f>
        <v>44198</v>
      </c>
      <c r="B115" t="str">
        <f>TEXT(A115,"YYYY-MM-DD")&amp;"--"&amp;TEXT(Sheet1[[#This Row],[Column2]],"YYYY-MM-DD")</f>
        <v>2021-01-02--2021-01-08</v>
      </c>
      <c r="C115" s="5" t="s">
        <v>130</v>
      </c>
      <c r="D115" s="4">
        <v>44204</v>
      </c>
      <c r="E115">
        <v>0.19238464020651813</v>
      </c>
      <c r="F115">
        <v>3.446540880503135E-2</v>
      </c>
      <c r="G115">
        <v>3.691275167785224E-2</v>
      </c>
      <c r="H115">
        <v>-0.1026182432432432</v>
      </c>
      <c r="I115">
        <v>3.1315577078288914E-2</v>
      </c>
    </row>
    <row r="116" spans="1:9" x14ac:dyDescent="0.75">
      <c r="A116" s="4">
        <f>Sheet1[[#This Row],[Column2]]-6</f>
        <v>44205</v>
      </c>
      <c r="B116" t="str">
        <f>TEXT(A116,"YYYY-MM-DD")&amp;"--"&amp;TEXT(Sheet1[[#This Row],[Column2]],"YYYY-MM-DD")</f>
        <v>2021-01-09--2021-01-15</v>
      </c>
      <c r="C116" s="5" t="s">
        <v>131</v>
      </c>
      <c r="D116" s="4">
        <v>44211</v>
      </c>
      <c r="E116">
        <v>0.2273489932885906</v>
      </c>
      <c r="F116">
        <v>5.2529182879377467E-2</v>
      </c>
      <c r="G116">
        <v>3.8834951456310662E-2</v>
      </c>
      <c r="H116">
        <v>-4.8000000000000043E-2</v>
      </c>
      <c r="I116">
        <v>7.0590076694318382E-2</v>
      </c>
    </row>
    <row r="117" spans="1:9" x14ac:dyDescent="0.75">
      <c r="A117" s="4">
        <f>Sheet1[[#This Row],[Column2]]-6</f>
        <v>44212</v>
      </c>
      <c r="B117" t="str">
        <f>TEXT(A117,"YYYY-MM-DD")&amp;"--"&amp;TEXT(Sheet1[[#This Row],[Column2]],"YYYY-MM-DD")</f>
        <v>2021-01-16--2021-01-22</v>
      </c>
      <c r="C117" s="5" t="s">
        <v>132</v>
      </c>
      <c r="D117" s="4">
        <v>44218</v>
      </c>
      <c r="E117">
        <v>0.10028002557713922</v>
      </c>
      <c r="F117">
        <v>7.393715341959429E-3</v>
      </c>
      <c r="G117">
        <v>-7.7881619937694158E-3</v>
      </c>
      <c r="H117">
        <v>-3.4602076124567449E-2</v>
      </c>
      <c r="I117">
        <v>5.2192982456140458E-2</v>
      </c>
    </row>
    <row r="118" spans="1:9" x14ac:dyDescent="0.75">
      <c r="A118" s="4">
        <f>Sheet1[[#This Row],[Column2]]-6</f>
        <v>44219</v>
      </c>
      <c r="B118" t="str">
        <f>TEXT(A118,"YYYY-MM-DD")&amp;"--"&amp;TEXT(Sheet1[[#This Row],[Column2]],"YYYY-MM-DD")</f>
        <v>2021-01-23--2021-01-29</v>
      </c>
      <c r="C118" s="5" t="s">
        <v>133</v>
      </c>
      <c r="D118" s="4">
        <v>44225</v>
      </c>
      <c r="E118">
        <v>-1.0560910602993911E-2</v>
      </c>
      <c r="F118">
        <v>-1.4220183486238549E-2</v>
      </c>
      <c r="G118">
        <v>-6.9073783359497654E-2</v>
      </c>
      <c r="H118">
        <v>-1.8945212493599595E-2</v>
      </c>
      <c r="I118">
        <v>3.1540919827705904E-2</v>
      </c>
    </row>
    <row r="119" spans="1:9" x14ac:dyDescent="0.75">
      <c r="A119" s="4">
        <f>Sheet1[[#This Row],[Column2]]-6</f>
        <v>44226</v>
      </c>
      <c r="B119" t="str">
        <f>TEXT(A119,"YYYY-MM-DD")&amp;"--"&amp;TEXT(Sheet1[[#This Row],[Column2]],"YYYY-MM-DD")</f>
        <v>2021-01-30--2021-02-05</v>
      </c>
      <c r="C119" s="5" t="s">
        <v>134</v>
      </c>
      <c r="D119" s="4">
        <v>44232</v>
      </c>
      <c r="E119">
        <v>9.0067646939684831E-2</v>
      </c>
      <c r="F119">
        <v>6.2587249883666818E-2</v>
      </c>
      <c r="G119">
        <v>0.11129848229342332</v>
      </c>
      <c r="H119">
        <v>3.9665970772442494E-2</v>
      </c>
      <c r="I119">
        <v>8.5533405172413701E-2</v>
      </c>
    </row>
    <row r="120" spans="1:9" x14ac:dyDescent="0.75">
      <c r="A120" s="4">
        <f>Sheet1[[#This Row],[Column2]]-6</f>
        <v>44233</v>
      </c>
      <c r="B120" t="str">
        <f>TEXT(A120,"YYYY-MM-DD")&amp;"--"&amp;TEXT(Sheet1[[#This Row],[Column2]],"YYYY-MM-DD")</f>
        <v>2021-02-06--2021-02-12</v>
      </c>
      <c r="C120" s="5" t="s">
        <v>135</v>
      </c>
      <c r="D120" s="4">
        <v>44239</v>
      </c>
      <c r="E120">
        <v>-2.9430891287787309E-2</v>
      </c>
      <c r="F120">
        <v>-6.5688635865994724E-3</v>
      </c>
      <c r="G120">
        <v>-8.9529590288315641E-2</v>
      </c>
      <c r="H120">
        <v>-6.6265060240963902E-2</v>
      </c>
      <c r="I120">
        <v>-7.2589651321503856E-2</v>
      </c>
    </row>
    <row r="121" spans="1:9" x14ac:dyDescent="0.75">
      <c r="A121" s="4">
        <f>Sheet1[[#This Row],[Column2]]-6</f>
        <v>44240</v>
      </c>
      <c r="B121" t="str">
        <f>TEXT(A121,"YYYY-MM-DD")&amp;"--"&amp;TEXT(Sheet1[[#This Row],[Column2]],"YYYY-MM-DD")</f>
        <v>2021-02-13--2021-02-19</v>
      </c>
      <c r="C121" s="5" t="s">
        <v>136</v>
      </c>
      <c r="D121" s="4">
        <v>44246</v>
      </c>
      <c r="E121">
        <v>-3.6296111951298893E-2</v>
      </c>
      <c r="F121">
        <v>-0.10601719197707736</v>
      </c>
      <c r="G121">
        <v>0.13500000000000001</v>
      </c>
      <c r="H121">
        <v>6.9892473118280396E-3</v>
      </c>
      <c r="I121">
        <v>-0.10596735349210595</v>
      </c>
    </row>
    <row r="122" spans="1:9" x14ac:dyDescent="0.75">
      <c r="A122" s="4">
        <f>Sheet1[[#This Row],[Column2]]-6</f>
        <v>44247</v>
      </c>
      <c r="B122" t="str">
        <f>TEXT(A122,"YYYY-MM-DD")&amp;"--"&amp;TEXT(Sheet1[[#This Row],[Column2]],"YYYY-MM-DD")</f>
        <v>2021-02-20--2021-02-26</v>
      </c>
      <c r="C122" s="5" t="s">
        <v>137</v>
      </c>
      <c r="D122" s="4">
        <v>44253</v>
      </c>
      <c r="E122">
        <v>-2.6320494229355784E-2</v>
      </c>
      <c r="F122">
        <v>-2.0710059171597628E-2</v>
      </c>
      <c r="G122">
        <v>-2.2026431718061623E-2</v>
      </c>
      <c r="H122">
        <v>1.3347570742124892E-2</v>
      </c>
      <c r="I122">
        <v>-4.7590541753965931E-2</v>
      </c>
    </row>
    <row r="123" spans="1:9" x14ac:dyDescent="0.75">
      <c r="A123" s="4">
        <f>Sheet1[[#This Row],[Column2]]-6</f>
        <v>44254</v>
      </c>
      <c r="B123" t="str">
        <f>TEXT(A123,"YYYY-MM-DD")&amp;"--"&amp;TEXT(Sheet1[[#This Row],[Column2]],"YYYY-MM-DD")</f>
        <v>2021-02-27--2021-03-05</v>
      </c>
      <c r="C123" s="5" t="s">
        <v>138</v>
      </c>
      <c r="D123" s="4">
        <v>44260</v>
      </c>
      <c r="E123">
        <v>0.1048229149665416</v>
      </c>
      <c r="F123">
        <v>0.12411883182275928</v>
      </c>
      <c r="G123">
        <v>-4.2042042042042094E-2</v>
      </c>
      <c r="H123">
        <v>-9.7471022128556406E-2</v>
      </c>
      <c r="I123">
        <v>0.13843494657448141</v>
      </c>
    </row>
    <row r="124" spans="1:9" x14ac:dyDescent="0.75">
      <c r="A124" s="4">
        <f>Sheet1[[#This Row],[Column2]]-6</f>
        <v>44261</v>
      </c>
      <c r="B124" t="str">
        <f>TEXT(A124,"YYYY-MM-DD")&amp;"--"&amp;TEXT(Sheet1[[#This Row],[Column2]],"YYYY-MM-DD")</f>
        <v>2021-03-06--2021-03-12</v>
      </c>
      <c r="C124" s="5" t="s">
        <v>139</v>
      </c>
      <c r="D124" s="4">
        <v>44267</v>
      </c>
      <c r="E124">
        <v>-6.7954352402407991E-2</v>
      </c>
      <c r="F124">
        <v>-5.6215005599104195E-2</v>
      </c>
      <c r="G124">
        <v>-2.6645768025078342E-2</v>
      </c>
      <c r="H124">
        <v>3.7361354349095155E-2</v>
      </c>
      <c r="I124">
        <v>-2.9261559696342258E-2</v>
      </c>
    </row>
    <row r="125" spans="1:9" x14ac:dyDescent="0.75">
      <c r="A125" s="4">
        <f>Sheet1[[#This Row],[Column2]]-6</f>
        <v>44268</v>
      </c>
      <c r="B125" t="str">
        <f>TEXT(A125,"YYYY-MM-DD")&amp;"--"&amp;TEXT(Sheet1[[#This Row],[Column2]],"YYYY-MM-DD")</f>
        <v>2021-03-13--2021-03-19</v>
      </c>
      <c r="C125" s="5" t="s">
        <v>140</v>
      </c>
      <c r="D125" s="4">
        <v>44274</v>
      </c>
      <c r="E125">
        <v>1.0322146055394832E-2</v>
      </c>
      <c r="F125">
        <v>9.4447081158044677E-2</v>
      </c>
      <c r="G125">
        <v>3.5426731078904927E-2</v>
      </c>
      <c r="H125">
        <v>5.3460889138998269E-2</v>
      </c>
      <c r="I125">
        <v>9.3132375941987755E-2</v>
      </c>
    </row>
    <row r="126" spans="1:9" x14ac:dyDescent="0.75">
      <c r="A126" s="4">
        <f>Sheet1[[#This Row],[Column2]]-6</f>
        <v>44275</v>
      </c>
      <c r="B126" t="str">
        <f>TEXT(A126,"YYYY-MM-DD")&amp;"--"&amp;TEXT(Sheet1[[#This Row],[Column2]],"YYYY-MM-DD")</f>
        <v>2021-03-20--2021-03-26</v>
      </c>
      <c r="C126" s="5" t="s">
        <v>141</v>
      </c>
      <c r="D126" s="4">
        <v>44281</v>
      </c>
      <c r="E126">
        <v>-3.586626139817628E-2</v>
      </c>
      <c r="F126">
        <v>-2.2116218560277567E-2</v>
      </c>
      <c r="G126">
        <v>-3.2659409020217689E-2</v>
      </c>
      <c r="H126">
        <v>3.3653846153846256E-2</v>
      </c>
      <c r="I126">
        <v>-2.146201873048903E-2</v>
      </c>
    </row>
    <row r="127" spans="1:9" x14ac:dyDescent="0.75">
      <c r="A127" s="4">
        <f>Sheet1[[#This Row],[Column2]]-6</f>
        <v>44282</v>
      </c>
      <c r="B127" t="str">
        <f>TEXT(A127,"YYYY-MM-DD")&amp;"--"&amp;TEXT(Sheet1[[#This Row],[Column2]],"YYYY-MM-DD")</f>
        <v>2021-03-27--2021-04-02</v>
      </c>
      <c r="C127" s="5" t="s">
        <v>142</v>
      </c>
      <c r="D127" s="4">
        <v>44288</v>
      </c>
      <c r="E127">
        <v>5.7560102509863764E-3</v>
      </c>
      <c r="F127">
        <v>-2.4611973392461239E-2</v>
      </c>
      <c r="G127">
        <v>-7.7170418006430874E-2</v>
      </c>
      <c r="H127">
        <v>2.4289405684754461E-2</v>
      </c>
      <c r="I127">
        <v>-3.043998404891668E-2</v>
      </c>
    </row>
    <row r="128" spans="1:9" x14ac:dyDescent="0.75">
      <c r="A128" s="4">
        <f>Sheet1[[#This Row],[Column2]]-6</f>
        <v>44289</v>
      </c>
      <c r="B128" t="str">
        <f>TEXT(A128,"YYYY-MM-DD")&amp;"--"&amp;TEXT(Sheet1[[#This Row],[Column2]],"YYYY-MM-DD")</f>
        <v>2021-04-03--2021-04-09</v>
      </c>
      <c r="C128" s="5" t="s">
        <v>143</v>
      </c>
      <c r="D128" s="4">
        <v>44295</v>
      </c>
      <c r="E128">
        <v>-1.0677667900260923E-2</v>
      </c>
      <c r="F128">
        <v>-3.4780631961809472E-2</v>
      </c>
      <c r="G128">
        <v>-9.930313588850169E-2</v>
      </c>
      <c r="H128">
        <v>1.3622603430877955E-2</v>
      </c>
      <c r="I128">
        <v>-1.7000274197970899E-2</v>
      </c>
    </row>
    <row r="129" spans="1:9" x14ac:dyDescent="0.75">
      <c r="A129" s="4">
        <f>Sheet1[[#This Row],[Column2]]-6</f>
        <v>44296</v>
      </c>
      <c r="B129" t="str">
        <f>TEXT(A129,"YYYY-MM-DD")&amp;"--"&amp;TEXT(Sheet1[[#This Row],[Column2]],"YYYY-MM-DD")</f>
        <v>2021-04-10--2021-04-16</v>
      </c>
      <c r="C129" s="5" t="s">
        <v>144</v>
      </c>
      <c r="D129" s="4">
        <v>44302</v>
      </c>
      <c r="E129">
        <v>-5.7848367776619503E-3</v>
      </c>
      <c r="F129">
        <v>1.4837494112105444E-2</v>
      </c>
      <c r="G129">
        <v>0.12572533849129597</v>
      </c>
      <c r="H129">
        <v>1.0452961672473782E-2</v>
      </c>
      <c r="I129">
        <v>-3.7517433751743323E-2</v>
      </c>
    </row>
    <row r="130" spans="1:9" x14ac:dyDescent="0.75">
      <c r="A130" s="4">
        <f>Sheet1[[#This Row],[Column2]]-6</f>
        <v>44303</v>
      </c>
      <c r="B130" t="str">
        <f>TEXT(A130,"YYYY-MM-DD")&amp;"--"&amp;TEXT(Sheet1[[#This Row],[Column2]],"YYYY-MM-DD")</f>
        <v>2021-04-17--2021-04-23</v>
      </c>
      <c r="C130" s="5" t="s">
        <v>145</v>
      </c>
      <c r="D130" s="4">
        <v>44309</v>
      </c>
      <c r="E130">
        <v>5.5429910769357216E-2</v>
      </c>
      <c r="F130">
        <v>7.6583894174981904E-3</v>
      </c>
      <c r="G130">
        <v>-4.6391752577319534E-2</v>
      </c>
      <c r="H130">
        <v>2.561576354679795E-2</v>
      </c>
      <c r="I130">
        <v>5.92667729314591E-2</v>
      </c>
    </row>
    <row r="131" spans="1:9" x14ac:dyDescent="0.75">
      <c r="A131" s="4">
        <f>Sheet1[[#This Row],[Column2]]-6</f>
        <v>44310</v>
      </c>
      <c r="B131" t="str">
        <f>TEXT(A131,"YYYY-MM-DD")&amp;"--"&amp;TEXT(Sheet1[[#This Row],[Column2]],"YYYY-MM-DD")</f>
        <v>2021-04-24--2021-04-30</v>
      </c>
      <c r="C131" s="5" t="s">
        <v>146</v>
      </c>
      <c r="D131" s="4">
        <v>44316</v>
      </c>
      <c r="E131">
        <v>1.3869949740912492E-2</v>
      </c>
      <c r="F131">
        <v>4.8825426070935096E-2</v>
      </c>
      <c r="G131">
        <v>9.9099099099099197E-2</v>
      </c>
      <c r="H131">
        <v>0.1589817483189242</v>
      </c>
      <c r="I131">
        <v>8.4131326949384411E-2</v>
      </c>
    </row>
    <row r="132" spans="1:9" x14ac:dyDescent="0.75">
      <c r="A132" s="4">
        <f>Sheet1[[#This Row],[Column2]]-6</f>
        <v>44317</v>
      </c>
      <c r="B132" t="str">
        <f>TEXT(A132,"YYYY-MM-DD")&amp;"--"&amp;TEXT(Sheet1[[#This Row],[Column2]],"YYYY-MM-DD")</f>
        <v>2021-05-01--2021-05-07</v>
      </c>
      <c r="C132" s="5" t="s">
        <v>147</v>
      </c>
      <c r="D132" s="4">
        <v>44323</v>
      </c>
      <c r="E132">
        <v>-0.50244014909887413</v>
      </c>
      <c r="F132">
        <v>-0.45652173913043481</v>
      </c>
      <c r="G132">
        <v>-0.40327868852459015</v>
      </c>
      <c r="H132">
        <v>-0.39328636552009943</v>
      </c>
      <c r="I132">
        <v>-0.48176656151419561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41DDD-4914-441D-9CCC-EA124EAAA5BB}">
  <sheetPr>
    <tabColor rgb="FFFF0000"/>
  </sheetPr>
  <dimension ref="A1:F201"/>
  <sheetViews>
    <sheetView workbookViewId="0">
      <selection activeCell="B29" sqref="B29"/>
    </sheetView>
  </sheetViews>
  <sheetFormatPr defaultRowHeight="14.75" x14ac:dyDescent="0.75"/>
  <cols>
    <col min="1" max="1" width="37.08984375" bestFit="1" customWidth="1"/>
    <col min="2" max="6" width="37.08984375" customWidth="1"/>
  </cols>
  <sheetData>
    <row r="1" spans="1:6" ht="15" x14ac:dyDescent="0.8">
      <c r="A1" s="1" t="s">
        <v>0</v>
      </c>
      <c r="B1" s="1" t="s">
        <v>216</v>
      </c>
      <c r="C1" s="1" t="s">
        <v>0</v>
      </c>
      <c r="D1" s="1" t="s">
        <v>218</v>
      </c>
      <c r="E1" s="1" t="s">
        <v>1</v>
      </c>
      <c r="F1" s="1" t="s">
        <v>335</v>
      </c>
    </row>
    <row r="2" spans="1:6" x14ac:dyDescent="0.75">
      <c r="A2" t="s">
        <v>2</v>
      </c>
      <c r="B2" t="str">
        <f>TEXT(C2,"YYYY-MM-DD")&amp;"--"&amp;TEXT(D2,"YYYY-MM-DD")</f>
        <v>2019-12-28--2020-01-03</v>
      </c>
      <c r="C2" s="11">
        <v>43827</v>
      </c>
      <c r="D2" s="11">
        <f>C2+6</f>
        <v>43833</v>
      </c>
      <c r="E2" t="s">
        <v>3</v>
      </c>
      <c r="F2">
        <v>29</v>
      </c>
    </row>
    <row r="3" spans="1:6" x14ac:dyDescent="0.75">
      <c r="A3" t="s">
        <v>2</v>
      </c>
      <c r="B3" t="str">
        <f t="shared" ref="B3:B66" si="0">TEXT(C3,"YYYY-MM-DD")&amp;"--"&amp;TEXT(D3,"YYYY-MM-DD")</f>
        <v>2019-12-28--2020-01-03</v>
      </c>
      <c r="C3" s="11">
        <v>43827</v>
      </c>
      <c r="D3" s="11">
        <f t="shared" ref="D3:D66" si="1">C3+6</f>
        <v>43833</v>
      </c>
      <c r="E3" t="s">
        <v>4</v>
      </c>
      <c r="F3">
        <v>1</v>
      </c>
    </row>
    <row r="4" spans="1:6" x14ac:dyDescent="0.75">
      <c r="A4" t="s">
        <v>6</v>
      </c>
      <c r="B4" t="str">
        <f t="shared" si="0"/>
        <v>2020-01-04--2020-01-10</v>
      </c>
      <c r="C4" s="11">
        <v>43834</v>
      </c>
      <c r="D4" s="11">
        <f t="shared" si="1"/>
        <v>43840</v>
      </c>
      <c r="E4" t="s">
        <v>3</v>
      </c>
      <c r="F4">
        <v>80</v>
      </c>
    </row>
    <row r="5" spans="1:6" x14ac:dyDescent="0.75">
      <c r="A5" t="s">
        <v>6</v>
      </c>
      <c r="B5" t="str">
        <f t="shared" si="0"/>
        <v>2020-01-04--2020-01-10</v>
      </c>
      <c r="C5" s="11">
        <v>43834</v>
      </c>
      <c r="D5" s="11">
        <f t="shared" si="1"/>
        <v>43840</v>
      </c>
      <c r="E5" t="s">
        <v>5</v>
      </c>
      <c r="F5">
        <v>1</v>
      </c>
    </row>
    <row r="6" spans="1:6" x14ac:dyDescent="0.75">
      <c r="A6" t="s">
        <v>7</v>
      </c>
      <c r="B6" t="str">
        <f t="shared" si="0"/>
        <v>2020-01-11--2020-01-17</v>
      </c>
      <c r="C6" s="11">
        <v>43841</v>
      </c>
      <c r="D6" s="11">
        <f t="shared" si="1"/>
        <v>43847</v>
      </c>
      <c r="E6" t="s">
        <v>3</v>
      </c>
      <c r="F6">
        <v>90</v>
      </c>
    </row>
    <row r="7" spans="1:6" x14ac:dyDescent="0.75">
      <c r="A7" t="s">
        <v>7</v>
      </c>
      <c r="B7" t="str">
        <f t="shared" si="0"/>
        <v>2020-01-11--2020-01-17</v>
      </c>
      <c r="C7" s="11">
        <v>43841</v>
      </c>
      <c r="D7" s="11">
        <f t="shared" si="1"/>
        <v>43847</v>
      </c>
      <c r="E7" t="s">
        <v>5</v>
      </c>
      <c r="F7">
        <v>6</v>
      </c>
    </row>
    <row r="8" spans="1:6" x14ac:dyDescent="0.75">
      <c r="A8" t="s">
        <v>8</v>
      </c>
      <c r="B8" t="str">
        <f t="shared" si="0"/>
        <v>2020-01-18--2020-01-24</v>
      </c>
      <c r="C8" s="11">
        <v>43848</v>
      </c>
      <c r="D8" s="11">
        <f t="shared" si="1"/>
        <v>43854</v>
      </c>
      <c r="E8" t="s">
        <v>3</v>
      </c>
      <c r="F8">
        <v>107</v>
      </c>
    </row>
    <row r="9" spans="1:6" x14ac:dyDescent="0.75">
      <c r="A9" t="s">
        <v>8</v>
      </c>
      <c r="B9" t="str">
        <f t="shared" si="0"/>
        <v>2020-01-18--2020-01-24</v>
      </c>
      <c r="C9" s="11">
        <v>43848</v>
      </c>
      <c r="D9" s="11">
        <f t="shared" si="1"/>
        <v>43854</v>
      </c>
      <c r="E9" t="s">
        <v>4</v>
      </c>
      <c r="F9">
        <v>2</v>
      </c>
    </row>
    <row r="10" spans="1:6" x14ac:dyDescent="0.75">
      <c r="A10" t="s">
        <v>8</v>
      </c>
      <c r="B10" t="str">
        <f t="shared" si="0"/>
        <v>2020-01-18--2020-01-24</v>
      </c>
      <c r="C10" s="11">
        <v>43848</v>
      </c>
      <c r="D10" s="11">
        <f t="shared" si="1"/>
        <v>43854</v>
      </c>
      <c r="E10" t="s">
        <v>5</v>
      </c>
      <c r="F10">
        <v>1</v>
      </c>
    </row>
    <row r="11" spans="1:6" x14ac:dyDescent="0.75">
      <c r="A11" t="s">
        <v>9</v>
      </c>
      <c r="B11" t="str">
        <f t="shared" si="0"/>
        <v>2020-01-25--2020-01-31</v>
      </c>
      <c r="C11" s="11">
        <v>43855</v>
      </c>
      <c r="D11" s="11">
        <f t="shared" si="1"/>
        <v>43861</v>
      </c>
      <c r="E11" t="s">
        <v>3</v>
      </c>
      <c r="F11">
        <v>137</v>
      </c>
    </row>
    <row r="12" spans="1:6" x14ac:dyDescent="0.75">
      <c r="A12" t="s">
        <v>9</v>
      </c>
      <c r="B12" t="str">
        <f t="shared" si="0"/>
        <v>2020-01-25--2020-01-31</v>
      </c>
      <c r="C12" s="11">
        <v>43855</v>
      </c>
      <c r="D12" s="11">
        <f t="shared" si="1"/>
        <v>43861</v>
      </c>
      <c r="E12" t="s">
        <v>4</v>
      </c>
      <c r="F12">
        <v>10</v>
      </c>
    </row>
    <row r="13" spans="1:6" x14ac:dyDescent="0.75">
      <c r="A13" t="s">
        <v>9</v>
      </c>
      <c r="B13" t="str">
        <f t="shared" si="0"/>
        <v>2020-01-25--2020-01-31</v>
      </c>
      <c r="C13" s="11">
        <v>43855</v>
      </c>
      <c r="D13" s="11">
        <f t="shared" si="1"/>
        <v>43861</v>
      </c>
      <c r="E13" t="s">
        <v>5</v>
      </c>
      <c r="F13">
        <v>2</v>
      </c>
    </row>
    <row r="14" spans="1:6" x14ac:dyDescent="0.75">
      <c r="A14" t="s">
        <v>10</v>
      </c>
      <c r="B14" t="str">
        <f t="shared" si="0"/>
        <v>2020-02-01--2020-02-07</v>
      </c>
      <c r="C14" s="11">
        <v>43862</v>
      </c>
      <c r="D14" s="11">
        <f t="shared" si="1"/>
        <v>43868</v>
      </c>
      <c r="E14" t="s">
        <v>3</v>
      </c>
      <c r="F14">
        <v>76</v>
      </c>
    </row>
    <row r="15" spans="1:6" x14ac:dyDescent="0.75">
      <c r="A15" t="s">
        <v>10</v>
      </c>
      <c r="B15" t="str">
        <f t="shared" si="0"/>
        <v>2020-02-01--2020-02-07</v>
      </c>
      <c r="C15" s="11">
        <v>43862</v>
      </c>
      <c r="D15" s="11">
        <f t="shared" si="1"/>
        <v>43868</v>
      </c>
      <c r="E15" t="s">
        <v>4</v>
      </c>
      <c r="F15">
        <v>12</v>
      </c>
    </row>
    <row r="16" spans="1:6" x14ac:dyDescent="0.75">
      <c r="A16" t="s">
        <v>10</v>
      </c>
      <c r="B16" t="str">
        <f t="shared" si="0"/>
        <v>2020-02-01--2020-02-07</v>
      </c>
      <c r="C16" s="11">
        <v>43862</v>
      </c>
      <c r="D16" s="11">
        <f t="shared" si="1"/>
        <v>43868</v>
      </c>
      <c r="E16" t="s">
        <v>5</v>
      </c>
      <c r="F16">
        <v>1</v>
      </c>
    </row>
    <row r="17" spans="1:6" x14ac:dyDescent="0.75">
      <c r="A17" t="s">
        <v>11</v>
      </c>
      <c r="B17" t="str">
        <f t="shared" si="0"/>
        <v>2020-02-08--2020-02-14</v>
      </c>
      <c r="C17" s="11">
        <v>43869</v>
      </c>
      <c r="D17" s="11">
        <f t="shared" si="1"/>
        <v>43875</v>
      </c>
      <c r="E17" t="s">
        <v>3</v>
      </c>
      <c r="F17">
        <v>67</v>
      </c>
    </row>
    <row r="18" spans="1:6" x14ac:dyDescent="0.75">
      <c r="A18" t="s">
        <v>11</v>
      </c>
      <c r="B18" t="str">
        <f t="shared" si="0"/>
        <v>2020-02-08--2020-02-14</v>
      </c>
      <c r="C18" s="11">
        <v>43869</v>
      </c>
      <c r="D18" s="11">
        <f t="shared" si="1"/>
        <v>43875</v>
      </c>
      <c r="E18" t="s">
        <v>4</v>
      </c>
      <c r="F18">
        <v>15</v>
      </c>
    </row>
    <row r="19" spans="1:6" x14ac:dyDescent="0.75">
      <c r="A19" t="s">
        <v>11</v>
      </c>
      <c r="B19" t="str">
        <f t="shared" si="0"/>
        <v>2020-02-08--2020-02-14</v>
      </c>
      <c r="C19" s="11">
        <v>43869</v>
      </c>
      <c r="D19" s="11">
        <f t="shared" si="1"/>
        <v>43875</v>
      </c>
      <c r="E19" t="s">
        <v>5</v>
      </c>
      <c r="F19">
        <v>1</v>
      </c>
    </row>
    <row r="20" spans="1:6" x14ac:dyDescent="0.75">
      <c r="A20" t="s">
        <v>12</v>
      </c>
      <c r="B20" t="str">
        <f t="shared" si="0"/>
        <v>2020-02-15--2020-02-21</v>
      </c>
      <c r="C20" s="11">
        <v>43876</v>
      </c>
      <c r="D20" s="11">
        <f t="shared" si="1"/>
        <v>43882</v>
      </c>
      <c r="E20" t="s">
        <v>3</v>
      </c>
      <c r="F20">
        <v>87</v>
      </c>
    </row>
    <row r="21" spans="1:6" x14ac:dyDescent="0.75">
      <c r="A21" t="s">
        <v>12</v>
      </c>
      <c r="B21" t="str">
        <f t="shared" si="0"/>
        <v>2020-02-15--2020-02-21</v>
      </c>
      <c r="C21" s="11">
        <v>43876</v>
      </c>
      <c r="D21" s="11">
        <f t="shared" si="1"/>
        <v>43882</v>
      </c>
      <c r="E21" t="s">
        <v>4</v>
      </c>
      <c r="F21">
        <v>16</v>
      </c>
    </row>
    <row r="22" spans="1:6" x14ac:dyDescent="0.75">
      <c r="A22" t="s">
        <v>12</v>
      </c>
      <c r="B22" t="str">
        <f t="shared" si="0"/>
        <v>2020-02-15--2020-02-21</v>
      </c>
      <c r="C22" s="11">
        <v>43876</v>
      </c>
      <c r="D22" s="11">
        <f t="shared" si="1"/>
        <v>43882</v>
      </c>
      <c r="E22" t="s">
        <v>5</v>
      </c>
      <c r="F22">
        <v>1</v>
      </c>
    </row>
    <row r="23" spans="1:6" x14ac:dyDescent="0.75">
      <c r="A23" t="s">
        <v>13</v>
      </c>
      <c r="B23" t="str">
        <f t="shared" si="0"/>
        <v>2020-02-22--2020-02-28</v>
      </c>
      <c r="C23" s="11">
        <v>43883</v>
      </c>
      <c r="D23" s="11">
        <f t="shared" si="1"/>
        <v>43889</v>
      </c>
      <c r="E23" t="s">
        <v>3</v>
      </c>
      <c r="F23">
        <v>62</v>
      </c>
    </row>
    <row r="24" spans="1:6" x14ac:dyDescent="0.75">
      <c r="A24" t="s">
        <v>13</v>
      </c>
      <c r="B24" t="str">
        <f t="shared" si="0"/>
        <v>2020-02-22--2020-02-28</v>
      </c>
      <c r="C24" s="11">
        <v>43883</v>
      </c>
      <c r="D24" s="11">
        <f t="shared" si="1"/>
        <v>43889</v>
      </c>
      <c r="E24" t="s">
        <v>4</v>
      </c>
      <c r="F24">
        <v>8</v>
      </c>
    </row>
    <row r="25" spans="1:6" x14ac:dyDescent="0.75">
      <c r="A25" t="s">
        <v>13</v>
      </c>
      <c r="B25" t="str">
        <f t="shared" si="0"/>
        <v>2020-02-22--2020-02-28</v>
      </c>
      <c r="C25" s="11">
        <v>43883</v>
      </c>
      <c r="D25" s="11">
        <f t="shared" si="1"/>
        <v>43889</v>
      </c>
      <c r="E25" t="s">
        <v>5</v>
      </c>
      <c r="F25">
        <v>2</v>
      </c>
    </row>
    <row r="26" spans="1:6" x14ac:dyDescent="0.75">
      <c r="A26" t="s">
        <v>14</v>
      </c>
      <c r="B26" t="str">
        <f t="shared" si="0"/>
        <v>2020-02-29--2020-03-06</v>
      </c>
      <c r="C26" s="11">
        <v>43890</v>
      </c>
      <c r="D26" s="11">
        <f t="shared" si="1"/>
        <v>43896</v>
      </c>
      <c r="E26" t="s">
        <v>3</v>
      </c>
      <c r="F26">
        <v>51</v>
      </c>
    </row>
    <row r="27" spans="1:6" x14ac:dyDescent="0.75">
      <c r="A27" t="s">
        <v>14</v>
      </c>
      <c r="B27" t="str">
        <f t="shared" si="0"/>
        <v>2020-02-29--2020-03-06</v>
      </c>
      <c r="C27" s="11">
        <v>43890</v>
      </c>
      <c r="D27" s="11">
        <f t="shared" si="1"/>
        <v>43896</v>
      </c>
      <c r="E27" t="s">
        <v>4</v>
      </c>
      <c r="F27">
        <v>2</v>
      </c>
    </row>
    <row r="28" spans="1:6" x14ac:dyDescent="0.75">
      <c r="A28" t="s">
        <v>290</v>
      </c>
      <c r="B28" t="str">
        <f t="shared" si="0"/>
        <v>2020-03-07--2020-03-13</v>
      </c>
      <c r="C28" s="11">
        <v>43897</v>
      </c>
      <c r="D28" s="11">
        <f t="shared" si="1"/>
        <v>43903</v>
      </c>
      <c r="E28" t="s">
        <v>3</v>
      </c>
      <c r="F28">
        <v>50</v>
      </c>
    </row>
    <row r="29" spans="1:6" x14ac:dyDescent="0.75">
      <c r="A29" t="s">
        <v>290</v>
      </c>
      <c r="B29" t="str">
        <f t="shared" si="0"/>
        <v>2020-03-07--2020-03-13</v>
      </c>
      <c r="C29" s="11">
        <v>43897</v>
      </c>
      <c r="D29" s="11">
        <f t="shared" si="1"/>
        <v>43903</v>
      </c>
      <c r="E29" t="s">
        <v>5</v>
      </c>
      <c r="F29">
        <v>1</v>
      </c>
    </row>
    <row r="30" spans="1:6" x14ac:dyDescent="0.75">
      <c r="A30" t="s">
        <v>15</v>
      </c>
      <c r="B30" t="str">
        <f t="shared" si="0"/>
        <v>2020-03-14--2020-03-20</v>
      </c>
      <c r="C30" s="11">
        <v>43904</v>
      </c>
      <c r="D30" s="11">
        <f t="shared" si="1"/>
        <v>43910</v>
      </c>
      <c r="E30" t="s">
        <v>3</v>
      </c>
      <c r="F30">
        <v>57</v>
      </c>
    </row>
    <row r="31" spans="1:6" x14ac:dyDescent="0.75">
      <c r="A31" t="s">
        <v>15</v>
      </c>
      <c r="B31" t="str">
        <f t="shared" si="0"/>
        <v>2020-03-14--2020-03-20</v>
      </c>
      <c r="C31" s="11">
        <v>43904</v>
      </c>
      <c r="D31" s="11">
        <f t="shared" si="1"/>
        <v>43910</v>
      </c>
      <c r="E31" t="s">
        <v>4</v>
      </c>
      <c r="F31">
        <v>5</v>
      </c>
    </row>
    <row r="32" spans="1:6" x14ac:dyDescent="0.75">
      <c r="A32" t="s">
        <v>15</v>
      </c>
      <c r="B32" t="str">
        <f t="shared" si="0"/>
        <v>2020-03-14--2020-03-20</v>
      </c>
      <c r="C32" s="11">
        <v>43904</v>
      </c>
      <c r="D32" s="11">
        <f t="shared" si="1"/>
        <v>43910</v>
      </c>
      <c r="E32" t="s">
        <v>5</v>
      </c>
      <c r="F32">
        <v>2</v>
      </c>
    </row>
    <row r="33" spans="1:6" x14ac:dyDescent="0.75">
      <c r="A33" t="s">
        <v>16</v>
      </c>
      <c r="B33" t="str">
        <f t="shared" si="0"/>
        <v>2020-03-21--2020-03-27</v>
      </c>
      <c r="C33" s="11">
        <v>43911</v>
      </c>
      <c r="D33" s="11">
        <f t="shared" si="1"/>
        <v>43917</v>
      </c>
      <c r="E33" t="s">
        <v>3</v>
      </c>
      <c r="F33">
        <v>60</v>
      </c>
    </row>
    <row r="34" spans="1:6" x14ac:dyDescent="0.75">
      <c r="A34" t="s">
        <v>16</v>
      </c>
      <c r="B34" t="str">
        <f t="shared" si="0"/>
        <v>2020-03-21--2020-03-27</v>
      </c>
      <c r="C34" s="11">
        <v>43911</v>
      </c>
      <c r="D34" s="11">
        <f t="shared" si="1"/>
        <v>43917</v>
      </c>
      <c r="E34" t="s">
        <v>4</v>
      </c>
      <c r="F34">
        <v>7</v>
      </c>
    </row>
    <row r="35" spans="1:6" x14ac:dyDescent="0.75">
      <c r="A35" t="s">
        <v>17</v>
      </c>
      <c r="B35" t="str">
        <f t="shared" si="0"/>
        <v>2020-03-28--2020-04-03</v>
      </c>
      <c r="C35" s="11">
        <v>43918</v>
      </c>
      <c r="D35" s="11">
        <f t="shared" si="1"/>
        <v>43924</v>
      </c>
      <c r="E35" t="s">
        <v>3</v>
      </c>
      <c r="F35">
        <v>68</v>
      </c>
    </row>
    <row r="36" spans="1:6" x14ac:dyDescent="0.75">
      <c r="A36" t="s">
        <v>17</v>
      </c>
      <c r="B36" t="str">
        <f t="shared" si="0"/>
        <v>2020-03-28--2020-04-03</v>
      </c>
      <c r="C36" s="11">
        <v>43918</v>
      </c>
      <c r="D36" s="11">
        <f t="shared" si="1"/>
        <v>43924</v>
      </c>
      <c r="E36" t="s">
        <v>5</v>
      </c>
      <c r="F36">
        <v>3</v>
      </c>
    </row>
    <row r="37" spans="1:6" x14ac:dyDescent="0.75">
      <c r="A37" t="s">
        <v>17</v>
      </c>
      <c r="B37" t="str">
        <f t="shared" si="0"/>
        <v>2020-03-28--2020-04-03</v>
      </c>
      <c r="C37" s="11">
        <v>43918</v>
      </c>
      <c r="D37" s="11">
        <f t="shared" si="1"/>
        <v>43924</v>
      </c>
      <c r="E37" t="s">
        <v>4</v>
      </c>
      <c r="F37">
        <v>2</v>
      </c>
    </row>
    <row r="38" spans="1:6" x14ac:dyDescent="0.75">
      <c r="A38" t="s">
        <v>18</v>
      </c>
      <c r="B38" t="str">
        <f t="shared" si="0"/>
        <v>2020-04-04--2020-04-10</v>
      </c>
      <c r="C38" s="11">
        <v>43925</v>
      </c>
      <c r="D38" s="11">
        <f t="shared" si="1"/>
        <v>43931</v>
      </c>
      <c r="E38" t="s">
        <v>3</v>
      </c>
      <c r="F38">
        <v>58</v>
      </c>
    </row>
    <row r="39" spans="1:6" x14ac:dyDescent="0.75">
      <c r="A39" t="s">
        <v>19</v>
      </c>
      <c r="B39" t="str">
        <f t="shared" si="0"/>
        <v>2020-04-11--2020-04-17</v>
      </c>
      <c r="C39" s="11">
        <v>43932</v>
      </c>
      <c r="D39" s="11">
        <f t="shared" si="1"/>
        <v>43938</v>
      </c>
      <c r="E39" t="s">
        <v>3</v>
      </c>
      <c r="F39">
        <v>46</v>
      </c>
    </row>
    <row r="40" spans="1:6" x14ac:dyDescent="0.75">
      <c r="A40" t="s">
        <v>19</v>
      </c>
      <c r="B40" t="str">
        <f t="shared" si="0"/>
        <v>2020-04-11--2020-04-17</v>
      </c>
      <c r="C40" s="11">
        <v>43932</v>
      </c>
      <c r="D40" s="11">
        <f t="shared" si="1"/>
        <v>43938</v>
      </c>
      <c r="E40" t="s">
        <v>4</v>
      </c>
      <c r="F40">
        <v>6</v>
      </c>
    </row>
    <row r="41" spans="1:6" x14ac:dyDescent="0.75">
      <c r="A41" t="s">
        <v>19</v>
      </c>
      <c r="B41" t="str">
        <f t="shared" si="0"/>
        <v>2020-04-11--2020-04-17</v>
      </c>
      <c r="C41" s="11">
        <v>43932</v>
      </c>
      <c r="D41" s="11">
        <f t="shared" si="1"/>
        <v>43938</v>
      </c>
      <c r="E41" t="s">
        <v>5</v>
      </c>
      <c r="F41">
        <v>2</v>
      </c>
    </row>
    <row r="42" spans="1:6" x14ac:dyDescent="0.75">
      <c r="A42" t="s">
        <v>20</v>
      </c>
      <c r="B42" t="str">
        <f t="shared" si="0"/>
        <v>2020-04-18--2020-04-24</v>
      </c>
      <c r="C42" s="11">
        <v>43939</v>
      </c>
      <c r="D42" s="11">
        <f t="shared" si="1"/>
        <v>43945</v>
      </c>
      <c r="E42" t="s">
        <v>3</v>
      </c>
      <c r="F42">
        <v>54</v>
      </c>
    </row>
    <row r="43" spans="1:6" x14ac:dyDescent="0.75">
      <c r="A43" t="s">
        <v>20</v>
      </c>
      <c r="B43" t="str">
        <f t="shared" si="0"/>
        <v>2020-04-18--2020-04-24</v>
      </c>
      <c r="C43" s="11">
        <v>43939</v>
      </c>
      <c r="D43" s="11">
        <f t="shared" si="1"/>
        <v>43945</v>
      </c>
      <c r="E43" t="s">
        <v>5</v>
      </c>
      <c r="F43">
        <v>1</v>
      </c>
    </row>
    <row r="44" spans="1:6" x14ac:dyDescent="0.75">
      <c r="A44" t="s">
        <v>21</v>
      </c>
      <c r="B44" t="str">
        <f t="shared" si="0"/>
        <v>2020-04-25--2020-05-01</v>
      </c>
      <c r="C44" s="11">
        <v>43946</v>
      </c>
      <c r="D44" s="11">
        <f t="shared" si="1"/>
        <v>43952</v>
      </c>
      <c r="E44" t="s">
        <v>3</v>
      </c>
      <c r="F44">
        <v>49</v>
      </c>
    </row>
    <row r="45" spans="1:6" x14ac:dyDescent="0.75">
      <c r="A45" t="s">
        <v>21</v>
      </c>
      <c r="B45" t="str">
        <f t="shared" si="0"/>
        <v>2020-04-25--2020-05-01</v>
      </c>
      <c r="C45" s="11">
        <v>43946</v>
      </c>
      <c r="D45" s="11">
        <f t="shared" si="1"/>
        <v>43952</v>
      </c>
      <c r="E45" t="s">
        <v>4</v>
      </c>
      <c r="F45">
        <v>4</v>
      </c>
    </row>
    <row r="46" spans="1:6" x14ac:dyDescent="0.75">
      <c r="A46" t="s">
        <v>22</v>
      </c>
      <c r="B46" t="str">
        <f t="shared" si="0"/>
        <v>2020-05-02--2020-05-08</v>
      </c>
      <c r="C46" s="11">
        <v>43953</v>
      </c>
      <c r="D46" s="11">
        <f t="shared" si="1"/>
        <v>43959</v>
      </c>
      <c r="E46" t="s">
        <v>3</v>
      </c>
      <c r="F46">
        <v>52</v>
      </c>
    </row>
    <row r="47" spans="1:6" x14ac:dyDescent="0.75">
      <c r="A47" t="s">
        <v>22</v>
      </c>
      <c r="B47" t="str">
        <f t="shared" si="0"/>
        <v>2020-05-02--2020-05-08</v>
      </c>
      <c r="C47" s="11">
        <v>43953</v>
      </c>
      <c r="D47" s="11">
        <f t="shared" si="1"/>
        <v>43959</v>
      </c>
      <c r="E47" t="s">
        <v>4</v>
      </c>
      <c r="F47">
        <v>2</v>
      </c>
    </row>
    <row r="48" spans="1:6" x14ac:dyDescent="0.75">
      <c r="A48" t="s">
        <v>22</v>
      </c>
      <c r="B48" t="str">
        <f t="shared" si="0"/>
        <v>2020-05-02--2020-05-08</v>
      </c>
      <c r="C48" s="11">
        <v>43953</v>
      </c>
      <c r="D48" s="11">
        <f t="shared" si="1"/>
        <v>43959</v>
      </c>
      <c r="E48" t="s">
        <v>5</v>
      </c>
      <c r="F48">
        <v>1</v>
      </c>
    </row>
    <row r="49" spans="1:6" x14ac:dyDescent="0.75">
      <c r="A49" t="s">
        <v>23</v>
      </c>
      <c r="B49" t="str">
        <f t="shared" si="0"/>
        <v>2020-05-09--2020-05-15</v>
      </c>
      <c r="C49" s="11">
        <v>43960</v>
      </c>
      <c r="D49" s="11">
        <f t="shared" si="1"/>
        <v>43966</v>
      </c>
      <c r="E49" t="s">
        <v>3</v>
      </c>
      <c r="F49">
        <v>100</v>
      </c>
    </row>
    <row r="50" spans="1:6" x14ac:dyDescent="0.75">
      <c r="A50" t="s">
        <v>23</v>
      </c>
      <c r="B50" t="str">
        <f t="shared" si="0"/>
        <v>2020-05-09--2020-05-15</v>
      </c>
      <c r="C50" s="11">
        <v>43960</v>
      </c>
      <c r="D50" s="11">
        <f t="shared" si="1"/>
        <v>43966</v>
      </c>
      <c r="E50" t="s">
        <v>5</v>
      </c>
      <c r="F50">
        <v>1</v>
      </c>
    </row>
    <row r="51" spans="1:6" x14ac:dyDescent="0.75">
      <c r="A51" t="s">
        <v>24</v>
      </c>
      <c r="B51" t="str">
        <f t="shared" si="0"/>
        <v>2020-05-16--2020-05-22</v>
      </c>
      <c r="C51" s="11">
        <v>43967</v>
      </c>
      <c r="D51" s="11">
        <f t="shared" si="1"/>
        <v>43973</v>
      </c>
      <c r="E51" t="s">
        <v>3</v>
      </c>
      <c r="F51">
        <v>70</v>
      </c>
    </row>
    <row r="52" spans="1:6" x14ac:dyDescent="0.75">
      <c r="A52" t="s">
        <v>24</v>
      </c>
      <c r="B52" t="str">
        <f t="shared" si="0"/>
        <v>2020-05-16--2020-05-22</v>
      </c>
      <c r="C52" s="11">
        <v>43967</v>
      </c>
      <c r="D52" s="11">
        <f t="shared" si="1"/>
        <v>43973</v>
      </c>
      <c r="E52" t="s">
        <v>4</v>
      </c>
      <c r="F52">
        <v>2</v>
      </c>
    </row>
    <row r="53" spans="1:6" x14ac:dyDescent="0.75">
      <c r="A53" t="s">
        <v>24</v>
      </c>
      <c r="B53" t="str">
        <f t="shared" si="0"/>
        <v>2020-05-16--2020-05-22</v>
      </c>
      <c r="C53" s="11">
        <v>43967</v>
      </c>
      <c r="D53" s="11">
        <f t="shared" si="1"/>
        <v>43973</v>
      </c>
      <c r="E53" t="s">
        <v>5</v>
      </c>
      <c r="F53">
        <v>1</v>
      </c>
    </row>
    <row r="54" spans="1:6" x14ac:dyDescent="0.75">
      <c r="A54" t="s">
        <v>25</v>
      </c>
      <c r="B54" t="str">
        <f t="shared" si="0"/>
        <v>2020-05-23--2020-05-29</v>
      </c>
      <c r="C54" s="11">
        <v>43974</v>
      </c>
      <c r="D54" s="11">
        <f t="shared" si="1"/>
        <v>43980</v>
      </c>
      <c r="E54" t="s">
        <v>3</v>
      </c>
      <c r="F54">
        <v>70</v>
      </c>
    </row>
    <row r="55" spans="1:6" x14ac:dyDescent="0.75">
      <c r="A55" t="s">
        <v>25</v>
      </c>
      <c r="B55" t="str">
        <f t="shared" si="0"/>
        <v>2020-05-23--2020-05-29</v>
      </c>
      <c r="C55" s="11">
        <v>43974</v>
      </c>
      <c r="D55" s="11">
        <f t="shared" si="1"/>
        <v>43980</v>
      </c>
      <c r="E55" t="s">
        <v>4</v>
      </c>
      <c r="F55">
        <v>9</v>
      </c>
    </row>
    <row r="56" spans="1:6" x14ac:dyDescent="0.75">
      <c r="A56" t="s">
        <v>25</v>
      </c>
      <c r="B56" t="str">
        <f t="shared" si="0"/>
        <v>2020-05-23--2020-05-29</v>
      </c>
      <c r="C56" s="11">
        <v>43974</v>
      </c>
      <c r="D56" s="11">
        <f t="shared" si="1"/>
        <v>43980</v>
      </c>
      <c r="E56" t="s">
        <v>5</v>
      </c>
      <c r="F56">
        <v>2</v>
      </c>
    </row>
    <row r="57" spans="1:6" x14ac:dyDescent="0.75">
      <c r="A57" t="s">
        <v>26</v>
      </c>
      <c r="B57" t="str">
        <f t="shared" si="0"/>
        <v>2020-05-30--2020-06-05</v>
      </c>
      <c r="C57" s="11">
        <v>43981</v>
      </c>
      <c r="D57" s="11">
        <f t="shared" si="1"/>
        <v>43987</v>
      </c>
      <c r="E57" t="s">
        <v>3</v>
      </c>
      <c r="F57">
        <v>58</v>
      </c>
    </row>
    <row r="58" spans="1:6" x14ac:dyDescent="0.75">
      <c r="A58" t="s">
        <v>26</v>
      </c>
      <c r="B58" t="str">
        <f t="shared" si="0"/>
        <v>2020-05-30--2020-06-05</v>
      </c>
      <c r="C58" s="11">
        <v>43981</v>
      </c>
      <c r="D58" s="11">
        <f t="shared" si="1"/>
        <v>43987</v>
      </c>
      <c r="E58" t="s">
        <v>4</v>
      </c>
      <c r="F58">
        <v>5</v>
      </c>
    </row>
    <row r="59" spans="1:6" x14ac:dyDescent="0.75">
      <c r="A59" t="s">
        <v>27</v>
      </c>
      <c r="B59" t="str">
        <f t="shared" si="0"/>
        <v>2020-06-06--2020-06-12</v>
      </c>
      <c r="C59" s="11">
        <v>43988</v>
      </c>
      <c r="D59" s="11">
        <f t="shared" si="1"/>
        <v>43994</v>
      </c>
      <c r="E59" t="s">
        <v>3</v>
      </c>
      <c r="F59">
        <v>65</v>
      </c>
    </row>
    <row r="60" spans="1:6" x14ac:dyDescent="0.75">
      <c r="A60" t="s">
        <v>27</v>
      </c>
      <c r="B60" t="str">
        <f t="shared" si="0"/>
        <v>2020-06-06--2020-06-12</v>
      </c>
      <c r="C60" s="11">
        <v>43988</v>
      </c>
      <c r="D60" s="11">
        <f t="shared" si="1"/>
        <v>43994</v>
      </c>
      <c r="E60" t="s">
        <v>5</v>
      </c>
      <c r="F60">
        <v>3</v>
      </c>
    </row>
    <row r="61" spans="1:6" x14ac:dyDescent="0.75">
      <c r="A61" t="s">
        <v>27</v>
      </c>
      <c r="B61" t="str">
        <f t="shared" si="0"/>
        <v>2020-06-06--2020-06-12</v>
      </c>
      <c r="C61" s="11">
        <v>43988</v>
      </c>
      <c r="D61" s="11">
        <f t="shared" si="1"/>
        <v>43994</v>
      </c>
      <c r="E61" t="s">
        <v>4</v>
      </c>
      <c r="F61">
        <v>3</v>
      </c>
    </row>
    <row r="62" spans="1:6" x14ac:dyDescent="0.75">
      <c r="A62" t="s">
        <v>28</v>
      </c>
      <c r="B62" t="str">
        <f t="shared" si="0"/>
        <v>2020-06-13--2020-06-19</v>
      </c>
      <c r="C62" s="11">
        <v>43995</v>
      </c>
      <c r="D62" s="11">
        <f t="shared" si="1"/>
        <v>44001</v>
      </c>
      <c r="E62" t="s">
        <v>3</v>
      </c>
      <c r="F62">
        <v>132</v>
      </c>
    </row>
    <row r="63" spans="1:6" x14ac:dyDescent="0.75">
      <c r="A63" t="s">
        <v>28</v>
      </c>
      <c r="B63" t="str">
        <f t="shared" si="0"/>
        <v>2020-06-13--2020-06-19</v>
      </c>
      <c r="C63" s="11">
        <v>43995</v>
      </c>
      <c r="D63" s="11">
        <f t="shared" si="1"/>
        <v>44001</v>
      </c>
      <c r="E63" t="s">
        <v>5</v>
      </c>
      <c r="F63">
        <v>4</v>
      </c>
    </row>
    <row r="64" spans="1:6" x14ac:dyDescent="0.75">
      <c r="A64" t="s">
        <v>28</v>
      </c>
      <c r="B64" t="str">
        <f t="shared" si="0"/>
        <v>2020-06-13--2020-06-19</v>
      </c>
      <c r="C64" s="11">
        <v>43995</v>
      </c>
      <c r="D64" s="11">
        <f t="shared" si="1"/>
        <v>44001</v>
      </c>
      <c r="E64" t="s">
        <v>4</v>
      </c>
      <c r="F64">
        <v>2</v>
      </c>
    </row>
    <row r="65" spans="1:6" x14ac:dyDescent="0.75">
      <c r="A65" t="s">
        <v>29</v>
      </c>
      <c r="B65" t="str">
        <f t="shared" si="0"/>
        <v>2020-06-20--2020-06-26</v>
      </c>
      <c r="C65" s="11">
        <v>44002</v>
      </c>
      <c r="D65" s="11">
        <f t="shared" si="1"/>
        <v>44008</v>
      </c>
      <c r="E65" t="s">
        <v>3</v>
      </c>
      <c r="F65">
        <v>108</v>
      </c>
    </row>
    <row r="66" spans="1:6" x14ac:dyDescent="0.75">
      <c r="A66" t="s">
        <v>29</v>
      </c>
      <c r="B66" t="str">
        <f t="shared" si="0"/>
        <v>2020-06-20--2020-06-26</v>
      </c>
      <c r="C66" s="11">
        <v>44002</v>
      </c>
      <c r="D66" s="11">
        <f t="shared" si="1"/>
        <v>44008</v>
      </c>
      <c r="E66" t="s">
        <v>4</v>
      </c>
      <c r="F66">
        <v>32</v>
      </c>
    </row>
    <row r="67" spans="1:6" x14ac:dyDescent="0.75">
      <c r="A67" t="s">
        <v>29</v>
      </c>
      <c r="B67" t="str">
        <f t="shared" ref="B67:B130" si="2">TEXT(C67,"YYYY-MM-DD")&amp;"--"&amp;TEXT(D67,"YYYY-MM-DD")</f>
        <v>2020-06-20--2020-06-26</v>
      </c>
      <c r="C67" s="11">
        <v>44002</v>
      </c>
      <c r="D67" s="11">
        <f t="shared" ref="D67:D130" si="3">C67+6</f>
        <v>44008</v>
      </c>
      <c r="E67" t="s">
        <v>5</v>
      </c>
      <c r="F67">
        <v>9</v>
      </c>
    </row>
    <row r="68" spans="1:6" x14ac:dyDescent="0.75">
      <c r="A68" t="s">
        <v>30</v>
      </c>
      <c r="B68" t="str">
        <f t="shared" si="2"/>
        <v>2020-06-27--2020-07-03</v>
      </c>
      <c r="C68" s="11">
        <v>44009</v>
      </c>
      <c r="D68" s="11">
        <f t="shared" si="3"/>
        <v>44015</v>
      </c>
      <c r="E68" t="s">
        <v>3</v>
      </c>
      <c r="F68">
        <v>59</v>
      </c>
    </row>
    <row r="69" spans="1:6" x14ac:dyDescent="0.75">
      <c r="A69" t="s">
        <v>30</v>
      </c>
      <c r="B69" t="str">
        <f t="shared" si="2"/>
        <v>2020-06-27--2020-07-03</v>
      </c>
      <c r="C69" s="11">
        <v>44009</v>
      </c>
      <c r="D69" s="11">
        <f t="shared" si="3"/>
        <v>44015</v>
      </c>
      <c r="E69" t="s">
        <v>4</v>
      </c>
      <c r="F69">
        <v>7</v>
      </c>
    </row>
    <row r="70" spans="1:6" x14ac:dyDescent="0.75">
      <c r="A70" t="s">
        <v>30</v>
      </c>
      <c r="B70" t="str">
        <f t="shared" si="2"/>
        <v>2020-06-27--2020-07-03</v>
      </c>
      <c r="C70" s="11">
        <v>44009</v>
      </c>
      <c r="D70" s="11">
        <f t="shared" si="3"/>
        <v>44015</v>
      </c>
      <c r="E70" t="s">
        <v>5</v>
      </c>
      <c r="F70">
        <v>3</v>
      </c>
    </row>
    <row r="71" spans="1:6" x14ac:dyDescent="0.75">
      <c r="A71" t="s">
        <v>31</v>
      </c>
      <c r="B71" t="str">
        <f t="shared" si="2"/>
        <v>2020-07-04--2020-07-10</v>
      </c>
      <c r="C71" s="11">
        <v>44016</v>
      </c>
      <c r="D71" s="11">
        <f t="shared" si="3"/>
        <v>44022</v>
      </c>
      <c r="E71" t="s">
        <v>3</v>
      </c>
      <c r="F71">
        <v>71</v>
      </c>
    </row>
    <row r="72" spans="1:6" x14ac:dyDescent="0.75">
      <c r="A72" t="s">
        <v>31</v>
      </c>
      <c r="B72" t="str">
        <f t="shared" si="2"/>
        <v>2020-07-04--2020-07-10</v>
      </c>
      <c r="C72" s="11">
        <v>44016</v>
      </c>
      <c r="D72" s="11">
        <f t="shared" si="3"/>
        <v>44022</v>
      </c>
      <c r="E72" t="s">
        <v>4</v>
      </c>
      <c r="F72">
        <v>9</v>
      </c>
    </row>
    <row r="73" spans="1:6" x14ac:dyDescent="0.75">
      <c r="A73" t="s">
        <v>31</v>
      </c>
      <c r="B73" t="str">
        <f t="shared" si="2"/>
        <v>2020-07-04--2020-07-10</v>
      </c>
      <c r="C73" s="11">
        <v>44016</v>
      </c>
      <c r="D73" s="11">
        <f t="shared" si="3"/>
        <v>44022</v>
      </c>
      <c r="E73" t="s">
        <v>5</v>
      </c>
      <c r="F73">
        <v>1</v>
      </c>
    </row>
    <row r="74" spans="1:6" x14ac:dyDescent="0.75">
      <c r="A74" t="s">
        <v>32</v>
      </c>
      <c r="B74" t="str">
        <f t="shared" si="2"/>
        <v>2020-07-11--2020-07-17</v>
      </c>
      <c r="C74" s="11">
        <v>44023</v>
      </c>
      <c r="D74" s="11">
        <f t="shared" si="3"/>
        <v>44029</v>
      </c>
      <c r="E74" t="s">
        <v>3</v>
      </c>
      <c r="F74">
        <v>85</v>
      </c>
    </row>
    <row r="75" spans="1:6" x14ac:dyDescent="0.75">
      <c r="A75" t="s">
        <v>32</v>
      </c>
      <c r="B75" t="str">
        <f t="shared" si="2"/>
        <v>2020-07-11--2020-07-17</v>
      </c>
      <c r="C75" s="11">
        <v>44023</v>
      </c>
      <c r="D75" s="11">
        <f t="shared" si="3"/>
        <v>44029</v>
      </c>
      <c r="E75" t="s">
        <v>4</v>
      </c>
      <c r="F75">
        <v>12</v>
      </c>
    </row>
    <row r="76" spans="1:6" x14ac:dyDescent="0.75">
      <c r="A76" t="s">
        <v>33</v>
      </c>
      <c r="B76" t="str">
        <f t="shared" si="2"/>
        <v>2020-07-18--2020-07-24</v>
      </c>
      <c r="C76" s="11">
        <v>44030</v>
      </c>
      <c r="D76" s="11">
        <f t="shared" si="3"/>
        <v>44036</v>
      </c>
      <c r="E76" t="s">
        <v>3</v>
      </c>
      <c r="F76">
        <v>67</v>
      </c>
    </row>
    <row r="77" spans="1:6" x14ac:dyDescent="0.75">
      <c r="A77" t="s">
        <v>33</v>
      </c>
      <c r="B77" t="str">
        <f t="shared" si="2"/>
        <v>2020-07-18--2020-07-24</v>
      </c>
      <c r="C77" s="11">
        <v>44030</v>
      </c>
      <c r="D77" s="11">
        <f t="shared" si="3"/>
        <v>44036</v>
      </c>
      <c r="E77" t="s">
        <v>4</v>
      </c>
      <c r="F77">
        <v>16</v>
      </c>
    </row>
    <row r="78" spans="1:6" x14ac:dyDescent="0.75">
      <c r="A78" t="s">
        <v>33</v>
      </c>
      <c r="B78" t="str">
        <f t="shared" si="2"/>
        <v>2020-07-18--2020-07-24</v>
      </c>
      <c r="C78" s="11">
        <v>44030</v>
      </c>
      <c r="D78" s="11">
        <f t="shared" si="3"/>
        <v>44036</v>
      </c>
      <c r="E78" t="s">
        <v>5</v>
      </c>
      <c r="F78">
        <v>2</v>
      </c>
    </row>
    <row r="79" spans="1:6" x14ac:dyDescent="0.75">
      <c r="A79" t="s">
        <v>34</v>
      </c>
      <c r="B79" t="str">
        <f t="shared" si="2"/>
        <v>2020-07-25--2020-07-31</v>
      </c>
      <c r="C79" s="11">
        <v>44037</v>
      </c>
      <c r="D79" s="11">
        <f t="shared" si="3"/>
        <v>44043</v>
      </c>
      <c r="E79" t="s">
        <v>3</v>
      </c>
      <c r="F79">
        <v>66</v>
      </c>
    </row>
    <row r="80" spans="1:6" x14ac:dyDescent="0.75">
      <c r="A80" t="s">
        <v>34</v>
      </c>
      <c r="B80" t="str">
        <f t="shared" si="2"/>
        <v>2020-07-25--2020-07-31</v>
      </c>
      <c r="C80" s="11">
        <v>44037</v>
      </c>
      <c r="D80" s="11">
        <f t="shared" si="3"/>
        <v>44043</v>
      </c>
      <c r="E80" t="s">
        <v>4</v>
      </c>
      <c r="F80">
        <v>6</v>
      </c>
    </row>
    <row r="81" spans="1:6" x14ac:dyDescent="0.75">
      <c r="A81" t="s">
        <v>34</v>
      </c>
      <c r="B81" t="str">
        <f t="shared" si="2"/>
        <v>2020-07-25--2020-07-31</v>
      </c>
      <c r="C81" s="11">
        <v>44037</v>
      </c>
      <c r="D81" s="11">
        <f t="shared" si="3"/>
        <v>44043</v>
      </c>
      <c r="E81" t="s">
        <v>5</v>
      </c>
      <c r="F81">
        <v>1</v>
      </c>
    </row>
    <row r="82" spans="1:6" x14ac:dyDescent="0.75">
      <c r="A82" t="s">
        <v>35</v>
      </c>
      <c r="B82" t="str">
        <f t="shared" si="2"/>
        <v>2020-08-01--2020-08-07</v>
      </c>
      <c r="C82" s="11">
        <v>44044</v>
      </c>
      <c r="D82" s="11">
        <f t="shared" si="3"/>
        <v>44050</v>
      </c>
      <c r="E82" t="s">
        <v>3</v>
      </c>
      <c r="F82">
        <v>589</v>
      </c>
    </row>
    <row r="83" spans="1:6" x14ac:dyDescent="0.75">
      <c r="A83" t="s">
        <v>35</v>
      </c>
      <c r="B83" t="str">
        <f t="shared" si="2"/>
        <v>2020-08-01--2020-08-07</v>
      </c>
      <c r="C83" s="11">
        <v>44044</v>
      </c>
      <c r="D83" s="11">
        <f t="shared" si="3"/>
        <v>44050</v>
      </c>
      <c r="E83" t="s">
        <v>4</v>
      </c>
      <c r="F83">
        <v>143</v>
      </c>
    </row>
    <row r="84" spans="1:6" x14ac:dyDescent="0.75">
      <c r="A84" t="s">
        <v>35</v>
      </c>
      <c r="B84" t="str">
        <f t="shared" si="2"/>
        <v>2020-08-01--2020-08-07</v>
      </c>
      <c r="C84" s="11">
        <v>44044</v>
      </c>
      <c r="D84" s="11">
        <f t="shared" si="3"/>
        <v>44050</v>
      </c>
      <c r="E84" t="s">
        <v>5</v>
      </c>
      <c r="F84">
        <v>24</v>
      </c>
    </row>
    <row r="85" spans="1:6" x14ac:dyDescent="0.75">
      <c r="A85" t="s">
        <v>36</v>
      </c>
      <c r="B85" t="str">
        <f t="shared" si="2"/>
        <v>2020-08-08--2020-08-14</v>
      </c>
      <c r="C85" s="11">
        <v>44051</v>
      </c>
      <c r="D85" s="11">
        <f t="shared" si="3"/>
        <v>44057</v>
      </c>
      <c r="E85" t="s">
        <v>3</v>
      </c>
      <c r="F85">
        <v>632</v>
      </c>
    </row>
    <row r="86" spans="1:6" x14ac:dyDescent="0.75">
      <c r="A86" t="s">
        <v>36</v>
      </c>
      <c r="B86" t="str">
        <f t="shared" si="2"/>
        <v>2020-08-08--2020-08-14</v>
      </c>
      <c r="C86" s="11">
        <v>44051</v>
      </c>
      <c r="D86" s="11">
        <f t="shared" si="3"/>
        <v>44057</v>
      </c>
      <c r="E86" t="s">
        <v>4</v>
      </c>
      <c r="F86">
        <v>114</v>
      </c>
    </row>
    <row r="87" spans="1:6" x14ac:dyDescent="0.75">
      <c r="A87" t="s">
        <v>36</v>
      </c>
      <c r="B87" t="str">
        <f t="shared" si="2"/>
        <v>2020-08-08--2020-08-14</v>
      </c>
      <c r="C87" s="11">
        <v>44051</v>
      </c>
      <c r="D87" s="11">
        <f t="shared" si="3"/>
        <v>44057</v>
      </c>
      <c r="E87" t="s">
        <v>5</v>
      </c>
      <c r="F87">
        <v>29</v>
      </c>
    </row>
    <row r="88" spans="1:6" x14ac:dyDescent="0.75">
      <c r="A88" t="s">
        <v>37</v>
      </c>
      <c r="B88" t="str">
        <f t="shared" si="2"/>
        <v>2020-08-15--2020-08-21</v>
      </c>
      <c r="C88" s="11">
        <v>44058</v>
      </c>
      <c r="D88" s="11">
        <f t="shared" si="3"/>
        <v>44064</v>
      </c>
      <c r="E88" t="s">
        <v>3</v>
      </c>
      <c r="F88">
        <v>649</v>
      </c>
    </row>
    <row r="89" spans="1:6" x14ac:dyDescent="0.75">
      <c r="A89" t="s">
        <v>37</v>
      </c>
      <c r="B89" t="str">
        <f t="shared" si="2"/>
        <v>2020-08-15--2020-08-21</v>
      </c>
      <c r="C89" s="11">
        <v>44058</v>
      </c>
      <c r="D89" s="11">
        <f t="shared" si="3"/>
        <v>44064</v>
      </c>
      <c r="E89" t="s">
        <v>4</v>
      </c>
      <c r="F89">
        <v>144</v>
      </c>
    </row>
    <row r="90" spans="1:6" x14ac:dyDescent="0.75">
      <c r="A90" t="s">
        <v>37</v>
      </c>
      <c r="B90" t="str">
        <f t="shared" si="2"/>
        <v>2020-08-15--2020-08-21</v>
      </c>
      <c r="C90" s="11">
        <v>44058</v>
      </c>
      <c r="D90" s="11">
        <f t="shared" si="3"/>
        <v>44064</v>
      </c>
      <c r="E90" t="s">
        <v>5</v>
      </c>
      <c r="F90">
        <v>19</v>
      </c>
    </row>
    <row r="91" spans="1:6" x14ac:dyDescent="0.75">
      <c r="A91" t="s">
        <v>38</v>
      </c>
      <c r="B91" t="str">
        <f t="shared" si="2"/>
        <v>2020-08-22--2020-08-28</v>
      </c>
      <c r="C91" s="11">
        <v>44065</v>
      </c>
      <c r="D91" s="11">
        <f t="shared" si="3"/>
        <v>44071</v>
      </c>
      <c r="E91" t="s">
        <v>3</v>
      </c>
      <c r="F91">
        <v>581</v>
      </c>
    </row>
    <row r="92" spans="1:6" x14ac:dyDescent="0.75">
      <c r="A92" t="s">
        <v>38</v>
      </c>
      <c r="B92" t="str">
        <f t="shared" si="2"/>
        <v>2020-08-22--2020-08-28</v>
      </c>
      <c r="C92" s="11">
        <v>44065</v>
      </c>
      <c r="D92" s="11">
        <f t="shared" si="3"/>
        <v>44071</v>
      </c>
      <c r="E92" t="s">
        <v>4</v>
      </c>
      <c r="F92">
        <v>144</v>
      </c>
    </row>
    <row r="93" spans="1:6" x14ac:dyDescent="0.75">
      <c r="A93" t="s">
        <v>38</v>
      </c>
      <c r="B93" t="str">
        <f t="shared" si="2"/>
        <v>2020-08-22--2020-08-28</v>
      </c>
      <c r="C93" s="11">
        <v>44065</v>
      </c>
      <c r="D93" s="11">
        <f t="shared" si="3"/>
        <v>44071</v>
      </c>
      <c r="E93" t="s">
        <v>5</v>
      </c>
      <c r="F93">
        <v>44</v>
      </c>
    </row>
    <row r="94" spans="1:6" x14ac:dyDescent="0.75">
      <c r="A94" t="s">
        <v>39</v>
      </c>
      <c r="B94" t="str">
        <f t="shared" si="2"/>
        <v>2020-08-29--2020-09-04</v>
      </c>
      <c r="C94" s="11">
        <v>44072</v>
      </c>
      <c r="D94" s="11">
        <f t="shared" si="3"/>
        <v>44078</v>
      </c>
      <c r="E94" t="s">
        <v>3</v>
      </c>
      <c r="F94">
        <v>524</v>
      </c>
    </row>
    <row r="95" spans="1:6" x14ac:dyDescent="0.75">
      <c r="A95" t="s">
        <v>39</v>
      </c>
      <c r="B95" t="str">
        <f t="shared" si="2"/>
        <v>2020-08-29--2020-09-04</v>
      </c>
      <c r="C95" s="11">
        <v>44072</v>
      </c>
      <c r="D95" s="11">
        <f t="shared" si="3"/>
        <v>44078</v>
      </c>
      <c r="E95" t="s">
        <v>4</v>
      </c>
      <c r="F95">
        <v>74</v>
      </c>
    </row>
    <row r="96" spans="1:6" x14ac:dyDescent="0.75">
      <c r="A96" t="s">
        <v>39</v>
      </c>
      <c r="B96" t="str">
        <f t="shared" si="2"/>
        <v>2020-08-29--2020-09-04</v>
      </c>
      <c r="C96" s="11">
        <v>44072</v>
      </c>
      <c r="D96" s="11">
        <f t="shared" si="3"/>
        <v>44078</v>
      </c>
      <c r="E96" t="s">
        <v>5</v>
      </c>
      <c r="F96">
        <v>24</v>
      </c>
    </row>
    <row r="97" spans="1:6" x14ac:dyDescent="0.75">
      <c r="A97" t="s">
        <v>40</v>
      </c>
      <c r="B97" t="str">
        <f t="shared" si="2"/>
        <v>2020-09-05--2020-09-11</v>
      </c>
      <c r="C97" s="11">
        <v>44079</v>
      </c>
      <c r="D97" s="11">
        <f t="shared" si="3"/>
        <v>44085</v>
      </c>
      <c r="E97" t="s">
        <v>3</v>
      </c>
      <c r="F97">
        <v>529</v>
      </c>
    </row>
    <row r="98" spans="1:6" x14ac:dyDescent="0.75">
      <c r="A98" t="s">
        <v>40</v>
      </c>
      <c r="B98" t="str">
        <f t="shared" si="2"/>
        <v>2020-09-05--2020-09-11</v>
      </c>
      <c r="C98" s="11">
        <v>44079</v>
      </c>
      <c r="D98" s="11">
        <f t="shared" si="3"/>
        <v>44085</v>
      </c>
      <c r="E98" t="s">
        <v>4</v>
      </c>
      <c r="F98">
        <v>101</v>
      </c>
    </row>
    <row r="99" spans="1:6" x14ac:dyDescent="0.75">
      <c r="A99" t="s">
        <v>40</v>
      </c>
      <c r="B99" t="str">
        <f t="shared" si="2"/>
        <v>2020-09-05--2020-09-11</v>
      </c>
      <c r="C99" s="11">
        <v>44079</v>
      </c>
      <c r="D99" s="11">
        <f t="shared" si="3"/>
        <v>44085</v>
      </c>
      <c r="E99" t="s">
        <v>5</v>
      </c>
      <c r="F99">
        <v>28</v>
      </c>
    </row>
    <row r="100" spans="1:6" x14ac:dyDescent="0.75">
      <c r="A100" t="s">
        <v>41</v>
      </c>
      <c r="B100" t="str">
        <f t="shared" si="2"/>
        <v>2020-09-12--2020-09-18</v>
      </c>
      <c r="C100" s="11">
        <v>44086</v>
      </c>
      <c r="D100" s="11">
        <f t="shared" si="3"/>
        <v>44092</v>
      </c>
      <c r="E100" t="s">
        <v>3</v>
      </c>
      <c r="F100">
        <v>432</v>
      </c>
    </row>
    <row r="101" spans="1:6" x14ac:dyDescent="0.75">
      <c r="A101" t="s">
        <v>41</v>
      </c>
      <c r="B101" t="str">
        <f t="shared" si="2"/>
        <v>2020-09-12--2020-09-18</v>
      </c>
      <c r="C101" s="11">
        <v>44086</v>
      </c>
      <c r="D101" s="11">
        <f t="shared" si="3"/>
        <v>44092</v>
      </c>
      <c r="E101" t="s">
        <v>4</v>
      </c>
      <c r="F101">
        <v>108</v>
      </c>
    </row>
    <row r="102" spans="1:6" x14ac:dyDescent="0.75">
      <c r="A102" t="s">
        <v>41</v>
      </c>
      <c r="B102" t="str">
        <f t="shared" si="2"/>
        <v>2020-09-12--2020-09-18</v>
      </c>
      <c r="C102" s="11">
        <v>44086</v>
      </c>
      <c r="D102" s="11">
        <f t="shared" si="3"/>
        <v>44092</v>
      </c>
      <c r="E102" t="s">
        <v>5</v>
      </c>
      <c r="F102">
        <v>14</v>
      </c>
    </row>
    <row r="103" spans="1:6" x14ac:dyDescent="0.75">
      <c r="A103" t="s">
        <v>42</v>
      </c>
      <c r="B103" t="str">
        <f t="shared" si="2"/>
        <v>2020-09-19--2020-09-25</v>
      </c>
      <c r="C103" s="11">
        <v>44093</v>
      </c>
      <c r="D103" s="11">
        <f t="shared" si="3"/>
        <v>44099</v>
      </c>
      <c r="E103" t="s">
        <v>3</v>
      </c>
      <c r="F103">
        <v>462</v>
      </c>
    </row>
    <row r="104" spans="1:6" x14ac:dyDescent="0.75">
      <c r="A104" t="s">
        <v>42</v>
      </c>
      <c r="B104" t="str">
        <f t="shared" si="2"/>
        <v>2020-09-19--2020-09-25</v>
      </c>
      <c r="C104" s="11">
        <v>44093</v>
      </c>
      <c r="D104" s="11">
        <f t="shared" si="3"/>
        <v>44099</v>
      </c>
      <c r="E104" t="s">
        <v>4</v>
      </c>
      <c r="F104">
        <v>57</v>
      </c>
    </row>
    <row r="105" spans="1:6" x14ac:dyDescent="0.75">
      <c r="A105" t="s">
        <v>42</v>
      </c>
      <c r="B105" t="str">
        <f t="shared" si="2"/>
        <v>2020-09-19--2020-09-25</v>
      </c>
      <c r="C105" s="11">
        <v>44093</v>
      </c>
      <c r="D105" s="11">
        <f t="shared" si="3"/>
        <v>44099</v>
      </c>
      <c r="E105" t="s">
        <v>5</v>
      </c>
      <c r="F105">
        <v>13</v>
      </c>
    </row>
    <row r="106" spans="1:6" x14ac:dyDescent="0.75">
      <c r="A106" t="s">
        <v>43</v>
      </c>
      <c r="B106" t="str">
        <f t="shared" si="2"/>
        <v>2020-09-26--2020-10-02</v>
      </c>
      <c r="C106" s="11">
        <v>44100</v>
      </c>
      <c r="D106" s="11">
        <f t="shared" si="3"/>
        <v>44106</v>
      </c>
      <c r="E106" t="s">
        <v>3</v>
      </c>
      <c r="F106">
        <v>523</v>
      </c>
    </row>
    <row r="107" spans="1:6" x14ac:dyDescent="0.75">
      <c r="A107" t="s">
        <v>43</v>
      </c>
      <c r="B107" t="str">
        <f t="shared" si="2"/>
        <v>2020-09-26--2020-10-02</v>
      </c>
      <c r="C107" s="11">
        <v>44100</v>
      </c>
      <c r="D107" s="11">
        <f t="shared" si="3"/>
        <v>44106</v>
      </c>
      <c r="E107" t="s">
        <v>4</v>
      </c>
      <c r="F107">
        <v>277</v>
      </c>
    </row>
    <row r="108" spans="1:6" x14ac:dyDescent="0.75">
      <c r="A108" t="s">
        <v>43</v>
      </c>
      <c r="B108" t="str">
        <f t="shared" si="2"/>
        <v>2020-09-26--2020-10-02</v>
      </c>
      <c r="C108" s="11">
        <v>44100</v>
      </c>
      <c r="D108" s="11">
        <f t="shared" si="3"/>
        <v>44106</v>
      </c>
      <c r="E108" t="s">
        <v>5</v>
      </c>
      <c r="F108">
        <v>44</v>
      </c>
    </row>
    <row r="109" spans="1:6" x14ac:dyDescent="0.75">
      <c r="A109" t="s">
        <v>44</v>
      </c>
      <c r="B109" t="str">
        <f t="shared" si="2"/>
        <v>2020-10-03--2020-10-09</v>
      </c>
      <c r="C109" s="11">
        <v>44107</v>
      </c>
      <c r="D109" s="11">
        <f t="shared" si="3"/>
        <v>44113</v>
      </c>
      <c r="E109" t="s">
        <v>3</v>
      </c>
      <c r="F109">
        <v>598</v>
      </c>
    </row>
    <row r="110" spans="1:6" x14ac:dyDescent="0.75">
      <c r="A110" t="s">
        <v>44</v>
      </c>
      <c r="B110" t="str">
        <f t="shared" si="2"/>
        <v>2020-10-03--2020-10-09</v>
      </c>
      <c r="C110" s="11">
        <v>44107</v>
      </c>
      <c r="D110" s="11">
        <f t="shared" si="3"/>
        <v>44113</v>
      </c>
      <c r="E110" t="s">
        <v>4</v>
      </c>
      <c r="F110">
        <v>108</v>
      </c>
    </row>
    <row r="111" spans="1:6" x14ac:dyDescent="0.75">
      <c r="A111" t="s">
        <v>44</v>
      </c>
      <c r="B111" t="str">
        <f t="shared" si="2"/>
        <v>2020-10-03--2020-10-09</v>
      </c>
      <c r="C111" s="11">
        <v>44107</v>
      </c>
      <c r="D111" s="11">
        <f t="shared" si="3"/>
        <v>44113</v>
      </c>
      <c r="E111" t="s">
        <v>5</v>
      </c>
      <c r="F111">
        <v>15</v>
      </c>
    </row>
    <row r="112" spans="1:6" x14ac:dyDescent="0.75">
      <c r="A112" t="s">
        <v>45</v>
      </c>
      <c r="B112" t="str">
        <f t="shared" si="2"/>
        <v>2020-10-10--2020-10-16</v>
      </c>
      <c r="C112" s="11">
        <v>44114</v>
      </c>
      <c r="D112" s="11">
        <f t="shared" si="3"/>
        <v>44120</v>
      </c>
      <c r="E112" t="s">
        <v>3</v>
      </c>
      <c r="F112">
        <v>412</v>
      </c>
    </row>
    <row r="113" spans="1:6" x14ac:dyDescent="0.75">
      <c r="A113" t="s">
        <v>45</v>
      </c>
      <c r="B113" t="str">
        <f t="shared" si="2"/>
        <v>2020-10-10--2020-10-16</v>
      </c>
      <c r="C113" s="11">
        <v>44114</v>
      </c>
      <c r="D113" s="11">
        <f t="shared" si="3"/>
        <v>44120</v>
      </c>
      <c r="E113" t="s">
        <v>4</v>
      </c>
      <c r="F113">
        <v>72</v>
      </c>
    </row>
    <row r="114" spans="1:6" x14ac:dyDescent="0.75">
      <c r="A114" t="s">
        <v>45</v>
      </c>
      <c r="B114" t="str">
        <f t="shared" si="2"/>
        <v>2020-10-10--2020-10-16</v>
      </c>
      <c r="C114" s="11">
        <v>44114</v>
      </c>
      <c r="D114" s="11">
        <f t="shared" si="3"/>
        <v>44120</v>
      </c>
      <c r="E114" t="s">
        <v>5</v>
      </c>
      <c r="F114">
        <v>27</v>
      </c>
    </row>
    <row r="115" spans="1:6" x14ac:dyDescent="0.75">
      <c r="A115" t="s">
        <v>46</v>
      </c>
      <c r="B115" t="str">
        <f t="shared" si="2"/>
        <v>2020-10-17--2020-10-23</v>
      </c>
      <c r="C115" s="11">
        <v>44121</v>
      </c>
      <c r="D115" s="11">
        <f t="shared" si="3"/>
        <v>44127</v>
      </c>
      <c r="E115" t="s">
        <v>3</v>
      </c>
      <c r="F115">
        <v>613</v>
      </c>
    </row>
    <row r="116" spans="1:6" x14ac:dyDescent="0.75">
      <c r="A116" t="s">
        <v>46</v>
      </c>
      <c r="B116" t="str">
        <f t="shared" si="2"/>
        <v>2020-10-17--2020-10-23</v>
      </c>
      <c r="C116" s="11">
        <v>44121</v>
      </c>
      <c r="D116" s="11">
        <f t="shared" si="3"/>
        <v>44127</v>
      </c>
      <c r="E116" t="s">
        <v>4</v>
      </c>
      <c r="F116">
        <v>172</v>
      </c>
    </row>
    <row r="117" spans="1:6" x14ac:dyDescent="0.75">
      <c r="A117" t="s">
        <v>46</v>
      </c>
      <c r="B117" t="str">
        <f t="shared" si="2"/>
        <v>2020-10-17--2020-10-23</v>
      </c>
      <c r="C117" s="11">
        <v>44121</v>
      </c>
      <c r="D117" s="11">
        <f t="shared" si="3"/>
        <v>44127</v>
      </c>
      <c r="E117" t="s">
        <v>5</v>
      </c>
      <c r="F117">
        <v>10</v>
      </c>
    </row>
    <row r="118" spans="1:6" x14ac:dyDescent="0.75">
      <c r="A118" t="s">
        <v>47</v>
      </c>
      <c r="B118" t="str">
        <f t="shared" si="2"/>
        <v>2020-10-24--2020-10-30</v>
      </c>
      <c r="C118" s="11">
        <v>44128</v>
      </c>
      <c r="D118" s="11">
        <f t="shared" si="3"/>
        <v>44134</v>
      </c>
      <c r="E118" t="s">
        <v>3</v>
      </c>
      <c r="F118">
        <v>627</v>
      </c>
    </row>
    <row r="119" spans="1:6" x14ac:dyDescent="0.75">
      <c r="A119" t="s">
        <v>47</v>
      </c>
      <c r="B119" t="str">
        <f t="shared" si="2"/>
        <v>2020-10-24--2020-10-30</v>
      </c>
      <c r="C119" s="11">
        <v>44128</v>
      </c>
      <c r="D119" s="11">
        <f t="shared" si="3"/>
        <v>44134</v>
      </c>
      <c r="E119" t="s">
        <v>4</v>
      </c>
      <c r="F119">
        <v>110</v>
      </c>
    </row>
    <row r="120" spans="1:6" x14ac:dyDescent="0.75">
      <c r="A120" t="s">
        <v>47</v>
      </c>
      <c r="B120" t="str">
        <f t="shared" si="2"/>
        <v>2020-10-24--2020-10-30</v>
      </c>
      <c r="C120" s="11">
        <v>44128</v>
      </c>
      <c r="D120" s="11">
        <f t="shared" si="3"/>
        <v>44134</v>
      </c>
      <c r="E120" t="s">
        <v>5</v>
      </c>
      <c r="F120">
        <v>15</v>
      </c>
    </row>
    <row r="121" spans="1:6" x14ac:dyDescent="0.75">
      <c r="A121" t="s">
        <v>48</v>
      </c>
      <c r="B121" t="str">
        <f t="shared" si="2"/>
        <v>2020-10-31--2020-11-06</v>
      </c>
      <c r="C121" s="11">
        <v>44135</v>
      </c>
      <c r="D121" s="11">
        <f t="shared" si="3"/>
        <v>44141</v>
      </c>
      <c r="E121" t="s">
        <v>3</v>
      </c>
      <c r="F121">
        <v>458</v>
      </c>
    </row>
    <row r="122" spans="1:6" x14ac:dyDescent="0.75">
      <c r="A122" t="s">
        <v>48</v>
      </c>
      <c r="B122" t="str">
        <f t="shared" si="2"/>
        <v>2020-10-31--2020-11-06</v>
      </c>
      <c r="C122" s="11">
        <v>44135</v>
      </c>
      <c r="D122" s="11">
        <f t="shared" si="3"/>
        <v>44141</v>
      </c>
      <c r="E122" t="s">
        <v>4</v>
      </c>
      <c r="F122">
        <v>68</v>
      </c>
    </row>
    <row r="123" spans="1:6" x14ac:dyDescent="0.75">
      <c r="A123" t="s">
        <v>48</v>
      </c>
      <c r="B123" t="str">
        <f t="shared" si="2"/>
        <v>2020-10-31--2020-11-06</v>
      </c>
      <c r="C123" s="11">
        <v>44135</v>
      </c>
      <c r="D123" s="11">
        <f t="shared" si="3"/>
        <v>44141</v>
      </c>
      <c r="E123" t="s">
        <v>5</v>
      </c>
      <c r="F123">
        <v>8</v>
      </c>
    </row>
    <row r="124" spans="1:6" x14ac:dyDescent="0.75">
      <c r="A124" t="s">
        <v>49</v>
      </c>
      <c r="B124" t="str">
        <f t="shared" si="2"/>
        <v>2020-11-07--2020-11-13</v>
      </c>
      <c r="C124" s="11">
        <v>44142</v>
      </c>
      <c r="D124" s="11">
        <f t="shared" si="3"/>
        <v>44148</v>
      </c>
      <c r="E124" t="s">
        <v>3</v>
      </c>
      <c r="F124">
        <v>466</v>
      </c>
    </row>
    <row r="125" spans="1:6" x14ac:dyDescent="0.75">
      <c r="A125" t="s">
        <v>49</v>
      </c>
      <c r="B125" t="str">
        <f t="shared" si="2"/>
        <v>2020-11-07--2020-11-13</v>
      </c>
      <c r="C125" s="11">
        <v>44142</v>
      </c>
      <c r="D125" s="11">
        <f t="shared" si="3"/>
        <v>44148</v>
      </c>
      <c r="E125" t="s">
        <v>4</v>
      </c>
      <c r="F125">
        <v>67</v>
      </c>
    </row>
    <row r="126" spans="1:6" x14ac:dyDescent="0.75">
      <c r="A126" t="s">
        <v>49</v>
      </c>
      <c r="B126" t="str">
        <f t="shared" si="2"/>
        <v>2020-11-07--2020-11-13</v>
      </c>
      <c r="C126" s="11">
        <v>44142</v>
      </c>
      <c r="D126" s="11">
        <f t="shared" si="3"/>
        <v>44148</v>
      </c>
      <c r="E126" t="s">
        <v>5</v>
      </c>
      <c r="F126">
        <v>23</v>
      </c>
    </row>
    <row r="127" spans="1:6" x14ac:dyDescent="0.75">
      <c r="A127" t="s">
        <v>50</v>
      </c>
      <c r="B127" t="str">
        <f t="shared" si="2"/>
        <v>2020-11-14--2020-11-20</v>
      </c>
      <c r="C127" s="11">
        <v>44149</v>
      </c>
      <c r="D127" s="11">
        <f t="shared" si="3"/>
        <v>44155</v>
      </c>
      <c r="E127" t="s">
        <v>3</v>
      </c>
      <c r="F127">
        <v>483</v>
      </c>
    </row>
    <row r="128" spans="1:6" x14ac:dyDescent="0.75">
      <c r="A128" t="s">
        <v>50</v>
      </c>
      <c r="B128" t="str">
        <f t="shared" si="2"/>
        <v>2020-11-14--2020-11-20</v>
      </c>
      <c r="C128" s="11">
        <v>44149</v>
      </c>
      <c r="D128" s="11">
        <f t="shared" si="3"/>
        <v>44155</v>
      </c>
      <c r="E128" t="s">
        <v>4</v>
      </c>
      <c r="F128">
        <v>108</v>
      </c>
    </row>
    <row r="129" spans="1:6" x14ac:dyDescent="0.75">
      <c r="A129" t="s">
        <v>50</v>
      </c>
      <c r="B129" t="str">
        <f t="shared" si="2"/>
        <v>2020-11-14--2020-11-20</v>
      </c>
      <c r="C129" s="11">
        <v>44149</v>
      </c>
      <c r="D129" s="11">
        <f t="shared" si="3"/>
        <v>44155</v>
      </c>
      <c r="E129" t="s">
        <v>5</v>
      </c>
      <c r="F129">
        <v>29</v>
      </c>
    </row>
    <row r="130" spans="1:6" x14ac:dyDescent="0.75">
      <c r="A130" t="s">
        <v>51</v>
      </c>
      <c r="B130" t="str">
        <f t="shared" si="2"/>
        <v>2020-11-21--2020-11-27</v>
      </c>
      <c r="C130" s="11">
        <v>44156</v>
      </c>
      <c r="D130" s="11">
        <f t="shared" si="3"/>
        <v>44162</v>
      </c>
      <c r="E130" t="s">
        <v>3</v>
      </c>
      <c r="F130">
        <v>483</v>
      </c>
    </row>
    <row r="131" spans="1:6" x14ac:dyDescent="0.75">
      <c r="A131" t="s">
        <v>51</v>
      </c>
      <c r="B131" t="str">
        <f t="shared" ref="B131:B194" si="4">TEXT(C131,"YYYY-MM-DD")&amp;"--"&amp;TEXT(D131,"YYYY-MM-DD")</f>
        <v>2020-11-21--2020-11-27</v>
      </c>
      <c r="C131" s="11">
        <v>44156</v>
      </c>
      <c r="D131" s="11">
        <f t="shared" ref="D131:D194" si="5">C131+6</f>
        <v>44162</v>
      </c>
      <c r="E131" t="s">
        <v>4</v>
      </c>
      <c r="F131">
        <v>85</v>
      </c>
    </row>
    <row r="132" spans="1:6" x14ac:dyDescent="0.75">
      <c r="A132" t="s">
        <v>51</v>
      </c>
      <c r="B132" t="str">
        <f t="shared" si="4"/>
        <v>2020-11-21--2020-11-27</v>
      </c>
      <c r="C132" s="11">
        <v>44156</v>
      </c>
      <c r="D132" s="11">
        <f t="shared" si="5"/>
        <v>44162</v>
      </c>
      <c r="E132" t="s">
        <v>5</v>
      </c>
      <c r="F132">
        <v>18</v>
      </c>
    </row>
    <row r="133" spans="1:6" x14ac:dyDescent="0.75">
      <c r="A133" t="s">
        <v>52</v>
      </c>
      <c r="B133" t="str">
        <f t="shared" si="4"/>
        <v>2020-11-28--2020-12-04</v>
      </c>
      <c r="C133" s="11">
        <v>44163</v>
      </c>
      <c r="D133" s="11">
        <f t="shared" si="5"/>
        <v>44169</v>
      </c>
      <c r="E133" t="s">
        <v>3</v>
      </c>
      <c r="F133">
        <v>385</v>
      </c>
    </row>
    <row r="134" spans="1:6" x14ac:dyDescent="0.75">
      <c r="A134" t="s">
        <v>52</v>
      </c>
      <c r="B134" t="str">
        <f t="shared" si="4"/>
        <v>2020-11-28--2020-12-04</v>
      </c>
      <c r="C134" s="11">
        <v>44163</v>
      </c>
      <c r="D134" s="11">
        <f t="shared" si="5"/>
        <v>44169</v>
      </c>
      <c r="E134" t="s">
        <v>4</v>
      </c>
      <c r="F134">
        <v>92</v>
      </c>
    </row>
    <row r="135" spans="1:6" x14ac:dyDescent="0.75">
      <c r="A135" t="s">
        <v>52</v>
      </c>
      <c r="B135" t="str">
        <f t="shared" si="4"/>
        <v>2020-11-28--2020-12-04</v>
      </c>
      <c r="C135" s="11">
        <v>44163</v>
      </c>
      <c r="D135" s="11">
        <f t="shared" si="5"/>
        <v>44169</v>
      </c>
      <c r="E135" t="s">
        <v>5</v>
      </c>
      <c r="F135">
        <v>12</v>
      </c>
    </row>
    <row r="136" spans="1:6" x14ac:dyDescent="0.75">
      <c r="A136" t="s">
        <v>53</v>
      </c>
      <c r="B136" t="str">
        <f t="shared" si="4"/>
        <v>2020-12-05--2020-12-11</v>
      </c>
      <c r="C136" s="11">
        <v>44170</v>
      </c>
      <c r="D136" s="11">
        <f t="shared" si="5"/>
        <v>44176</v>
      </c>
      <c r="E136" t="s">
        <v>3</v>
      </c>
      <c r="F136">
        <v>481</v>
      </c>
    </row>
    <row r="137" spans="1:6" x14ac:dyDescent="0.75">
      <c r="A137" t="s">
        <v>53</v>
      </c>
      <c r="B137" t="str">
        <f t="shared" si="4"/>
        <v>2020-12-05--2020-12-11</v>
      </c>
      <c r="C137" s="11">
        <v>44170</v>
      </c>
      <c r="D137" s="11">
        <f t="shared" si="5"/>
        <v>44176</v>
      </c>
      <c r="E137" t="s">
        <v>4</v>
      </c>
      <c r="F137">
        <v>91</v>
      </c>
    </row>
    <row r="138" spans="1:6" x14ac:dyDescent="0.75">
      <c r="A138" t="s">
        <v>53</v>
      </c>
      <c r="B138" t="str">
        <f t="shared" si="4"/>
        <v>2020-12-05--2020-12-11</v>
      </c>
      <c r="C138" s="11">
        <v>44170</v>
      </c>
      <c r="D138" s="11">
        <f t="shared" si="5"/>
        <v>44176</v>
      </c>
      <c r="E138" t="s">
        <v>5</v>
      </c>
      <c r="F138">
        <v>12</v>
      </c>
    </row>
    <row r="139" spans="1:6" x14ac:dyDescent="0.75">
      <c r="A139" t="s">
        <v>54</v>
      </c>
      <c r="B139" t="str">
        <f t="shared" si="4"/>
        <v>2020-12-12--2020-12-18</v>
      </c>
      <c r="C139" s="11">
        <v>44177</v>
      </c>
      <c r="D139" s="11">
        <f t="shared" si="5"/>
        <v>44183</v>
      </c>
      <c r="E139" t="s">
        <v>3</v>
      </c>
      <c r="F139">
        <v>440</v>
      </c>
    </row>
    <row r="140" spans="1:6" x14ac:dyDescent="0.75">
      <c r="A140" t="s">
        <v>54</v>
      </c>
      <c r="B140" t="str">
        <f t="shared" si="4"/>
        <v>2020-12-12--2020-12-18</v>
      </c>
      <c r="C140" s="11">
        <v>44177</v>
      </c>
      <c r="D140" s="11">
        <f t="shared" si="5"/>
        <v>44183</v>
      </c>
      <c r="E140" t="s">
        <v>4</v>
      </c>
      <c r="F140">
        <v>81</v>
      </c>
    </row>
    <row r="141" spans="1:6" x14ac:dyDescent="0.75">
      <c r="A141" t="s">
        <v>54</v>
      </c>
      <c r="B141" t="str">
        <f t="shared" si="4"/>
        <v>2020-12-12--2020-12-18</v>
      </c>
      <c r="C141" s="11">
        <v>44177</v>
      </c>
      <c r="D141" s="11">
        <f t="shared" si="5"/>
        <v>44183</v>
      </c>
      <c r="E141" t="s">
        <v>5</v>
      </c>
      <c r="F141">
        <v>25</v>
      </c>
    </row>
    <row r="142" spans="1:6" x14ac:dyDescent="0.75">
      <c r="A142" t="s">
        <v>55</v>
      </c>
      <c r="B142" t="str">
        <f t="shared" si="4"/>
        <v>2020-12-19--2020-12-25</v>
      </c>
      <c r="C142" s="11">
        <v>44184</v>
      </c>
      <c r="D142" s="11">
        <f t="shared" si="5"/>
        <v>44190</v>
      </c>
      <c r="E142" t="s">
        <v>3</v>
      </c>
      <c r="F142">
        <v>411</v>
      </c>
    </row>
    <row r="143" spans="1:6" x14ac:dyDescent="0.75">
      <c r="A143" t="s">
        <v>55</v>
      </c>
      <c r="B143" t="str">
        <f t="shared" si="4"/>
        <v>2020-12-19--2020-12-25</v>
      </c>
      <c r="C143" s="11">
        <v>44184</v>
      </c>
      <c r="D143" s="11">
        <f t="shared" si="5"/>
        <v>44190</v>
      </c>
      <c r="E143" t="s">
        <v>4</v>
      </c>
      <c r="F143">
        <v>94</v>
      </c>
    </row>
    <row r="144" spans="1:6" x14ac:dyDescent="0.75">
      <c r="A144" t="s">
        <v>55</v>
      </c>
      <c r="B144" t="str">
        <f t="shared" si="4"/>
        <v>2020-12-19--2020-12-25</v>
      </c>
      <c r="C144" s="11">
        <v>44184</v>
      </c>
      <c r="D144" s="11">
        <f t="shared" si="5"/>
        <v>44190</v>
      </c>
      <c r="E144" t="s">
        <v>5</v>
      </c>
      <c r="F144">
        <v>28</v>
      </c>
    </row>
    <row r="145" spans="1:6" x14ac:dyDescent="0.75">
      <c r="A145" t="s">
        <v>56</v>
      </c>
      <c r="B145" t="str">
        <f t="shared" si="4"/>
        <v>2020-12-26--2021-01-01</v>
      </c>
      <c r="C145" s="11">
        <v>44191</v>
      </c>
      <c r="D145" s="11">
        <f t="shared" si="5"/>
        <v>44197</v>
      </c>
      <c r="E145" t="s">
        <v>3</v>
      </c>
      <c r="F145">
        <v>508</v>
      </c>
    </row>
    <row r="146" spans="1:6" x14ac:dyDescent="0.75">
      <c r="A146" t="s">
        <v>56</v>
      </c>
      <c r="B146" t="str">
        <f t="shared" si="4"/>
        <v>2020-12-26--2021-01-01</v>
      </c>
      <c r="C146" s="11">
        <v>44191</v>
      </c>
      <c r="D146" s="11">
        <f t="shared" si="5"/>
        <v>44197</v>
      </c>
      <c r="E146" t="s">
        <v>4</v>
      </c>
      <c r="F146">
        <v>110</v>
      </c>
    </row>
    <row r="147" spans="1:6" x14ac:dyDescent="0.75">
      <c r="A147" t="s">
        <v>56</v>
      </c>
      <c r="B147" t="str">
        <f t="shared" si="4"/>
        <v>2020-12-26--2021-01-01</v>
      </c>
      <c r="C147" s="11">
        <v>44191</v>
      </c>
      <c r="D147" s="11">
        <f t="shared" si="5"/>
        <v>44197</v>
      </c>
      <c r="E147" t="s">
        <v>5</v>
      </c>
      <c r="F147">
        <v>15</v>
      </c>
    </row>
    <row r="148" spans="1:6" x14ac:dyDescent="0.75">
      <c r="A148" t="s">
        <v>57</v>
      </c>
      <c r="B148" t="str">
        <f t="shared" si="4"/>
        <v>2021-01-02--2021-01-08</v>
      </c>
      <c r="C148" s="11">
        <v>44198</v>
      </c>
      <c r="D148" s="11">
        <f t="shared" si="5"/>
        <v>44204</v>
      </c>
      <c r="E148" t="s">
        <v>3</v>
      </c>
      <c r="F148">
        <v>523</v>
      </c>
    </row>
    <row r="149" spans="1:6" x14ac:dyDescent="0.75">
      <c r="A149" t="s">
        <v>57</v>
      </c>
      <c r="B149" t="str">
        <f t="shared" si="4"/>
        <v>2021-01-02--2021-01-08</v>
      </c>
      <c r="C149" s="11">
        <v>44198</v>
      </c>
      <c r="D149" s="11">
        <f t="shared" si="5"/>
        <v>44204</v>
      </c>
      <c r="E149" t="s">
        <v>4</v>
      </c>
      <c r="F149">
        <v>82</v>
      </c>
    </row>
    <row r="150" spans="1:6" x14ac:dyDescent="0.75">
      <c r="A150" t="s">
        <v>57</v>
      </c>
      <c r="B150" t="str">
        <f t="shared" si="4"/>
        <v>2021-01-02--2021-01-08</v>
      </c>
      <c r="C150" s="11">
        <v>44198</v>
      </c>
      <c r="D150" s="11">
        <f t="shared" si="5"/>
        <v>44204</v>
      </c>
      <c r="E150" t="s">
        <v>5</v>
      </c>
      <c r="F150">
        <v>13</v>
      </c>
    </row>
    <row r="151" spans="1:6" x14ac:dyDescent="0.75">
      <c r="A151" t="s">
        <v>58</v>
      </c>
      <c r="B151" t="str">
        <f t="shared" si="4"/>
        <v>2021-01-09--2021-01-15</v>
      </c>
      <c r="C151" s="11">
        <v>44205</v>
      </c>
      <c r="D151" s="11">
        <f t="shared" si="5"/>
        <v>44211</v>
      </c>
      <c r="E151" t="s">
        <v>3</v>
      </c>
      <c r="F151">
        <v>429</v>
      </c>
    </row>
    <row r="152" spans="1:6" x14ac:dyDescent="0.75">
      <c r="A152" t="s">
        <v>58</v>
      </c>
      <c r="B152" t="str">
        <f t="shared" si="4"/>
        <v>2021-01-09--2021-01-15</v>
      </c>
      <c r="C152" s="11">
        <v>44205</v>
      </c>
      <c r="D152" s="11">
        <f t="shared" si="5"/>
        <v>44211</v>
      </c>
      <c r="E152" t="s">
        <v>4</v>
      </c>
      <c r="F152">
        <v>104</v>
      </c>
    </row>
    <row r="153" spans="1:6" x14ac:dyDescent="0.75">
      <c r="A153" t="s">
        <v>58</v>
      </c>
      <c r="B153" t="str">
        <f t="shared" si="4"/>
        <v>2021-01-09--2021-01-15</v>
      </c>
      <c r="C153" s="11">
        <v>44205</v>
      </c>
      <c r="D153" s="11">
        <f t="shared" si="5"/>
        <v>44211</v>
      </c>
      <c r="E153" t="s">
        <v>5</v>
      </c>
      <c r="F153">
        <v>17</v>
      </c>
    </row>
    <row r="154" spans="1:6" x14ac:dyDescent="0.75">
      <c r="A154" t="s">
        <v>59</v>
      </c>
      <c r="B154" t="str">
        <f t="shared" si="4"/>
        <v>2021-01-16--2021-01-22</v>
      </c>
      <c r="C154" s="11">
        <v>44212</v>
      </c>
      <c r="D154" s="11">
        <f t="shared" si="5"/>
        <v>44218</v>
      </c>
      <c r="E154" t="s">
        <v>3</v>
      </c>
      <c r="F154">
        <v>2523</v>
      </c>
    </row>
    <row r="155" spans="1:6" x14ac:dyDescent="0.75">
      <c r="A155" t="s">
        <v>59</v>
      </c>
      <c r="B155" t="str">
        <f t="shared" si="4"/>
        <v>2021-01-16--2021-01-22</v>
      </c>
      <c r="C155" s="11">
        <v>44212</v>
      </c>
      <c r="D155" s="11">
        <f t="shared" si="5"/>
        <v>44218</v>
      </c>
      <c r="E155" t="s">
        <v>4</v>
      </c>
      <c r="F155">
        <v>773</v>
      </c>
    </row>
    <row r="156" spans="1:6" x14ac:dyDescent="0.75">
      <c r="A156" t="s">
        <v>59</v>
      </c>
      <c r="B156" t="str">
        <f t="shared" si="4"/>
        <v>2021-01-16--2021-01-22</v>
      </c>
      <c r="C156" s="11">
        <v>44212</v>
      </c>
      <c r="D156" s="11">
        <f t="shared" si="5"/>
        <v>44218</v>
      </c>
      <c r="E156" t="s">
        <v>5</v>
      </c>
      <c r="F156">
        <v>33</v>
      </c>
    </row>
    <row r="157" spans="1:6" x14ac:dyDescent="0.75">
      <c r="A157" t="s">
        <v>60</v>
      </c>
      <c r="B157" t="str">
        <f t="shared" si="4"/>
        <v>2021-01-23--2021-01-29</v>
      </c>
      <c r="C157" s="11">
        <v>44219</v>
      </c>
      <c r="D157" s="11">
        <f t="shared" si="5"/>
        <v>44225</v>
      </c>
      <c r="E157" t="s">
        <v>3</v>
      </c>
      <c r="F157">
        <v>4693</v>
      </c>
    </row>
    <row r="158" spans="1:6" x14ac:dyDescent="0.75">
      <c r="A158" t="s">
        <v>60</v>
      </c>
      <c r="B158" t="str">
        <f t="shared" si="4"/>
        <v>2021-01-23--2021-01-29</v>
      </c>
      <c r="C158" s="11">
        <v>44219</v>
      </c>
      <c r="D158" s="11">
        <f t="shared" si="5"/>
        <v>44225</v>
      </c>
      <c r="E158" t="s">
        <v>4</v>
      </c>
      <c r="F158">
        <v>1843</v>
      </c>
    </row>
    <row r="159" spans="1:6" x14ac:dyDescent="0.75">
      <c r="A159" t="s">
        <v>60</v>
      </c>
      <c r="B159" t="str">
        <f t="shared" si="4"/>
        <v>2021-01-23--2021-01-29</v>
      </c>
      <c r="C159" s="11">
        <v>44219</v>
      </c>
      <c r="D159" s="11">
        <f t="shared" si="5"/>
        <v>44225</v>
      </c>
      <c r="E159" t="s">
        <v>5</v>
      </c>
      <c r="F159">
        <v>89</v>
      </c>
    </row>
    <row r="160" spans="1:6" x14ac:dyDescent="0.75">
      <c r="A160" t="s">
        <v>61</v>
      </c>
      <c r="B160" t="str">
        <f t="shared" si="4"/>
        <v>2021-01-30--2021-02-05</v>
      </c>
      <c r="C160" s="11">
        <v>44226</v>
      </c>
      <c r="D160" s="11">
        <f t="shared" si="5"/>
        <v>44232</v>
      </c>
      <c r="E160" t="s">
        <v>3</v>
      </c>
      <c r="F160">
        <v>3687</v>
      </c>
    </row>
    <row r="161" spans="1:6" x14ac:dyDescent="0.75">
      <c r="A161" t="s">
        <v>61</v>
      </c>
      <c r="B161" t="str">
        <f t="shared" si="4"/>
        <v>2021-01-30--2021-02-05</v>
      </c>
      <c r="C161" s="11">
        <v>44226</v>
      </c>
      <c r="D161" s="11">
        <f t="shared" si="5"/>
        <v>44232</v>
      </c>
      <c r="E161" t="s">
        <v>4</v>
      </c>
      <c r="F161">
        <v>1159</v>
      </c>
    </row>
    <row r="162" spans="1:6" x14ac:dyDescent="0.75">
      <c r="A162" t="s">
        <v>61</v>
      </c>
      <c r="B162" t="str">
        <f t="shared" si="4"/>
        <v>2021-01-30--2021-02-05</v>
      </c>
      <c r="C162" s="11">
        <v>44226</v>
      </c>
      <c r="D162" s="11">
        <f t="shared" si="5"/>
        <v>44232</v>
      </c>
      <c r="E162" t="s">
        <v>5</v>
      </c>
      <c r="F162">
        <v>56</v>
      </c>
    </row>
    <row r="163" spans="1:6" x14ac:dyDescent="0.75">
      <c r="A163" t="s">
        <v>62</v>
      </c>
      <c r="B163" t="str">
        <f t="shared" si="4"/>
        <v>2021-02-06--2021-02-12</v>
      </c>
      <c r="C163" s="11">
        <v>44233</v>
      </c>
      <c r="D163" s="11">
        <f t="shared" si="5"/>
        <v>44239</v>
      </c>
      <c r="E163" t="s">
        <v>3</v>
      </c>
      <c r="F163">
        <v>3372</v>
      </c>
    </row>
    <row r="164" spans="1:6" x14ac:dyDescent="0.75">
      <c r="A164" t="s">
        <v>62</v>
      </c>
      <c r="B164" t="str">
        <f t="shared" si="4"/>
        <v>2021-02-06--2021-02-12</v>
      </c>
      <c r="C164" s="11">
        <v>44233</v>
      </c>
      <c r="D164" s="11">
        <f t="shared" si="5"/>
        <v>44239</v>
      </c>
      <c r="E164" t="s">
        <v>4</v>
      </c>
      <c r="F164">
        <v>1020</v>
      </c>
    </row>
    <row r="165" spans="1:6" x14ac:dyDescent="0.75">
      <c r="A165" t="s">
        <v>62</v>
      </c>
      <c r="B165" t="str">
        <f t="shared" si="4"/>
        <v>2021-02-06--2021-02-12</v>
      </c>
      <c r="C165" s="11">
        <v>44233</v>
      </c>
      <c r="D165" s="11">
        <f t="shared" si="5"/>
        <v>44239</v>
      </c>
      <c r="E165" t="s">
        <v>5</v>
      </c>
      <c r="F165">
        <v>48</v>
      </c>
    </row>
    <row r="166" spans="1:6" x14ac:dyDescent="0.75">
      <c r="A166" t="s">
        <v>63</v>
      </c>
      <c r="B166" t="str">
        <f t="shared" si="4"/>
        <v>2021-02-13--2021-02-19</v>
      </c>
      <c r="C166" s="11">
        <v>44240</v>
      </c>
      <c r="D166" s="11">
        <f t="shared" si="5"/>
        <v>44246</v>
      </c>
      <c r="E166" t="s">
        <v>3</v>
      </c>
      <c r="F166">
        <v>3474</v>
      </c>
    </row>
    <row r="167" spans="1:6" x14ac:dyDescent="0.75">
      <c r="A167" t="s">
        <v>63</v>
      </c>
      <c r="B167" t="str">
        <f t="shared" si="4"/>
        <v>2021-02-13--2021-02-19</v>
      </c>
      <c r="C167" s="11">
        <v>44240</v>
      </c>
      <c r="D167" s="11">
        <f t="shared" si="5"/>
        <v>44246</v>
      </c>
      <c r="E167" t="s">
        <v>4</v>
      </c>
      <c r="F167">
        <v>1099</v>
      </c>
    </row>
    <row r="168" spans="1:6" x14ac:dyDescent="0.75">
      <c r="A168" t="s">
        <v>63</v>
      </c>
      <c r="B168" t="str">
        <f t="shared" si="4"/>
        <v>2021-02-13--2021-02-19</v>
      </c>
      <c r="C168" s="11">
        <v>44240</v>
      </c>
      <c r="D168" s="11">
        <f t="shared" si="5"/>
        <v>44246</v>
      </c>
      <c r="E168" t="s">
        <v>5</v>
      </c>
      <c r="F168">
        <v>51</v>
      </c>
    </row>
    <row r="169" spans="1:6" x14ac:dyDescent="0.75">
      <c r="A169" t="s">
        <v>64</v>
      </c>
      <c r="B169" t="str">
        <f t="shared" si="4"/>
        <v>2021-02-20--2021-02-26</v>
      </c>
      <c r="C169" s="11">
        <v>44247</v>
      </c>
      <c r="D169" s="11">
        <f t="shared" si="5"/>
        <v>44253</v>
      </c>
      <c r="E169" t="s">
        <v>3</v>
      </c>
      <c r="F169">
        <v>3135</v>
      </c>
    </row>
    <row r="170" spans="1:6" x14ac:dyDescent="0.75">
      <c r="A170" t="s">
        <v>64</v>
      </c>
      <c r="B170" t="str">
        <f t="shared" si="4"/>
        <v>2021-02-20--2021-02-26</v>
      </c>
      <c r="C170" s="11">
        <v>44247</v>
      </c>
      <c r="D170" s="11">
        <f t="shared" si="5"/>
        <v>44253</v>
      </c>
      <c r="E170" t="s">
        <v>4</v>
      </c>
      <c r="F170">
        <v>933</v>
      </c>
    </row>
    <row r="171" spans="1:6" x14ac:dyDescent="0.75">
      <c r="A171" t="s">
        <v>64</v>
      </c>
      <c r="B171" t="str">
        <f t="shared" si="4"/>
        <v>2021-02-20--2021-02-26</v>
      </c>
      <c r="C171" s="11">
        <v>44247</v>
      </c>
      <c r="D171" s="11">
        <f t="shared" si="5"/>
        <v>44253</v>
      </c>
      <c r="E171" t="s">
        <v>5</v>
      </c>
      <c r="F171">
        <v>45</v>
      </c>
    </row>
    <row r="172" spans="1:6" x14ac:dyDescent="0.75">
      <c r="A172" t="s">
        <v>65</v>
      </c>
      <c r="B172" t="str">
        <f t="shared" si="4"/>
        <v>2021-02-27--2021-03-05</v>
      </c>
      <c r="C172" s="11">
        <v>44254</v>
      </c>
      <c r="D172" s="11">
        <f t="shared" si="5"/>
        <v>44260</v>
      </c>
      <c r="E172" t="s">
        <v>3</v>
      </c>
      <c r="F172">
        <v>3023</v>
      </c>
    </row>
    <row r="173" spans="1:6" x14ac:dyDescent="0.75">
      <c r="A173" t="s">
        <v>65</v>
      </c>
      <c r="B173" t="str">
        <f t="shared" si="4"/>
        <v>2021-02-27--2021-03-05</v>
      </c>
      <c r="C173" s="11">
        <v>44254</v>
      </c>
      <c r="D173" s="11">
        <f t="shared" si="5"/>
        <v>44260</v>
      </c>
      <c r="E173" t="s">
        <v>4</v>
      </c>
      <c r="F173">
        <v>1011</v>
      </c>
    </row>
    <row r="174" spans="1:6" x14ac:dyDescent="0.75">
      <c r="A174" t="s">
        <v>65</v>
      </c>
      <c r="B174" t="str">
        <f t="shared" si="4"/>
        <v>2021-02-27--2021-03-05</v>
      </c>
      <c r="C174" s="11">
        <v>44254</v>
      </c>
      <c r="D174" s="11">
        <f t="shared" si="5"/>
        <v>44260</v>
      </c>
      <c r="E174" t="s">
        <v>5</v>
      </c>
      <c r="F174">
        <v>45</v>
      </c>
    </row>
    <row r="175" spans="1:6" x14ac:dyDescent="0.75">
      <c r="A175" t="s">
        <v>66</v>
      </c>
      <c r="B175" t="str">
        <f t="shared" si="4"/>
        <v>2021-03-06--2021-03-12</v>
      </c>
      <c r="C175" s="11">
        <v>44261</v>
      </c>
      <c r="D175" s="11">
        <f t="shared" si="5"/>
        <v>44267</v>
      </c>
      <c r="E175" t="s">
        <v>3</v>
      </c>
      <c r="F175">
        <v>2872</v>
      </c>
    </row>
    <row r="176" spans="1:6" x14ac:dyDescent="0.75">
      <c r="A176" t="s">
        <v>66</v>
      </c>
      <c r="B176" t="str">
        <f t="shared" si="4"/>
        <v>2021-03-06--2021-03-12</v>
      </c>
      <c r="C176" s="11">
        <v>44261</v>
      </c>
      <c r="D176" s="11">
        <f t="shared" si="5"/>
        <v>44267</v>
      </c>
      <c r="E176" t="s">
        <v>4</v>
      </c>
      <c r="F176">
        <v>984</v>
      </c>
    </row>
    <row r="177" spans="1:6" x14ac:dyDescent="0.75">
      <c r="A177" t="s">
        <v>66</v>
      </c>
      <c r="B177" t="str">
        <f t="shared" si="4"/>
        <v>2021-03-06--2021-03-12</v>
      </c>
      <c r="C177" s="11">
        <v>44261</v>
      </c>
      <c r="D177" s="11">
        <f t="shared" si="5"/>
        <v>44267</v>
      </c>
      <c r="E177" t="s">
        <v>5</v>
      </c>
      <c r="F177">
        <v>45</v>
      </c>
    </row>
    <row r="178" spans="1:6" x14ac:dyDescent="0.75">
      <c r="A178" t="s">
        <v>294</v>
      </c>
      <c r="B178" t="str">
        <f t="shared" si="4"/>
        <v>2021-03-13--2021-03-19</v>
      </c>
      <c r="C178" s="11">
        <v>44268</v>
      </c>
      <c r="D178" s="11">
        <f t="shared" si="5"/>
        <v>44274</v>
      </c>
      <c r="E178" t="s">
        <v>3</v>
      </c>
      <c r="F178">
        <v>2777</v>
      </c>
    </row>
    <row r="179" spans="1:6" x14ac:dyDescent="0.75">
      <c r="A179" s="35" t="s">
        <v>337</v>
      </c>
      <c r="B179" t="str">
        <f t="shared" si="4"/>
        <v>2021-03-13--2021-03-19</v>
      </c>
      <c r="C179" s="11">
        <v>44268</v>
      </c>
      <c r="D179" s="11">
        <f t="shared" si="5"/>
        <v>44274</v>
      </c>
      <c r="E179" t="s">
        <v>4</v>
      </c>
      <c r="F179">
        <v>936</v>
      </c>
    </row>
    <row r="180" spans="1:6" x14ac:dyDescent="0.75">
      <c r="A180" s="35" t="s">
        <v>338</v>
      </c>
      <c r="B180" t="str">
        <f t="shared" si="4"/>
        <v>2021-03-13--2021-03-19</v>
      </c>
      <c r="C180" s="11">
        <v>44268</v>
      </c>
      <c r="D180" s="11">
        <f t="shared" si="5"/>
        <v>44274</v>
      </c>
      <c r="E180" t="s">
        <v>5</v>
      </c>
      <c r="F180">
        <v>50</v>
      </c>
    </row>
    <row r="181" spans="1:6" x14ac:dyDescent="0.75">
      <c r="A181" t="s">
        <v>68</v>
      </c>
      <c r="B181" t="str">
        <f t="shared" si="4"/>
        <v>2021-03-20--2021-03-26</v>
      </c>
      <c r="C181" s="11">
        <v>44275</v>
      </c>
      <c r="D181" s="11">
        <f t="shared" si="5"/>
        <v>44281</v>
      </c>
      <c r="E181" t="s">
        <v>3</v>
      </c>
      <c r="F181">
        <v>2787</v>
      </c>
    </row>
    <row r="182" spans="1:6" x14ac:dyDescent="0.75">
      <c r="A182" t="s">
        <v>68</v>
      </c>
      <c r="B182" t="str">
        <f t="shared" si="4"/>
        <v>2021-03-20--2021-03-26</v>
      </c>
      <c r="C182" s="11">
        <v>44275</v>
      </c>
      <c r="D182" s="11">
        <f t="shared" si="5"/>
        <v>44281</v>
      </c>
      <c r="E182" t="s">
        <v>4</v>
      </c>
      <c r="F182">
        <v>930</v>
      </c>
    </row>
    <row r="183" spans="1:6" x14ac:dyDescent="0.75">
      <c r="A183" t="s">
        <v>68</v>
      </c>
      <c r="B183" t="str">
        <f t="shared" si="4"/>
        <v>2021-03-20--2021-03-26</v>
      </c>
      <c r="C183" s="11">
        <v>44275</v>
      </c>
      <c r="D183" s="11">
        <f t="shared" si="5"/>
        <v>44281</v>
      </c>
      <c r="E183" t="s">
        <v>5</v>
      </c>
      <c r="F183">
        <v>33</v>
      </c>
    </row>
    <row r="184" spans="1:6" x14ac:dyDescent="0.75">
      <c r="A184" t="s">
        <v>69</v>
      </c>
      <c r="B184" t="str">
        <f t="shared" si="4"/>
        <v>2021-03-27--2021-04-02</v>
      </c>
      <c r="C184" s="11">
        <v>44282</v>
      </c>
      <c r="D184" s="11">
        <f t="shared" si="5"/>
        <v>44288</v>
      </c>
      <c r="E184" t="s">
        <v>3</v>
      </c>
      <c r="F184">
        <v>2888</v>
      </c>
    </row>
    <row r="185" spans="1:6" x14ac:dyDescent="0.75">
      <c r="A185" t="s">
        <v>69</v>
      </c>
      <c r="B185" t="str">
        <f t="shared" si="4"/>
        <v>2021-03-27--2021-04-02</v>
      </c>
      <c r="C185" s="11">
        <v>44282</v>
      </c>
      <c r="D185" s="11">
        <f t="shared" si="5"/>
        <v>44288</v>
      </c>
      <c r="E185" t="s">
        <v>4</v>
      </c>
      <c r="F185">
        <v>990</v>
      </c>
    </row>
    <row r="186" spans="1:6" x14ac:dyDescent="0.75">
      <c r="A186" t="s">
        <v>69</v>
      </c>
      <c r="B186" t="str">
        <f t="shared" si="4"/>
        <v>2021-03-27--2021-04-02</v>
      </c>
      <c r="C186" s="11">
        <v>44282</v>
      </c>
      <c r="D186" s="11">
        <f t="shared" si="5"/>
        <v>44288</v>
      </c>
      <c r="E186" t="s">
        <v>5</v>
      </c>
      <c r="F186">
        <v>30</v>
      </c>
    </row>
    <row r="187" spans="1:6" x14ac:dyDescent="0.75">
      <c r="A187" t="s">
        <v>70</v>
      </c>
      <c r="B187" t="str">
        <f t="shared" si="4"/>
        <v>2021-04-03--2021-04-09</v>
      </c>
      <c r="C187" s="11">
        <v>44289</v>
      </c>
      <c r="D187" s="11">
        <f t="shared" si="5"/>
        <v>44295</v>
      </c>
      <c r="E187" t="s">
        <v>3</v>
      </c>
      <c r="F187">
        <v>2921</v>
      </c>
    </row>
    <row r="188" spans="1:6" x14ac:dyDescent="0.75">
      <c r="A188" t="s">
        <v>70</v>
      </c>
      <c r="B188" t="str">
        <f t="shared" si="4"/>
        <v>2021-04-03--2021-04-09</v>
      </c>
      <c r="C188" s="11">
        <v>44289</v>
      </c>
      <c r="D188" s="11">
        <f t="shared" si="5"/>
        <v>44295</v>
      </c>
      <c r="E188" t="s">
        <v>4</v>
      </c>
      <c r="F188">
        <v>943</v>
      </c>
    </row>
    <row r="189" spans="1:6" x14ac:dyDescent="0.75">
      <c r="A189" t="s">
        <v>70</v>
      </c>
      <c r="B189" t="str">
        <f t="shared" si="4"/>
        <v>2021-04-03--2021-04-09</v>
      </c>
      <c r="C189" s="11">
        <v>44289</v>
      </c>
      <c r="D189" s="11">
        <f t="shared" si="5"/>
        <v>44295</v>
      </c>
      <c r="E189" t="s">
        <v>5</v>
      </c>
      <c r="F189">
        <v>30</v>
      </c>
    </row>
    <row r="190" spans="1:6" x14ac:dyDescent="0.75">
      <c r="A190" t="s">
        <v>71</v>
      </c>
      <c r="B190" t="str">
        <f t="shared" si="4"/>
        <v>2021-04-10--2021-04-16</v>
      </c>
      <c r="C190" s="11">
        <v>44296</v>
      </c>
      <c r="D190" s="11">
        <f t="shared" si="5"/>
        <v>44302</v>
      </c>
      <c r="E190" t="s">
        <v>3</v>
      </c>
      <c r="F190">
        <v>2827</v>
      </c>
    </row>
    <row r="191" spans="1:6" x14ac:dyDescent="0.75">
      <c r="A191" t="s">
        <v>71</v>
      </c>
      <c r="B191" t="str">
        <f t="shared" si="4"/>
        <v>2021-04-10--2021-04-16</v>
      </c>
      <c r="C191" s="11">
        <v>44296</v>
      </c>
      <c r="D191" s="11">
        <f t="shared" si="5"/>
        <v>44302</v>
      </c>
      <c r="E191" t="s">
        <v>4</v>
      </c>
      <c r="F191">
        <v>880</v>
      </c>
    </row>
    <row r="192" spans="1:6" x14ac:dyDescent="0.75">
      <c r="A192" t="s">
        <v>71</v>
      </c>
      <c r="B192" t="str">
        <f t="shared" si="4"/>
        <v>2021-04-10--2021-04-16</v>
      </c>
      <c r="C192" s="11">
        <v>44296</v>
      </c>
      <c r="D192" s="11">
        <f t="shared" si="5"/>
        <v>44302</v>
      </c>
      <c r="E192" t="s">
        <v>5</v>
      </c>
      <c r="F192">
        <v>42</v>
      </c>
    </row>
    <row r="193" spans="1:6" x14ac:dyDescent="0.75">
      <c r="A193" t="s">
        <v>72</v>
      </c>
      <c r="B193" t="str">
        <f t="shared" si="4"/>
        <v>2021-04-17--2021-04-23</v>
      </c>
      <c r="C193" s="11">
        <v>44303</v>
      </c>
      <c r="D193" s="11">
        <f t="shared" si="5"/>
        <v>44309</v>
      </c>
      <c r="E193" t="s">
        <v>3</v>
      </c>
      <c r="F193">
        <v>2872</v>
      </c>
    </row>
    <row r="194" spans="1:6" x14ac:dyDescent="0.75">
      <c r="A194" t="s">
        <v>72</v>
      </c>
      <c r="B194" t="str">
        <f t="shared" si="4"/>
        <v>2021-04-17--2021-04-23</v>
      </c>
      <c r="C194" s="11">
        <v>44303</v>
      </c>
      <c r="D194" s="11">
        <f t="shared" si="5"/>
        <v>44309</v>
      </c>
      <c r="E194" t="s">
        <v>4</v>
      </c>
      <c r="F194">
        <v>917</v>
      </c>
    </row>
    <row r="195" spans="1:6" x14ac:dyDescent="0.75">
      <c r="A195" t="s">
        <v>72</v>
      </c>
      <c r="B195" t="str">
        <f t="shared" ref="B195:B201" si="6">TEXT(C195,"YYYY-MM-DD")&amp;"--"&amp;TEXT(D195,"YYYY-MM-DD")</f>
        <v>2021-04-17--2021-04-23</v>
      </c>
      <c r="C195" s="11">
        <v>44303</v>
      </c>
      <c r="D195" s="11">
        <f t="shared" ref="D195:D201" si="7">C195+6</f>
        <v>44309</v>
      </c>
      <c r="E195" t="s">
        <v>5</v>
      </c>
      <c r="F195">
        <v>49</v>
      </c>
    </row>
    <row r="196" spans="1:6" x14ac:dyDescent="0.75">
      <c r="A196" t="s">
        <v>73</v>
      </c>
      <c r="B196" t="str">
        <f t="shared" si="6"/>
        <v>2021-04-24--2021-04-30</v>
      </c>
      <c r="C196" s="11">
        <v>44310</v>
      </c>
      <c r="D196" s="11">
        <f t="shared" si="7"/>
        <v>44316</v>
      </c>
      <c r="E196" t="s">
        <v>3</v>
      </c>
      <c r="F196">
        <v>2265</v>
      </c>
    </row>
    <row r="197" spans="1:6" x14ac:dyDescent="0.75">
      <c r="A197" t="s">
        <v>73</v>
      </c>
      <c r="B197" t="str">
        <f t="shared" si="6"/>
        <v>2021-04-24--2021-04-30</v>
      </c>
      <c r="C197" s="11">
        <v>44310</v>
      </c>
      <c r="D197" s="11">
        <f t="shared" si="7"/>
        <v>44316</v>
      </c>
      <c r="E197" t="s">
        <v>4</v>
      </c>
      <c r="F197">
        <v>669</v>
      </c>
    </row>
    <row r="198" spans="1:6" x14ac:dyDescent="0.75">
      <c r="A198" t="s">
        <v>73</v>
      </c>
      <c r="B198" t="str">
        <f t="shared" si="6"/>
        <v>2021-04-24--2021-04-30</v>
      </c>
      <c r="C198" s="11">
        <v>44310</v>
      </c>
      <c r="D198" s="11">
        <f t="shared" si="7"/>
        <v>44316</v>
      </c>
      <c r="E198" t="s">
        <v>5</v>
      </c>
      <c r="F198">
        <v>38</v>
      </c>
    </row>
    <row r="199" spans="1:6" x14ac:dyDescent="0.75">
      <c r="A199" t="s">
        <v>74</v>
      </c>
      <c r="B199" t="str">
        <f t="shared" si="6"/>
        <v>2021-05-01--2021-05-07</v>
      </c>
      <c r="C199" s="11">
        <v>44317</v>
      </c>
      <c r="D199" s="11">
        <f t="shared" si="7"/>
        <v>44323</v>
      </c>
      <c r="E199" t="s">
        <v>3</v>
      </c>
      <c r="F199">
        <v>2555</v>
      </c>
    </row>
    <row r="200" spans="1:6" x14ac:dyDescent="0.75">
      <c r="A200" t="s">
        <v>74</v>
      </c>
      <c r="B200" t="str">
        <f t="shared" si="6"/>
        <v>2021-05-01--2021-05-07</v>
      </c>
      <c r="C200" s="11">
        <v>44317</v>
      </c>
      <c r="D200" s="11">
        <f t="shared" si="7"/>
        <v>44323</v>
      </c>
      <c r="E200" t="s">
        <v>4</v>
      </c>
      <c r="F200">
        <v>918</v>
      </c>
    </row>
    <row r="201" spans="1:6" x14ac:dyDescent="0.75">
      <c r="A201" t="s">
        <v>74</v>
      </c>
      <c r="B201" t="str">
        <f t="shared" si="6"/>
        <v>2021-05-01--2021-05-07</v>
      </c>
      <c r="C201" s="11">
        <v>44317</v>
      </c>
      <c r="D201" s="11">
        <f t="shared" si="7"/>
        <v>44323</v>
      </c>
      <c r="E201" t="s">
        <v>5</v>
      </c>
      <c r="F201">
        <v>36</v>
      </c>
    </row>
  </sheetData>
  <phoneticPr fontId="4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8EE49-C532-4F63-AC0A-C34B9640078C}">
  <sheetPr>
    <tabColor rgb="FFFF0000"/>
  </sheetPr>
  <dimension ref="A3:O77"/>
  <sheetViews>
    <sheetView workbookViewId="0">
      <selection activeCell="B4" sqref="B4:D76"/>
    </sheetView>
  </sheetViews>
  <sheetFormatPr defaultColWidth="8.86328125" defaultRowHeight="14.75" x14ac:dyDescent="0.75"/>
  <cols>
    <col min="1" max="1" width="21.31640625" style="35" bestFit="1" customWidth="1"/>
    <col min="2" max="2" width="15.76953125" style="35" bestFit="1" customWidth="1"/>
    <col min="3" max="3" width="8" style="35" bestFit="1" customWidth="1"/>
    <col min="4" max="4" width="7.86328125" style="35" bestFit="1" customWidth="1"/>
    <col min="5" max="5" width="7.453125" style="35" bestFit="1" customWidth="1"/>
    <col min="6" max="16384" width="8.86328125" style="35"/>
  </cols>
  <sheetData>
    <row r="3" spans="1:15" x14ac:dyDescent="0.75">
      <c r="A3" s="2" t="s">
        <v>339</v>
      </c>
      <c r="B3" s="2" t="s">
        <v>148</v>
      </c>
      <c r="C3"/>
      <c r="D3"/>
      <c r="E3"/>
      <c r="F3" s="35" t="s">
        <v>157</v>
      </c>
    </row>
    <row r="4" spans="1:15" x14ac:dyDescent="0.75">
      <c r="A4" s="2" t="s">
        <v>149</v>
      </c>
      <c r="B4" s="35" t="s">
        <v>5</v>
      </c>
      <c r="C4" s="35" t="s">
        <v>3</v>
      </c>
      <c r="D4" s="35" t="s">
        <v>4</v>
      </c>
      <c r="E4" s="35" t="s">
        <v>297</v>
      </c>
      <c r="F4" s="12" t="s">
        <v>215</v>
      </c>
      <c r="G4" s="35" t="s">
        <v>310</v>
      </c>
      <c r="H4" s="35" t="s">
        <v>311</v>
      </c>
      <c r="I4" s="35" t="s">
        <v>312</v>
      </c>
      <c r="J4" s="35" t="s">
        <v>313</v>
      </c>
      <c r="K4" s="35" t="s">
        <v>314</v>
      </c>
      <c r="L4" s="35" t="s">
        <v>315</v>
      </c>
      <c r="M4" s="35" t="s">
        <v>316</v>
      </c>
      <c r="N4" s="35" t="s">
        <v>317</v>
      </c>
      <c r="O4" s="35" t="s">
        <v>318</v>
      </c>
    </row>
    <row r="5" spans="1:15" x14ac:dyDescent="0.75">
      <c r="A5" s="3" t="s">
        <v>289</v>
      </c>
      <c r="B5" s="47">
        <v>0</v>
      </c>
      <c r="C5" s="47">
        <v>0.96666666666666667</v>
      </c>
      <c r="D5" s="47">
        <v>3.3333333333333333E-2</v>
      </c>
      <c r="E5" s="47">
        <v>0</v>
      </c>
      <c r="F5" s="12">
        <f>VLOOKUP(A5,'Sales Variance Data'!B58:I132,MATCH($F$3,'Sales Variance Data'!$B$5:$I$5,0),FALSE)</f>
        <v>8.9141004862236528E-3</v>
      </c>
      <c r="G5" s="35">
        <f t="shared" ref="G5:G68" si="0">D5-B5</f>
        <v>3.3333333333333333E-2</v>
      </c>
      <c r="H5" s="19">
        <f>$F6</f>
        <v>-1.927710843373498E-2</v>
      </c>
      <c r="I5" s="19">
        <f>$F7</f>
        <v>-0.11056511056511054</v>
      </c>
      <c r="J5" s="19">
        <f>$F8</f>
        <v>-4.3278084714548755E-2</v>
      </c>
      <c r="K5" s="19">
        <f>$F9</f>
        <v>-2.791145332050049E-2</v>
      </c>
      <c r="L5" s="19">
        <f>$F10</f>
        <v>-8.4158415841584122E-2</v>
      </c>
      <c r="M5" s="19">
        <f>$F11</f>
        <v>7.3513513513513429E-2</v>
      </c>
      <c r="N5" s="19">
        <f>$F12</f>
        <v>6.7472306143000926E-2</v>
      </c>
      <c r="O5" s="19">
        <f>$F13</f>
        <v>9.4339622641510523E-3</v>
      </c>
    </row>
    <row r="6" spans="1:15" x14ac:dyDescent="0.75">
      <c r="A6" s="3" t="s">
        <v>288</v>
      </c>
      <c r="B6" s="47">
        <v>1.2345679012345678E-2</v>
      </c>
      <c r="C6" s="47">
        <v>0.98765432098765427</v>
      </c>
      <c r="D6" s="47">
        <v>0</v>
      </c>
      <c r="E6" s="47">
        <v>0</v>
      </c>
      <c r="F6" s="12">
        <f>VLOOKUP(A6,'Sales Variance Data'!B59:I133,MATCH($F$3,'Sales Variance Data'!$B$5:$I$5,0),FALSE)</f>
        <v>-1.927710843373498E-2</v>
      </c>
      <c r="G6" s="35">
        <f t="shared" si="0"/>
        <v>-1.2345679012345678E-2</v>
      </c>
      <c r="H6" s="19">
        <f t="shared" ref="H6:H69" si="1">$F7</f>
        <v>-0.11056511056511054</v>
      </c>
      <c r="I6" s="19">
        <f t="shared" ref="I6:I69" si="2">$F8</f>
        <v>-4.3278084714548755E-2</v>
      </c>
      <c r="J6" s="19">
        <f t="shared" ref="J6:J69" si="3">$F9</f>
        <v>-2.791145332050049E-2</v>
      </c>
      <c r="K6" s="19">
        <f t="shared" ref="K6:K69" si="4">$F10</f>
        <v>-8.4158415841584122E-2</v>
      </c>
      <c r="L6" s="19">
        <f t="shared" ref="L6:L69" si="5">$F11</f>
        <v>7.3513513513513429E-2</v>
      </c>
      <c r="M6" s="19">
        <f t="shared" ref="M6:M69" si="6">$F12</f>
        <v>6.7472306143000926E-2</v>
      </c>
      <c r="N6" s="19">
        <f t="shared" ref="N6:N69" si="7">$F13</f>
        <v>9.4339622641510523E-3</v>
      </c>
      <c r="O6" s="19">
        <f t="shared" ref="O6:O69" si="8">$F14</f>
        <v>-9.3457943925233655E-3</v>
      </c>
    </row>
    <row r="7" spans="1:15" x14ac:dyDescent="0.75">
      <c r="A7" s="3" t="s">
        <v>287</v>
      </c>
      <c r="B7" s="47">
        <v>6.25E-2</v>
      </c>
      <c r="C7" s="47">
        <v>0.9375</v>
      </c>
      <c r="D7" s="47">
        <v>0</v>
      </c>
      <c r="E7" s="47">
        <v>0</v>
      </c>
      <c r="F7" s="12">
        <f>VLOOKUP(A7,'Sales Variance Data'!B60:I134,MATCH($F$3,'Sales Variance Data'!$B$5:$I$5,0),FALSE)</f>
        <v>-0.11056511056511054</v>
      </c>
      <c r="G7" s="35">
        <f t="shared" si="0"/>
        <v>-6.25E-2</v>
      </c>
      <c r="H7" s="19">
        <f t="shared" si="1"/>
        <v>-4.3278084714548755E-2</v>
      </c>
      <c r="I7" s="19">
        <f t="shared" si="2"/>
        <v>-2.791145332050049E-2</v>
      </c>
      <c r="J7" s="19">
        <f t="shared" si="3"/>
        <v>-8.4158415841584122E-2</v>
      </c>
      <c r="K7" s="19">
        <f t="shared" si="4"/>
        <v>7.3513513513513429E-2</v>
      </c>
      <c r="L7" s="19">
        <f t="shared" si="5"/>
        <v>6.7472306143000926E-2</v>
      </c>
      <c r="M7" s="19">
        <f t="shared" si="6"/>
        <v>9.4339622641510523E-3</v>
      </c>
      <c r="N7" s="19">
        <f t="shared" si="7"/>
        <v>-9.3457943925233655E-3</v>
      </c>
      <c r="O7" s="19">
        <f t="shared" si="8"/>
        <v>-5.3773584905660421E-2</v>
      </c>
    </row>
    <row r="8" spans="1:15" x14ac:dyDescent="0.75">
      <c r="A8" s="3" t="s">
        <v>286</v>
      </c>
      <c r="B8" s="47">
        <v>9.0909090909090905E-3</v>
      </c>
      <c r="C8" s="47">
        <v>0.97272727272727277</v>
      </c>
      <c r="D8" s="47">
        <v>1.8181818181818181E-2</v>
      </c>
      <c r="E8" s="47">
        <v>0</v>
      </c>
      <c r="F8" s="12">
        <f>VLOOKUP(A8,'Sales Variance Data'!B61:I135,MATCH($F$3,'Sales Variance Data'!$B$5:$I$5,0),FALSE)</f>
        <v>-4.3278084714548755E-2</v>
      </c>
      <c r="G8" s="35">
        <f t="shared" si="0"/>
        <v>9.0909090909090905E-3</v>
      </c>
      <c r="H8" s="19">
        <f t="shared" si="1"/>
        <v>-2.791145332050049E-2</v>
      </c>
      <c r="I8" s="19">
        <f t="shared" si="2"/>
        <v>-8.4158415841584122E-2</v>
      </c>
      <c r="J8" s="19">
        <f t="shared" si="3"/>
        <v>7.3513513513513429E-2</v>
      </c>
      <c r="K8" s="19">
        <f t="shared" si="4"/>
        <v>6.7472306143000926E-2</v>
      </c>
      <c r="L8" s="19">
        <f t="shared" si="5"/>
        <v>9.4339622641510523E-3</v>
      </c>
      <c r="M8" s="19">
        <f t="shared" si="6"/>
        <v>-9.3457943925233655E-3</v>
      </c>
      <c r="N8" s="19">
        <f t="shared" si="7"/>
        <v>-5.3773584905660421E-2</v>
      </c>
      <c r="O8" s="19">
        <f t="shared" si="8"/>
        <v>5.1844466600199368E-2</v>
      </c>
    </row>
    <row r="9" spans="1:15" x14ac:dyDescent="0.75">
      <c r="A9" s="3" t="s">
        <v>285</v>
      </c>
      <c r="B9" s="47">
        <v>1.3422818791946308E-2</v>
      </c>
      <c r="C9" s="47">
        <v>0.91946308724832215</v>
      </c>
      <c r="D9" s="47">
        <v>6.7114093959731544E-2</v>
      </c>
      <c r="E9" s="47">
        <v>0</v>
      </c>
      <c r="F9" s="12">
        <f>VLOOKUP(A9,'Sales Variance Data'!B62:I136,MATCH($F$3,'Sales Variance Data'!$B$5:$I$5,0),FALSE)</f>
        <v>-2.791145332050049E-2</v>
      </c>
      <c r="G9" s="35">
        <f t="shared" si="0"/>
        <v>5.3691275167785234E-2</v>
      </c>
      <c r="H9" s="19">
        <f t="shared" si="1"/>
        <v>-8.4158415841584122E-2</v>
      </c>
      <c r="I9" s="19">
        <f t="shared" si="2"/>
        <v>7.3513513513513429E-2</v>
      </c>
      <c r="J9" s="19">
        <f t="shared" si="3"/>
        <v>6.7472306143000926E-2</v>
      </c>
      <c r="K9" s="19">
        <f t="shared" si="4"/>
        <v>9.4339622641510523E-3</v>
      </c>
      <c r="L9" s="19">
        <f t="shared" si="5"/>
        <v>-9.3457943925233655E-3</v>
      </c>
      <c r="M9" s="19">
        <f t="shared" si="6"/>
        <v>-5.3773584905660421E-2</v>
      </c>
      <c r="N9" s="19">
        <f t="shared" si="7"/>
        <v>5.1844466600199368E-2</v>
      </c>
      <c r="O9" s="19">
        <f t="shared" si="8"/>
        <v>2.6540284360189625E-2</v>
      </c>
    </row>
    <row r="10" spans="1:15" x14ac:dyDescent="0.75">
      <c r="A10" s="3" t="s">
        <v>284</v>
      </c>
      <c r="B10" s="47">
        <v>1.1235955056179775E-2</v>
      </c>
      <c r="C10" s="47">
        <v>0.8539325842696629</v>
      </c>
      <c r="D10" s="47">
        <v>0.1348314606741573</v>
      </c>
      <c r="E10" s="47">
        <v>0</v>
      </c>
      <c r="F10" s="12">
        <f>VLOOKUP(A10,'Sales Variance Data'!B63:I137,MATCH($F$3,'Sales Variance Data'!$B$5:$I$5,0),FALSE)</f>
        <v>-8.4158415841584122E-2</v>
      </c>
      <c r="G10" s="35">
        <f t="shared" si="0"/>
        <v>0.12359550561797752</v>
      </c>
      <c r="H10" s="19">
        <f t="shared" si="1"/>
        <v>7.3513513513513429E-2</v>
      </c>
      <c r="I10" s="19">
        <f t="shared" si="2"/>
        <v>6.7472306143000926E-2</v>
      </c>
      <c r="J10" s="19">
        <f t="shared" si="3"/>
        <v>9.4339622641510523E-3</v>
      </c>
      <c r="K10" s="19">
        <f t="shared" si="4"/>
        <v>-9.3457943925233655E-3</v>
      </c>
      <c r="L10" s="19">
        <f t="shared" si="5"/>
        <v>-5.3773584905660421E-2</v>
      </c>
      <c r="M10" s="19">
        <f t="shared" si="6"/>
        <v>5.1844466600199368E-2</v>
      </c>
      <c r="N10" s="19">
        <f t="shared" si="7"/>
        <v>2.6540284360189625E-2</v>
      </c>
      <c r="O10" s="19">
        <f t="shared" si="8"/>
        <v>1.8467220683287211E-2</v>
      </c>
    </row>
    <row r="11" spans="1:15" x14ac:dyDescent="0.75">
      <c r="A11" s="3" t="s">
        <v>283</v>
      </c>
      <c r="B11" s="47">
        <v>1.2048192771084338E-2</v>
      </c>
      <c r="C11" s="47">
        <v>0.80722891566265065</v>
      </c>
      <c r="D11" s="47">
        <v>0.18072289156626506</v>
      </c>
      <c r="E11" s="47">
        <v>0</v>
      </c>
      <c r="F11" s="12">
        <f>VLOOKUP(A11,'Sales Variance Data'!B64:I138,MATCH($F$3,'Sales Variance Data'!$B$5:$I$5,0),FALSE)</f>
        <v>7.3513513513513429E-2</v>
      </c>
      <c r="G11" s="35">
        <f t="shared" si="0"/>
        <v>0.16867469879518071</v>
      </c>
      <c r="H11" s="19">
        <f t="shared" si="1"/>
        <v>6.7472306143000926E-2</v>
      </c>
      <c r="I11" s="19">
        <f t="shared" si="2"/>
        <v>9.4339622641510523E-3</v>
      </c>
      <c r="J11" s="19">
        <f t="shared" si="3"/>
        <v>-9.3457943925233655E-3</v>
      </c>
      <c r="K11" s="19">
        <f t="shared" si="4"/>
        <v>-5.3773584905660421E-2</v>
      </c>
      <c r="L11" s="19">
        <f t="shared" si="5"/>
        <v>5.1844466600199368E-2</v>
      </c>
      <c r="M11" s="19">
        <f t="shared" si="6"/>
        <v>2.6540284360189625E-2</v>
      </c>
      <c r="N11" s="19">
        <f t="shared" si="7"/>
        <v>1.8467220683287211E-2</v>
      </c>
      <c r="O11" s="19">
        <f t="shared" si="8"/>
        <v>2.5385312783318129E-2</v>
      </c>
    </row>
    <row r="12" spans="1:15" x14ac:dyDescent="0.75">
      <c r="A12" s="3" t="s">
        <v>282</v>
      </c>
      <c r="B12" s="47">
        <v>9.6153846153846159E-3</v>
      </c>
      <c r="C12" s="47">
        <v>0.83653846153846156</v>
      </c>
      <c r="D12" s="47">
        <v>0.15384615384615385</v>
      </c>
      <c r="E12" s="47">
        <v>0</v>
      </c>
      <c r="F12" s="12">
        <f>VLOOKUP(A12,'Sales Variance Data'!B65:I139,MATCH($F$3,'Sales Variance Data'!$B$5:$I$5,0),FALSE)</f>
        <v>6.7472306143000926E-2</v>
      </c>
      <c r="G12" s="35">
        <f t="shared" si="0"/>
        <v>0.14423076923076925</v>
      </c>
      <c r="H12" s="19">
        <f t="shared" si="1"/>
        <v>9.4339622641510523E-3</v>
      </c>
      <c r="I12" s="19">
        <f t="shared" si="2"/>
        <v>-9.3457943925233655E-3</v>
      </c>
      <c r="J12" s="19">
        <f t="shared" si="3"/>
        <v>-5.3773584905660421E-2</v>
      </c>
      <c r="K12" s="19">
        <f t="shared" si="4"/>
        <v>5.1844466600199368E-2</v>
      </c>
      <c r="L12" s="19">
        <f t="shared" si="5"/>
        <v>2.6540284360189625E-2</v>
      </c>
      <c r="M12" s="19">
        <f t="shared" si="6"/>
        <v>1.8467220683287211E-2</v>
      </c>
      <c r="N12" s="19">
        <f t="shared" si="7"/>
        <v>2.5385312783318129E-2</v>
      </c>
      <c r="O12" s="19">
        <f t="shared" si="8"/>
        <v>0.21396993810786924</v>
      </c>
    </row>
    <row r="13" spans="1:15" x14ac:dyDescent="0.75">
      <c r="A13" s="3" t="s">
        <v>281</v>
      </c>
      <c r="B13" s="47">
        <v>2.7777777777777776E-2</v>
      </c>
      <c r="C13" s="47">
        <v>0.86111111111111116</v>
      </c>
      <c r="D13" s="47">
        <v>0.1111111111111111</v>
      </c>
      <c r="E13" s="47">
        <v>0</v>
      </c>
      <c r="F13" s="12">
        <f>VLOOKUP(A13,'Sales Variance Data'!B66:I140,MATCH($F$3,'Sales Variance Data'!$B$5:$I$5,0),FALSE)</f>
        <v>9.4339622641510523E-3</v>
      </c>
      <c r="G13" s="35">
        <f t="shared" si="0"/>
        <v>8.3333333333333329E-2</v>
      </c>
      <c r="H13" s="19">
        <f t="shared" si="1"/>
        <v>-9.3457943925233655E-3</v>
      </c>
      <c r="I13" s="19">
        <f t="shared" si="2"/>
        <v>-5.3773584905660421E-2</v>
      </c>
      <c r="J13" s="19">
        <f t="shared" si="3"/>
        <v>5.1844466600199368E-2</v>
      </c>
      <c r="K13" s="19">
        <f t="shared" si="4"/>
        <v>2.6540284360189625E-2</v>
      </c>
      <c r="L13" s="19">
        <f t="shared" si="5"/>
        <v>1.8467220683287211E-2</v>
      </c>
      <c r="M13" s="19">
        <f t="shared" si="6"/>
        <v>2.5385312783318129E-2</v>
      </c>
      <c r="N13" s="19">
        <f t="shared" si="7"/>
        <v>0.21396993810786924</v>
      </c>
      <c r="O13" s="19">
        <f t="shared" si="8"/>
        <v>-0.112163146394756</v>
      </c>
    </row>
    <row r="14" spans="1:15" x14ac:dyDescent="0.75">
      <c r="A14" s="3" t="s">
        <v>280</v>
      </c>
      <c r="B14" s="47">
        <v>0</v>
      </c>
      <c r="C14" s="47">
        <v>0.96226415094339623</v>
      </c>
      <c r="D14" s="47">
        <v>3.7735849056603772E-2</v>
      </c>
      <c r="E14" s="47">
        <v>0</v>
      </c>
      <c r="F14" s="12">
        <f>VLOOKUP(A14,'Sales Variance Data'!B67:I141,MATCH($F$3,'Sales Variance Data'!$B$5:$I$5,0),FALSE)</f>
        <v>-9.3457943925233655E-3</v>
      </c>
      <c r="G14" s="35">
        <f t="shared" si="0"/>
        <v>3.7735849056603772E-2</v>
      </c>
      <c r="H14" s="19">
        <f t="shared" si="1"/>
        <v>-5.3773584905660421E-2</v>
      </c>
      <c r="I14" s="19">
        <f t="shared" si="2"/>
        <v>5.1844466600199368E-2</v>
      </c>
      <c r="J14" s="19">
        <f t="shared" si="3"/>
        <v>2.6540284360189625E-2</v>
      </c>
      <c r="K14" s="19">
        <f t="shared" si="4"/>
        <v>1.8467220683287211E-2</v>
      </c>
      <c r="L14" s="19">
        <f t="shared" si="5"/>
        <v>2.5385312783318129E-2</v>
      </c>
      <c r="M14" s="19">
        <f t="shared" si="6"/>
        <v>0.21396993810786924</v>
      </c>
      <c r="N14" s="19">
        <f t="shared" si="7"/>
        <v>-0.112163146394756</v>
      </c>
      <c r="O14" s="19">
        <f t="shared" si="8"/>
        <v>6.480721903199349E-2</v>
      </c>
    </row>
    <row r="15" spans="1:15" x14ac:dyDescent="0.75">
      <c r="A15" s="3" t="s">
        <v>293</v>
      </c>
      <c r="B15" s="47">
        <v>1.9607843137254902E-2</v>
      </c>
      <c r="C15" s="47">
        <v>0.98039215686274506</v>
      </c>
      <c r="D15" s="47">
        <v>0</v>
      </c>
      <c r="E15" s="47">
        <v>0</v>
      </c>
      <c r="F15" s="12">
        <f>VLOOKUP(A15,'Sales Variance Data'!B68:I142,MATCH($F$3,'Sales Variance Data'!$B$5:$I$5,0),FALSE)</f>
        <v>-5.3773584905660421E-2</v>
      </c>
      <c r="G15" s="35">
        <f t="shared" si="0"/>
        <v>-1.9607843137254902E-2</v>
      </c>
      <c r="H15" s="19">
        <f t="shared" si="1"/>
        <v>5.1844466600199368E-2</v>
      </c>
      <c r="I15" s="19">
        <f t="shared" si="2"/>
        <v>2.6540284360189625E-2</v>
      </c>
      <c r="J15" s="19">
        <f t="shared" si="3"/>
        <v>1.8467220683287211E-2</v>
      </c>
      <c r="K15" s="19">
        <f t="shared" si="4"/>
        <v>2.5385312783318129E-2</v>
      </c>
      <c r="L15" s="19">
        <f t="shared" si="5"/>
        <v>0.21396993810786924</v>
      </c>
      <c r="M15" s="19">
        <f t="shared" si="6"/>
        <v>-0.112163146394756</v>
      </c>
      <c r="N15" s="19">
        <f t="shared" si="7"/>
        <v>6.480721903199349E-2</v>
      </c>
      <c r="O15" s="19">
        <f t="shared" si="8"/>
        <v>4.2372881355932313E-2</v>
      </c>
    </row>
    <row r="16" spans="1:15" x14ac:dyDescent="0.75">
      <c r="A16" s="3" t="s">
        <v>279</v>
      </c>
      <c r="B16" s="47">
        <v>3.125E-2</v>
      </c>
      <c r="C16" s="47">
        <v>0.890625</v>
      </c>
      <c r="D16" s="47">
        <v>7.8125E-2</v>
      </c>
      <c r="E16" s="47">
        <v>0</v>
      </c>
      <c r="F16" s="12">
        <f>VLOOKUP(A16,'Sales Variance Data'!B69:I143,MATCH($F$3,'Sales Variance Data'!$B$5:$I$5,0),FALSE)</f>
        <v>5.1844466600199368E-2</v>
      </c>
      <c r="G16" s="35">
        <f t="shared" si="0"/>
        <v>4.6875E-2</v>
      </c>
      <c r="H16" s="19">
        <f t="shared" si="1"/>
        <v>2.6540284360189625E-2</v>
      </c>
      <c r="I16" s="19">
        <f t="shared" si="2"/>
        <v>1.8467220683287211E-2</v>
      </c>
      <c r="J16" s="19">
        <f t="shared" si="3"/>
        <v>2.5385312783318129E-2</v>
      </c>
      <c r="K16" s="19">
        <f t="shared" si="4"/>
        <v>0.21396993810786924</v>
      </c>
      <c r="L16" s="19">
        <f t="shared" si="5"/>
        <v>-0.112163146394756</v>
      </c>
      <c r="M16" s="19">
        <f t="shared" si="6"/>
        <v>6.480721903199349E-2</v>
      </c>
      <c r="N16" s="19">
        <f t="shared" si="7"/>
        <v>4.2372881355932313E-2</v>
      </c>
      <c r="O16" s="19">
        <f t="shared" si="8"/>
        <v>0.12195121951219524</v>
      </c>
    </row>
    <row r="17" spans="1:15" x14ac:dyDescent="0.75">
      <c r="A17" s="3" t="s">
        <v>278</v>
      </c>
      <c r="B17" s="47">
        <v>0</v>
      </c>
      <c r="C17" s="47">
        <v>0.89552238805970152</v>
      </c>
      <c r="D17" s="47">
        <v>0.1044776119402985</v>
      </c>
      <c r="E17" s="47">
        <v>0</v>
      </c>
      <c r="F17" s="12">
        <f>VLOOKUP(A17,'Sales Variance Data'!B70:I144,MATCH($F$3,'Sales Variance Data'!$B$5:$I$5,0),FALSE)</f>
        <v>2.6540284360189625E-2</v>
      </c>
      <c r="G17" s="35">
        <f t="shared" si="0"/>
        <v>0.1044776119402985</v>
      </c>
      <c r="H17" s="19">
        <f t="shared" si="1"/>
        <v>1.8467220683287211E-2</v>
      </c>
      <c r="I17" s="19">
        <f t="shared" si="2"/>
        <v>2.5385312783318129E-2</v>
      </c>
      <c r="J17" s="19">
        <f t="shared" si="3"/>
        <v>0.21396993810786924</v>
      </c>
      <c r="K17" s="19">
        <f t="shared" si="4"/>
        <v>-0.112163146394756</v>
      </c>
      <c r="L17" s="19">
        <f t="shared" si="5"/>
        <v>6.480721903199349E-2</v>
      </c>
      <c r="M17" s="19">
        <f t="shared" si="6"/>
        <v>4.2372881355932313E-2</v>
      </c>
      <c r="N17" s="19">
        <f t="shared" si="7"/>
        <v>0.12195121951219524</v>
      </c>
      <c r="O17" s="19">
        <f t="shared" si="8"/>
        <v>7.9710144927536142E-2</v>
      </c>
    </row>
    <row r="18" spans="1:15" x14ac:dyDescent="0.75">
      <c r="A18" s="3" t="s">
        <v>277</v>
      </c>
      <c r="B18" s="47">
        <v>4.1095890410958902E-2</v>
      </c>
      <c r="C18" s="47">
        <v>0.93150684931506844</v>
      </c>
      <c r="D18" s="47">
        <v>2.7397260273972601E-2</v>
      </c>
      <c r="E18" s="47">
        <v>0</v>
      </c>
      <c r="F18" s="12">
        <f>VLOOKUP(A18,'Sales Variance Data'!B71:I145,MATCH($F$3,'Sales Variance Data'!$B$5:$I$5,0),FALSE)</f>
        <v>1.8467220683287211E-2</v>
      </c>
      <c r="G18" s="35">
        <f t="shared" si="0"/>
        <v>-1.3698630136986301E-2</v>
      </c>
      <c r="H18" s="19">
        <f t="shared" si="1"/>
        <v>2.5385312783318129E-2</v>
      </c>
      <c r="I18" s="19">
        <f t="shared" si="2"/>
        <v>0.21396993810786924</v>
      </c>
      <c r="J18" s="19">
        <f t="shared" si="3"/>
        <v>-0.112163146394756</v>
      </c>
      <c r="K18" s="19">
        <f t="shared" si="4"/>
        <v>6.480721903199349E-2</v>
      </c>
      <c r="L18" s="19">
        <f t="shared" si="5"/>
        <v>4.2372881355932313E-2</v>
      </c>
      <c r="M18" s="19">
        <f t="shared" si="6"/>
        <v>0.12195121951219524</v>
      </c>
      <c r="N18" s="19">
        <f t="shared" si="7"/>
        <v>7.9710144927536142E-2</v>
      </c>
      <c r="O18" s="19">
        <f t="shared" si="8"/>
        <v>5.5521659548505069E-2</v>
      </c>
    </row>
    <row r="19" spans="1:15" x14ac:dyDescent="0.75">
      <c r="A19" s="3" t="s">
        <v>276</v>
      </c>
      <c r="B19" s="47">
        <v>0</v>
      </c>
      <c r="C19" s="47">
        <v>1</v>
      </c>
      <c r="D19" s="47">
        <v>0</v>
      </c>
      <c r="E19" s="47">
        <v>0</v>
      </c>
      <c r="F19" s="12">
        <f>VLOOKUP(A19,'Sales Variance Data'!B72:I146,MATCH($F$3,'Sales Variance Data'!$B$5:$I$5,0),FALSE)</f>
        <v>2.5385312783318129E-2</v>
      </c>
      <c r="G19" s="35">
        <f t="shared" si="0"/>
        <v>0</v>
      </c>
      <c r="H19" s="19">
        <f t="shared" si="1"/>
        <v>0.21396993810786924</v>
      </c>
      <c r="I19" s="19">
        <f t="shared" si="2"/>
        <v>-0.112163146394756</v>
      </c>
      <c r="J19" s="19">
        <f t="shared" si="3"/>
        <v>6.480721903199349E-2</v>
      </c>
      <c r="K19" s="19">
        <f t="shared" si="4"/>
        <v>4.2372881355932313E-2</v>
      </c>
      <c r="L19" s="19">
        <f t="shared" si="5"/>
        <v>0.12195121951219524</v>
      </c>
      <c r="M19" s="19">
        <f t="shared" si="6"/>
        <v>7.9710144927536142E-2</v>
      </c>
      <c r="N19" s="19">
        <f t="shared" si="7"/>
        <v>5.5521659548505069E-2</v>
      </c>
      <c r="O19" s="19">
        <f t="shared" si="8"/>
        <v>-7.5722543352601202E-2</v>
      </c>
    </row>
    <row r="20" spans="1:15" x14ac:dyDescent="0.75">
      <c r="A20" s="3" t="s">
        <v>275</v>
      </c>
      <c r="B20" s="47">
        <v>3.7037037037037035E-2</v>
      </c>
      <c r="C20" s="47">
        <v>0.85185185185185186</v>
      </c>
      <c r="D20" s="47">
        <v>0.1111111111111111</v>
      </c>
      <c r="E20" s="47">
        <v>0</v>
      </c>
      <c r="F20" s="12">
        <f>VLOOKUP(A20,'Sales Variance Data'!B73:I147,MATCH($F$3,'Sales Variance Data'!$B$5:$I$5,0),FALSE)</f>
        <v>0.21396993810786924</v>
      </c>
      <c r="G20" s="35">
        <f t="shared" si="0"/>
        <v>7.407407407407407E-2</v>
      </c>
      <c r="H20" s="19">
        <f t="shared" si="1"/>
        <v>-0.112163146394756</v>
      </c>
      <c r="I20" s="19">
        <f t="shared" si="2"/>
        <v>6.480721903199349E-2</v>
      </c>
      <c r="J20" s="19">
        <f t="shared" si="3"/>
        <v>4.2372881355932313E-2</v>
      </c>
      <c r="K20" s="19">
        <f t="shared" si="4"/>
        <v>0.12195121951219524</v>
      </c>
      <c r="L20" s="19">
        <f t="shared" si="5"/>
        <v>7.9710144927536142E-2</v>
      </c>
      <c r="M20" s="19">
        <f t="shared" si="6"/>
        <v>5.5521659548505069E-2</v>
      </c>
      <c r="N20" s="19">
        <f t="shared" si="7"/>
        <v>-7.5722543352601202E-2</v>
      </c>
      <c r="O20" s="19">
        <f t="shared" si="8"/>
        <v>-0.1694809255784866</v>
      </c>
    </row>
    <row r="21" spans="1:15" x14ac:dyDescent="0.75">
      <c r="A21" s="3" t="s">
        <v>274</v>
      </c>
      <c r="B21" s="47">
        <v>1.8181818181818181E-2</v>
      </c>
      <c r="C21" s="47">
        <v>0.98181818181818181</v>
      </c>
      <c r="D21" s="47">
        <v>0</v>
      </c>
      <c r="E21" s="47">
        <v>0</v>
      </c>
      <c r="F21" s="12">
        <f>VLOOKUP(A21,'Sales Variance Data'!B74:I148,MATCH($F$3,'Sales Variance Data'!$B$5:$I$5,0),FALSE)</f>
        <v>-0.112163146394756</v>
      </c>
      <c r="G21" s="35">
        <f t="shared" si="0"/>
        <v>-1.8181818181818181E-2</v>
      </c>
      <c r="H21" s="19">
        <f t="shared" si="1"/>
        <v>6.480721903199349E-2</v>
      </c>
      <c r="I21" s="19">
        <f t="shared" si="2"/>
        <v>4.2372881355932313E-2</v>
      </c>
      <c r="J21" s="19">
        <f t="shared" si="3"/>
        <v>0.12195121951219524</v>
      </c>
      <c r="K21" s="19">
        <f t="shared" si="4"/>
        <v>7.9710144927536142E-2</v>
      </c>
      <c r="L21" s="19">
        <f t="shared" si="5"/>
        <v>5.5521659548505069E-2</v>
      </c>
      <c r="M21" s="19">
        <f t="shared" si="6"/>
        <v>-7.5722543352601202E-2</v>
      </c>
      <c r="N21" s="19">
        <f t="shared" si="7"/>
        <v>-0.1694809255784866</v>
      </c>
      <c r="O21" s="19">
        <f t="shared" si="8"/>
        <v>7.5301204819277157E-2</v>
      </c>
    </row>
    <row r="22" spans="1:15" x14ac:dyDescent="0.75">
      <c r="A22" s="3" t="s">
        <v>273</v>
      </c>
      <c r="B22" s="47">
        <v>0</v>
      </c>
      <c r="C22" s="47">
        <v>0.92452830188679247</v>
      </c>
      <c r="D22" s="47">
        <v>7.5471698113207544E-2</v>
      </c>
      <c r="E22" s="47">
        <v>0</v>
      </c>
      <c r="F22" s="12">
        <f>VLOOKUP(A22,'Sales Variance Data'!B75:I149,MATCH($F$3,'Sales Variance Data'!$B$5:$I$5,0),FALSE)</f>
        <v>6.480721903199349E-2</v>
      </c>
      <c r="G22" s="35">
        <f t="shared" si="0"/>
        <v>7.5471698113207544E-2</v>
      </c>
      <c r="H22" s="19">
        <f t="shared" si="1"/>
        <v>4.2372881355932313E-2</v>
      </c>
      <c r="I22" s="19">
        <f t="shared" si="2"/>
        <v>0.12195121951219524</v>
      </c>
      <c r="J22" s="19">
        <f t="shared" si="3"/>
        <v>7.9710144927536142E-2</v>
      </c>
      <c r="K22" s="19">
        <f t="shared" si="4"/>
        <v>5.5521659548505069E-2</v>
      </c>
      <c r="L22" s="19">
        <f t="shared" si="5"/>
        <v>-7.5722543352601202E-2</v>
      </c>
      <c r="M22" s="19">
        <f t="shared" si="6"/>
        <v>-0.1694809255784866</v>
      </c>
      <c r="N22" s="19">
        <f t="shared" si="7"/>
        <v>7.5301204819277157E-2</v>
      </c>
      <c r="O22" s="19">
        <f t="shared" si="8"/>
        <v>6.022408963585435E-2</v>
      </c>
    </row>
    <row r="23" spans="1:15" x14ac:dyDescent="0.75">
      <c r="A23" s="3" t="s">
        <v>272</v>
      </c>
      <c r="B23" s="47">
        <v>1.8181818181818181E-2</v>
      </c>
      <c r="C23" s="47">
        <v>0.94545454545454544</v>
      </c>
      <c r="D23" s="47">
        <v>3.6363636363636362E-2</v>
      </c>
      <c r="E23" s="47">
        <v>0</v>
      </c>
      <c r="F23" s="12">
        <f>VLOOKUP(A23,'Sales Variance Data'!B76:I150,MATCH($F$3,'Sales Variance Data'!$B$5:$I$5,0),FALSE)</f>
        <v>4.2372881355932313E-2</v>
      </c>
      <c r="G23" s="35">
        <f t="shared" si="0"/>
        <v>1.8181818181818181E-2</v>
      </c>
      <c r="H23" s="19">
        <f t="shared" si="1"/>
        <v>0.12195121951219524</v>
      </c>
      <c r="I23" s="19">
        <f t="shared" si="2"/>
        <v>7.9710144927536142E-2</v>
      </c>
      <c r="J23" s="19">
        <f t="shared" si="3"/>
        <v>5.5521659548505069E-2</v>
      </c>
      <c r="K23" s="19">
        <f t="shared" si="4"/>
        <v>-7.5722543352601202E-2</v>
      </c>
      <c r="L23" s="19">
        <f t="shared" si="5"/>
        <v>-0.1694809255784866</v>
      </c>
      <c r="M23" s="19">
        <f t="shared" si="6"/>
        <v>7.5301204819277157E-2</v>
      </c>
      <c r="N23" s="19">
        <f t="shared" si="7"/>
        <v>6.022408963585435E-2</v>
      </c>
      <c r="O23" s="19">
        <f t="shared" si="8"/>
        <v>-4.3593130779392301E-2</v>
      </c>
    </row>
    <row r="24" spans="1:15" x14ac:dyDescent="0.75">
      <c r="A24" s="3" t="s">
        <v>271</v>
      </c>
      <c r="B24" s="47">
        <v>9.9009900990099011E-3</v>
      </c>
      <c r="C24" s="47">
        <v>0.99009900990099009</v>
      </c>
      <c r="D24" s="47">
        <v>0</v>
      </c>
      <c r="E24" s="47">
        <v>0</v>
      </c>
      <c r="F24" s="12">
        <f>VLOOKUP(A24,'Sales Variance Data'!B77:I151,MATCH($F$3,'Sales Variance Data'!$B$5:$I$5,0),FALSE)</f>
        <v>0.12195121951219524</v>
      </c>
      <c r="G24" s="35">
        <f t="shared" si="0"/>
        <v>-9.9009900990099011E-3</v>
      </c>
      <c r="H24" s="19">
        <f t="shared" si="1"/>
        <v>7.9710144927536142E-2</v>
      </c>
      <c r="I24" s="19">
        <f t="shared" si="2"/>
        <v>5.5521659548505069E-2</v>
      </c>
      <c r="J24" s="19">
        <f t="shared" si="3"/>
        <v>-7.5722543352601202E-2</v>
      </c>
      <c r="K24" s="19">
        <f t="shared" si="4"/>
        <v>-0.1694809255784866</v>
      </c>
      <c r="L24" s="19">
        <f t="shared" si="5"/>
        <v>7.5301204819277157E-2</v>
      </c>
      <c r="M24" s="19">
        <f t="shared" si="6"/>
        <v>6.022408963585435E-2</v>
      </c>
      <c r="N24" s="19">
        <f t="shared" si="7"/>
        <v>-4.3593130779392301E-2</v>
      </c>
      <c r="O24" s="19">
        <f t="shared" si="8"/>
        <v>-2.9005524861878466E-2</v>
      </c>
    </row>
    <row r="25" spans="1:15" x14ac:dyDescent="0.75">
      <c r="A25" s="3" t="s">
        <v>270</v>
      </c>
      <c r="B25" s="47">
        <v>1.3698630136986301E-2</v>
      </c>
      <c r="C25" s="47">
        <v>0.95890410958904104</v>
      </c>
      <c r="D25" s="47">
        <v>2.7397260273972601E-2</v>
      </c>
      <c r="E25" s="47">
        <v>0</v>
      </c>
      <c r="F25" s="12">
        <f>VLOOKUP(A25,'Sales Variance Data'!B78:I152,MATCH($F$3,'Sales Variance Data'!$B$5:$I$5,0),FALSE)</f>
        <v>7.9710144927536142E-2</v>
      </c>
      <c r="G25" s="35">
        <f t="shared" si="0"/>
        <v>1.3698630136986301E-2</v>
      </c>
      <c r="H25" s="19">
        <f t="shared" si="1"/>
        <v>5.5521659548505069E-2</v>
      </c>
      <c r="I25" s="19">
        <f t="shared" si="2"/>
        <v>-7.5722543352601202E-2</v>
      </c>
      <c r="J25" s="19">
        <f t="shared" si="3"/>
        <v>-0.1694809255784866</v>
      </c>
      <c r="K25" s="19">
        <f t="shared" si="4"/>
        <v>7.5301204819277157E-2</v>
      </c>
      <c r="L25" s="19">
        <f t="shared" si="5"/>
        <v>6.022408963585435E-2</v>
      </c>
      <c r="M25" s="19">
        <f t="shared" si="6"/>
        <v>-4.3593130779392301E-2</v>
      </c>
      <c r="N25" s="19">
        <f t="shared" si="7"/>
        <v>-2.9005524861878466E-2</v>
      </c>
      <c r="O25" s="19">
        <f t="shared" si="8"/>
        <v>6.4011379800853474E-2</v>
      </c>
    </row>
    <row r="26" spans="1:15" x14ac:dyDescent="0.75">
      <c r="A26" s="3" t="s">
        <v>269</v>
      </c>
      <c r="B26" s="47">
        <v>2.4691358024691357E-2</v>
      </c>
      <c r="C26" s="47">
        <v>0.86419753086419748</v>
      </c>
      <c r="D26" s="47">
        <v>0.1111111111111111</v>
      </c>
      <c r="E26" s="47">
        <v>0</v>
      </c>
      <c r="F26" s="12">
        <f>VLOOKUP(A26,'Sales Variance Data'!B79:I153,MATCH($F$3,'Sales Variance Data'!$B$5:$I$5,0),FALSE)</f>
        <v>5.5521659548505069E-2</v>
      </c>
      <c r="G26" s="35">
        <f t="shared" si="0"/>
        <v>8.6419753086419748E-2</v>
      </c>
      <c r="H26" s="19">
        <f t="shared" si="1"/>
        <v>-7.5722543352601202E-2</v>
      </c>
      <c r="I26" s="19">
        <f t="shared" si="2"/>
        <v>-0.1694809255784866</v>
      </c>
      <c r="J26" s="19">
        <f t="shared" si="3"/>
        <v>7.5301204819277157E-2</v>
      </c>
      <c r="K26" s="19">
        <f t="shared" si="4"/>
        <v>6.022408963585435E-2</v>
      </c>
      <c r="L26" s="19">
        <f t="shared" si="5"/>
        <v>-4.3593130779392301E-2</v>
      </c>
      <c r="M26" s="19">
        <f t="shared" si="6"/>
        <v>-2.9005524861878466E-2</v>
      </c>
      <c r="N26" s="19">
        <f t="shared" si="7"/>
        <v>6.4011379800853474E-2</v>
      </c>
      <c r="O26" s="19">
        <f t="shared" si="8"/>
        <v>0.21189839572192515</v>
      </c>
    </row>
    <row r="27" spans="1:15" x14ac:dyDescent="0.75">
      <c r="A27" s="3" t="s">
        <v>268</v>
      </c>
      <c r="B27" s="47">
        <v>0</v>
      </c>
      <c r="C27" s="47">
        <v>0.92063492063492058</v>
      </c>
      <c r="D27" s="47">
        <v>7.9365079365079361E-2</v>
      </c>
      <c r="E27" s="47">
        <v>0</v>
      </c>
      <c r="F27" s="12">
        <f>VLOOKUP(A27,'Sales Variance Data'!B80:I154,MATCH($F$3,'Sales Variance Data'!$B$5:$I$5,0),FALSE)</f>
        <v>-7.5722543352601202E-2</v>
      </c>
      <c r="G27" s="35">
        <f t="shared" si="0"/>
        <v>7.9365079365079361E-2</v>
      </c>
      <c r="H27" s="19">
        <f t="shared" si="1"/>
        <v>-0.1694809255784866</v>
      </c>
      <c r="I27" s="19">
        <f t="shared" si="2"/>
        <v>7.5301204819277157E-2</v>
      </c>
      <c r="J27" s="19">
        <f t="shared" si="3"/>
        <v>6.022408963585435E-2</v>
      </c>
      <c r="K27" s="19">
        <f t="shared" si="4"/>
        <v>-4.3593130779392301E-2</v>
      </c>
      <c r="L27" s="19">
        <f t="shared" si="5"/>
        <v>-2.9005524861878466E-2</v>
      </c>
      <c r="M27" s="19">
        <f t="shared" si="6"/>
        <v>6.4011379800853474E-2</v>
      </c>
      <c r="N27" s="19">
        <f t="shared" si="7"/>
        <v>0.21189839572192515</v>
      </c>
      <c r="O27" s="19">
        <f t="shared" si="8"/>
        <v>-6.8394925537782703E-2</v>
      </c>
    </row>
    <row r="28" spans="1:15" x14ac:dyDescent="0.75">
      <c r="A28" s="3" t="s">
        <v>267</v>
      </c>
      <c r="B28" s="47">
        <v>4.2253521126760563E-2</v>
      </c>
      <c r="C28" s="47">
        <v>0.91549295774647887</v>
      </c>
      <c r="D28" s="47">
        <v>4.2253521126760563E-2</v>
      </c>
      <c r="E28" s="47">
        <v>0</v>
      </c>
      <c r="F28" s="12">
        <f>VLOOKUP(A28,'Sales Variance Data'!B81:I155,MATCH($F$3,'Sales Variance Data'!$B$5:$I$5,0),FALSE)</f>
        <v>-0.1694809255784866</v>
      </c>
      <c r="G28" s="35">
        <f t="shared" si="0"/>
        <v>0</v>
      </c>
      <c r="H28" s="19">
        <f t="shared" si="1"/>
        <v>7.5301204819277157E-2</v>
      </c>
      <c r="I28" s="19">
        <f t="shared" si="2"/>
        <v>6.022408963585435E-2</v>
      </c>
      <c r="J28" s="19">
        <f t="shared" si="3"/>
        <v>-4.3593130779392301E-2</v>
      </c>
      <c r="K28" s="19">
        <f t="shared" si="4"/>
        <v>-2.9005524861878466E-2</v>
      </c>
      <c r="L28" s="19">
        <f t="shared" si="5"/>
        <v>6.4011379800853474E-2</v>
      </c>
      <c r="M28" s="19">
        <f t="shared" si="6"/>
        <v>0.21189839572192515</v>
      </c>
      <c r="N28" s="19">
        <f t="shared" si="7"/>
        <v>-6.8394925537782703E-2</v>
      </c>
      <c r="O28" s="19">
        <f t="shared" si="8"/>
        <v>4.0852575488454779E-2</v>
      </c>
    </row>
    <row r="29" spans="1:15" x14ac:dyDescent="0.75">
      <c r="A29" s="3" t="s">
        <v>266</v>
      </c>
      <c r="B29" s="47">
        <v>2.8985507246376812E-2</v>
      </c>
      <c r="C29" s="47">
        <v>0.95652173913043481</v>
      </c>
      <c r="D29" s="47">
        <v>1.4492753623188406E-2</v>
      </c>
      <c r="E29" s="47">
        <v>0</v>
      </c>
      <c r="F29" s="12">
        <f>VLOOKUP(A29,'Sales Variance Data'!B82:I156,MATCH($F$3,'Sales Variance Data'!$B$5:$I$5,0),FALSE)</f>
        <v>7.5301204819277157E-2</v>
      </c>
      <c r="G29" s="35">
        <f t="shared" si="0"/>
        <v>-1.4492753623188406E-2</v>
      </c>
      <c r="H29" s="19">
        <f t="shared" si="1"/>
        <v>6.022408963585435E-2</v>
      </c>
      <c r="I29" s="19">
        <f t="shared" si="2"/>
        <v>-4.3593130779392301E-2</v>
      </c>
      <c r="J29" s="19">
        <f t="shared" si="3"/>
        <v>-2.9005524861878466E-2</v>
      </c>
      <c r="K29" s="19">
        <f t="shared" si="4"/>
        <v>6.4011379800853474E-2</v>
      </c>
      <c r="L29" s="19">
        <f t="shared" si="5"/>
        <v>0.21189839572192515</v>
      </c>
      <c r="M29" s="19">
        <f t="shared" si="6"/>
        <v>-6.8394925537782703E-2</v>
      </c>
      <c r="N29" s="19">
        <f t="shared" si="7"/>
        <v>4.0852575488454779E-2</v>
      </c>
      <c r="O29" s="19">
        <f t="shared" si="8"/>
        <v>0.10978384527872588</v>
      </c>
    </row>
    <row r="30" spans="1:15" x14ac:dyDescent="0.75">
      <c r="A30" s="3" t="s">
        <v>265</v>
      </c>
      <c r="B30" s="47">
        <v>6.0402684563758392E-2</v>
      </c>
      <c r="C30" s="47">
        <v>0.72483221476510062</v>
      </c>
      <c r="D30" s="47">
        <v>0.21476510067114093</v>
      </c>
      <c r="E30" s="47">
        <v>0</v>
      </c>
      <c r="F30" s="12">
        <f>VLOOKUP(A30,'Sales Variance Data'!B83:I157,MATCH($F$3,'Sales Variance Data'!$B$5:$I$5,0),FALSE)</f>
        <v>6.022408963585435E-2</v>
      </c>
      <c r="G30" s="35">
        <f t="shared" si="0"/>
        <v>0.15436241610738255</v>
      </c>
      <c r="H30" s="19">
        <f t="shared" si="1"/>
        <v>-4.3593130779392301E-2</v>
      </c>
      <c r="I30" s="19">
        <f t="shared" si="2"/>
        <v>-2.9005524861878466E-2</v>
      </c>
      <c r="J30" s="19">
        <f t="shared" si="3"/>
        <v>6.4011379800853474E-2</v>
      </c>
      <c r="K30" s="19">
        <f t="shared" si="4"/>
        <v>0.21189839572192515</v>
      </c>
      <c r="L30" s="19">
        <f t="shared" si="5"/>
        <v>-6.8394925537782703E-2</v>
      </c>
      <c r="M30" s="19">
        <f t="shared" si="6"/>
        <v>4.0852575488454779E-2</v>
      </c>
      <c r="N30" s="19">
        <f t="shared" si="7"/>
        <v>0.10978384527872588</v>
      </c>
      <c r="O30" s="19">
        <f t="shared" si="8"/>
        <v>2.3065094823167653E-2</v>
      </c>
    </row>
    <row r="31" spans="1:15" x14ac:dyDescent="0.75">
      <c r="A31" s="3" t="s">
        <v>264</v>
      </c>
      <c r="B31" s="47">
        <v>4.3478260869565216E-2</v>
      </c>
      <c r="C31" s="47">
        <v>0.85507246376811596</v>
      </c>
      <c r="D31" s="47">
        <v>0.10144927536231885</v>
      </c>
      <c r="E31" s="47">
        <v>0</v>
      </c>
      <c r="F31" s="12">
        <f>VLOOKUP(A31,'Sales Variance Data'!B84:I158,MATCH($F$3,'Sales Variance Data'!$B$5:$I$5,0),FALSE)</f>
        <v>-4.3593130779392301E-2</v>
      </c>
      <c r="G31" s="35">
        <f t="shared" si="0"/>
        <v>5.7971014492753631E-2</v>
      </c>
      <c r="H31" s="19">
        <f t="shared" si="1"/>
        <v>-2.9005524861878466E-2</v>
      </c>
      <c r="I31" s="19">
        <f t="shared" si="2"/>
        <v>6.4011379800853474E-2</v>
      </c>
      <c r="J31" s="19">
        <f t="shared" si="3"/>
        <v>0.21189839572192515</v>
      </c>
      <c r="K31" s="19">
        <f t="shared" si="4"/>
        <v>-6.8394925537782703E-2</v>
      </c>
      <c r="L31" s="19">
        <f t="shared" si="5"/>
        <v>4.0852575488454779E-2</v>
      </c>
      <c r="M31" s="19">
        <f t="shared" si="6"/>
        <v>0.10978384527872588</v>
      </c>
      <c r="N31" s="19">
        <f t="shared" si="7"/>
        <v>2.3065094823167653E-2</v>
      </c>
      <c r="O31" s="19">
        <f t="shared" si="8"/>
        <v>-5.7114228456913829E-2</v>
      </c>
    </row>
    <row r="32" spans="1:15" x14ac:dyDescent="0.75">
      <c r="A32" s="3" t="s">
        <v>263</v>
      </c>
      <c r="B32" s="47">
        <v>1.2345679012345678E-2</v>
      </c>
      <c r="C32" s="47">
        <v>0.87654320987654322</v>
      </c>
      <c r="D32" s="47">
        <v>0.1111111111111111</v>
      </c>
      <c r="E32" s="47">
        <v>0</v>
      </c>
      <c r="F32" s="12">
        <f>VLOOKUP(A32,'Sales Variance Data'!B85:I159,MATCH($F$3,'Sales Variance Data'!$B$5:$I$5,0),FALSE)</f>
        <v>-2.9005524861878466E-2</v>
      </c>
      <c r="G32" s="35">
        <f t="shared" si="0"/>
        <v>9.8765432098765427E-2</v>
      </c>
      <c r="H32" s="19">
        <f t="shared" si="1"/>
        <v>6.4011379800853474E-2</v>
      </c>
      <c r="I32" s="19">
        <f t="shared" si="2"/>
        <v>0.21189839572192515</v>
      </c>
      <c r="J32" s="19">
        <f t="shared" si="3"/>
        <v>-6.8394925537782703E-2</v>
      </c>
      <c r="K32" s="19">
        <f t="shared" si="4"/>
        <v>4.0852575488454779E-2</v>
      </c>
      <c r="L32" s="19">
        <f t="shared" si="5"/>
        <v>0.10978384527872588</v>
      </c>
      <c r="M32" s="19">
        <f t="shared" si="6"/>
        <v>2.3065094823167653E-2</v>
      </c>
      <c r="N32" s="19">
        <f t="shared" si="7"/>
        <v>-5.7114228456913829E-2</v>
      </c>
      <c r="O32" s="19">
        <f t="shared" si="8"/>
        <v>-0.18065887353878851</v>
      </c>
    </row>
    <row r="33" spans="1:15" x14ac:dyDescent="0.75">
      <c r="A33" s="3" t="s">
        <v>262</v>
      </c>
      <c r="B33" s="47">
        <v>0</v>
      </c>
      <c r="C33" s="47">
        <v>0.87628865979381443</v>
      </c>
      <c r="D33" s="47">
        <v>0.12371134020618557</v>
      </c>
      <c r="E33" s="47">
        <v>0</v>
      </c>
      <c r="F33" s="12">
        <f>VLOOKUP(A33,'Sales Variance Data'!B86:I160,MATCH($F$3,'Sales Variance Data'!$B$5:$I$5,0),FALSE)</f>
        <v>6.4011379800853474E-2</v>
      </c>
      <c r="G33" s="35">
        <f t="shared" si="0"/>
        <v>0.12371134020618557</v>
      </c>
      <c r="H33" s="19">
        <f t="shared" si="1"/>
        <v>0.21189839572192515</v>
      </c>
      <c r="I33" s="19">
        <f t="shared" si="2"/>
        <v>-6.8394925537782703E-2</v>
      </c>
      <c r="J33" s="19">
        <f t="shared" si="3"/>
        <v>4.0852575488454779E-2</v>
      </c>
      <c r="K33" s="19">
        <f t="shared" si="4"/>
        <v>0.10978384527872588</v>
      </c>
      <c r="L33" s="19">
        <f t="shared" si="5"/>
        <v>2.3065094823167653E-2</v>
      </c>
      <c r="M33" s="19">
        <f t="shared" si="6"/>
        <v>-5.7114228456913829E-2</v>
      </c>
      <c r="N33" s="19">
        <f t="shared" si="7"/>
        <v>-0.18065887353878851</v>
      </c>
      <c r="O33" s="19">
        <f t="shared" si="8"/>
        <v>2.7237354085603016E-2</v>
      </c>
    </row>
    <row r="34" spans="1:15" x14ac:dyDescent="0.75">
      <c r="A34" s="3" t="s">
        <v>261</v>
      </c>
      <c r="B34" s="47">
        <v>2.3529411764705882E-2</v>
      </c>
      <c r="C34" s="47">
        <v>0.78823529411764703</v>
      </c>
      <c r="D34" s="47">
        <v>0.18823529411764706</v>
      </c>
      <c r="E34" s="47">
        <v>0</v>
      </c>
      <c r="F34" s="12">
        <f>VLOOKUP(A34,'Sales Variance Data'!B87:I161,MATCH($F$3,'Sales Variance Data'!$B$5:$I$5,0),FALSE)</f>
        <v>0.21189839572192515</v>
      </c>
      <c r="G34" s="35">
        <f t="shared" si="0"/>
        <v>0.16470588235294117</v>
      </c>
      <c r="H34" s="19">
        <f t="shared" si="1"/>
        <v>-6.8394925537782703E-2</v>
      </c>
      <c r="I34" s="19">
        <f t="shared" si="2"/>
        <v>4.0852575488454779E-2</v>
      </c>
      <c r="J34" s="19">
        <f t="shared" si="3"/>
        <v>0.10978384527872588</v>
      </c>
      <c r="K34" s="19">
        <f t="shared" si="4"/>
        <v>2.3065094823167653E-2</v>
      </c>
      <c r="L34" s="19">
        <f t="shared" si="5"/>
        <v>-5.7114228456913829E-2</v>
      </c>
      <c r="M34" s="19">
        <f t="shared" si="6"/>
        <v>-0.18065887353878851</v>
      </c>
      <c r="N34" s="19">
        <f t="shared" si="7"/>
        <v>2.7237354085603016E-2</v>
      </c>
      <c r="O34" s="19">
        <f t="shared" si="8"/>
        <v>5.8080808080808177E-2</v>
      </c>
    </row>
    <row r="35" spans="1:15" x14ac:dyDescent="0.75">
      <c r="A35" s="3" t="s">
        <v>260</v>
      </c>
      <c r="B35" s="47">
        <v>1.3698630136986301E-2</v>
      </c>
      <c r="C35" s="47">
        <v>0.90410958904109584</v>
      </c>
      <c r="D35" s="47">
        <v>8.2191780821917804E-2</v>
      </c>
      <c r="E35" s="47">
        <v>0</v>
      </c>
      <c r="F35" s="12">
        <f>VLOOKUP(A35,'Sales Variance Data'!B88:I162,MATCH($F$3,'Sales Variance Data'!$B$5:$I$5,0),FALSE)</f>
        <v>-6.8394925537782703E-2</v>
      </c>
      <c r="G35" s="35">
        <f t="shared" si="0"/>
        <v>6.8493150684931503E-2</v>
      </c>
      <c r="H35" s="19">
        <f t="shared" si="1"/>
        <v>4.0852575488454779E-2</v>
      </c>
      <c r="I35" s="19">
        <f t="shared" si="2"/>
        <v>0.10978384527872588</v>
      </c>
      <c r="J35" s="19">
        <f t="shared" si="3"/>
        <v>2.3065094823167653E-2</v>
      </c>
      <c r="K35" s="19">
        <f t="shared" si="4"/>
        <v>-5.7114228456913829E-2</v>
      </c>
      <c r="L35" s="19">
        <f t="shared" si="5"/>
        <v>-0.18065887353878851</v>
      </c>
      <c r="M35" s="19">
        <f t="shared" si="6"/>
        <v>2.7237354085603016E-2</v>
      </c>
      <c r="N35" s="19">
        <f t="shared" si="7"/>
        <v>5.8080808080808177E-2</v>
      </c>
      <c r="O35" s="19">
        <f t="shared" si="8"/>
        <v>-3.5202863961813824E-2</v>
      </c>
    </row>
    <row r="36" spans="1:15" x14ac:dyDescent="0.75">
      <c r="A36" s="3" t="s">
        <v>259</v>
      </c>
      <c r="B36" s="47">
        <v>3.1746031746031744E-2</v>
      </c>
      <c r="C36" s="47">
        <v>0.77910052910052907</v>
      </c>
      <c r="D36" s="47">
        <v>0.18915343915343916</v>
      </c>
      <c r="E36" s="47">
        <v>0</v>
      </c>
      <c r="F36" s="12">
        <f>VLOOKUP(A36,'Sales Variance Data'!B89:I163,MATCH($F$3,'Sales Variance Data'!$B$5:$I$5,0),FALSE)</f>
        <v>4.0852575488454779E-2</v>
      </c>
      <c r="G36" s="35">
        <f t="shared" si="0"/>
        <v>0.15740740740740741</v>
      </c>
      <c r="H36" s="19">
        <f t="shared" si="1"/>
        <v>0.10978384527872588</v>
      </c>
      <c r="I36" s="19">
        <f t="shared" si="2"/>
        <v>2.3065094823167653E-2</v>
      </c>
      <c r="J36" s="19">
        <f t="shared" si="3"/>
        <v>-5.7114228456913829E-2</v>
      </c>
      <c r="K36" s="19">
        <f t="shared" si="4"/>
        <v>-0.18065887353878851</v>
      </c>
      <c r="L36" s="19">
        <f t="shared" si="5"/>
        <v>2.7237354085603016E-2</v>
      </c>
      <c r="M36" s="19">
        <f t="shared" si="6"/>
        <v>5.8080808080808177E-2</v>
      </c>
      <c r="N36" s="19">
        <f t="shared" si="7"/>
        <v>-3.5202863961813824E-2</v>
      </c>
      <c r="O36" s="19">
        <f t="shared" si="8"/>
        <v>-7.544836116264686E-2</v>
      </c>
    </row>
    <row r="37" spans="1:15" x14ac:dyDescent="0.75">
      <c r="A37" s="3" t="s">
        <v>258</v>
      </c>
      <c r="B37" s="47">
        <v>3.741935483870968E-2</v>
      </c>
      <c r="C37" s="47">
        <v>0.81548387096774189</v>
      </c>
      <c r="D37" s="47">
        <v>0.14709677419354839</v>
      </c>
      <c r="E37" s="47">
        <v>0</v>
      </c>
      <c r="F37" s="12">
        <f>VLOOKUP(A37,'Sales Variance Data'!B90:I164,MATCH($F$3,'Sales Variance Data'!$B$5:$I$5,0),FALSE)</f>
        <v>0.10978384527872588</v>
      </c>
      <c r="G37" s="35">
        <f t="shared" si="0"/>
        <v>0.10967741935483871</v>
      </c>
      <c r="H37" s="19">
        <f t="shared" si="1"/>
        <v>2.3065094823167653E-2</v>
      </c>
      <c r="I37" s="19">
        <f t="shared" si="2"/>
        <v>-5.7114228456913829E-2</v>
      </c>
      <c r="J37" s="19">
        <f t="shared" si="3"/>
        <v>-0.18065887353878851</v>
      </c>
      <c r="K37" s="19">
        <f t="shared" si="4"/>
        <v>2.7237354085603016E-2</v>
      </c>
      <c r="L37" s="19">
        <f t="shared" si="5"/>
        <v>5.8080808080808177E-2</v>
      </c>
      <c r="M37" s="19">
        <f t="shared" si="6"/>
        <v>-3.5202863961813824E-2</v>
      </c>
      <c r="N37" s="19">
        <f t="shared" si="7"/>
        <v>-7.544836116264686E-2</v>
      </c>
      <c r="O37" s="19">
        <f t="shared" si="8"/>
        <v>-3.7458193979933101E-2</v>
      </c>
    </row>
    <row r="38" spans="1:15" x14ac:dyDescent="0.75">
      <c r="A38" s="3" t="s">
        <v>257</v>
      </c>
      <c r="B38" s="47">
        <v>2.3399014778325122E-2</v>
      </c>
      <c r="C38" s="47">
        <v>0.79926108374384242</v>
      </c>
      <c r="D38" s="47">
        <v>0.17733990147783252</v>
      </c>
      <c r="E38" s="47">
        <v>0</v>
      </c>
      <c r="F38" s="12">
        <f>VLOOKUP(A38,'Sales Variance Data'!B91:I165,MATCH($F$3,'Sales Variance Data'!$B$5:$I$5,0),FALSE)</f>
        <v>2.3065094823167653E-2</v>
      </c>
      <c r="G38" s="35">
        <f t="shared" si="0"/>
        <v>0.1539408866995074</v>
      </c>
      <c r="H38" s="19">
        <f t="shared" si="1"/>
        <v>-5.7114228456913829E-2</v>
      </c>
      <c r="I38" s="19">
        <f t="shared" si="2"/>
        <v>-0.18065887353878851</v>
      </c>
      <c r="J38" s="19">
        <f t="shared" si="3"/>
        <v>2.7237354085603016E-2</v>
      </c>
      <c r="K38" s="19">
        <f t="shared" si="4"/>
        <v>5.8080808080808177E-2</v>
      </c>
      <c r="L38" s="19">
        <f t="shared" si="5"/>
        <v>-3.5202863961813824E-2</v>
      </c>
      <c r="M38" s="19">
        <f t="shared" si="6"/>
        <v>-7.544836116264686E-2</v>
      </c>
      <c r="N38" s="19">
        <f t="shared" si="7"/>
        <v>-3.7458193979933101E-2</v>
      </c>
      <c r="O38" s="19">
        <f t="shared" si="8"/>
        <v>0.24391938846421124</v>
      </c>
    </row>
    <row r="39" spans="1:15" x14ac:dyDescent="0.75">
      <c r="A39" s="3" t="s">
        <v>256</v>
      </c>
      <c r="B39" s="47">
        <v>5.7217165149544863E-2</v>
      </c>
      <c r="C39" s="47">
        <v>0.75552665799739926</v>
      </c>
      <c r="D39" s="47">
        <v>0.18725617685305593</v>
      </c>
      <c r="E39" s="47">
        <v>0</v>
      </c>
      <c r="F39" s="12">
        <f>VLOOKUP(A39,'Sales Variance Data'!B92:I166,MATCH($F$3,'Sales Variance Data'!$B$5:$I$5,0),FALSE)</f>
        <v>-5.7114228456913829E-2</v>
      </c>
      <c r="G39" s="35">
        <f t="shared" si="0"/>
        <v>0.13003901170351106</v>
      </c>
      <c r="H39" s="19">
        <f t="shared" si="1"/>
        <v>-0.18065887353878851</v>
      </c>
      <c r="I39" s="19">
        <f t="shared" si="2"/>
        <v>2.7237354085603016E-2</v>
      </c>
      <c r="J39" s="19">
        <f t="shared" si="3"/>
        <v>5.8080808080808177E-2</v>
      </c>
      <c r="K39" s="19">
        <f t="shared" si="4"/>
        <v>-3.5202863961813824E-2</v>
      </c>
      <c r="L39" s="19">
        <f t="shared" si="5"/>
        <v>-7.544836116264686E-2</v>
      </c>
      <c r="M39" s="19">
        <f t="shared" si="6"/>
        <v>-3.7458193979933101E-2</v>
      </c>
      <c r="N39" s="19">
        <f t="shared" si="7"/>
        <v>0.24391938846421124</v>
      </c>
      <c r="O39" s="19">
        <f t="shared" si="8"/>
        <v>0.36815642458100561</v>
      </c>
    </row>
    <row r="40" spans="1:15" x14ac:dyDescent="0.75">
      <c r="A40" s="3" t="s">
        <v>255</v>
      </c>
      <c r="B40" s="47">
        <v>3.8585209003215437E-2</v>
      </c>
      <c r="C40" s="47">
        <v>0.842443729903537</v>
      </c>
      <c r="D40" s="47">
        <v>0.11897106109324759</v>
      </c>
      <c r="E40" s="47">
        <v>0</v>
      </c>
      <c r="F40" s="12">
        <f>VLOOKUP(A40,'Sales Variance Data'!B93:I167,MATCH($F$3,'Sales Variance Data'!$B$5:$I$5,0),FALSE)</f>
        <v>-0.18065887353878851</v>
      </c>
      <c r="G40" s="35">
        <f t="shared" si="0"/>
        <v>8.0385852090032156E-2</v>
      </c>
      <c r="H40" s="19">
        <f t="shared" si="1"/>
        <v>2.7237354085603016E-2</v>
      </c>
      <c r="I40" s="19">
        <f t="shared" si="2"/>
        <v>5.8080808080808177E-2</v>
      </c>
      <c r="J40" s="19">
        <f t="shared" si="3"/>
        <v>-3.5202863961813824E-2</v>
      </c>
      <c r="K40" s="19">
        <f t="shared" si="4"/>
        <v>-7.544836116264686E-2</v>
      </c>
      <c r="L40" s="19">
        <f t="shared" si="5"/>
        <v>-3.7458193979933101E-2</v>
      </c>
      <c r="M40" s="19">
        <f t="shared" si="6"/>
        <v>0.24391938846421124</v>
      </c>
      <c r="N40" s="19">
        <f t="shared" si="7"/>
        <v>0.36815642458100561</v>
      </c>
      <c r="O40" s="19">
        <f t="shared" si="8"/>
        <v>0.17517354022049814</v>
      </c>
    </row>
    <row r="41" spans="1:15" x14ac:dyDescent="0.75">
      <c r="A41" s="3" t="s">
        <v>254</v>
      </c>
      <c r="B41" s="47">
        <v>4.2553191489361701E-2</v>
      </c>
      <c r="C41" s="47">
        <v>0.80395136778115506</v>
      </c>
      <c r="D41" s="47">
        <v>0.15349544072948329</v>
      </c>
      <c r="E41" s="47">
        <v>0</v>
      </c>
      <c r="F41" s="12">
        <f>VLOOKUP(A41,'Sales Variance Data'!B94:I168,MATCH($F$3,'Sales Variance Data'!$B$5:$I$5,0),FALSE)</f>
        <v>2.7237354085603016E-2</v>
      </c>
      <c r="G41" s="35">
        <f t="shared" si="0"/>
        <v>0.11094224924012158</v>
      </c>
      <c r="H41" s="19">
        <f t="shared" si="1"/>
        <v>5.8080808080808177E-2</v>
      </c>
      <c r="I41" s="19">
        <f t="shared" si="2"/>
        <v>-3.5202863961813824E-2</v>
      </c>
      <c r="J41" s="19">
        <f t="shared" si="3"/>
        <v>-7.544836116264686E-2</v>
      </c>
      <c r="K41" s="19">
        <f t="shared" si="4"/>
        <v>-3.7458193979933101E-2</v>
      </c>
      <c r="L41" s="19">
        <f t="shared" si="5"/>
        <v>0.24391938846421124</v>
      </c>
      <c r="M41" s="19">
        <f t="shared" si="6"/>
        <v>0.36815642458100561</v>
      </c>
      <c r="N41" s="19">
        <f t="shared" si="7"/>
        <v>0.17517354022049814</v>
      </c>
      <c r="O41" s="19">
        <f t="shared" si="8"/>
        <v>-0.23558026407227239</v>
      </c>
    </row>
    <row r="42" spans="1:15" x14ac:dyDescent="0.75">
      <c r="A42" s="3" t="s">
        <v>253</v>
      </c>
      <c r="B42" s="47">
        <v>2.5270758122743681E-2</v>
      </c>
      <c r="C42" s="47">
        <v>0.77978339350180503</v>
      </c>
      <c r="D42" s="47">
        <v>0.19494584837545126</v>
      </c>
      <c r="E42" s="47">
        <v>0</v>
      </c>
      <c r="F42" s="12">
        <f>VLOOKUP(A42,'Sales Variance Data'!B95:I169,MATCH($F$3,'Sales Variance Data'!$B$5:$I$5,0),FALSE)</f>
        <v>5.8080808080808177E-2</v>
      </c>
      <c r="G42" s="35">
        <f t="shared" si="0"/>
        <v>0.16967509025270758</v>
      </c>
      <c r="H42" s="19">
        <f t="shared" si="1"/>
        <v>-3.5202863961813824E-2</v>
      </c>
      <c r="I42" s="19">
        <f t="shared" si="2"/>
        <v>-7.544836116264686E-2</v>
      </c>
      <c r="J42" s="19">
        <f t="shared" si="3"/>
        <v>-3.7458193979933101E-2</v>
      </c>
      <c r="K42" s="19">
        <f t="shared" si="4"/>
        <v>0.24391938846421124</v>
      </c>
      <c r="L42" s="19">
        <f t="shared" si="5"/>
        <v>0.36815642458100561</v>
      </c>
      <c r="M42" s="19">
        <f t="shared" si="6"/>
        <v>0.17517354022049814</v>
      </c>
      <c r="N42" s="19">
        <f t="shared" si="7"/>
        <v>-0.23558026407227239</v>
      </c>
      <c r="O42" s="19">
        <f t="shared" si="8"/>
        <v>-8.454545454545459E-2</v>
      </c>
    </row>
    <row r="43" spans="1:15" x14ac:dyDescent="0.75">
      <c r="A43" s="3" t="s">
        <v>252</v>
      </c>
      <c r="B43" s="47">
        <v>2.4436090225563908E-2</v>
      </c>
      <c r="C43" s="47">
        <v>0.86842105263157898</v>
      </c>
      <c r="D43" s="47">
        <v>0.10714285714285714</v>
      </c>
      <c r="E43" s="47">
        <v>0</v>
      </c>
      <c r="F43" s="12">
        <f>VLOOKUP(A43,'Sales Variance Data'!B96:I170,MATCH($F$3,'Sales Variance Data'!$B$5:$I$5,0),FALSE)</f>
        <v>-3.5202863961813824E-2</v>
      </c>
      <c r="G43" s="35">
        <f t="shared" si="0"/>
        <v>8.2706766917293228E-2</v>
      </c>
      <c r="H43" s="19">
        <f t="shared" si="1"/>
        <v>-7.544836116264686E-2</v>
      </c>
      <c r="I43" s="19">
        <f t="shared" si="2"/>
        <v>-3.7458193979933101E-2</v>
      </c>
      <c r="J43" s="19">
        <f t="shared" si="3"/>
        <v>0.24391938846421124</v>
      </c>
      <c r="K43" s="19">
        <f t="shared" si="4"/>
        <v>0.36815642458100561</v>
      </c>
      <c r="L43" s="19">
        <f t="shared" si="5"/>
        <v>0.17517354022049814</v>
      </c>
      <c r="M43" s="19">
        <f t="shared" si="6"/>
        <v>-0.23558026407227239</v>
      </c>
      <c r="N43" s="19">
        <f t="shared" si="7"/>
        <v>-8.454545454545459E-2</v>
      </c>
      <c r="O43" s="19">
        <f t="shared" si="8"/>
        <v>0.16037735849056611</v>
      </c>
    </row>
    <row r="44" spans="1:15" x14ac:dyDescent="0.75">
      <c r="A44" s="3" t="s">
        <v>251</v>
      </c>
      <c r="B44" s="47">
        <v>5.2132701421800945E-2</v>
      </c>
      <c r="C44" s="47">
        <v>0.61966824644549767</v>
      </c>
      <c r="D44" s="47">
        <v>0.3281990521327014</v>
      </c>
      <c r="E44" s="47">
        <v>0</v>
      </c>
      <c r="F44" s="12">
        <f>VLOOKUP(A44,'Sales Variance Data'!B97:I171,MATCH($F$3,'Sales Variance Data'!$B$5:$I$5,0),FALSE)</f>
        <v>-7.544836116264686E-2</v>
      </c>
      <c r="G44" s="35">
        <f t="shared" si="0"/>
        <v>0.27606635071090047</v>
      </c>
      <c r="H44" s="19">
        <f t="shared" si="1"/>
        <v>-3.7458193979933101E-2</v>
      </c>
      <c r="I44" s="19">
        <f t="shared" si="2"/>
        <v>0.24391938846421124</v>
      </c>
      <c r="J44" s="19">
        <f t="shared" si="3"/>
        <v>0.36815642458100561</v>
      </c>
      <c r="K44" s="19">
        <f t="shared" si="4"/>
        <v>0.17517354022049814</v>
      </c>
      <c r="L44" s="19">
        <f t="shared" si="5"/>
        <v>-0.23558026407227239</v>
      </c>
      <c r="M44" s="19">
        <f t="shared" si="6"/>
        <v>-8.454545454545459E-2</v>
      </c>
      <c r="N44" s="19">
        <f t="shared" si="7"/>
        <v>0.16037735849056611</v>
      </c>
      <c r="O44" s="19">
        <f t="shared" si="8"/>
        <v>7.3598630723149316E-2</v>
      </c>
    </row>
    <row r="45" spans="1:15" x14ac:dyDescent="0.75">
      <c r="A45" s="3" t="s">
        <v>250</v>
      </c>
      <c r="B45" s="47">
        <v>2.0804438280166437E-2</v>
      </c>
      <c r="C45" s="47">
        <v>0.82940360610263519</v>
      </c>
      <c r="D45" s="47">
        <v>0.14979195561719832</v>
      </c>
      <c r="E45" s="47">
        <v>0</v>
      </c>
      <c r="F45" s="12">
        <f>VLOOKUP(A45,'Sales Variance Data'!B98:I172,MATCH($F$3,'Sales Variance Data'!$B$5:$I$5,0),FALSE)</f>
        <v>-3.7458193979933101E-2</v>
      </c>
      <c r="G45" s="35">
        <f t="shared" si="0"/>
        <v>0.1289875173370319</v>
      </c>
      <c r="H45" s="19">
        <f t="shared" si="1"/>
        <v>0.24391938846421124</v>
      </c>
      <c r="I45" s="19">
        <f t="shared" si="2"/>
        <v>0.36815642458100561</v>
      </c>
      <c r="J45" s="19">
        <f t="shared" si="3"/>
        <v>0.17517354022049814</v>
      </c>
      <c r="K45" s="19">
        <f t="shared" si="4"/>
        <v>-0.23558026407227239</v>
      </c>
      <c r="L45" s="19">
        <f t="shared" si="5"/>
        <v>-8.454545454545459E-2</v>
      </c>
      <c r="M45" s="19">
        <f t="shared" si="6"/>
        <v>0.16037735849056611</v>
      </c>
      <c r="N45" s="19">
        <f t="shared" si="7"/>
        <v>7.3598630723149316E-2</v>
      </c>
      <c r="O45" s="19">
        <f t="shared" si="8"/>
        <v>4.9023515344758906E-2</v>
      </c>
    </row>
    <row r="46" spans="1:15" x14ac:dyDescent="0.75">
      <c r="A46" s="3" t="s">
        <v>249</v>
      </c>
      <c r="B46" s="47">
        <v>5.2837573385518588E-2</v>
      </c>
      <c r="C46" s="47">
        <v>0.80626223091976512</v>
      </c>
      <c r="D46" s="47">
        <v>0.14090019569471623</v>
      </c>
      <c r="E46" s="47">
        <v>0</v>
      </c>
      <c r="F46" s="12">
        <f>VLOOKUP(A46,'Sales Variance Data'!B99:I173,MATCH($F$3,'Sales Variance Data'!$B$5:$I$5,0),FALSE)</f>
        <v>0.24391938846421124</v>
      </c>
      <c r="G46" s="35">
        <f t="shared" si="0"/>
        <v>8.8062622309197647E-2</v>
      </c>
      <c r="H46" s="19">
        <f t="shared" si="1"/>
        <v>0.36815642458100561</v>
      </c>
      <c r="I46" s="19">
        <f t="shared" si="2"/>
        <v>0.17517354022049814</v>
      </c>
      <c r="J46" s="19">
        <f t="shared" si="3"/>
        <v>-0.23558026407227239</v>
      </c>
      <c r="K46" s="19">
        <f t="shared" si="4"/>
        <v>-8.454545454545459E-2</v>
      </c>
      <c r="L46" s="19">
        <f t="shared" si="5"/>
        <v>0.16037735849056611</v>
      </c>
      <c r="M46" s="19">
        <f t="shared" si="6"/>
        <v>7.3598630723149316E-2</v>
      </c>
      <c r="N46" s="19">
        <f t="shared" si="7"/>
        <v>4.9023515344758906E-2</v>
      </c>
      <c r="O46" s="19">
        <f t="shared" si="8"/>
        <v>-4.5592705167173397E-3</v>
      </c>
    </row>
    <row r="47" spans="1:15" x14ac:dyDescent="0.75">
      <c r="A47" s="3" t="s">
        <v>248</v>
      </c>
      <c r="B47" s="47">
        <v>1.2578616352201259E-2</v>
      </c>
      <c r="C47" s="47">
        <v>0.77106918238993716</v>
      </c>
      <c r="D47" s="47">
        <v>0.21635220125786164</v>
      </c>
      <c r="E47" s="47">
        <v>0</v>
      </c>
      <c r="F47" s="12">
        <f>VLOOKUP(A47,'Sales Variance Data'!B100:I174,MATCH($F$3,'Sales Variance Data'!$B$5:$I$5,0),FALSE)</f>
        <v>0.36815642458100561</v>
      </c>
      <c r="G47" s="35">
        <f t="shared" si="0"/>
        <v>0.20377358490566039</v>
      </c>
      <c r="H47" s="19">
        <f t="shared" si="1"/>
        <v>0.17517354022049814</v>
      </c>
      <c r="I47" s="19">
        <f t="shared" si="2"/>
        <v>-0.23558026407227239</v>
      </c>
      <c r="J47" s="19">
        <f t="shared" si="3"/>
        <v>-8.454545454545459E-2</v>
      </c>
      <c r="K47" s="19">
        <f t="shared" si="4"/>
        <v>0.16037735849056611</v>
      </c>
      <c r="L47" s="19">
        <f t="shared" si="5"/>
        <v>7.3598630723149316E-2</v>
      </c>
      <c r="M47" s="19">
        <f t="shared" si="6"/>
        <v>4.9023515344758906E-2</v>
      </c>
      <c r="N47" s="19">
        <f t="shared" si="7"/>
        <v>-4.5592705167173397E-3</v>
      </c>
      <c r="O47" s="19">
        <f t="shared" si="8"/>
        <v>-5.4580152671755755E-2</v>
      </c>
    </row>
    <row r="48" spans="1:15" x14ac:dyDescent="0.75">
      <c r="A48" s="3" t="s">
        <v>247</v>
      </c>
      <c r="B48" s="47">
        <v>1.9946808510638299E-2</v>
      </c>
      <c r="C48" s="47">
        <v>0.83377659574468088</v>
      </c>
      <c r="D48" s="47">
        <v>0.14627659574468085</v>
      </c>
      <c r="E48" s="47">
        <v>0</v>
      </c>
      <c r="F48" s="12">
        <f>VLOOKUP(A48,'Sales Variance Data'!B101:I175,MATCH($F$3,'Sales Variance Data'!$B$5:$I$5,0),FALSE)</f>
        <v>0.17517354022049814</v>
      </c>
      <c r="G48" s="35">
        <f t="shared" si="0"/>
        <v>0.12632978723404256</v>
      </c>
      <c r="H48" s="19">
        <f t="shared" si="1"/>
        <v>-0.23558026407227239</v>
      </c>
      <c r="I48" s="19">
        <f t="shared" si="2"/>
        <v>-8.454545454545459E-2</v>
      </c>
      <c r="J48" s="19">
        <f t="shared" si="3"/>
        <v>0.16037735849056611</v>
      </c>
      <c r="K48" s="19">
        <f t="shared" si="4"/>
        <v>7.3598630723149316E-2</v>
      </c>
      <c r="L48" s="19">
        <f t="shared" si="5"/>
        <v>4.9023515344758906E-2</v>
      </c>
      <c r="M48" s="19">
        <f t="shared" si="6"/>
        <v>-4.5592705167173397E-3</v>
      </c>
      <c r="N48" s="19">
        <f t="shared" si="7"/>
        <v>-5.4580152671755755E-2</v>
      </c>
      <c r="O48" s="19">
        <f t="shared" si="8"/>
        <v>8.8817117480823882E-3</v>
      </c>
    </row>
    <row r="49" spans="1:15" x14ac:dyDescent="0.75">
      <c r="A49" s="3" t="s">
        <v>246</v>
      </c>
      <c r="B49" s="47">
        <v>1.4981273408239701E-2</v>
      </c>
      <c r="C49" s="47">
        <v>0.85767790262172283</v>
      </c>
      <c r="D49" s="47">
        <v>0.12734082397003746</v>
      </c>
      <c r="E49" s="47">
        <v>0</v>
      </c>
      <c r="F49" s="12">
        <f>VLOOKUP(A49,'Sales Variance Data'!B102:I176,MATCH($F$3,'Sales Variance Data'!$B$5:$I$5,0),FALSE)</f>
        <v>-0.23558026407227239</v>
      </c>
      <c r="G49" s="35">
        <f t="shared" si="0"/>
        <v>0.11235955056179776</v>
      </c>
      <c r="H49" s="19">
        <f t="shared" si="1"/>
        <v>-8.454545454545459E-2</v>
      </c>
      <c r="I49" s="19">
        <f t="shared" si="2"/>
        <v>0.16037735849056611</v>
      </c>
      <c r="J49" s="19">
        <f t="shared" si="3"/>
        <v>7.3598630723149316E-2</v>
      </c>
      <c r="K49" s="19">
        <f t="shared" si="4"/>
        <v>4.9023515344758906E-2</v>
      </c>
      <c r="L49" s="19">
        <f t="shared" si="5"/>
        <v>-4.5592705167173397E-3</v>
      </c>
      <c r="M49" s="19">
        <f t="shared" si="6"/>
        <v>-5.4580152671755755E-2</v>
      </c>
      <c r="N49" s="19">
        <f t="shared" si="7"/>
        <v>8.8817117480823882E-3</v>
      </c>
      <c r="O49" s="19">
        <f t="shared" si="8"/>
        <v>-5.2420968387354994E-2</v>
      </c>
    </row>
    <row r="50" spans="1:15" x14ac:dyDescent="0.75">
      <c r="A50" s="3" t="s">
        <v>245</v>
      </c>
      <c r="B50" s="47">
        <v>4.1366906474820143E-2</v>
      </c>
      <c r="C50" s="47">
        <v>0.83812949640287771</v>
      </c>
      <c r="D50" s="47">
        <v>0.12050359712230216</v>
      </c>
      <c r="E50" s="47">
        <v>0</v>
      </c>
      <c r="F50" s="12">
        <f>VLOOKUP(A50,'Sales Variance Data'!B103:I177,MATCH($F$3,'Sales Variance Data'!$B$5:$I$5,0),FALSE)</f>
        <v>-8.454545454545459E-2</v>
      </c>
      <c r="G50" s="35">
        <f t="shared" si="0"/>
        <v>7.9136690647482022E-2</v>
      </c>
      <c r="H50" s="19">
        <f t="shared" si="1"/>
        <v>0.16037735849056611</v>
      </c>
      <c r="I50" s="19">
        <f t="shared" si="2"/>
        <v>7.3598630723149316E-2</v>
      </c>
      <c r="J50" s="19">
        <f t="shared" si="3"/>
        <v>4.9023515344758906E-2</v>
      </c>
      <c r="K50" s="19">
        <f t="shared" si="4"/>
        <v>-4.5592705167173397E-3</v>
      </c>
      <c r="L50" s="19">
        <f t="shared" si="5"/>
        <v>-5.4580152671755755E-2</v>
      </c>
      <c r="M50" s="19">
        <f t="shared" si="6"/>
        <v>8.8817117480823882E-3</v>
      </c>
      <c r="N50" s="19">
        <f t="shared" si="7"/>
        <v>-5.2420968387354994E-2</v>
      </c>
      <c r="O50" s="19">
        <f t="shared" si="8"/>
        <v>-0.1026182432432432</v>
      </c>
    </row>
    <row r="51" spans="1:15" x14ac:dyDescent="0.75">
      <c r="A51" s="3" t="s">
        <v>244</v>
      </c>
      <c r="B51" s="47">
        <v>4.6774193548387098E-2</v>
      </c>
      <c r="C51" s="47">
        <v>0.77903225806451615</v>
      </c>
      <c r="D51" s="47">
        <v>0.17419354838709677</v>
      </c>
      <c r="E51" s="47">
        <v>0</v>
      </c>
      <c r="F51" s="12">
        <f>VLOOKUP(A51,'Sales Variance Data'!B104:I178,MATCH($F$3,'Sales Variance Data'!$B$5:$I$5,0),FALSE)</f>
        <v>0.16037735849056611</v>
      </c>
      <c r="G51" s="35">
        <f t="shared" si="0"/>
        <v>0.12741935483870967</v>
      </c>
      <c r="H51" s="19">
        <f t="shared" si="1"/>
        <v>7.3598630723149316E-2</v>
      </c>
      <c r="I51" s="19">
        <f t="shared" si="2"/>
        <v>4.9023515344758906E-2</v>
      </c>
      <c r="J51" s="19">
        <f t="shared" si="3"/>
        <v>-4.5592705167173397E-3</v>
      </c>
      <c r="K51" s="19">
        <f t="shared" si="4"/>
        <v>-5.4580152671755755E-2</v>
      </c>
      <c r="L51" s="19">
        <f t="shared" si="5"/>
        <v>8.8817117480823882E-3</v>
      </c>
      <c r="M51" s="19">
        <f t="shared" si="6"/>
        <v>-5.2420968387354994E-2</v>
      </c>
      <c r="N51" s="19">
        <f t="shared" si="7"/>
        <v>-0.1026182432432432</v>
      </c>
      <c r="O51" s="19">
        <f t="shared" si="8"/>
        <v>-4.8000000000000043E-2</v>
      </c>
    </row>
    <row r="52" spans="1:15" x14ac:dyDescent="0.75">
      <c r="A52" s="3" t="s">
        <v>243</v>
      </c>
      <c r="B52" s="47">
        <v>3.0716723549488054E-2</v>
      </c>
      <c r="C52" s="47">
        <v>0.82423208191126285</v>
      </c>
      <c r="D52" s="47">
        <v>0.14505119453924914</v>
      </c>
      <c r="E52" s="47">
        <v>0</v>
      </c>
      <c r="F52" s="12">
        <f>VLOOKUP(A52,'Sales Variance Data'!B105:I179,MATCH($F$3,'Sales Variance Data'!$B$5:$I$5,0),FALSE)</f>
        <v>7.3598630723149316E-2</v>
      </c>
      <c r="G52" s="35">
        <f t="shared" si="0"/>
        <v>0.11433447098976109</v>
      </c>
      <c r="H52" s="19">
        <f t="shared" si="1"/>
        <v>4.9023515344758906E-2</v>
      </c>
      <c r="I52" s="19">
        <f t="shared" si="2"/>
        <v>-4.5592705167173397E-3</v>
      </c>
      <c r="J52" s="19">
        <f t="shared" si="3"/>
        <v>-5.4580152671755755E-2</v>
      </c>
      <c r="K52" s="19">
        <f t="shared" si="4"/>
        <v>8.8817117480823882E-3</v>
      </c>
      <c r="L52" s="19">
        <f t="shared" si="5"/>
        <v>-5.2420968387354994E-2</v>
      </c>
      <c r="M52" s="19">
        <f t="shared" si="6"/>
        <v>-0.1026182432432432</v>
      </c>
      <c r="N52" s="19">
        <f t="shared" si="7"/>
        <v>-4.8000000000000043E-2</v>
      </c>
      <c r="O52" s="19">
        <f t="shared" si="8"/>
        <v>-3.4602076124567449E-2</v>
      </c>
    </row>
    <row r="53" spans="1:15" x14ac:dyDescent="0.75">
      <c r="A53" s="3" t="s">
        <v>242</v>
      </c>
      <c r="B53" s="47">
        <v>2.4539877300613498E-2</v>
      </c>
      <c r="C53" s="47">
        <v>0.787321063394683</v>
      </c>
      <c r="D53" s="47">
        <v>0.18813905930470348</v>
      </c>
      <c r="E53" s="47">
        <v>0</v>
      </c>
      <c r="F53" s="12">
        <f>VLOOKUP(A53,'Sales Variance Data'!B106:I180,MATCH($F$3,'Sales Variance Data'!$B$5:$I$5,0),FALSE)</f>
        <v>4.9023515344758906E-2</v>
      </c>
      <c r="G53" s="35">
        <f t="shared" si="0"/>
        <v>0.16359918200408999</v>
      </c>
      <c r="H53" s="19">
        <f t="shared" si="1"/>
        <v>-4.5592705167173397E-3</v>
      </c>
      <c r="I53" s="19">
        <f t="shared" si="2"/>
        <v>-5.4580152671755755E-2</v>
      </c>
      <c r="J53" s="19">
        <f t="shared" si="3"/>
        <v>8.8817117480823882E-3</v>
      </c>
      <c r="K53" s="19">
        <f t="shared" si="4"/>
        <v>-5.2420968387354994E-2</v>
      </c>
      <c r="L53" s="19">
        <f t="shared" si="5"/>
        <v>-0.1026182432432432</v>
      </c>
      <c r="M53" s="19">
        <f t="shared" si="6"/>
        <v>-4.8000000000000043E-2</v>
      </c>
      <c r="N53" s="19">
        <f t="shared" si="7"/>
        <v>-3.4602076124567449E-2</v>
      </c>
      <c r="O53" s="19">
        <f t="shared" si="8"/>
        <v>-1.8945212493599595E-2</v>
      </c>
    </row>
    <row r="54" spans="1:15" x14ac:dyDescent="0.75">
      <c r="A54" s="3" t="s">
        <v>241</v>
      </c>
      <c r="B54" s="47">
        <v>2.0547945205479451E-2</v>
      </c>
      <c r="C54" s="47">
        <v>0.82363013698630139</v>
      </c>
      <c r="D54" s="47">
        <v>0.15582191780821919</v>
      </c>
      <c r="E54" s="47">
        <v>0</v>
      </c>
      <c r="F54" s="12">
        <f>VLOOKUP(A54,'Sales Variance Data'!B107:I181,MATCH($F$3,'Sales Variance Data'!$B$5:$I$5,0),FALSE)</f>
        <v>-4.5592705167173397E-3</v>
      </c>
      <c r="G54" s="35">
        <f t="shared" si="0"/>
        <v>0.13527397260273974</v>
      </c>
      <c r="H54" s="19">
        <f t="shared" si="1"/>
        <v>-5.4580152671755755E-2</v>
      </c>
      <c r="I54" s="19">
        <f t="shared" si="2"/>
        <v>8.8817117480823882E-3</v>
      </c>
      <c r="J54" s="19">
        <f t="shared" si="3"/>
        <v>-5.2420968387354994E-2</v>
      </c>
      <c r="K54" s="19">
        <f t="shared" si="4"/>
        <v>-0.1026182432432432</v>
      </c>
      <c r="L54" s="19">
        <f t="shared" si="5"/>
        <v>-4.8000000000000043E-2</v>
      </c>
      <c r="M54" s="19">
        <f t="shared" si="6"/>
        <v>-3.4602076124567449E-2</v>
      </c>
      <c r="N54" s="19">
        <f t="shared" si="7"/>
        <v>-1.8945212493599595E-2</v>
      </c>
      <c r="O54" s="19">
        <f t="shared" si="8"/>
        <v>3.9665970772442494E-2</v>
      </c>
    </row>
    <row r="55" spans="1:15" x14ac:dyDescent="0.75">
      <c r="A55" s="3" t="s">
        <v>240</v>
      </c>
      <c r="B55" s="47">
        <v>4.5787545787545784E-2</v>
      </c>
      <c r="C55" s="47">
        <v>0.80586080586080588</v>
      </c>
      <c r="D55" s="47">
        <v>0.14835164835164835</v>
      </c>
      <c r="E55" s="47">
        <v>0</v>
      </c>
      <c r="F55" s="12">
        <f>VLOOKUP(A55,'Sales Variance Data'!B108:I182,MATCH($F$3,'Sales Variance Data'!$B$5:$I$5,0),FALSE)</f>
        <v>-5.4580152671755755E-2</v>
      </c>
      <c r="G55" s="35">
        <f t="shared" si="0"/>
        <v>0.10256410256410256</v>
      </c>
      <c r="H55" s="19">
        <f t="shared" si="1"/>
        <v>8.8817117480823882E-3</v>
      </c>
      <c r="I55" s="19">
        <f t="shared" si="2"/>
        <v>-5.2420968387354994E-2</v>
      </c>
      <c r="J55" s="19">
        <f t="shared" si="3"/>
        <v>-0.1026182432432432</v>
      </c>
      <c r="K55" s="19">
        <f t="shared" si="4"/>
        <v>-4.8000000000000043E-2</v>
      </c>
      <c r="L55" s="19">
        <f t="shared" si="5"/>
        <v>-3.4602076124567449E-2</v>
      </c>
      <c r="M55" s="19">
        <f t="shared" si="6"/>
        <v>-1.8945212493599595E-2</v>
      </c>
      <c r="N55" s="19">
        <f t="shared" si="7"/>
        <v>3.9665970772442494E-2</v>
      </c>
      <c r="O55" s="19">
        <f t="shared" si="8"/>
        <v>-6.6265060240963902E-2</v>
      </c>
    </row>
    <row r="56" spans="1:15" x14ac:dyDescent="0.75">
      <c r="A56" s="3" t="s">
        <v>239</v>
      </c>
      <c r="B56" s="47">
        <v>5.2532833020637902E-2</v>
      </c>
      <c r="C56" s="47">
        <v>0.77110694183864914</v>
      </c>
      <c r="D56" s="47">
        <v>0.17636022514071295</v>
      </c>
      <c r="E56" s="47">
        <v>0</v>
      </c>
      <c r="F56" s="12">
        <f>VLOOKUP(A56,'Sales Variance Data'!B109:I183,MATCH($F$3,'Sales Variance Data'!$B$5:$I$5,0),FALSE)</f>
        <v>8.8817117480823882E-3</v>
      </c>
      <c r="G56" s="35">
        <f t="shared" si="0"/>
        <v>0.12382739212007504</v>
      </c>
      <c r="H56" s="19">
        <f t="shared" si="1"/>
        <v>-5.2420968387354994E-2</v>
      </c>
      <c r="I56" s="19">
        <f t="shared" si="2"/>
        <v>-0.1026182432432432</v>
      </c>
      <c r="J56" s="19">
        <f t="shared" si="3"/>
        <v>-4.8000000000000043E-2</v>
      </c>
      <c r="K56" s="19">
        <f t="shared" si="4"/>
        <v>-3.4602076124567449E-2</v>
      </c>
      <c r="L56" s="19">
        <f t="shared" si="5"/>
        <v>-1.8945212493599595E-2</v>
      </c>
      <c r="M56" s="19">
        <f t="shared" si="6"/>
        <v>3.9665970772442494E-2</v>
      </c>
      <c r="N56" s="19">
        <f t="shared" si="7"/>
        <v>-6.6265060240963902E-2</v>
      </c>
      <c r="O56" s="19">
        <f t="shared" si="8"/>
        <v>6.9892473118280396E-3</v>
      </c>
    </row>
    <row r="57" spans="1:15" x14ac:dyDescent="0.75">
      <c r="A57" s="3" t="s">
        <v>238</v>
      </c>
      <c r="B57" s="47">
        <v>2.3696682464454975E-2</v>
      </c>
      <c r="C57" s="47">
        <v>0.80252764612954186</v>
      </c>
      <c r="D57" s="47">
        <v>0.17377567140600317</v>
      </c>
      <c r="E57" s="47">
        <v>0</v>
      </c>
      <c r="F57" s="12">
        <f>VLOOKUP(A57,'Sales Variance Data'!B110:I184,MATCH($F$3,'Sales Variance Data'!$B$5:$I$5,0),FALSE)</f>
        <v>-5.2420968387354994E-2</v>
      </c>
      <c r="G57" s="35">
        <f t="shared" si="0"/>
        <v>0.1500789889415482</v>
      </c>
      <c r="H57" s="19">
        <f t="shared" si="1"/>
        <v>-0.1026182432432432</v>
      </c>
      <c r="I57" s="19">
        <f t="shared" si="2"/>
        <v>-4.8000000000000043E-2</v>
      </c>
      <c r="J57" s="19">
        <f t="shared" si="3"/>
        <v>-3.4602076124567449E-2</v>
      </c>
      <c r="K57" s="19">
        <f t="shared" si="4"/>
        <v>-1.8945212493599595E-2</v>
      </c>
      <c r="L57" s="19">
        <f t="shared" si="5"/>
        <v>3.9665970772442494E-2</v>
      </c>
      <c r="M57" s="19">
        <f t="shared" si="6"/>
        <v>-6.6265060240963902E-2</v>
      </c>
      <c r="N57" s="19">
        <f t="shared" si="7"/>
        <v>6.9892473118280396E-3</v>
      </c>
      <c r="O57" s="19">
        <f t="shared" si="8"/>
        <v>1.3347570742124892E-2</v>
      </c>
    </row>
    <row r="58" spans="1:15" x14ac:dyDescent="0.75">
      <c r="A58" s="3" t="s">
        <v>237</v>
      </c>
      <c r="B58" s="47">
        <v>2.1035598705501618E-2</v>
      </c>
      <c r="C58" s="47">
        <v>0.84627831715210355</v>
      </c>
      <c r="D58" s="47">
        <v>0.13268608414239483</v>
      </c>
      <c r="E58" s="47">
        <v>0</v>
      </c>
      <c r="F58" s="12">
        <f>VLOOKUP(A58,'Sales Variance Data'!B111:I185,MATCH($F$3,'Sales Variance Data'!$B$5:$I$5,0),FALSE)</f>
        <v>-0.1026182432432432</v>
      </c>
      <c r="G58" s="35">
        <f t="shared" si="0"/>
        <v>0.11165048543689321</v>
      </c>
      <c r="H58" s="19">
        <f t="shared" si="1"/>
        <v>-4.8000000000000043E-2</v>
      </c>
      <c r="I58" s="19">
        <f t="shared" si="2"/>
        <v>-3.4602076124567449E-2</v>
      </c>
      <c r="J58" s="19">
        <f t="shared" si="3"/>
        <v>-1.8945212493599595E-2</v>
      </c>
      <c r="K58" s="19">
        <f t="shared" si="4"/>
        <v>3.9665970772442494E-2</v>
      </c>
      <c r="L58" s="19">
        <f t="shared" si="5"/>
        <v>-6.6265060240963902E-2</v>
      </c>
      <c r="M58" s="19">
        <f t="shared" si="6"/>
        <v>6.9892473118280396E-3</v>
      </c>
      <c r="N58" s="19">
        <f t="shared" si="7"/>
        <v>1.3347570742124892E-2</v>
      </c>
      <c r="O58" s="19">
        <f t="shared" si="8"/>
        <v>-9.7471022128556406E-2</v>
      </c>
    </row>
    <row r="59" spans="1:15" x14ac:dyDescent="0.75">
      <c r="A59" s="3" t="s">
        <v>236</v>
      </c>
      <c r="B59" s="47">
        <v>3.090909090909091E-2</v>
      </c>
      <c r="C59" s="47">
        <v>0.78</v>
      </c>
      <c r="D59" s="47">
        <v>0.18909090909090909</v>
      </c>
      <c r="E59" s="47">
        <v>0</v>
      </c>
      <c r="F59" s="12">
        <f>VLOOKUP(A59,'Sales Variance Data'!B112:I186,MATCH($F$3,'Sales Variance Data'!$B$5:$I$5,0),FALSE)</f>
        <v>-4.8000000000000043E-2</v>
      </c>
      <c r="G59" s="35">
        <f t="shared" si="0"/>
        <v>0.15818181818181817</v>
      </c>
      <c r="H59" s="19">
        <f t="shared" si="1"/>
        <v>-3.4602076124567449E-2</v>
      </c>
      <c r="I59" s="19">
        <f t="shared" si="2"/>
        <v>-1.8945212493599595E-2</v>
      </c>
      <c r="J59" s="19">
        <f t="shared" si="3"/>
        <v>3.9665970772442494E-2</v>
      </c>
      <c r="K59" s="19">
        <f t="shared" si="4"/>
        <v>-6.6265060240963902E-2</v>
      </c>
      <c r="L59" s="19">
        <f t="shared" si="5"/>
        <v>6.9892473118280396E-3</v>
      </c>
      <c r="M59" s="19">
        <f t="shared" si="6"/>
        <v>1.3347570742124892E-2</v>
      </c>
      <c r="N59" s="19">
        <f t="shared" si="7"/>
        <v>-9.7471022128556406E-2</v>
      </c>
      <c r="O59" s="19">
        <f t="shared" si="8"/>
        <v>3.7361354349095155E-2</v>
      </c>
    </row>
    <row r="60" spans="1:15" x14ac:dyDescent="0.75">
      <c r="A60" s="3" t="s">
        <v>235</v>
      </c>
      <c r="B60" s="47">
        <v>9.912886752778613E-3</v>
      </c>
      <c r="C60" s="47">
        <v>0.75788525082607394</v>
      </c>
      <c r="D60" s="47">
        <v>0.23220186242114749</v>
      </c>
      <c r="E60" s="47">
        <v>0</v>
      </c>
      <c r="F60" s="12">
        <f>VLOOKUP(A60,'Sales Variance Data'!B113:I187,MATCH($F$3,'Sales Variance Data'!$B$5:$I$5,0),FALSE)</f>
        <v>-3.4602076124567449E-2</v>
      </c>
      <c r="G60" s="35">
        <f t="shared" si="0"/>
        <v>0.22228897566836886</v>
      </c>
      <c r="H60" s="19">
        <f t="shared" si="1"/>
        <v>-1.8945212493599595E-2</v>
      </c>
      <c r="I60" s="19">
        <f t="shared" si="2"/>
        <v>3.9665970772442494E-2</v>
      </c>
      <c r="J60" s="19">
        <f t="shared" si="3"/>
        <v>-6.6265060240963902E-2</v>
      </c>
      <c r="K60" s="19">
        <f t="shared" si="4"/>
        <v>6.9892473118280396E-3</v>
      </c>
      <c r="L60" s="19">
        <f t="shared" si="5"/>
        <v>1.3347570742124892E-2</v>
      </c>
      <c r="M60" s="19">
        <f t="shared" si="6"/>
        <v>-9.7471022128556406E-2</v>
      </c>
      <c r="N60" s="19">
        <f t="shared" si="7"/>
        <v>3.7361354349095155E-2</v>
      </c>
      <c r="O60" s="19">
        <f t="shared" si="8"/>
        <v>5.3460889138998269E-2</v>
      </c>
    </row>
    <row r="61" spans="1:15" x14ac:dyDescent="0.75">
      <c r="A61" s="3" t="s">
        <v>234</v>
      </c>
      <c r="B61" s="47">
        <v>1.3433962264150943E-2</v>
      </c>
      <c r="C61" s="47">
        <v>0.70837735849056604</v>
      </c>
      <c r="D61" s="47">
        <v>0.27818867924528301</v>
      </c>
      <c r="E61" s="47">
        <v>0</v>
      </c>
      <c r="F61" s="12">
        <f>VLOOKUP(A61,'Sales Variance Data'!B114:I188,MATCH($F$3,'Sales Variance Data'!$B$5:$I$5,0),FALSE)</f>
        <v>-1.8945212493599595E-2</v>
      </c>
      <c r="G61" s="35">
        <f t="shared" si="0"/>
        <v>0.26475471698113207</v>
      </c>
      <c r="H61" s="19">
        <f t="shared" si="1"/>
        <v>3.9665970772442494E-2</v>
      </c>
      <c r="I61" s="19">
        <f t="shared" si="2"/>
        <v>-6.6265060240963902E-2</v>
      </c>
      <c r="J61" s="19">
        <f t="shared" si="3"/>
        <v>6.9892473118280396E-3</v>
      </c>
      <c r="K61" s="19">
        <f t="shared" si="4"/>
        <v>1.3347570742124892E-2</v>
      </c>
      <c r="L61" s="19">
        <f t="shared" si="5"/>
        <v>-9.7471022128556406E-2</v>
      </c>
      <c r="M61" s="19">
        <f t="shared" si="6"/>
        <v>3.7361354349095155E-2</v>
      </c>
      <c r="N61" s="19">
        <f t="shared" si="7"/>
        <v>5.3460889138998269E-2</v>
      </c>
      <c r="O61" s="19">
        <f t="shared" si="8"/>
        <v>3.3653846153846256E-2</v>
      </c>
    </row>
    <row r="62" spans="1:15" x14ac:dyDescent="0.75">
      <c r="A62" s="3" t="s">
        <v>233</v>
      </c>
      <c r="B62" s="47">
        <v>1.142390860873113E-2</v>
      </c>
      <c r="C62" s="47">
        <v>0.75214198286413714</v>
      </c>
      <c r="D62" s="47">
        <v>0.23643410852713179</v>
      </c>
      <c r="E62" s="47">
        <v>0</v>
      </c>
      <c r="F62" s="12">
        <f>VLOOKUP(A62,'Sales Variance Data'!B115:I189,MATCH($F$3,'Sales Variance Data'!$B$5:$I$5,0),FALSE)</f>
        <v>3.9665970772442494E-2</v>
      </c>
      <c r="G62" s="35">
        <f t="shared" si="0"/>
        <v>0.22501019991840066</v>
      </c>
      <c r="H62" s="19">
        <f t="shared" si="1"/>
        <v>-6.6265060240963902E-2</v>
      </c>
      <c r="I62" s="19">
        <f t="shared" si="2"/>
        <v>6.9892473118280396E-3</v>
      </c>
      <c r="J62" s="19">
        <f t="shared" si="3"/>
        <v>1.3347570742124892E-2</v>
      </c>
      <c r="K62" s="19">
        <f t="shared" si="4"/>
        <v>-9.7471022128556406E-2</v>
      </c>
      <c r="L62" s="19">
        <f t="shared" si="5"/>
        <v>3.7361354349095155E-2</v>
      </c>
      <c r="M62" s="19">
        <f t="shared" si="6"/>
        <v>5.3460889138998269E-2</v>
      </c>
      <c r="N62" s="19">
        <f t="shared" si="7"/>
        <v>3.3653846153846256E-2</v>
      </c>
      <c r="O62" s="19">
        <f t="shared" si="8"/>
        <v>2.4289405684754461E-2</v>
      </c>
    </row>
    <row r="63" spans="1:15" x14ac:dyDescent="0.75">
      <c r="A63" s="3" t="s">
        <v>232</v>
      </c>
      <c r="B63" s="47">
        <v>1.0810810810810811E-2</v>
      </c>
      <c r="C63" s="47">
        <v>0.75945945945945947</v>
      </c>
      <c r="D63" s="47">
        <v>0.22972972972972974</v>
      </c>
      <c r="E63" s="47">
        <v>0</v>
      </c>
      <c r="F63" s="12">
        <f>VLOOKUP(A63,'Sales Variance Data'!B116:I190,MATCH($F$3,'Sales Variance Data'!$B$5:$I$5,0),FALSE)</f>
        <v>-6.6265060240963902E-2</v>
      </c>
      <c r="G63" s="35">
        <f t="shared" si="0"/>
        <v>0.21891891891891893</v>
      </c>
      <c r="H63" s="19">
        <f t="shared" si="1"/>
        <v>6.9892473118280396E-3</v>
      </c>
      <c r="I63" s="19">
        <f t="shared" si="2"/>
        <v>1.3347570742124892E-2</v>
      </c>
      <c r="J63" s="19">
        <f t="shared" si="3"/>
        <v>-9.7471022128556406E-2</v>
      </c>
      <c r="K63" s="19">
        <f t="shared" si="4"/>
        <v>3.7361354349095155E-2</v>
      </c>
      <c r="L63" s="19">
        <f t="shared" si="5"/>
        <v>5.3460889138998269E-2</v>
      </c>
      <c r="M63" s="19">
        <f t="shared" si="6"/>
        <v>3.3653846153846256E-2</v>
      </c>
      <c r="N63" s="19">
        <f t="shared" si="7"/>
        <v>2.4289405684754461E-2</v>
      </c>
      <c r="O63" s="19">
        <f t="shared" si="8"/>
        <v>1.3622603430877955E-2</v>
      </c>
    </row>
    <row r="64" spans="1:15" x14ac:dyDescent="0.75">
      <c r="A64" s="3" t="s">
        <v>231</v>
      </c>
      <c r="B64" s="47">
        <v>1.1029411764705883E-2</v>
      </c>
      <c r="C64" s="47">
        <v>0.75129757785467133</v>
      </c>
      <c r="D64" s="47">
        <v>0.23767301038062283</v>
      </c>
      <c r="E64" s="47">
        <v>0</v>
      </c>
      <c r="F64" s="12">
        <f>VLOOKUP(A64,'Sales Variance Data'!B117:I191,MATCH($F$3,'Sales Variance Data'!$B$5:$I$5,0),FALSE)</f>
        <v>6.9892473118280396E-3</v>
      </c>
      <c r="G64" s="35">
        <f t="shared" si="0"/>
        <v>0.22664359861591696</v>
      </c>
      <c r="H64" s="19">
        <f t="shared" si="1"/>
        <v>1.3347570742124892E-2</v>
      </c>
      <c r="I64" s="19">
        <f t="shared" si="2"/>
        <v>-9.7471022128556406E-2</v>
      </c>
      <c r="J64" s="19">
        <f t="shared" si="3"/>
        <v>3.7361354349095155E-2</v>
      </c>
      <c r="K64" s="19">
        <f t="shared" si="4"/>
        <v>5.3460889138998269E-2</v>
      </c>
      <c r="L64" s="19">
        <f t="shared" si="5"/>
        <v>3.3653846153846256E-2</v>
      </c>
      <c r="M64" s="19">
        <f t="shared" si="6"/>
        <v>2.4289405684754461E-2</v>
      </c>
      <c r="N64" s="19">
        <f t="shared" si="7"/>
        <v>1.3622603430877955E-2</v>
      </c>
      <c r="O64" s="19">
        <f t="shared" si="8"/>
        <v>1.0452961672473782E-2</v>
      </c>
    </row>
    <row r="65" spans="1:15" x14ac:dyDescent="0.75">
      <c r="A65" s="3" t="s">
        <v>230</v>
      </c>
      <c r="B65" s="47">
        <v>1.0940919037199124E-2</v>
      </c>
      <c r="C65" s="47">
        <v>0.76221735959153902</v>
      </c>
      <c r="D65" s="47">
        <v>0.22684172137126185</v>
      </c>
      <c r="E65" s="47">
        <v>0</v>
      </c>
      <c r="F65" s="12">
        <f>VLOOKUP(A65,'Sales Variance Data'!B118:I192,MATCH($F$3,'Sales Variance Data'!$B$5:$I$5,0),FALSE)</f>
        <v>1.3347570742124892E-2</v>
      </c>
      <c r="G65" s="35">
        <f t="shared" si="0"/>
        <v>0.21590080233406272</v>
      </c>
      <c r="H65" s="19">
        <f t="shared" si="1"/>
        <v>-9.7471022128556406E-2</v>
      </c>
      <c r="I65" s="19">
        <f t="shared" si="2"/>
        <v>3.7361354349095155E-2</v>
      </c>
      <c r="J65" s="19">
        <f t="shared" si="3"/>
        <v>5.3460889138998269E-2</v>
      </c>
      <c r="K65" s="19">
        <f t="shared" si="4"/>
        <v>3.3653846153846256E-2</v>
      </c>
      <c r="L65" s="19">
        <f t="shared" si="5"/>
        <v>2.4289405684754461E-2</v>
      </c>
      <c r="M65" s="19">
        <f t="shared" si="6"/>
        <v>1.3622603430877955E-2</v>
      </c>
      <c r="N65" s="19">
        <f t="shared" si="7"/>
        <v>1.0452961672473782E-2</v>
      </c>
      <c r="O65" s="19">
        <f t="shared" si="8"/>
        <v>2.561576354679795E-2</v>
      </c>
    </row>
    <row r="66" spans="1:15" x14ac:dyDescent="0.75">
      <c r="A66" s="3" t="s">
        <v>229</v>
      </c>
      <c r="B66" s="47">
        <v>1.1032115714635941E-2</v>
      </c>
      <c r="C66" s="47">
        <v>0.74111301789654327</v>
      </c>
      <c r="D66" s="47">
        <v>0.24785486638882079</v>
      </c>
      <c r="E66" s="47">
        <v>0</v>
      </c>
      <c r="F66" s="12">
        <f>VLOOKUP(A66,'Sales Variance Data'!B119:I193,MATCH($F$3,'Sales Variance Data'!$B$5:$I$5,0),FALSE)</f>
        <v>-9.7471022128556406E-2</v>
      </c>
      <c r="G66" s="35">
        <f t="shared" si="0"/>
        <v>0.23682275067418485</v>
      </c>
      <c r="H66" s="19">
        <f t="shared" si="1"/>
        <v>3.7361354349095155E-2</v>
      </c>
      <c r="I66" s="19">
        <f t="shared" si="2"/>
        <v>5.3460889138998269E-2</v>
      </c>
      <c r="J66" s="19">
        <f t="shared" si="3"/>
        <v>3.3653846153846256E-2</v>
      </c>
      <c r="K66" s="19">
        <f t="shared" si="4"/>
        <v>2.4289405684754461E-2</v>
      </c>
      <c r="L66" s="19">
        <f t="shared" si="5"/>
        <v>1.3622603430877955E-2</v>
      </c>
      <c r="M66" s="19">
        <f t="shared" si="6"/>
        <v>1.0452961672473782E-2</v>
      </c>
      <c r="N66" s="19">
        <f t="shared" si="7"/>
        <v>2.561576354679795E-2</v>
      </c>
      <c r="O66" s="19">
        <f t="shared" si="8"/>
        <v>0.1589817483189242</v>
      </c>
    </row>
    <row r="67" spans="1:15" x14ac:dyDescent="0.75">
      <c r="A67" s="3" t="s">
        <v>228</v>
      </c>
      <c r="B67" s="47">
        <v>1.1535503716995642E-2</v>
      </c>
      <c r="C67" s="47">
        <v>0.73622148167136636</v>
      </c>
      <c r="D67" s="47">
        <v>0.25224301461163806</v>
      </c>
      <c r="E67" s="47">
        <v>0</v>
      </c>
      <c r="F67" s="12">
        <f>VLOOKUP(A67,'Sales Variance Data'!B120:I194,MATCH($F$3,'Sales Variance Data'!$B$5:$I$5,0),FALSE)</f>
        <v>3.7361354349095155E-2</v>
      </c>
      <c r="G67" s="35">
        <f t="shared" si="0"/>
        <v>0.24070751089464243</v>
      </c>
      <c r="H67" s="19">
        <f t="shared" si="1"/>
        <v>5.3460889138998269E-2</v>
      </c>
      <c r="I67" s="19">
        <f t="shared" si="2"/>
        <v>3.3653846153846256E-2</v>
      </c>
      <c r="J67" s="19">
        <f t="shared" si="3"/>
        <v>2.4289405684754461E-2</v>
      </c>
      <c r="K67" s="19">
        <f t="shared" si="4"/>
        <v>1.3622603430877955E-2</v>
      </c>
      <c r="L67" s="19">
        <f t="shared" si="5"/>
        <v>1.0452961672473782E-2</v>
      </c>
      <c r="M67" s="19">
        <f t="shared" si="6"/>
        <v>2.561576354679795E-2</v>
      </c>
      <c r="N67" s="19">
        <f t="shared" si="7"/>
        <v>0.1589817483189242</v>
      </c>
      <c r="O67" s="19">
        <f t="shared" si="8"/>
        <v>-0.39328636552009943</v>
      </c>
    </row>
    <row r="68" spans="1:15" x14ac:dyDescent="0.75">
      <c r="A68" s="3" t="s">
        <v>295</v>
      </c>
      <c r="B68" s="47">
        <v>1.3287270794578794E-2</v>
      </c>
      <c r="C68" s="47">
        <v>0.7379750199309062</v>
      </c>
      <c r="D68" s="47">
        <v>0.24873770927451502</v>
      </c>
      <c r="E68" s="47">
        <v>0</v>
      </c>
      <c r="F68" s="12">
        <f>VLOOKUP(A68,'Sales Variance Data'!B121:I195,MATCH($F$3,'Sales Variance Data'!$B$5:$I$5,0),FALSE)</f>
        <v>5.3460889138998269E-2</v>
      </c>
      <c r="G68" s="35">
        <f t="shared" si="0"/>
        <v>0.23545043847993624</v>
      </c>
      <c r="H68" s="19">
        <f t="shared" si="1"/>
        <v>3.3653846153846256E-2</v>
      </c>
      <c r="I68" s="19">
        <f t="shared" si="2"/>
        <v>2.4289405684754461E-2</v>
      </c>
      <c r="J68" s="19">
        <f t="shared" si="3"/>
        <v>1.3622603430877955E-2</v>
      </c>
      <c r="K68" s="19">
        <f t="shared" si="4"/>
        <v>1.0452961672473782E-2</v>
      </c>
      <c r="L68" s="19">
        <f t="shared" si="5"/>
        <v>2.561576354679795E-2</v>
      </c>
      <c r="M68" s="19">
        <f t="shared" si="6"/>
        <v>0.1589817483189242</v>
      </c>
      <c r="N68" s="19">
        <f t="shared" si="7"/>
        <v>-0.39328636552009943</v>
      </c>
      <c r="O68" s="19">
        <f t="shared" si="8"/>
        <v>0</v>
      </c>
    </row>
    <row r="69" spans="1:15" x14ac:dyDescent="0.75">
      <c r="A69" s="3" t="s">
        <v>226</v>
      </c>
      <c r="B69" s="47">
        <v>8.8000000000000005E-3</v>
      </c>
      <c r="C69" s="47">
        <v>0.74319999999999997</v>
      </c>
      <c r="D69" s="47">
        <v>0.248</v>
      </c>
      <c r="E69" s="47">
        <v>0</v>
      </c>
      <c r="F69" s="12">
        <f>VLOOKUP(A69,'Sales Variance Data'!B122:I196,MATCH($F$3,'Sales Variance Data'!$B$5:$I$5,0),FALSE)</f>
        <v>3.3653846153846256E-2</v>
      </c>
      <c r="G69" s="35">
        <f t="shared" ref="G69:G75" si="9">D69-B69</f>
        <v>0.2392</v>
      </c>
      <c r="H69" s="19">
        <f t="shared" si="1"/>
        <v>2.4289405684754461E-2</v>
      </c>
      <c r="I69" s="19">
        <f t="shared" si="2"/>
        <v>1.3622603430877955E-2</v>
      </c>
      <c r="J69" s="19">
        <f t="shared" si="3"/>
        <v>1.0452961672473782E-2</v>
      </c>
      <c r="K69" s="19">
        <f t="shared" si="4"/>
        <v>2.561576354679795E-2</v>
      </c>
      <c r="L69" s="19">
        <f t="shared" si="5"/>
        <v>0.1589817483189242</v>
      </c>
      <c r="M69" s="19">
        <f t="shared" si="6"/>
        <v>-0.39328636552009943</v>
      </c>
      <c r="N69" s="19">
        <f t="shared" si="7"/>
        <v>0</v>
      </c>
      <c r="O69" s="19">
        <f t="shared" si="8"/>
        <v>0</v>
      </c>
    </row>
    <row r="70" spans="1:15" x14ac:dyDescent="0.75">
      <c r="A70" s="3" t="s">
        <v>225</v>
      </c>
      <c r="B70" s="47">
        <v>7.6765609007164786E-3</v>
      </c>
      <c r="C70" s="47">
        <v>0.73899692937563977</v>
      </c>
      <c r="D70" s="47">
        <v>0.25332650972364379</v>
      </c>
      <c r="E70" s="47">
        <v>0</v>
      </c>
      <c r="F70" s="12">
        <f>VLOOKUP(A70,'Sales Variance Data'!B123:I197,MATCH($F$3,'Sales Variance Data'!$B$5:$I$5,0),FALSE)</f>
        <v>2.4289405684754461E-2</v>
      </c>
      <c r="G70" s="35">
        <f t="shared" si="9"/>
        <v>0.24564994882292732</v>
      </c>
      <c r="H70" s="19">
        <f t="shared" ref="H70:H75" si="10">$F71</f>
        <v>1.3622603430877955E-2</v>
      </c>
      <c r="I70" s="19">
        <f t="shared" ref="I70:I75" si="11">$F72</f>
        <v>1.0452961672473782E-2</v>
      </c>
      <c r="J70" s="19">
        <f t="shared" ref="J70:J75" si="12">$F73</f>
        <v>2.561576354679795E-2</v>
      </c>
      <c r="K70" s="19">
        <f t="shared" ref="K70:K75" si="13">$F74</f>
        <v>0.1589817483189242</v>
      </c>
      <c r="L70" s="19">
        <f t="shared" ref="L70:L75" si="14">$F75</f>
        <v>-0.39328636552009943</v>
      </c>
      <c r="M70" s="19">
        <f t="shared" ref="M70:M75" si="15">$F76</f>
        <v>0</v>
      </c>
      <c r="N70" s="19">
        <f t="shared" ref="N70:N75" si="16">$F77</f>
        <v>0</v>
      </c>
      <c r="O70" s="19">
        <f t="shared" ref="O70:O75" si="17">$F78</f>
        <v>0</v>
      </c>
    </row>
    <row r="71" spans="1:15" x14ac:dyDescent="0.75">
      <c r="A71" s="3" t="s">
        <v>224</v>
      </c>
      <c r="B71" s="47">
        <v>7.7041602465331279E-3</v>
      </c>
      <c r="C71" s="47">
        <v>0.75012840267077552</v>
      </c>
      <c r="D71" s="47">
        <v>0.24216743708269131</v>
      </c>
      <c r="E71" s="47">
        <v>0</v>
      </c>
      <c r="F71" s="12">
        <f>VLOOKUP(A71,'Sales Variance Data'!B124:I198,MATCH($F$3,'Sales Variance Data'!$B$5:$I$5,0),FALSE)</f>
        <v>1.3622603430877955E-2</v>
      </c>
      <c r="G71" s="35">
        <f t="shared" si="9"/>
        <v>0.2344632768361582</v>
      </c>
      <c r="H71" s="19">
        <f t="shared" si="10"/>
        <v>1.0452961672473782E-2</v>
      </c>
      <c r="I71" s="19">
        <f t="shared" si="11"/>
        <v>2.561576354679795E-2</v>
      </c>
      <c r="J71" s="19">
        <f t="shared" si="12"/>
        <v>0.1589817483189242</v>
      </c>
      <c r="K71" s="19">
        <f t="shared" si="13"/>
        <v>-0.39328636552009943</v>
      </c>
      <c r="L71" s="19">
        <f t="shared" si="14"/>
        <v>0</v>
      </c>
      <c r="M71" s="19">
        <f t="shared" si="15"/>
        <v>0</v>
      </c>
      <c r="N71" s="19">
        <f t="shared" si="16"/>
        <v>0</v>
      </c>
      <c r="O71" s="19">
        <f t="shared" si="17"/>
        <v>0</v>
      </c>
    </row>
    <row r="72" spans="1:15" x14ac:dyDescent="0.75">
      <c r="A72" s="3" t="s">
        <v>223</v>
      </c>
      <c r="B72" s="47">
        <v>1.1202987463323552E-2</v>
      </c>
      <c r="C72" s="47">
        <v>0.75406775140037341</v>
      </c>
      <c r="D72" s="47">
        <v>0.23472926113630302</v>
      </c>
      <c r="E72" s="47">
        <v>0</v>
      </c>
      <c r="F72" s="12">
        <f>VLOOKUP(A72,'Sales Variance Data'!B125:I199,MATCH($F$3,'Sales Variance Data'!$B$5:$I$5,0),FALSE)</f>
        <v>1.0452961672473782E-2</v>
      </c>
      <c r="G72" s="35">
        <f t="shared" si="9"/>
        <v>0.22352627367297948</v>
      </c>
      <c r="H72" s="19">
        <f t="shared" si="10"/>
        <v>2.561576354679795E-2</v>
      </c>
      <c r="I72" s="19">
        <f t="shared" si="11"/>
        <v>0.1589817483189242</v>
      </c>
      <c r="J72" s="19">
        <f t="shared" si="12"/>
        <v>-0.39328636552009943</v>
      </c>
      <c r="K72" s="19">
        <f t="shared" si="13"/>
        <v>0</v>
      </c>
      <c r="L72" s="19">
        <f t="shared" si="14"/>
        <v>0</v>
      </c>
      <c r="M72" s="19">
        <f t="shared" si="15"/>
        <v>0</v>
      </c>
      <c r="N72" s="19">
        <f t="shared" si="16"/>
        <v>0</v>
      </c>
      <c r="O72" s="19">
        <f t="shared" si="17"/>
        <v>0</v>
      </c>
    </row>
    <row r="73" spans="1:15" x14ac:dyDescent="0.75">
      <c r="A73" s="3" t="s">
        <v>222</v>
      </c>
      <c r="B73" s="47">
        <v>1.2767066180302241E-2</v>
      </c>
      <c r="C73" s="47">
        <v>0.74830640958832728</v>
      </c>
      <c r="D73" s="47">
        <v>0.23892652423137051</v>
      </c>
      <c r="E73" s="47">
        <v>0</v>
      </c>
      <c r="F73" s="12">
        <f>VLOOKUP(A73,'Sales Variance Data'!B126:I200,MATCH($F$3,'Sales Variance Data'!$B$5:$I$5,0),FALSE)</f>
        <v>2.561576354679795E-2</v>
      </c>
      <c r="G73" s="35">
        <f t="shared" si="9"/>
        <v>0.22615945805106827</v>
      </c>
      <c r="H73" s="19">
        <f t="shared" si="10"/>
        <v>0.1589817483189242</v>
      </c>
      <c r="I73" s="19">
        <f t="shared" si="11"/>
        <v>-0.39328636552009943</v>
      </c>
      <c r="J73" s="19">
        <f t="shared" si="12"/>
        <v>0</v>
      </c>
      <c r="K73" s="19">
        <f t="shared" si="13"/>
        <v>0</v>
      </c>
      <c r="L73" s="19">
        <f t="shared" si="14"/>
        <v>0</v>
      </c>
      <c r="M73" s="19">
        <f t="shared" si="15"/>
        <v>0</v>
      </c>
      <c r="N73" s="19">
        <f t="shared" si="16"/>
        <v>0</v>
      </c>
      <c r="O73" s="19">
        <f t="shared" si="17"/>
        <v>0</v>
      </c>
    </row>
    <row r="74" spans="1:15" x14ac:dyDescent="0.75">
      <c r="A74" s="3" t="s">
        <v>221</v>
      </c>
      <c r="B74" s="47">
        <v>1.278600269179004E-2</v>
      </c>
      <c r="C74" s="47">
        <v>0.76211305518169581</v>
      </c>
      <c r="D74" s="47">
        <v>0.22510094212651413</v>
      </c>
      <c r="E74" s="47">
        <v>0</v>
      </c>
      <c r="F74" s="12">
        <f>VLOOKUP(A74,'Sales Variance Data'!B127:I201,MATCH($F$3,'Sales Variance Data'!$B$5:$I$5,0),FALSE)</f>
        <v>0.1589817483189242</v>
      </c>
      <c r="G74" s="35">
        <f t="shared" si="9"/>
        <v>0.2123149394347241</v>
      </c>
      <c r="H74" s="19">
        <f t="shared" si="10"/>
        <v>-0.39328636552009943</v>
      </c>
      <c r="I74" s="19">
        <f t="shared" si="11"/>
        <v>0</v>
      </c>
      <c r="J74" s="19">
        <f t="shared" si="12"/>
        <v>0</v>
      </c>
      <c r="K74" s="19">
        <f t="shared" si="13"/>
        <v>0</v>
      </c>
      <c r="L74" s="19">
        <f t="shared" si="14"/>
        <v>0</v>
      </c>
      <c r="M74" s="19">
        <f t="shared" si="15"/>
        <v>0</v>
      </c>
      <c r="N74" s="19">
        <f t="shared" si="16"/>
        <v>0</v>
      </c>
      <c r="O74" s="19">
        <f t="shared" si="17"/>
        <v>0</v>
      </c>
    </row>
    <row r="75" spans="1:15" x14ac:dyDescent="0.75">
      <c r="A75" s="3" t="s">
        <v>220</v>
      </c>
      <c r="B75" s="47">
        <v>1.0259333143345683E-2</v>
      </c>
      <c r="C75" s="47">
        <v>0.72812767170133941</v>
      </c>
      <c r="D75" s="47">
        <v>0.26161299515531489</v>
      </c>
      <c r="E75" s="47">
        <v>0</v>
      </c>
      <c r="F75" s="12">
        <f>VLOOKUP(A75,'Sales Variance Data'!B128:I202,MATCH($F$3,'Sales Variance Data'!$B$5:$I$5,0),FALSE)</f>
        <v>-0.39328636552009943</v>
      </c>
      <c r="G75" s="35">
        <f t="shared" si="9"/>
        <v>0.25135366201196918</v>
      </c>
      <c r="H75" s="19">
        <f t="shared" si="10"/>
        <v>0</v>
      </c>
      <c r="I75" s="19">
        <f t="shared" si="11"/>
        <v>0</v>
      </c>
      <c r="J75" s="19">
        <f t="shared" si="12"/>
        <v>0</v>
      </c>
      <c r="K75" s="19">
        <f t="shared" si="13"/>
        <v>0</v>
      </c>
      <c r="L75" s="19">
        <f t="shared" si="14"/>
        <v>0</v>
      </c>
      <c r="M75" s="19">
        <f t="shared" si="15"/>
        <v>0</v>
      </c>
      <c r="N75" s="19">
        <f t="shared" si="16"/>
        <v>0</v>
      </c>
      <c r="O75" s="19">
        <f t="shared" si="17"/>
        <v>0</v>
      </c>
    </row>
    <row r="76" spans="1:15" x14ac:dyDescent="0.75">
      <c r="A76" s="3" t="s">
        <v>297</v>
      </c>
      <c r="B76" s="47" t="e">
        <v>#DIV/0!</v>
      </c>
      <c r="C76" s="47" t="e">
        <v>#DIV/0!</v>
      </c>
      <c r="D76" s="47" t="e">
        <v>#DIV/0!</v>
      </c>
      <c r="E76" s="47" t="e">
        <v>#DIV/0!</v>
      </c>
      <c r="F76" s="12"/>
      <c r="H76" s="19"/>
      <c r="I76" s="19"/>
      <c r="J76" s="19"/>
      <c r="K76" s="19"/>
      <c r="L76" s="19"/>
      <c r="M76" s="19"/>
      <c r="N76" s="19"/>
      <c r="O76" s="19"/>
    </row>
    <row r="77" spans="1:15" x14ac:dyDescent="0.75">
      <c r="F77" s="12"/>
      <c r="H77" s="19"/>
      <c r="I77" s="19"/>
      <c r="J77" s="19"/>
      <c r="K77" s="19"/>
      <c r="L77" s="19"/>
      <c r="M77" s="19"/>
      <c r="N77" s="19"/>
      <c r="O77" s="19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94483-2EF8-42F5-B8CB-F6ADA756E342}">
  <sheetPr>
    <tabColor rgb="FFFF0000"/>
  </sheetPr>
  <dimension ref="A3:O77"/>
  <sheetViews>
    <sheetView workbookViewId="0">
      <selection activeCell="R8" sqref="R8"/>
    </sheetView>
  </sheetViews>
  <sheetFormatPr defaultRowHeight="14.75" x14ac:dyDescent="0.75"/>
  <cols>
    <col min="1" max="1" width="20.6796875" bestFit="1" customWidth="1"/>
    <col min="2" max="2" width="15.54296875" bestFit="1" customWidth="1"/>
    <col min="3" max="3" width="7.2265625" bestFit="1" customWidth="1"/>
    <col min="4" max="4" width="7.6796875" bestFit="1" customWidth="1"/>
    <col min="5" max="5" width="6.86328125" bestFit="1" customWidth="1"/>
  </cols>
  <sheetData>
    <row r="3" spans="1:15" x14ac:dyDescent="0.75">
      <c r="A3" s="2" t="s">
        <v>339</v>
      </c>
      <c r="B3" s="2" t="s">
        <v>148</v>
      </c>
      <c r="F3" t="s">
        <v>157</v>
      </c>
    </row>
    <row r="4" spans="1:15" x14ac:dyDescent="0.75">
      <c r="A4" s="2" t="s">
        <v>149</v>
      </c>
      <c r="B4" s="35" t="s">
        <v>5</v>
      </c>
      <c r="C4" s="35" t="s">
        <v>3</v>
      </c>
      <c r="D4" s="35" t="s">
        <v>4</v>
      </c>
      <c r="E4" s="35" t="s">
        <v>297</v>
      </c>
      <c r="F4" s="12" t="s">
        <v>215</v>
      </c>
      <c r="G4" s="35" t="s">
        <v>310</v>
      </c>
      <c r="H4" s="35" t="s">
        <v>311</v>
      </c>
      <c r="I4" s="35" t="s">
        <v>312</v>
      </c>
      <c r="J4" s="35" t="s">
        <v>313</v>
      </c>
      <c r="K4" s="35" t="s">
        <v>314</v>
      </c>
      <c r="L4" s="35" t="s">
        <v>315</v>
      </c>
      <c r="M4" s="35" t="s">
        <v>316</v>
      </c>
      <c r="N4" s="35" t="s">
        <v>317</v>
      </c>
      <c r="O4" s="35" t="s">
        <v>318</v>
      </c>
    </row>
    <row r="5" spans="1:15" x14ac:dyDescent="0.75">
      <c r="A5" s="3" t="s">
        <v>289</v>
      </c>
      <c r="B5" s="5"/>
      <c r="C5" s="5">
        <v>29</v>
      </c>
      <c r="D5" s="5">
        <v>1</v>
      </c>
      <c r="E5" s="5"/>
      <c r="F5" s="12">
        <f>VLOOKUP(A5,'Sales Variance Data'!B58:I132,MATCH($F$3,'Sales Variance Data'!$B$5:$I$5,0),FALSE)</f>
        <v>8.9141004862236528E-3</v>
      </c>
      <c r="G5" s="35">
        <f t="shared" ref="G5:G36" si="0">D5-B5</f>
        <v>1</v>
      </c>
      <c r="H5" s="19">
        <f>$F6</f>
        <v>-1.927710843373498E-2</v>
      </c>
      <c r="I5" s="19">
        <f>$F7</f>
        <v>-0.11056511056511054</v>
      </c>
      <c r="J5" s="19">
        <f>$F8</f>
        <v>-4.3278084714548755E-2</v>
      </c>
      <c r="K5" s="19">
        <f>$F9</f>
        <v>-2.791145332050049E-2</v>
      </c>
      <c r="L5" s="19">
        <f>$F10</f>
        <v>-8.4158415841584122E-2</v>
      </c>
      <c r="M5" s="19">
        <f>$F11</f>
        <v>7.3513513513513429E-2</v>
      </c>
      <c r="N5" s="19">
        <f>$F12</f>
        <v>6.7472306143000926E-2</v>
      </c>
      <c r="O5" s="19">
        <f>$F13</f>
        <v>9.4339622641510523E-3</v>
      </c>
    </row>
    <row r="6" spans="1:15" x14ac:dyDescent="0.75">
      <c r="A6" s="3" t="s">
        <v>288</v>
      </c>
      <c r="B6" s="5">
        <v>1</v>
      </c>
      <c r="C6" s="5">
        <v>80</v>
      </c>
      <c r="D6" s="5"/>
      <c r="E6" s="5"/>
      <c r="F6" s="12">
        <f>VLOOKUP(A6,'Sales Variance Data'!B59:I133,MATCH($F$3,'Sales Variance Data'!$B$5:$I$5,0),FALSE)</f>
        <v>-1.927710843373498E-2</v>
      </c>
      <c r="G6" s="35">
        <f t="shared" si="0"/>
        <v>-1</v>
      </c>
      <c r="H6" s="19">
        <f t="shared" ref="H6:H69" si="1">$F7</f>
        <v>-0.11056511056511054</v>
      </c>
      <c r="I6" s="19">
        <f t="shared" ref="I6:I69" si="2">$F8</f>
        <v>-4.3278084714548755E-2</v>
      </c>
      <c r="J6" s="19">
        <f t="shared" ref="J6:J69" si="3">$F9</f>
        <v>-2.791145332050049E-2</v>
      </c>
      <c r="K6" s="19">
        <f t="shared" ref="K6:K69" si="4">$F10</f>
        <v>-8.4158415841584122E-2</v>
      </c>
      <c r="L6" s="19">
        <f t="shared" ref="L6:L69" si="5">$F11</f>
        <v>7.3513513513513429E-2</v>
      </c>
      <c r="M6" s="19">
        <f t="shared" ref="M6:M69" si="6">$F12</f>
        <v>6.7472306143000926E-2</v>
      </c>
      <c r="N6" s="19">
        <f t="shared" ref="N6:N69" si="7">$F13</f>
        <v>9.4339622641510523E-3</v>
      </c>
      <c r="O6" s="19">
        <f t="shared" ref="O6:O69" si="8">$F14</f>
        <v>-9.3457943925233655E-3</v>
      </c>
    </row>
    <row r="7" spans="1:15" x14ac:dyDescent="0.75">
      <c r="A7" s="3" t="s">
        <v>287</v>
      </c>
      <c r="B7" s="5">
        <v>6</v>
      </c>
      <c r="C7" s="5">
        <v>90</v>
      </c>
      <c r="D7" s="5"/>
      <c r="E7" s="5"/>
      <c r="F7" s="12">
        <f>VLOOKUP(A7,'Sales Variance Data'!B60:I134,MATCH($F$3,'Sales Variance Data'!$B$5:$I$5,0),FALSE)</f>
        <v>-0.11056511056511054</v>
      </c>
      <c r="G7" s="35">
        <f t="shared" si="0"/>
        <v>-6</v>
      </c>
      <c r="H7" s="19">
        <f t="shared" si="1"/>
        <v>-4.3278084714548755E-2</v>
      </c>
      <c r="I7" s="19">
        <f t="shared" si="2"/>
        <v>-2.791145332050049E-2</v>
      </c>
      <c r="J7" s="19">
        <f t="shared" si="3"/>
        <v>-8.4158415841584122E-2</v>
      </c>
      <c r="K7" s="19">
        <f t="shared" si="4"/>
        <v>7.3513513513513429E-2</v>
      </c>
      <c r="L7" s="19">
        <f t="shared" si="5"/>
        <v>6.7472306143000926E-2</v>
      </c>
      <c r="M7" s="19">
        <f t="shared" si="6"/>
        <v>9.4339622641510523E-3</v>
      </c>
      <c r="N7" s="19">
        <f t="shared" si="7"/>
        <v>-9.3457943925233655E-3</v>
      </c>
      <c r="O7" s="19">
        <f t="shared" si="8"/>
        <v>-5.3773584905660421E-2</v>
      </c>
    </row>
    <row r="8" spans="1:15" x14ac:dyDescent="0.75">
      <c r="A8" s="3" t="s">
        <v>286</v>
      </c>
      <c r="B8" s="5">
        <v>1</v>
      </c>
      <c r="C8" s="5">
        <v>107</v>
      </c>
      <c r="D8" s="5">
        <v>2</v>
      </c>
      <c r="E8" s="5"/>
      <c r="F8" s="12">
        <f>VLOOKUP(A8,'Sales Variance Data'!B61:I135,MATCH($F$3,'Sales Variance Data'!$B$5:$I$5,0),FALSE)</f>
        <v>-4.3278084714548755E-2</v>
      </c>
      <c r="G8" s="35">
        <f t="shared" si="0"/>
        <v>1</v>
      </c>
      <c r="H8" s="19">
        <f t="shared" si="1"/>
        <v>-2.791145332050049E-2</v>
      </c>
      <c r="I8" s="19">
        <f t="shared" si="2"/>
        <v>-8.4158415841584122E-2</v>
      </c>
      <c r="J8" s="19">
        <f t="shared" si="3"/>
        <v>7.3513513513513429E-2</v>
      </c>
      <c r="K8" s="19">
        <f t="shared" si="4"/>
        <v>6.7472306143000926E-2</v>
      </c>
      <c r="L8" s="19">
        <f t="shared" si="5"/>
        <v>9.4339622641510523E-3</v>
      </c>
      <c r="M8" s="19">
        <f t="shared" si="6"/>
        <v>-9.3457943925233655E-3</v>
      </c>
      <c r="N8" s="19">
        <f t="shared" si="7"/>
        <v>-5.3773584905660421E-2</v>
      </c>
      <c r="O8" s="19">
        <f t="shared" si="8"/>
        <v>5.1844466600199368E-2</v>
      </c>
    </row>
    <row r="9" spans="1:15" x14ac:dyDescent="0.75">
      <c r="A9" s="3" t="s">
        <v>285</v>
      </c>
      <c r="B9" s="5">
        <v>2</v>
      </c>
      <c r="C9" s="5">
        <v>137</v>
      </c>
      <c r="D9" s="5">
        <v>10</v>
      </c>
      <c r="E9" s="5"/>
      <c r="F9" s="12">
        <f>VLOOKUP(A9,'Sales Variance Data'!B62:I136,MATCH($F$3,'Sales Variance Data'!$B$5:$I$5,0),FALSE)</f>
        <v>-2.791145332050049E-2</v>
      </c>
      <c r="G9" s="35">
        <f t="shared" si="0"/>
        <v>8</v>
      </c>
      <c r="H9" s="19">
        <f t="shared" si="1"/>
        <v>-8.4158415841584122E-2</v>
      </c>
      <c r="I9" s="19">
        <f t="shared" si="2"/>
        <v>7.3513513513513429E-2</v>
      </c>
      <c r="J9" s="19">
        <f t="shared" si="3"/>
        <v>6.7472306143000926E-2</v>
      </c>
      <c r="K9" s="19">
        <f t="shared" si="4"/>
        <v>9.4339622641510523E-3</v>
      </c>
      <c r="L9" s="19">
        <f t="shared" si="5"/>
        <v>-9.3457943925233655E-3</v>
      </c>
      <c r="M9" s="19">
        <f t="shared" si="6"/>
        <v>-5.3773584905660421E-2</v>
      </c>
      <c r="N9" s="19">
        <f t="shared" si="7"/>
        <v>5.1844466600199368E-2</v>
      </c>
      <c r="O9" s="19">
        <f t="shared" si="8"/>
        <v>2.6540284360189625E-2</v>
      </c>
    </row>
    <row r="10" spans="1:15" x14ac:dyDescent="0.75">
      <c r="A10" s="3" t="s">
        <v>284</v>
      </c>
      <c r="B10" s="5">
        <v>1</v>
      </c>
      <c r="C10" s="5">
        <v>76</v>
      </c>
      <c r="D10" s="5">
        <v>12</v>
      </c>
      <c r="E10" s="5"/>
      <c r="F10" s="12">
        <f>VLOOKUP(A10,'Sales Variance Data'!B63:I137,MATCH($F$3,'Sales Variance Data'!$B$5:$I$5,0),FALSE)</f>
        <v>-8.4158415841584122E-2</v>
      </c>
      <c r="G10" s="35">
        <f t="shared" si="0"/>
        <v>11</v>
      </c>
      <c r="H10" s="19">
        <f t="shared" si="1"/>
        <v>7.3513513513513429E-2</v>
      </c>
      <c r="I10" s="19">
        <f t="shared" si="2"/>
        <v>6.7472306143000926E-2</v>
      </c>
      <c r="J10" s="19">
        <f t="shared" si="3"/>
        <v>9.4339622641510523E-3</v>
      </c>
      <c r="K10" s="19">
        <f t="shared" si="4"/>
        <v>-9.3457943925233655E-3</v>
      </c>
      <c r="L10" s="19">
        <f t="shared" si="5"/>
        <v>-5.3773584905660421E-2</v>
      </c>
      <c r="M10" s="19">
        <f t="shared" si="6"/>
        <v>5.1844466600199368E-2</v>
      </c>
      <c r="N10" s="19">
        <f t="shared" si="7"/>
        <v>2.6540284360189625E-2</v>
      </c>
      <c r="O10" s="19">
        <f t="shared" si="8"/>
        <v>1.8467220683287211E-2</v>
      </c>
    </row>
    <row r="11" spans="1:15" x14ac:dyDescent="0.75">
      <c r="A11" s="3" t="s">
        <v>283</v>
      </c>
      <c r="B11" s="5">
        <v>1</v>
      </c>
      <c r="C11" s="5">
        <v>67</v>
      </c>
      <c r="D11" s="5">
        <v>15</v>
      </c>
      <c r="E11" s="5"/>
      <c r="F11" s="12">
        <f>VLOOKUP(A11,'Sales Variance Data'!B64:I138,MATCH($F$3,'Sales Variance Data'!$B$5:$I$5,0),FALSE)</f>
        <v>7.3513513513513429E-2</v>
      </c>
      <c r="G11" s="35">
        <f t="shared" si="0"/>
        <v>14</v>
      </c>
      <c r="H11" s="19">
        <f t="shared" si="1"/>
        <v>6.7472306143000926E-2</v>
      </c>
      <c r="I11" s="19">
        <f t="shared" si="2"/>
        <v>9.4339622641510523E-3</v>
      </c>
      <c r="J11" s="19">
        <f t="shared" si="3"/>
        <v>-9.3457943925233655E-3</v>
      </c>
      <c r="K11" s="19">
        <f t="shared" si="4"/>
        <v>-5.3773584905660421E-2</v>
      </c>
      <c r="L11" s="19">
        <f t="shared" si="5"/>
        <v>5.1844466600199368E-2</v>
      </c>
      <c r="M11" s="19">
        <f t="shared" si="6"/>
        <v>2.6540284360189625E-2</v>
      </c>
      <c r="N11" s="19">
        <f t="shared" si="7"/>
        <v>1.8467220683287211E-2</v>
      </c>
      <c r="O11" s="19">
        <f t="shared" si="8"/>
        <v>2.5385312783318129E-2</v>
      </c>
    </row>
    <row r="12" spans="1:15" x14ac:dyDescent="0.75">
      <c r="A12" s="3" t="s">
        <v>282</v>
      </c>
      <c r="B12" s="5">
        <v>1</v>
      </c>
      <c r="C12" s="5">
        <v>87</v>
      </c>
      <c r="D12" s="5">
        <v>16</v>
      </c>
      <c r="E12" s="5"/>
      <c r="F12" s="12">
        <f>VLOOKUP(A12,'Sales Variance Data'!B65:I139,MATCH($F$3,'Sales Variance Data'!$B$5:$I$5,0),FALSE)</f>
        <v>6.7472306143000926E-2</v>
      </c>
      <c r="G12" s="35">
        <f t="shared" si="0"/>
        <v>15</v>
      </c>
      <c r="H12" s="19">
        <f t="shared" si="1"/>
        <v>9.4339622641510523E-3</v>
      </c>
      <c r="I12" s="19">
        <f t="shared" si="2"/>
        <v>-9.3457943925233655E-3</v>
      </c>
      <c r="J12" s="19">
        <f t="shared" si="3"/>
        <v>-5.3773584905660421E-2</v>
      </c>
      <c r="K12" s="19">
        <f t="shared" si="4"/>
        <v>5.1844466600199368E-2</v>
      </c>
      <c r="L12" s="19">
        <f t="shared" si="5"/>
        <v>2.6540284360189625E-2</v>
      </c>
      <c r="M12" s="19">
        <f t="shared" si="6"/>
        <v>1.8467220683287211E-2</v>
      </c>
      <c r="N12" s="19">
        <f t="shared" si="7"/>
        <v>2.5385312783318129E-2</v>
      </c>
      <c r="O12" s="19">
        <f t="shared" si="8"/>
        <v>0.21396993810786924</v>
      </c>
    </row>
    <row r="13" spans="1:15" x14ac:dyDescent="0.75">
      <c r="A13" s="3" t="s">
        <v>281</v>
      </c>
      <c r="B13" s="5">
        <v>2</v>
      </c>
      <c r="C13" s="5">
        <v>62</v>
      </c>
      <c r="D13" s="5">
        <v>8</v>
      </c>
      <c r="E13" s="5"/>
      <c r="F13" s="12">
        <f>VLOOKUP(A13,'Sales Variance Data'!B66:I140,MATCH($F$3,'Sales Variance Data'!$B$5:$I$5,0),FALSE)</f>
        <v>9.4339622641510523E-3</v>
      </c>
      <c r="G13" s="35">
        <f t="shared" si="0"/>
        <v>6</v>
      </c>
      <c r="H13" s="19">
        <f t="shared" si="1"/>
        <v>-9.3457943925233655E-3</v>
      </c>
      <c r="I13" s="19">
        <f t="shared" si="2"/>
        <v>-5.3773584905660421E-2</v>
      </c>
      <c r="J13" s="19">
        <f t="shared" si="3"/>
        <v>5.1844466600199368E-2</v>
      </c>
      <c r="K13" s="19">
        <f t="shared" si="4"/>
        <v>2.6540284360189625E-2</v>
      </c>
      <c r="L13" s="19">
        <f t="shared" si="5"/>
        <v>1.8467220683287211E-2</v>
      </c>
      <c r="M13" s="19">
        <f t="shared" si="6"/>
        <v>2.5385312783318129E-2</v>
      </c>
      <c r="N13" s="19">
        <f t="shared" si="7"/>
        <v>0.21396993810786924</v>
      </c>
      <c r="O13" s="19">
        <f t="shared" si="8"/>
        <v>-0.112163146394756</v>
      </c>
    </row>
    <row r="14" spans="1:15" x14ac:dyDescent="0.75">
      <c r="A14" s="3" t="s">
        <v>280</v>
      </c>
      <c r="B14" s="5"/>
      <c r="C14" s="5">
        <v>51</v>
      </c>
      <c r="D14" s="5">
        <v>2</v>
      </c>
      <c r="E14" s="5"/>
      <c r="F14" s="12">
        <f>VLOOKUP(A14,'Sales Variance Data'!B67:I141,MATCH($F$3,'Sales Variance Data'!$B$5:$I$5,0),FALSE)</f>
        <v>-9.3457943925233655E-3</v>
      </c>
      <c r="G14" s="35">
        <f t="shared" si="0"/>
        <v>2</v>
      </c>
      <c r="H14" s="19">
        <f t="shared" si="1"/>
        <v>-5.3773584905660421E-2</v>
      </c>
      <c r="I14" s="19">
        <f t="shared" si="2"/>
        <v>5.1844466600199368E-2</v>
      </c>
      <c r="J14" s="19">
        <f t="shared" si="3"/>
        <v>2.6540284360189625E-2</v>
      </c>
      <c r="K14" s="19">
        <f t="shared" si="4"/>
        <v>1.8467220683287211E-2</v>
      </c>
      <c r="L14" s="19">
        <f t="shared" si="5"/>
        <v>2.5385312783318129E-2</v>
      </c>
      <c r="M14" s="19">
        <f t="shared" si="6"/>
        <v>0.21396993810786924</v>
      </c>
      <c r="N14" s="19">
        <f t="shared" si="7"/>
        <v>-0.112163146394756</v>
      </c>
      <c r="O14" s="19">
        <f t="shared" si="8"/>
        <v>6.480721903199349E-2</v>
      </c>
    </row>
    <row r="15" spans="1:15" x14ac:dyDescent="0.75">
      <c r="A15" s="3" t="s">
        <v>293</v>
      </c>
      <c r="B15" s="5">
        <v>1</v>
      </c>
      <c r="C15" s="5">
        <v>50</v>
      </c>
      <c r="D15" s="5"/>
      <c r="E15" s="5"/>
      <c r="F15" s="12">
        <f>VLOOKUP(A15,'Sales Variance Data'!B68:I142,MATCH($F$3,'Sales Variance Data'!$B$5:$I$5,0),FALSE)</f>
        <v>-5.3773584905660421E-2</v>
      </c>
      <c r="G15" s="35">
        <f t="shared" si="0"/>
        <v>-1</v>
      </c>
      <c r="H15" s="19">
        <f t="shared" si="1"/>
        <v>5.1844466600199368E-2</v>
      </c>
      <c r="I15" s="19">
        <f t="shared" si="2"/>
        <v>2.6540284360189625E-2</v>
      </c>
      <c r="J15" s="19">
        <f t="shared" si="3"/>
        <v>1.8467220683287211E-2</v>
      </c>
      <c r="K15" s="19">
        <f t="shared" si="4"/>
        <v>2.5385312783318129E-2</v>
      </c>
      <c r="L15" s="19">
        <f t="shared" si="5"/>
        <v>0.21396993810786924</v>
      </c>
      <c r="M15" s="19">
        <f t="shared" si="6"/>
        <v>-0.112163146394756</v>
      </c>
      <c r="N15" s="19">
        <f t="shared" si="7"/>
        <v>6.480721903199349E-2</v>
      </c>
      <c r="O15" s="19">
        <f t="shared" si="8"/>
        <v>4.2372881355932313E-2</v>
      </c>
    </row>
    <row r="16" spans="1:15" x14ac:dyDescent="0.75">
      <c r="A16" s="3" t="s">
        <v>279</v>
      </c>
      <c r="B16" s="5">
        <v>2</v>
      </c>
      <c r="C16" s="5">
        <v>57</v>
      </c>
      <c r="D16" s="5">
        <v>5</v>
      </c>
      <c r="E16" s="5"/>
      <c r="F16" s="12">
        <f>VLOOKUP(A16,'Sales Variance Data'!B69:I143,MATCH($F$3,'Sales Variance Data'!$B$5:$I$5,0),FALSE)</f>
        <v>5.1844466600199368E-2</v>
      </c>
      <c r="G16" s="35">
        <f t="shared" si="0"/>
        <v>3</v>
      </c>
      <c r="H16" s="19">
        <f t="shared" si="1"/>
        <v>2.6540284360189625E-2</v>
      </c>
      <c r="I16" s="19">
        <f t="shared" si="2"/>
        <v>1.8467220683287211E-2</v>
      </c>
      <c r="J16" s="19">
        <f t="shared" si="3"/>
        <v>2.5385312783318129E-2</v>
      </c>
      <c r="K16" s="19">
        <f t="shared" si="4"/>
        <v>0.21396993810786924</v>
      </c>
      <c r="L16" s="19">
        <f t="shared" si="5"/>
        <v>-0.112163146394756</v>
      </c>
      <c r="M16" s="19">
        <f t="shared" si="6"/>
        <v>6.480721903199349E-2</v>
      </c>
      <c r="N16" s="19">
        <f t="shared" si="7"/>
        <v>4.2372881355932313E-2</v>
      </c>
      <c r="O16" s="19">
        <f t="shared" si="8"/>
        <v>0.12195121951219524</v>
      </c>
    </row>
    <row r="17" spans="1:15" x14ac:dyDescent="0.75">
      <c r="A17" s="3" t="s">
        <v>278</v>
      </c>
      <c r="B17" s="5"/>
      <c r="C17" s="5">
        <v>60</v>
      </c>
      <c r="D17" s="5">
        <v>7</v>
      </c>
      <c r="E17" s="5"/>
      <c r="F17" s="12">
        <f>VLOOKUP(A17,'Sales Variance Data'!B70:I144,MATCH($F$3,'Sales Variance Data'!$B$5:$I$5,0),FALSE)</f>
        <v>2.6540284360189625E-2</v>
      </c>
      <c r="G17" s="35">
        <f t="shared" si="0"/>
        <v>7</v>
      </c>
      <c r="H17" s="19">
        <f t="shared" si="1"/>
        <v>1.8467220683287211E-2</v>
      </c>
      <c r="I17" s="19">
        <f t="shared" si="2"/>
        <v>2.5385312783318129E-2</v>
      </c>
      <c r="J17" s="19">
        <f t="shared" si="3"/>
        <v>0.21396993810786924</v>
      </c>
      <c r="K17" s="19">
        <f t="shared" si="4"/>
        <v>-0.112163146394756</v>
      </c>
      <c r="L17" s="19">
        <f t="shared" si="5"/>
        <v>6.480721903199349E-2</v>
      </c>
      <c r="M17" s="19">
        <f t="shared" si="6"/>
        <v>4.2372881355932313E-2</v>
      </c>
      <c r="N17" s="19">
        <f t="shared" si="7"/>
        <v>0.12195121951219524</v>
      </c>
      <c r="O17" s="19">
        <f t="shared" si="8"/>
        <v>7.9710144927536142E-2</v>
      </c>
    </row>
    <row r="18" spans="1:15" x14ac:dyDescent="0.75">
      <c r="A18" s="3" t="s">
        <v>277</v>
      </c>
      <c r="B18" s="5">
        <v>3</v>
      </c>
      <c r="C18" s="5">
        <v>68</v>
      </c>
      <c r="D18" s="5">
        <v>2</v>
      </c>
      <c r="E18" s="5"/>
      <c r="F18" s="12">
        <f>VLOOKUP(A18,'Sales Variance Data'!B71:I145,MATCH($F$3,'Sales Variance Data'!$B$5:$I$5,0),FALSE)</f>
        <v>1.8467220683287211E-2</v>
      </c>
      <c r="G18" s="35">
        <f t="shared" si="0"/>
        <v>-1</v>
      </c>
      <c r="H18" s="19">
        <f t="shared" si="1"/>
        <v>2.5385312783318129E-2</v>
      </c>
      <c r="I18" s="19">
        <f t="shared" si="2"/>
        <v>0.21396993810786924</v>
      </c>
      <c r="J18" s="19">
        <f t="shared" si="3"/>
        <v>-0.112163146394756</v>
      </c>
      <c r="K18" s="19">
        <f t="shared" si="4"/>
        <v>6.480721903199349E-2</v>
      </c>
      <c r="L18" s="19">
        <f t="shared" si="5"/>
        <v>4.2372881355932313E-2</v>
      </c>
      <c r="M18" s="19">
        <f t="shared" si="6"/>
        <v>0.12195121951219524</v>
      </c>
      <c r="N18" s="19">
        <f t="shared" si="7"/>
        <v>7.9710144927536142E-2</v>
      </c>
      <c r="O18" s="19">
        <f t="shared" si="8"/>
        <v>5.5521659548505069E-2</v>
      </c>
    </row>
    <row r="19" spans="1:15" x14ac:dyDescent="0.75">
      <c r="A19" s="3" t="s">
        <v>276</v>
      </c>
      <c r="B19" s="5"/>
      <c r="C19" s="5">
        <v>58</v>
      </c>
      <c r="D19" s="5"/>
      <c r="E19" s="5"/>
      <c r="F19" s="12">
        <f>VLOOKUP(A19,'Sales Variance Data'!B72:I146,MATCH($F$3,'Sales Variance Data'!$B$5:$I$5,0),FALSE)</f>
        <v>2.5385312783318129E-2</v>
      </c>
      <c r="G19" s="35">
        <f t="shared" si="0"/>
        <v>0</v>
      </c>
      <c r="H19" s="19">
        <f t="shared" si="1"/>
        <v>0.21396993810786924</v>
      </c>
      <c r="I19" s="19">
        <f t="shared" si="2"/>
        <v>-0.112163146394756</v>
      </c>
      <c r="J19" s="19">
        <f t="shared" si="3"/>
        <v>6.480721903199349E-2</v>
      </c>
      <c r="K19" s="19">
        <f t="shared" si="4"/>
        <v>4.2372881355932313E-2</v>
      </c>
      <c r="L19" s="19">
        <f t="shared" si="5"/>
        <v>0.12195121951219524</v>
      </c>
      <c r="M19" s="19">
        <f t="shared" si="6"/>
        <v>7.9710144927536142E-2</v>
      </c>
      <c r="N19" s="19">
        <f t="shared" si="7"/>
        <v>5.5521659548505069E-2</v>
      </c>
      <c r="O19" s="19">
        <f t="shared" si="8"/>
        <v>-7.5722543352601202E-2</v>
      </c>
    </row>
    <row r="20" spans="1:15" x14ac:dyDescent="0.75">
      <c r="A20" s="3" t="s">
        <v>275</v>
      </c>
      <c r="B20" s="5">
        <v>2</v>
      </c>
      <c r="C20" s="5">
        <v>46</v>
      </c>
      <c r="D20" s="5">
        <v>6</v>
      </c>
      <c r="E20" s="5"/>
      <c r="F20" s="12">
        <f>VLOOKUP(A20,'Sales Variance Data'!B73:I147,MATCH($F$3,'Sales Variance Data'!$B$5:$I$5,0),FALSE)</f>
        <v>0.21396993810786924</v>
      </c>
      <c r="G20" s="35">
        <f t="shared" si="0"/>
        <v>4</v>
      </c>
      <c r="H20" s="19">
        <f t="shared" si="1"/>
        <v>-0.112163146394756</v>
      </c>
      <c r="I20" s="19">
        <f t="shared" si="2"/>
        <v>6.480721903199349E-2</v>
      </c>
      <c r="J20" s="19">
        <f t="shared" si="3"/>
        <v>4.2372881355932313E-2</v>
      </c>
      <c r="K20" s="19">
        <f t="shared" si="4"/>
        <v>0.12195121951219524</v>
      </c>
      <c r="L20" s="19">
        <f t="shared" si="5"/>
        <v>7.9710144927536142E-2</v>
      </c>
      <c r="M20" s="19">
        <f t="shared" si="6"/>
        <v>5.5521659548505069E-2</v>
      </c>
      <c r="N20" s="19">
        <f t="shared" si="7"/>
        <v>-7.5722543352601202E-2</v>
      </c>
      <c r="O20" s="19">
        <f t="shared" si="8"/>
        <v>-0.1694809255784866</v>
      </c>
    </row>
    <row r="21" spans="1:15" x14ac:dyDescent="0.75">
      <c r="A21" s="3" t="s">
        <v>274</v>
      </c>
      <c r="B21" s="5">
        <v>1</v>
      </c>
      <c r="C21" s="5">
        <v>54</v>
      </c>
      <c r="D21" s="5"/>
      <c r="E21" s="5"/>
      <c r="F21" s="12">
        <f>VLOOKUP(A21,'Sales Variance Data'!B74:I148,MATCH($F$3,'Sales Variance Data'!$B$5:$I$5,0),FALSE)</f>
        <v>-0.112163146394756</v>
      </c>
      <c r="G21" s="35">
        <f t="shared" si="0"/>
        <v>-1</v>
      </c>
      <c r="H21" s="19">
        <f t="shared" si="1"/>
        <v>6.480721903199349E-2</v>
      </c>
      <c r="I21" s="19">
        <f t="shared" si="2"/>
        <v>4.2372881355932313E-2</v>
      </c>
      <c r="J21" s="19">
        <f t="shared" si="3"/>
        <v>0.12195121951219524</v>
      </c>
      <c r="K21" s="19">
        <f t="shared" si="4"/>
        <v>7.9710144927536142E-2</v>
      </c>
      <c r="L21" s="19">
        <f t="shared" si="5"/>
        <v>5.5521659548505069E-2</v>
      </c>
      <c r="M21" s="19">
        <f t="shared" si="6"/>
        <v>-7.5722543352601202E-2</v>
      </c>
      <c r="N21" s="19">
        <f t="shared" si="7"/>
        <v>-0.1694809255784866</v>
      </c>
      <c r="O21" s="19">
        <f t="shared" si="8"/>
        <v>7.5301204819277157E-2</v>
      </c>
    </row>
    <row r="22" spans="1:15" x14ac:dyDescent="0.75">
      <c r="A22" s="3" t="s">
        <v>273</v>
      </c>
      <c r="B22" s="5"/>
      <c r="C22" s="5">
        <v>49</v>
      </c>
      <c r="D22" s="5">
        <v>4</v>
      </c>
      <c r="E22" s="5"/>
      <c r="F22" s="12">
        <f>VLOOKUP(A22,'Sales Variance Data'!B75:I149,MATCH($F$3,'Sales Variance Data'!$B$5:$I$5,0),FALSE)</f>
        <v>6.480721903199349E-2</v>
      </c>
      <c r="G22" s="35">
        <f t="shared" si="0"/>
        <v>4</v>
      </c>
      <c r="H22" s="19">
        <f t="shared" si="1"/>
        <v>4.2372881355932313E-2</v>
      </c>
      <c r="I22" s="19">
        <f t="shared" si="2"/>
        <v>0.12195121951219524</v>
      </c>
      <c r="J22" s="19">
        <f t="shared" si="3"/>
        <v>7.9710144927536142E-2</v>
      </c>
      <c r="K22" s="19">
        <f t="shared" si="4"/>
        <v>5.5521659548505069E-2</v>
      </c>
      <c r="L22" s="19">
        <f t="shared" si="5"/>
        <v>-7.5722543352601202E-2</v>
      </c>
      <c r="M22" s="19">
        <f t="shared" si="6"/>
        <v>-0.1694809255784866</v>
      </c>
      <c r="N22" s="19">
        <f t="shared" si="7"/>
        <v>7.5301204819277157E-2</v>
      </c>
      <c r="O22" s="19">
        <f t="shared" si="8"/>
        <v>6.022408963585435E-2</v>
      </c>
    </row>
    <row r="23" spans="1:15" x14ac:dyDescent="0.75">
      <c r="A23" s="3" t="s">
        <v>272</v>
      </c>
      <c r="B23" s="5">
        <v>1</v>
      </c>
      <c r="C23" s="5">
        <v>52</v>
      </c>
      <c r="D23" s="5">
        <v>2</v>
      </c>
      <c r="E23" s="5"/>
      <c r="F23" s="12">
        <f>VLOOKUP(A23,'Sales Variance Data'!B76:I150,MATCH($F$3,'Sales Variance Data'!$B$5:$I$5,0),FALSE)</f>
        <v>4.2372881355932313E-2</v>
      </c>
      <c r="G23" s="35">
        <f t="shared" si="0"/>
        <v>1</v>
      </c>
      <c r="H23" s="19">
        <f t="shared" si="1"/>
        <v>0.12195121951219524</v>
      </c>
      <c r="I23" s="19">
        <f t="shared" si="2"/>
        <v>7.9710144927536142E-2</v>
      </c>
      <c r="J23" s="19">
        <f t="shared" si="3"/>
        <v>5.5521659548505069E-2</v>
      </c>
      <c r="K23" s="19">
        <f t="shared" si="4"/>
        <v>-7.5722543352601202E-2</v>
      </c>
      <c r="L23" s="19">
        <f t="shared" si="5"/>
        <v>-0.1694809255784866</v>
      </c>
      <c r="M23" s="19">
        <f t="shared" si="6"/>
        <v>7.5301204819277157E-2</v>
      </c>
      <c r="N23" s="19">
        <f t="shared" si="7"/>
        <v>6.022408963585435E-2</v>
      </c>
      <c r="O23" s="19">
        <f t="shared" si="8"/>
        <v>-4.3593130779392301E-2</v>
      </c>
    </row>
    <row r="24" spans="1:15" x14ac:dyDescent="0.75">
      <c r="A24" s="3" t="s">
        <v>271</v>
      </c>
      <c r="B24" s="5">
        <v>1</v>
      </c>
      <c r="C24" s="5">
        <v>100</v>
      </c>
      <c r="D24" s="5"/>
      <c r="E24" s="5"/>
      <c r="F24" s="12">
        <f>VLOOKUP(A24,'Sales Variance Data'!B77:I151,MATCH($F$3,'Sales Variance Data'!$B$5:$I$5,0),FALSE)</f>
        <v>0.12195121951219524</v>
      </c>
      <c r="G24" s="35">
        <f t="shared" si="0"/>
        <v>-1</v>
      </c>
      <c r="H24" s="19">
        <f t="shared" si="1"/>
        <v>7.9710144927536142E-2</v>
      </c>
      <c r="I24" s="19">
        <f t="shared" si="2"/>
        <v>5.5521659548505069E-2</v>
      </c>
      <c r="J24" s="19">
        <f t="shared" si="3"/>
        <v>-7.5722543352601202E-2</v>
      </c>
      <c r="K24" s="19">
        <f t="shared" si="4"/>
        <v>-0.1694809255784866</v>
      </c>
      <c r="L24" s="19">
        <f t="shared" si="5"/>
        <v>7.5301204819277157E-2</v>
      </c>
      <c r="M24" s="19">
        <f t="shared" si="6"/>
        <v>6.022408963585435E-2</v>
      </c>
      <c r="N24" s="19">
        <f t="shared" si="7"/>
        <v>-4.3593130779392301E-2</v>
      </c>
      <c r="O24" s="19">
        <f t="shared" si="8"/>
        <v>-2.9005524861878466E-2</v>
      </c>
    </row>
    <row r="25" spans="1:15" x14ac:dyDescent="0.75">
      <c r="A25" s="3" t="s">
        <v>270</v>
      </c>
      <c r="B25" s="5">
        <v>1</v>
      </c>
      <c r="C25" s="5">
        <v>70</v>
      </c>
      <c r="D25" s="5">
        <v>2</v>
      </c>
      <c r="E25" s="5"/>
      <c r="F25" s="12">
        <f>VLOOKUP(A25,'Sales Variance Data'!B78:I152,MATCH($F$3,'Sales Variance Data'!$B$5:$I$5,0),FALSE)</f>
        <v>7.9710144927536142E-2</v>
      </c>
      <c r="G25" s="35">
        <f t="shared" si="0"/>
        <v>1</v>
      </c>
      <c r="H25" s="19">
        <f t="shared" si="1"/>
        <v>5.5521659548505069E-2</v>
      </c>
      <c r="I25" s="19">
        <f t="shared" si="2"/>
        <v>-7.5722543352601202E-2</v>
      </c>
      <c r="J25" s="19">
        <f t="shared" si="3"/>
        <v>-0.1694809255784866</v>
      </c>
      <c r="K25" s="19">
        <f t="shared" si="4"/>
        <v>7.5301204819277157E-2</v>
      </c>
      <c r="L25" s="19">
        <f t="shared" si="5"/>
        <v>6.022408963585435E-2</v>
      </c>
      <c r="M25" s="19">
        <f t="shared" si="6"/>
        <v>-4.3593130779392301E-2</v>
      </c>
      <c r="N25" s="19">
        <f t="shared" si="7"/>
        <v>-2.9005524861878466E-2</v>
      </c>
      <c r="O25" s="19">
        <f t="shared" si="8"/>
        <v>6.4011379800853474E-2</v>
      </c>
    </row>
    <row r="26" spans="1:15" x14ac:dyDescent="0.75">
      <c r="A26" s="3" t="s">
        <v>269</v>
      </c>
      <c r="B26" s="5">
        <v>2</v>
      </c>
      <c r="C26" s="5">
        <v>70</v>
      </c>
      <c r="D26" s="5">
        <v>9</v>
      </c>
      <c r="E26" s="5"/>
      <c r="F26" s="12">
        <f>VLOOKUP(A26,'Sales Variance Data'!B79:I153,MATCH($F$3,'Sales Variance Data'!$B$5:$I$5,0),FALSE)</f>
        <v>5.5521659548505069E-2</v>
      </c>
      <c r="G26" s="35">
        <f t="shared" si="0"/>
        <v>7</v>
      </c>
      <c r="H26" s="19">
        <f t="shared" si="1"/>
        <v>-7.5722543352601202E-2</v>
      </c>
      <c r="I26" s="19">
        <f t="shared" si="2"/>
        <v>-0.1694809255784866</v>
      </c>
      <c r="J26" s="19">
        <f t="shared" si="3"/>
        <v>7.5301204819277157E-2</v>
      </c>
      <c r="K26" s="19">
        <f t="shared" si="4"/>
        <v>6.022408963585435E-2</v>
      </c>
      <c r="L26" s="19">
        <f t="shared" si="5"/>
        <v>-4.3593130779392301E-2</v>
      </c>
      <c r="M26" s="19">
        <f t="shared" si="6"/>
        <v>-2.9005524861878466E-2</v>
      </c>
      <c r="N26" s="19">
        <f t="shared" si="7"/>
        <v>6.4011379800853474E-2</v>
      </c>
      <c r="O26" s="19">
        <f t="shared" si="8"/>
        <v>0.21189839572192515</v>
      </c>
    </row>
    <row r="27" spans="1:15" x14ac:dyDescent="0.75">
      <c r="A27" s="3" t="s">
        <v>268</v>
      </c>
      <c r="B27" s="5"/>
      <c r="C27" s="5">
        <v>58</v>
      </c>
      <c r="D27" s="5">
        <v>5</v>
      </c>
      <c r="E27" s="5"/>
      <c r="F27" s="12">
        <f>VLOOKUP(A27,'Sales Variance Data'!B80:I154,MATCH($F$3,'Sales Variance Data'!$B$5:$I$5,0),FALSE)</f>
        <v>-7.5722543352601202E-2</v>
      </c>
      <c r="G27" s="35">
        <f t="shared" si="0"/>
        <v>5</v>
      </c>
      <c r="H27" s="19">
        <f t="shared" si="1"/>
        <v>-0.1694809255784866</v>
      </c>
      <c r="I27" s="19">
        <f t="shared" si="2"/>
        <v>7.5301204819277157E-2</v>
      </c>
      <c r="J27" s="19">
        <f t="shared" si="3"/>
        <v>6.022408963585435E-2</v>
      </c>
      <c r="K27" s="19">
        <f t="shared" si="4"/>
        <v>-4.3593130779392301E-2</v>
      </c>
      <c r="L27" s="19">
        <f t="shared" si="5"/>
        <v>-2.9005524861878466E-2</v>
      </c>
      <c r="M27" s="19">
        <f t="shared" si="6"/>
        <v>6.4011379800853474E-2</v>
      </c>
      <c r="N27" s="19">
        <f t="shared" si="7"/>
        <v>0.21189839572192515</v>
      </c>
      <c r="O27" s="19">
        <f t="shared" si="8"/>
        <v>-6.8394925537782703E-2</v>
      </c>
    </row>
    <row r="28" spans="1:15" x14ac:dyDescent="0.75">
      <c r="A28" s="3" t="s">
        <v>267</v>
      </c>
      <c r="B28" s="5">
        <v>3</v>
      </c>
      <c r="C28" s="5">
        <v>65</v>
      </c>
      <c r="D28" s="5">
        <v>3</v>
      </c>
      <c r="E28" s="5"/>
      <c r="F28" s="12">
        <f>VLOOKUP(A28,'Sales Variance Data'!B81:I155,MATCH($F$3,'Sales Variance Data'!$B$5:$I$5,0),FALSE)</f>
        <v>-0.1694809255784866</v>
      </c>
      <c r="G28" s="35">
        <f t="shared" si="0"/>
        <v>0</v>
      </c>
      <c r="H28" s="19">
        <f t="shared" si="1"/>
        <v>7.5301204819277157E-2</v>
      </c>
      <c r="I28" s="19">
        <f t="shared" si="2"/>
        <v>6.022408963585435E-2</v>
      </c>
      <c r="J28" s="19">
        <f t="shared" si="3"/>
        <v>-4.3593130779392301E-2</v>
      </c>
      <c r="K28" s="19">
        <f t="shared" si="4"/>
        <v>-2.9005524861878466E-2</v>
      </c>
      <c r="L28" s="19">
        <f t="shared" si="5"/>
        <v>6.4011379800853474E-2</v>
      </c>
      <c r="M28" s="19">
        <f t="shared" si="6"/>
        <v>0.21189839572192515</v>
      </c>
      <c r="N28" s="19">
        <f t="shared" si="7"/>
        <v>-6.8394925537782703E-2</v>
      </c>
      <c r="O28" s="19">
        <f t="shared" si="8"/>
        <v>4.0852575488454779E-2</v>
      </c>
    </row>
    <row r="29" spans="1:15" x14ac:dyDescent="0.75">
      <c r="A29" s="3" t="s">
        <v>266</v>
      </c>
      <c r="B29" s="5">
        <v>4</v>
      </c>
      <c r="C29" s="5">
        <v>132</v>
      </c>
      <c r="D29" s="5">
        <v>2</v>
      </c>
      <c r="E29" s="5"/>
      <c r="F29" s="12">
        <f>VLOOKUP(A29,'Sales Variance Data'!B82:I156,MATCH($F$3,'Sales Variance Data'!$B$5:$I$5,0),FALSE)</f>
        <v>7.5301204819277157E-2</v>
      </c>
      <c r="G29" s="35">
        <f t="shared" si="0"/>
        <v>-2</v>
      </c>
      <c r="H29" s="19">
        <f t="shared" si="1"/>
        <v>6.022408963585435E-2</v>
      </c>
      <c r="I29" s="19">
        <f t="shared" si="2"/>
        <v>-4.3593130779392301E-2</v>
      </c>
      <c r="J29" s="19">
        <f t="shared" si="3"/>
        <v>-2.9005524861878466E-2</v>
      </c>
      <c r="K29" s="19">
        <f t="shared" si="4"/>
        <v>6.4011379800853474E-2</v>
      </c>
      <c r="L29" s="19">
        <f t="shared" si="5"/>
        <v>0.21189839572192515</v>
      </c>
      <c r="M29" s="19">
        <f t="shared" si="6"/>
        <v>-6.8394925537782703E-2</v>
      </c>
      <c r="N29" s="19">
        <f t="shared" si="7"/>
        <v>4.0852575488454779E-2</v>
      </c>
      <c r="O29" s="19">
        <f t="shared" si="8"/>
        <v>0.10978384527872588</v>
      </c>
    </row>
    <row r="30" spans="1:15" x14ac:dyDescent="0.75">
      <c r="A30" s="3" t="s">
        <v>265</v>
      </c>
      <c r="B30" s="5">
        <v>9</v>
      </c>
      <c r="C30" s="5">
        <v>108</v>
      </c>
      <c r="D30" s="5">
        <v>32</v>
      </c>
      <c r="E30" s="5"/>
      <c r="F30" s="12">
        <f>VLOOKUP(A30,'Sales Variance Data'!B83:I157,MATCH($F$3,'Sales Variance Data'!$B$5:$I$5,0),FALSE)</f>
        <v>6.022408963585435E-2</v>
      </c>
      <c r="G30" s="35">
        <f t="shared" si="0"/>
        <v>23</v>
      </c>
      <c r="H30" s="19">
        <f t="shared" si="1"/>
        <v>-4.3593130779392301E-2</v>
      </c>
      <c r="I30" s="19">
        <f t="shared" si="2"/>
        <v>-2.9005524861878466E-2</v>
      </c>
      <c r="J30" s="19">
        <f t="shared" si="3"/>
        <v>6.4011379800853474E-2</v>
      </c>
      <c r="K30" s="19">
        <f t="shared" si="4"/>
        <v>0.21189839572192515</v>
      </c>
      <c r="L30" s="19">
        <f t="shared" si="5"/>
        <v>-6.8394925537782703E-2</v>
      </c>
      <c r="M30" s="19">
        <f t="shared" si="6"/>
        <v>4.0852575488454779E-2</v>
      </c>
      <c r="N30" s="19">
        <f t="shared" si="7"/>
        <v>0.10978384527872588</v>
      </c>
      <c r="O30" s="19">
        <f t="shared" si="8"/>
        <v>2.3065094823167653E-2</v>
      </c>
    </row>
    <row r="31" spans="1:15" x14ac:dyDescent="0.75">
      <c r="A31" s="3" t="s">
        <v>264</v>
      </c>
      <c r="B31" s="5">
        <v>3</v>
      </c>
      <c r="C31" s="5">
        <v>59</v>
      </c>
      <c r="D31" s="5">
        <v>7</v>
      </c>
      <c r="E31" s="5"/>
      <c r="F31" s="12">
        <f>VLOOKUP(A31,'Sales Variance Data'!B84:I158,MATCH($F$3,'Sales Variance Data'!$B$5:$I$5,0),FALSE)</f>
        <v>-4.3593130779392301E-2</v>
      </c>
      <c r="G31" s="35">
        <f t="shared" si="0"/>
        <v>4</v>
      </c>
      <c r="H31" s="19">
        <f t="shared" si="1"/>
        <v>-2.9005524861878466E-2</v>
      </c>
      <c r="I31" s="19">
        <f t="shared" si="2"/>
        <v>6.4011379800853474E-2</v>
      </c>
      <c r="J31" s="19">
        <f t="shared" si="3"/>
        <v>0.21189839572192515</v>
      </c>
      <c r="K31" s="19">
        <f t="shared" si="4"/>
        <v>-6.8394925537782703E-2</v>
      </c>
      <c r="L31" s="19">
        <f t="shared" si="5"/>
        <v>4.0852575488454779E-2</v>
      </c>
      <c r="M31" s="19">
        <f t="shared" si="6"/>
        <v>0.10978384527872588</v>
      </c>
      <c r="N31" s="19">
        <f t="shared" si="7"/>
        <v>2.3065094823167653E-2</v>
      </c>
      <c r="O31" s="19">
        <f t="shared" si="8"/>
        <v>-5.7114228456913829E-2</v>
      </c>
    </row>
    <row r="32" spans="1:15" x14ac:dyDescent="0.75">
      <c r="A32" s="3" t="s">
        <v>263</v>
      </c>
      <c r="B32" s="5">
        <v>1</v>
      </c>
      <c r="C32" s="5">
        <v>71</v>
      </c>
      <c r="D32" s="5">
        <v>9</v>
      </c>
      <c r="E32" s="5"/>
      <c r="F32" s="12">
        <f>VLOOKUP(A32,'Sales Variance Data'!B85:I159,MATCH($F$3,'Sales Variance Data'!$B$5:$I$5,0),FALSE)</f>
        <v>-2.9005524861878466E-2</v>
      </c>
      <c r="G32" s="35">
        <f t="shared" si="0"/>
        <v>8</v>
      </c>
      <c r="H32" s="19">
        <f t="shared" si="1"/>
        <v>6.4011379800853474E-2</v>
      </c>
      <c r="I32" s="19">
        <f t="shared" si="2"/>
        <v>0.21189839572192515</v>
      </c>
      <c r="J32" s="19">
        <f t="shared" si="3"/>
        <v>-6.8394925537782703E-2</v>
      </c>
      <c r="K32" s="19">
        <f t="shared" si="4"/>
        <v>4.0852575488454779E-2</v>
      </c>
      <c r="L32" s="19">
        <f t="shared" si="5"/>
        <v>0.10978384527872588</v>
      </c>
      <c r="M32" s="19">
        <f t="shared" si="6"/>
        <v>2.3065094823167653E-2</v>
      </c>
      <c r="N32" s="19">
        <f t="shared" si="7"/>
        <v>-5.7114228456913829E-2</v>
      </c>
      <c r="O32" s="19">
        <f t="shared" si="8"/>
        <v>-0.18065887353878851</v>
      </c>
    </row>
    <row r="33" spans="1:15" x14ac:dyDescent="0.75">
      <c r="A33" s="3" t="s">
        <v>262</v>
      </c>
      <c r="B33" s="5"/>
      <c r="C33" s="5">
        <v>85</v>
      </c>
      <c r="D33" s="5">
        <v>12</v>
      </c>
      <c r="E33" s="5"/>
      <c r="F33" s="12">
        <f>VLOOKUP(A33,'Sales Variance Data'!B86:I160,MATCH($F$3,'Sales Variance Data'!$B$5:$I$5,0),FALSE)</f>
        <v>6.4011379800853474E-2</v>
      </c>
      <c r="G33" s="35">
        <f t="shared" si="0"/>
        <v>12</v>
      </c>
      <c r="H33" s="19">
        <f t="shared" si="1"/>
        <v>0.21189839572192515</v>
      </c>
      <c r="I33" s="19">
        <f t="shared" si="2"/>
        <v>-6.8394925537782703E-2</v>
      </c>
      <c r="J33" s="19">
        <f t="shared" si="3"/>
        <v>4.0852575488454779E-2</v>
      </c>
      <c r="K33" s="19">
        <f t="shared" si="4"/>
        <v>0.10978384527872588</v>
      </c>
      <c r="L33" s="19">
        <f t="shared" si="5"/>
        <v>2.3065094823167653E-2</v>
      </c>
      <c r="M33" s="19">
        <f t="shared" si="6"/>
        <v>-5.7114228456913829E-2</v>
      </c>
      <c r="N33" s="19">
        <f t="shared" si="7"/>
        <v>-0.18065887353878851</v>
      </c>
      <c r="O33" s="19">
        <f t="shared" si="8"/>
        <v>2.7237354085603016E-2</v>
      </c>
    </row>
    <row r="34" spans="1:15" x14ac:dyDescent="0.75">
      <c r="A34" s="3" t="s">
        <v>261</v>
      </c>
      <c r="B34" s="5">
        <v>2</v>
      </c>
      <c r="C34" s="5">
        <v>67</v>
      </c>
      <c r="D34" s="5">
        <v>16</v>
      </c>
      <c r="E34" s="5"/>
      <c r="F34" s="12">
        <f>VLOOKUP(A34,'Sales Variance Data'!B87:I161,MATCH($F$3,'Sales Variance Data'!$B$5:$I$5,0),FALSE)</f>
        <v>0.21189839572192515</v>
      </c>
      <c r="G34" s="35">
        <f t="shared" si="0"/>
        <v>14</v>
      </c>
      <c r="H34" s="19">
        <f t="shared" si="1"/>
        <v>-6.8394925537782703E-2</v>
      </c>
      <c r="I34" s="19">
        <f t="shared" si="2"/>
        <v>4.0852575488454779E-2</v>
      </c>
      <c r="J34" s="19">
        <f t="shared" si="3"/>
        <v>0.10978384527872588</v>
      </c>
      <c r="K34" s="19">
        <f t="shared" si="4"/>
        <v>2.3065094823167653E-2</v>
      </c>
      <c r="L34" s="19">
        <f t="shared" si="5"/>
        <v>-5.7114228456913829E-2</v>
      </c>
      <c r="M34" s="19">
        <f t="shared" si="6"/>
        <v>-0.18065887353878851</v>
      </c>
      <c r="N34" s="19">
        <f t="shared" si="7"/>
        <v>2.7237354085603016E-2</v>
      </c>
      <c r="O34" s="19">
        <f t="shared" si="8"/>
        <v>5.8080808080808177E-2</v>
      </c>
    </row>
    <row r="35" spans="1:15" x14ac:dyDescent="0.75">
      <c r="A35" s="3" t="s">
        <v>260</v>
      </c>
      <c r="B35" s="5">
        <v>1</v>
      </c>
      <c r="C35" s="5">
        <v>66</v>
      </c>
      <c r="D35" s="5">
        <v>6</v>
      </c>
      <c r="E35" s="5"/>
      <c r="F35" s="12">
        <f>VLOOKUP(A35,'Sales Variance Data'!B88:I162,MATCH($F$3,'Sales Variance Data'!$B$5:$I$5,0),FALSE)</f>
        <v>-6.8394925537782703E-2</v>
      </c>
      <c r="G35" s="35">
        <f t="shared" si="0"/>
        <v>5</v>
      </c>
      <c r="H35" s="19">
        <f t="shared" si="1"/>
        <v>4.0852575488454779E-2</v>
      </c>
      <c r="I35" s="19">
        <f t="shared" si="2"/>
        <v>0.10978384527872588</v>
      </c>
      <c r="J35" s="19">
        <f t="shared" si="3"/>
        <v>2.3065094823167653E-2</v>
      </c>
      <c r="K35" s="19">
        <f t="shared" si="4"/>
        <v>-5.7114228456913829E-2</v>
      </c>
      <c r="L35" s="19">
        <f t="shared" si="5"/>
        <v>-0.18065887353878851</v>
      </c>
      <c r="M35" s="19">
        <f t="shared" si="6"/>
        <v>2.7237354085603016E-2</v>
      </c>
      <c r="N35" s="19">
        <f t="shared" si="7"/>
        <v>5.8080808080808177E-2</v>
      </c>
      <c r="O35" s="19">
        <f t="shared" si="8"/>
        <v>-3.5202863961813824E-2</v>
      </c>
    </row>
    <row r="36" spans="1:15" x14ac:dyDescent="0.75">
      <c r="A36" s="3" t="s">
        <v>259</v>
      </c>
      <c r="B36" s="5">
        <v>24</v>
      </c>
      <c r="C36" s="5">
        <v>589</v>
      </c>
      <c r="D36" s="5">
        <v>143</v>
      </c>
      <c r="E36" s="5"/>
      <c r="F36" s="12">
        <f>VLOOKUP(A36,'Sales Variance Data'!B89:I163,MATCH($F$3,'Sales Variance Data'!$B$5:$I$5,0),FALSE)</f>
        <v>4.0852575488454779E-2</v>
      </c>
      <c r="G36" s="35">
        <f t="shared" si="0"/>
        <v>119</v>
      </c>
      <c r="H36" s="19">
        <f t="shared" si="1"/>
        <v>0.10978384527872588</v>
      </c>
      <c r="I36" s="19">
        <f t="shared" si="2"/>
        <v>2.3065094823167653E-2</v>
      </c>
      <c r="J36" s="19">
        <f t="shared" si="3"/>
        <v>-5.7114228456913829E-2</v>
      </c>
      <c r="K36" s="19">
        <f t="shared" si="4"/>
        <v>-0.18065887353878851</v>
      </c>
      <c r="L36" s="19">
        <f t="shared" si="5"/>
        <v>2.7237354085603016E-2</v>
      </c>
      <c r="M36" s="19">
        <f t="shared" si="6"/>
        <v>5.8080808080808177E-2</v>
      </c>
      <c r="N36" s="19">
        <f t="shared" si="7"/>
        <v>-3.5202863961813824E-2</v>
      </c>
      <c r="O36" s="19">
        <f t="shared" si="8"/>
        <v>-7.544836116264686E-2</v>
      </c>
    </row>
    <row r="37" spans="1:15" x14ac:dyDescent="0.75">
      <c r="A37" s="3" t="s">
        <v>258</v>
      </c>
      <c r="B37" s="5">
        <v>29</v>
      </c>
      <c r="C37" s="5">
        <v>632</v>
      </c>
      <c r="D37" s="5">
        <v>114</v>
      </c>
      <c r="E37" s="5"/>
      <c r="F37" s="12">
        <f>VLOOKUP(A37,'Sales Variance Data'!B90:I164,MATCH($F$3,'Sales Variance Data'!$B$5:$I$5,0),FALSE)</f>
        <v>0.10978384527872588</v>
      </c>
      <c r="G37" s="35">
        <f t="shared" ref="G37:G68" si="9">D37-B37</f>
        <v>85</v>
      </c>
      <c r="H37" s="19">
        <f t="shared" si="1"/>
        <v>2.3065094823167653E-2</v>
      </c>
      <c r="I37" s="19">
        <f t="shared" si="2"/>
        <v>-5.7114228456913829E-2</v>
      </c>
      <c r="J37" s="19">
        <f t="shared" si="3"/>
        <v>-0.18065887353878851</v>
      </c>
      <c r="K37" s="19">
        <f t="shared" si="4"/>
        <v>2.7237354085603016E-2</v>
      </c>
      <c r="L37" s="19">
        <f t="shared" si="5"/>
        <v>5.8080808080808177E-2</v>
      </c>
      <c r="M37" s="19">
        <f t="shared" si="6"/>
        <v>-3.5202863961813824E-2</v>
      </c>
      <c r="N37" s="19">
        <f t="shared" si="7"/>
        <v>-7.544836116264686E-2</v>
      </c>
      <c r="O37" s="19">
        <f t="shared" si="8"/>
        <v>-3.7458193979933101E-2</v>
      </c>
    </row>
    <row r="38" spans="1:15" x14ac:dyDescent="0.75">
      <c r="A38" s="3" t="s">
        <v>257</v>
      </c>
      <c r="B38" s="5">
        <v>19</v>
      </c>
      <c r="C38" s="5">
        <v>649</v>
      </c>
      <c r="D38" s="5">
        <v>144</v>
      </c>
      <c r="E38" s="5"/>
      <c r="F38" s="12">
        <f>VLOOKUP(A38,'Sales Variance Data'!B91:I165,MATCH($F$3,'Sales Variance Data'!$B$5:$I$5,0),FALSE)</f>
        <v>2.3065094823167653E-2</v>
      </c>
      <c r="G38" s="35">
        <f t="shared" si="9"/>
        <v>125</v>
      </c>
      <c r="H38" s="19">
        <f t="shared" si="1"/>
        <v>-5.7114228456913829E-2</v>
      </c>
      <c r="I38" s="19">
        <f t="shared" si="2"/>
        <v>-0.18065887353878851</v>
      </c>
      <c r="J38" s="19">
        <f t="shared" si="3"/>
        <v>2.7237354085603016E-2</v>
      </c>
      <c r="K38" s="19">
        <f t="shared" si="4"/>
        <v>5.8080808080808177E-2</v>
      </c>
      <c r="L38" s="19">
        <f t="shared" si="5"/>
        <v>-3.5202863961813824E-2</v>
      </c>
      <c r="M38" s="19">
        <f t="shared" si="6"/>
        <v>-7.544836116264686E-2</v>
      </c>
      <c r="N38" s="19">
        <f t="shared" si="7"/>
        <v>-3.7458193979933101E-2</v>
      </c>
      <c r="O38" s="19">
        <f t="shared" si="8"/>
        <v>0.24391938846421124</v>
      </c>
    </row>
    <row r="39" spans="1:15" x14ac:dyDescent="0.75">
      <c r="A39" s="3" t="s">
        <v>256</v>
      </c>
      <c r="B39" s="5">
        <v>44</v>
      </c>
      <c r="C39" s="5">
        <v>581</v>
      </c>
      <c r="D39" s="5">
        <v>144</v>
      </c>
      <c r="E39" s="5"/>
      <c r="F39" s="12">
        <f>VLOOKUP(A39,'Sales Variance Data'!B92:I166,MATCH($F$3,'Sales Variance Data'!$B$5:$I$5,0),FALSE)</f>
        <v>-5.7114228456913829E-2</v>
      </c>
      <c r="G39" s="35">
        <f t="shared" si="9"/>
        <v>100</v>
      </c>
      <c r="H39" s="19">
        <f t="shared" si="1"/>
        <v>-0.18065887353878851</v>
      </c>
      <c r="I39" s="19">
        <f t="shared" si="2"/>
        <v>2.7237354085603016E-2</v>
      </c>
      <c r="J39" s="19">
        <f t="shared" si="3"/>
        <v>5.8080808080808177E-2</v>
      </c>
      <c r="K39" s="19">
        <f t="shared" si="4"/>
        <v>-3.5202863961813824E-2</v>
      </c>
      <c r="L39" s="19">
        <f t="shared" si="5"/>
        <v>-7.544836116264686E-2</v>
      </c>
      <c r="M39" s="19">
        <f t="shared" si="6"/>
        <v>-3.7458193979933101E-2</v>
      </c>
      <c r="N39" s="19">
        <f t="shared" si="7"/>
        <v>0.24391938846421124</v>
      </c>
      <c r="O39" s="19">
        <f t="shared" si="8"/>
        <v>0.36815642458100561</v>
      </c>
    </row>
    <row r="40" spans="1:15" x14ac:dyDescent="0.75">
      <c r="A40" s="3" t="s">
        <v>255</v>
      </c>
      <c r="B40" s="5">
        <v>24</v>
      </c>
      <c r="C40" s="5">
        <v>524</v>
      </c>
      <c r="D40" s="5">
        <v>74</v>
      </c>
      <c r="E40" s="5"/>
      <c r="F40" s="12">
        <f>VLOOKUP(A40,'Sales Variance Data'!B93:I167,MATCH($F$3,'Sales Variance Data'!$B$5:$I$5,0),FALSE)</f>
        <v>-0.18065887353878851</v>
      </c>
      <c r="G40" s="35">
        <f t="shared" si="9"/>
        <v>50</v>
      </c>
      <c r="H40" s="19">
        <f t="shared" si="1"/>
        <v>2.7237354085603016E-2</v>
      </c>
      <c r="I40" s="19">
        <f t="shared" si="2"/>
        <v>5.8080808080808177E-2</v>
      </c>
      <c r="J40" s="19">
        <f t="shared" si="3"/>
        <v>-3.5202863961813824E-2</v>
      </c>
      <c r="K40" s="19">
        <f t="shared" si="4"/>
        <v>-7.544836116264686E-2</v>
      </c>
      <c r="L40" s="19">
        <f t="shared" si="5"/>
        <v>-3.7458193979933101E-2</v>
      </c>
      <c r="M40" s="19">
        <f t="shared" si="6"/>
        <v>0.24391938846421124</v>
      </c>
      <c r="N40" s="19">
        <f t="shared" si="7"/>
        <v>0.36815642458100561</v>
      </c>
      <c r="O40" s="19">
        <f t="shared" si="8"/>
        <v>0.17517354022049814</v>
      </c>
    </row>
    <row r="41" spans="1:15" x14ac:dyDescent="0.75">
      <c r="A41" s="3" t="s">
        <v>254</v>
      </c>
      <c r="B41" s="5">
        <v>28</v>
      </c>
      <c r="C41" s="5">
        <v>529</v>
      </c>
      <c r="D41" s="5">
        <v>101</v>
      </c>
      <c r="E41" s="5"/>
      <c r="F41" s="12">
        <f>VLOOKUP(A41,'Sales Variance Data'!B94:I168,MATCH($F$3,'Sales Variance Data'!$B$5:$I$5,0),FALSE)</f>
        <v>2.7237354085603016E-2</v>
      </c>
      <c r="G41" s="35">
        <f t="shared" si="9"/>
        <v>73</v>
      </c>
      <c r="H41" s="19">
        <f t="shared" si="1"/>
        <v>5.8080808080808177E-2</v>
      </c>
      <c r="I41" s="19">
        <f t="shared" si="2"/>
        <v>-3.5202863961813824E-2</v>
      </c>
      <c r="J41" s="19">
        <f t="shared" si="3"/>
        <v>-7.544836116264686E-2</v>
      </c>
      <c r="K41" s="19">
        <f t="shared" si="4"/>
        <v>-3.7458193979933101E-2</v>
      </c>
      <c r="L41" s="19">
        <f t="shared" si="5"/>
        <v>0.24391938846421124</v>
      </c>
      <c r="M41" s="19">
        <f t="shared" si="6"/>
        <v>0.36815642458100561</v>
      </c>
      <c r="N41" s="19">
        <f t="shared" si="7"/>
        <v>0.17517354022049814</v>
      </c>
      <c r="O41" s="19">
        <f t="shared" si="8"/>
        <v>-0.23558026407227239</v>
      </c>
    </row>
    <row r="42" spans="1:15" x14ac:dyDescent="0.75">
      <c r="A42" s="3" t="s">
        <v>253</v>
      </c>
      <c r="B42" s="5">
        <v>14</v>
      </c>
      <c r="C42" s="5">
        <v>432</v>
      </c>
      <c r="D42" s="5">
        <v>108</v>
      </c>
      <c r="E42" s="5"/>
      <c r="F42" s="12">
        <f>VLOOKUP(A42,'Sales Variance Data'!B95:I169,MATCH($F$3,'Sales Variance Data'!$B$5:$I$5,0),FALSE)</f>
        <v>5.8080808080808177E-2</v>
      </c>
      <c r="G42" s="35">
        <f t="shared" si="9"/>
        <v>94</v>
      </c>
      <c r="H42" s="19">
        <f t="shared" si="1"/>
        <v>-3.5202863961813824E-2</v>
      </c>
      <c r="I42" s="19">
        <f t="shared" si="2"/>
        <v>-7.544836116264686E-2</v>
      </c>
      <c r="J42" s="19">
        <f t="shared" si="3"/>
        <v>-3.7458193979933101E-2</v>
      </c>
      <c r="K42" s="19">
        <f t="shared" si="4"/>
        <v>0.24391938846421124</v>
      </c>
      <c r="L42" s="19">
        <f t="shared" si="5"/>
        <v>0.36815642458100561</v>
      </c>
      <c r="M42" s="19">
        <f t="shared" si="6"/>
        <v>0.17517354022049814</v>
      </c>
      <c r="N42" s="19">
        <f t="shared" si="7"/>
        <v>-0.23558026407227239</v>
      </c>
      <c r="O42" s="19">
        <f t="shared" si="8"/>
        <v>-8.454545454545459E-2</v>
      </c>
    </row>
    <row r="43" spans="1:15" x14ac:dyDescent="0.75">
      <c r="A43" s="3" t="s">
        <v>252</v>
      </c>
      <c r="B43" s="5">
        <v>13</v>
      </c>
      <c r="C43" s="5">
        <v>462</v>
      </c>
      <c r="D43" s="5">
        <v>57</v>
      </c>
      <c r="E43" s="5"/>
      <c r="F43" s="12">
        <f>VLOOKUP(A43,'Sales Variance Data'!B96:I170,MATCH($F$3,'Sales Variance Data'!$B$5:$I$5,0),FALSE)</f>
        <v>-3.5202863961813824E-2</v>
      </c>
      <c r="G43" s="35">
        <f t="shared" si="9"/>
        <v>44</v>
      </c>
      <c r="H43" s="19">
        <f t="shared" si="1"/>
        <v>-7.544836116264686E-2</v>
      </c>
      <c r="I43" s="19">
        <f t="shared" si="2"/>
        <v>-3.7458193979933101E-2</v>
      </c>
      <c r="J43" s="19">
        <f t="shared" si="3"/>
        <v>0.24391938846421124</v>
      </c>
      <c r="K43" s="19">
        <f t="shared" si="4"/>
        <v>0.36815642458100561</v>
      </c>
      <c r="L43" s="19">
        <f t="shared" si="5"/>
        <v>0.17517354022049814</v>
      </c>
      <c r="M43" s="19">
        <f t="shared" si="6"/>
        <v>-0.23558026407227239</v>
      </c>
      <c r="N43" s="19">
        <f t="shared" si="7"/>
        <v>-8.454545454545459E-2</v>
      </c>
      <c r="O43" s="19">
        <f t="shared" si="8"/>
        <v>0.16037735849056611</v>
      </c>
    </row>
    <row r="44" spans="1:15" x14ac:dyDescent="0.75">
      <c r="A44" s="3" t="s">
        <v>251</v>
      </c>
      <c r="B44" s="5">
        <v>44</v>
      </c>
      <c r="C44" s="5">
        <v>523</v>
      </c>
      <c r="D44" s="5">
        <v>277</v>
      </c>
      <c r="E44" s="5"/>
      <c r="F44" s="12">
        <f>VLOOKUP(A44,'Sales Variance Data'!B97:I171,MATCH($F$3,'Sales Variance Data'!$B$5:$I$5,0),FALSE)</f>
        <v>-7.544836116264686E-2</v>
      </c>
      <c r="G44" s="35">
        <f t="shared" si="9"/>
        <v>233</v>
      </c>
      <c r="H44" s="19">
        <f t="shared" si="1"/>
        <v>-3.7458193979933101E-2</v>
      </c>
      <c r="I44" s="19">
        <f t="shared" si="2"/>
        <v>0.24391938846421124</v>
      </c>
      <c r="J44" s="19">
        <f t="shared" si="3"/>
        <v>0.36815642458100561</v>
      </c>
      <c r="K44" s="19">
        <f t="shared" si="4"/>
        <v>0.17517354022049814</v>
      </c>
      <c r="L44" s="19">
        <f t="shared" si="5"/>
        <v>-0.23558026407227239</v>
      </c>
      <c r="M44" s="19">
        <f t="shared" si="6"/>
        <v>-8.454545454545459E-2</v>
      </c>
      <c r="N44" s="19">
        <f t="shared" si="7"/>
        <v>0.16037735849056611</v>
      </c>
      <c r="O44" s="19">
        <f t="shared" si="8"/>
        <v>7.3598630723149316E-2</v>
      </c>
    </row>
    <row r="45" spans="1:15" x14ac:dyDescent="0.75">
      <c r="A45" s="3" t="s">
        <v>250</v>
      </c>
      <c r="B45" s="5">
        <v>15</v>
      </c>
      <c r="C45" s="5">
        <v>598</v>
      </c>
      <c r="D45" s="5">
        <v>108</v>
      </c>
      <c r="E45" s="5"/>
      <c r="F45" s="12">
        <f>VLOOKUP(A45,'Sales Variance Data'!B98:I172,MATCH($F$3,'Sales Variance Data'!$B$5:$I$5,0),FALSE)</f>
        <v>-3.7458193979933101E-2</v>
      </c>
      <c r="G45" s="35">
        <f t="shared" si="9"/>
        <v>93</v>
      </c>
      <c r="H45" s="19">
        <f t="shared" si="1"/>
        <v>0.24391938846421124</v>
      </c>
      <c r="I45" s="19">
        <f t="shared" si="2"/>
        <v>0.36815642458100561</v>
      </c>
      <c r="J45" s="19">
        <f t="shared" si="3"/>
        <v>0.17517354022049814</v>
      </c>
      <c r="K45" s="19">
        <f t="shared" si="4"/>
        <v>-0.23558026407227239</v>
      </c>
      <c r="L45" s="19">
        <f t="shared" si="5"/>
        <v>-8.454545454545459E-2</v>
      </c>
      <c r="M45" s="19">
        <f t="shared" si="6"/>
        <v>0.16037735849056611</v>
      </c>
      <c r="N45" s="19">
        <f t="shared" si="7"/>
        <v>7.3598630723149316E-2</v>
      </c>
      <c r="O45" s="19">
        <f t="shared" si="8"/>
        <v>4.9023515344758906E-2</v>
      </c>
    </row>
    <row r="46" spans="1:15" x14ac:dyDescent="0.75">
      <c r="A46" s="3" t="s">
        <v>249</v>
      </c>
      <c r="B46" s="5">
        <v>27</v>
      </c>
      <c r="C46" s="5">
        <v>412</v>
      </c>
      <c r="D46" s="5">
        <v>72</v>
      </c>
      <c r="E46" s="5"/>
      <c r="F46" s="12">
        <f>VLOOKUP(A46,'Sales Variance Data'!B99:I173,MATCH($F$3,'Sales Variance Data'!$B$5:$I$5,0),FALSE)</f>
        <v>0.24391938846421124</v>
      </c>
      <c r="G46" s="35">
        <f t="shared" si="9"/>
        <v>45</v>
      </c>
      <c r="H46" s="19">
        <f t="shared" si="1"/>
        <v>0.36815642458100561</v>
      </c>
      <c r="I46" s="19">
        <f t="shared" si="2"/>
        <v>0.17517354022049814</v>
      </c>
      <c r="J46" s="19">
        <f t="shared" si="3"/>
        <v>-0.23558026407227239</v>
      </c>
      <c r="K46" s="19">
        <f t="shared" si="4"/>
        <v>-8.454545454545459E-2</v>
      </c>
      <c r="L46" s="19">
        <f t="shared" si="5"/>
        <v>0.16037735849056611</v>
      </c>
      <c r="M46" s="19">
        <f t="shared" si="6"/>
        <v>7.3598630723149316E-2</v>
      </c>
      <c r="N46" s="19">
        <f t="shared" si="7"/>
        <v>4.9023515344758906E-2</v>
      </c>
      <c r="O46" s="19">
        <f t="shared" si="8"/>
        <v>-4.5592705167173397E-3</v>
      </c>
    </row>
    <row r="47" spans="1:15" x14ac:dyDescent="0.75">
      <c r="A47" s="3" t="s">
        <v>248</v>
      </c>
      <c r="B47" s="5">
        <v>10</v>
      </c>
      <c r="C47" s="5">
        <v>613</v>
      </c>
      <c r="D47" s="5">
        <v>172</v>
      </c>
      <c r="E47" s="5"/>
      <c r="F47" s="12">
        <f>VLOOKUP(A47,'Sales Variance Data'!B100:I174,MATCH($F$3,'Sales Variance Data'!$B$5:$I$5,0),FALSE)</f>
        <v>0.36815642458100561</v>
      </c>
      <c r="G47" s="35">
        <f t="shared" si="9"/>
        <v>162</v>
      </c>
      <c r="H47" s="19">
        <f t="shared" si="1"/>
        <v>0.17517354022049814</v>
      </c>
      <c r="I47" s="19">
        <f t="shared" si="2"/>
        <v>-0.23558026407227239</v>
      </c>
      <c r="J47" s="19">
        <f t="shared" si="3"/>
        <v>-8.454545454545459E-2</v>
      </c>
      <c r="K47" s="19">
        <f t="shared" si="4"/>
        <v>0.16037735849056611</v>
      </c>
      <c r="L47" s="19">
        <f t="shared" si="5"/>
        <v>7.3598630723149316E-2</v>
      </c>
      <c r="M47" s="19">
        <f t="shared" si="6"/>
        <v>4.9023515344758906E-2</v>
      </c>
      <c r="N47" s="19">
        <f t="shared" si="7"/>
        <v>-4.5592705167173397E-3</v>
      </c>
      <c r="O47" s="19">
        <f t="shared" si="8"/>
        <v>-5.4580152671755755E-2</v>
      </c>
    </row>
    <row r="48" spans="1:15" x14ac:dyDescent="0.75">
      <c r="A48" s="3" t="s">
        <v>247</v>
      </c>
      <c r="B48" s="5">
        <v>15</v>
      </c>
      <c r="C48" s="5">
        <v>627</v>
      </c>
      <c r="D48" s="5">
        <v>110</v>
      </c>
      <c r="E48" s="5"/>
      <c r="F48" s="12">
        <f>VLOOKUP(A48,'Sales Variance Data'!B101:I175,MATCH($F$3,'Sales Variance Data'!$B$5:$I$5,0),FALSE)</f>
        <v>0.17517354022049814</v>
      </c>
      <c r="G48" s="35">
        <f t="shared" si="9"/>
        <v>95</v>
      </c>
      <c r="H48" s="19">
        <f t="shared" si="1"/>
        <v>-0.23558026407227239</v>
      </c>
      <c r="I48" s="19">
        <f t="shared" si="2"/>
        <v>-8.454545454545459E-2</v>
      </c>
      <c r="J48" s="19">
        <f t="shared" si="3"/>
        <v>0.16037735849056611</v>
      </c>
      <c r="K48" s="19">
        <f t="shared" si="4"/>
        <v>7.3598630723149316E-2</v>
      </c>
      <c r="L48" s="19">
        <f t="shared" si="5"/>
        <v>4.9023515344758906E-2</v>
      </c>
      <c r="M48" s="19">
        <f t="shared" si="6"/>
        <v>-4.5592705167173397E-3</v>
      </c>
      <c r="N48" s="19">
        <f t="shared" si="7"/>
        <v>-5.4580152671755755E-2</v>
      </c>
      <c r="O48" s="19">
        <f t="shared" si="8"/>
        <v>8.8817117480823882E-3</v>
      </c>
    </row>
    <row r="49" spans="1:15" x14ac:dyDescent="0.75">
      <c r="A49" s="3" t="s">
        <v>246</v>
      </c>
      <c r="B49" s="5">
        <v>8</v>
      </c>
      <c r="C49" s="5">
        <v>458</v>
      </c>
      <c r="D49" s="5">
        <v>68</v>
      </c>
      <c r="E49" s="5"/>
      <c r="F49" s="12">
        <f>VLOOKUP(A49,'Sales Variance Data'!B102:I176,MATCH($F$3,'Sales Variance Data'!$B$5:$I$5,0),FALSE)</f>
        <v>-0.23558026407227239</v>
      </c>
      <c r="G49" s="35">
        <f t="shared" si="9"/>
        <v>60</v>
      </c>
      <c r="H49" s="19">
        <f t="shared" si="1"/>
        <v>-8.454545454545459E-2</v>
      </c>
      <c r="I49" s="19">
        <f t="shared" si="2"/>
        <v>0.16037735849056611</v>
      </c>
      <c r="J49" s="19">
        <f t="shared" si="3"/>
        <v>7.3598630723149316E-2</v>
      </c>
      <c r="K49" s="19">
        <f t="shared" si="4"/>
        <v>4.9023515344758906E-2</v>
      </c>
      <c r="L49" s="19">
        <f t="shared" si="5"/>
        <v>-4.5592705167173397E-3</v>
      </c>
      <c r="M49" s="19">
        <f t="shared" si="6"/>
        <v>-5.4580152671755755E-2</v>
      </c>
      <c r="N49" s="19">
        <f t="shared" si="7"/>
        <v>8.8817117480823882E-3</v>
      </c>
      <c r="O49" s="19">
        <f t="shared" si="8"/>
        <v>-5.2420968387354994E-2</v>
      </c>
    </row>
    <row r="50" spans="1:15" x14ac:dyDescent="0.75">
      <c r="A50" s="3" t="s">
        <v>245</v>
      </c>
      <c r="B50" s="5">
        <v>23</v>
      </c>
      <c r="C50" s="5">
        <v>466</v>
      </c>
      <c r="D50" s="5">
        <v>67</v>
      </c>
      <c r="E50" s="5"/>
      <c r="F50" s="12">
        <f>VLOOKUP(A50,'Sales Variance Data'!B103:I177,MATCH($F$3,'Sales Variance Data'!$B$5:$I$5,0),FALSE)</f>
        <v>-8.454545454545459E-2</v>
      </c>
      <c r="G50" s="35">
        <f t="shared" si="9"/>
        <v>44</v>
      </c>
      <c r="H50" s="19">
        <f t="shared" si="1"/>
        <v>0.16037735849056611</v>
      </c>
      <c r="I50" s="19">
        <f t="shared" si="2"/>
        <v>7.3598630723149316E-2</v>
      </c>
      <c r="J50" s="19">
        <f t="shared" si="3"/>
        <v>4.9023515344758906E-2</v>
      </c>
      <c r="K50" s="19">
        <f t="shared" si="4"/>
        <v>-4.5592705167173397E-3</v>
      </c>
      <c r="L50" s="19">
        <f t="shared" si="5"/>
        <v>-5.4580152671755755E-2</v>
      </c>
      <c r="M50" s="19">
        <f t="shared" si="6"/>
        <v>8.8817117480823882E-3</v>
      </c>
      <c r="N50" s="19">
        <f t="shared" si="7"/>
        <v>-5.2420968387354994E-2</v>
      </c>
      <c r="O50" s="19">
        <f t="shared" si="8"/>
        <v>-0.1026182432432432</v>
      </c>
    </row>
    <row r="51" spans="1:15" x14ac:dyDescent="0.75">
      <c r="A51" s="3" t="s">
        <v>244</v>
      </c>
      <c r="B51" s="5">
        <v>29</v>
      </c>
      <c r="C51" s="5">
        <v>483</v>
      </c>
      <c r="D51" s="5">
        <v>108</v>
      </c>
      <c r="E51" s="5"/>
      <c r="F51" s="12">
        <f>VLOOKUP(A51,'Sales Variance Data'!B104:I178,MATCH($F$3,'Sales Variance Data'!$B$5:$I$5,0),FALSE)</f>
        <v>0.16037735849056611</v>
      </c>
      <c r="G51" s="35">
        <f t="shared" si="9"/>
        <v>79</v>
      </c>
      <c r="H51" s="19">
        <f t="shared" si="1"/>
        <v>7.3598630723149316E-2</v>
      </c>
      <c r="I51" s="19">
        <f t="shared" si="2"/>
        <v>4.9023515344758906E-2</v>
      </c>
      <c r="J51" s="19">
        <f t="shared" si="3"/>
        <v>-4.5592705167173397E-3</v>
      </c>
      <c r="K51" s="19">
        <f t="shared" si="4"/>
        <v>-5.4580152671755755E-2</v>
      </c>
      <c r="L51" s="19">
        <f t="shared" si="5"/>
        <v>8.8817117480823882E-3</v>
      </c>
      <c r="M51" s="19">
        <f t="shared" si="6"/>
        <v>-5.2420968387354994E-2</v>
      </c>
      <c r="N51" s="19">
        <f t="shared" si="7"/>
        <v>-0.1026182432432432</v>
      </c>
      <c r="O51" s="19">
        <f t="shared" si="8"/>
        <v>-4.8000000000000043E-2</v>
      </c>
    </row>
    <row r="52" spans="1:15" x14ac:dyDescent="0.75">
      <c r="A52" s="3" t="s">
        <v>243</v>
      </c>
      <c r="B52" s="5">
        <v>18</v>
      </c>
      <c r="C52" s="5">
        <v>483</v>
      </c>
      <c r="D52" s="5">
        <v>85</v>
      </c>
      <c r="E52" s="5"/>
      <c r="F52" s="12">
        <f>VLOOKUP(A52,'Sales Variance Data'!B105:I179,MATCH($F$3,'Sales Variance Data'!$B$5:$I$5,0),FALSE)</f>
        <v>7.3598630723149316E-2</v>
      </c>
      <c r="G52" s="35">
        <f t="shared" si="9"/>
        <v>67</v>
      </c>
      <c r="H52" s="19">
        <f t="shared" si="1"/>
        <v>4.9023515344758906E-2</v>
      </c>
      <c r="I52" s="19">
        <f t="shared" si="2"/>
        <v>-4.5592705167173397E-3</v>
      </c>
      <c r="J52" s="19">
        <f t="shared" si="3"/>
        <v>-5.4580152671755755E-2</v>
      </c>
      <c r="K52" s="19">
        <f t="shared" si="4"/>
        <v>8.8817117480823882E-3</v>
      </c>
      <c r="L52" s="19">
        <f t="shared" si="5"/>
        <v>-5.2420968387354994E-2</v>
      </c>
      <c r="M52" s="19">
        <f t="shared" si="6"/>
        <v>-0.1026182432432432</v>
      </c>
      <c r="N52" s="19">
        <f t="shared" si="7"/>
        <v>-4.8000000000000043E-2</v>
      </c>
      <c r="O52" s="19">
        <f t="shared" si="8"/>
        <v>-3.4602076124567449E-2</v>
      </c>
    </row>
    <row r="53" spans="1:15" x14ac:dyDescent="0.75">
      <c r="A53" s="3" t="s">
        <v>242</v>
      </c>
      <c r="B53" s="5">
        <v>12</v>
      </c>
      <c r="C53" s="5">
        <v>385</v>
      </c>
      <c r="D53" s="5">
        <v>92</v>
      </c>
      <c r="E53" s="5"/>
      <c r="F53" s="12">
        <f>VLOOKUP(A53,'Sales Variance Data'!B106:I180,MATCH($F$3,'Sales Variance Data'!$B$5:$I$5,0),FALSE)</f>
        <v>4.9023515344758906E-2</v>
      </c>
      <c r="G53" s="35">
        <f t="shared" si="9"/>
        <v>80</v>
      </c>
      <c r="H53" s="19">
        <f t="shared" si="1"/>
        <v>-4.5592705167173397E-3</v>
      </c>
      <c r="I53" s="19">
        <f t="shared" si="2"/>
        <v>-5.4580152671755755E-2</v>
      </c>
      <c r="J53" s="19">
        <f t="shared" si="3"/>
        <v>8.8817117480823882E-3</v>
      </c>
      <c r="K53" s="19">
        <f t="shared" si="4"/>
        <v>-5.2420968387354994E-2</v>
      </c>
      <c r="L53" s="19">
        <f t="shared" si="5"/>
        <v>-0.1026182432432432</v>
      </c>
      <c r="M53" s="19">
        <f t="shared" si="6"/>
        <v>-4.8000000000000043E-2</v>
      </c>
      <c r="N53" s="19">
        <f t="shared" si="7"/>
        <v>-3.4602076124567449E-2</v>
      </c>
      <c r="O53" s="19">
        <f t="shared" si="8"/>
        <v>-1.8945212493599595E-2</v>
      </c>
    </row>
    <row r="54" spans="1:15" x14ac:dyDescent="0.75">
      <c r="A54" s="3" t="s">
        <v>241</v>
      </c>
      <c r="B54" s="5">
        <v>12</v>
      </c>
      <c r="C54" s="5">
        <v>481</v>
      </c>
      <c r="D54" s="5">
        <v>91</v>
      </c>
      <c r="E54" s="5"/>
      <c r="F54" s="12">
        <f>VLOOKUP(A54,'Sales Variance Data'!B107:I181,MATCH($F$3,'Sales Variance Data'!$B$5:$I$5,0),FALSE)</f>
        <v>-4.5592705167173397E-3</v>
      </c>
      <c r="G54" s="35">
        <f t="shared" si="9"/>
        <v>79</v>
      </c>
      <c r="H54" s="19">
        <f t="shared" si="1"/>
        <v>-5.4580152671755755E-2</v>
      </c>
      <c r="I54" s="19">
        <f t="shared" si="2"/>
        <v>8.8817117480823882E-3</v>
      </c>
      <c r="J54" s="19">
        <f t="shared" si="3"/>
        <v>-5.2420968387354994E-2</v>
      </c>
      <c r="K54" s="19">
        <f t="shared" si="4"/>
        <v>-0.1026182432432432</v>
      </c>
      <c r="L54" s="19">
        <f t="shared" si="5"/>
        <v>-4.8000000000000043E-2</v>
      </c>
      <c r="M54" s="19">
        <f t="shared" si="6"/>
        <v>-3.4602076124567449E-2</v>
      </c>
      <c r="N54" s="19">
        <f t="shared" si="7"/>
        <v>-1.8945212493599595E-2</v>
      </c>
      <c r="O54" s="19">
        <f t="shared" si="8"/>
        <v>3.9665970772442494E-2</v>
      </c>
    </row>
    <row r="55" spans="1:15" x14ac:dyDescent="0.75">
      <c r="A55" s="3" t="s">
        <v>240</v>
      </c>
      <c r="B55" s="5">
        <v>25</v>
      </c>
      <c r="C55" s="5">
        <v>440</v>
      </c>
      <c r="D55" s="5">
        <v>81</v>
      </c>
      <c r="E55" s="5"/>
      <c r="F55" s="12">
        <f>VLOOKUP(A55,'Sales Variance Data'!B108:I182,MATCH($F$3,'Sales Variance Data'!$B$5:$I$5,0),FALSE)</f>
        <v>-5.4580152671755755E-2</v>
      </c>
      <c r="G55" s="35">
        <f t="shared" si="9"/>
        <v>56</v>
      </c>
      <c r="H55" s="19">
        <f t="shared" si="1"/>
        <v>8.8817117480823882E-3</v>
      </c>
      <c r="I55" s="19">
        <f t="shared" si="2"/>
        <v>-5.2420968387354994E-2</v>
      </c>
      <c r="J55" s="19">
        <f t="shared" si="3"/>
        <v>-0.1026182432432432</v>
      </c>
      <c r="K55" s="19">
        <f t="shared" si="4"/>
        <v>-4.8000000000000043E-2</v>
      </c>
      <c r="L55" s="19">
        <f t="shared" si="5"/>
        <v>-3.4602076124567449E-2</v>
      </c>
      <c r="M55" s="19">
        <f t="shared" si="6"/>
        <v>-1.8945212493599595E-2</v>
      </c>
      <c r="N55" s="19">
        <f t="shared" si="7"/>
        <v>3.9665970772442494E-2</v>
      </c>
      <c r="O55" s="19">
        <f t="shared" si="8"/>
        <v>-6.6265060240963902E-2</v>
      </c>
    </row>
    <row r="56" spans="1:15" x14ac:dyDescent="0.75">
      <c r="A56" s="3" t="s">
        <v>239</v>
      </c>
      <c r="B56" s="5">
        <v>28</v>
      </c>
      <c r="C56" s="5">
        <v>411</v>
      </c>
      <c r="D56" s="5">
        <v>94</v>
      </c>
      <c r="E56" s="5"/>
      <c r="F56" s="12">
        <f>VLOOKUP(A56,'Sales Variance Data'!B109:I183,MATCH($F$3,'Sales Variance Data'!$B$5:$I$5,0),FALSE)</f>
        <v>8.8817117480823882E-3</v>
      </c>
      <c r="G56" s="35">
        <f t="shared" si="9"/>
        <v>66</v>
      </c>
      <c r="H56" s="19">
        <f t="shared" si="1"/>
        <v>-5.2420968387354994E-2</v>
      </c>
      <c r="I56" s="19">
        <f t="shared" si="2"/>
        <v>-0.1026182432432432</v>
      </c>
      <c r="J56" s="19">
        <f t="shared" si="3"/>
        <v>-4.8000000000000043E-2</v>
      </c>
      <c r="K56" s="19">
        <f t="shared" si="4"/>
        <v>-3.4602076124567449E-2</v>
      </c>
      <c r="L56" s="19">
        <f t="shared" si="5"/>
        <v>-1.8945212493599595E-2</v>
      </c>
      <c r="M56" s="19">
        <f t="shared" si="6"/>
        <v>3.9665970772442494E-2</v>
      </c>
      <c r="N56" s="19">
        <f t="shared" si="7"/>
        <v>-6.6265060240963902E-2</v>
      </c>
      <c r="O56" s="19">
        <f t="shared" si="8"/>
        <v>6.9892473118280396E-3</v>
      </c>
    </row>
    <row r="57" spans="1:15" x14ac:dyDescent="0.75">
      <c r="A57" s="3" t="s">
        <v>238</v>
      </c>
      <c r="B57" s="5">
        <v>15</v>
      </c>
      <c r="C57" s="5">
        <v>508</v>
      </c>
      <c r="D57" s="5">
        <v>110</v>
      </c>
      <c r="E57" s="5"/>
      <c r="F57" s="12">
        <f>VLOOKUP(A57,'Sales Variance Data'!B110:I184,MATCH($F$3,'Sales Variance Data'!$B$5:$I$5,0),FALSE)</f>
        <v>-5.2420968387354994E-2</v>
      </c>
      <c r="G57" s="35">
        <f t="shared" si="9"/>
        <v>95</v>
      </c>
      <c r="H57" s="19">
        <f t="shared" si="1"/>
        <v>-0.1026182432432432</v>
      </c>
      <c r="I57" s="19">
        <f t="shared" si="2"/>
        <v>-4.8000000000000043E-2</v>
      </c>
      <c r="J57" s="19">
        <f t="shared" si="3"/>
        <v>-3.4602076124567449E-2</v>
      </c>
      <c r="K57" s="19">
        <f t="shared" si="4"/>
        <v>-1.8945212493599595E-2</v>
      </c>
      <c r="L57" s="19">
        <f t="shared" si="5"/>
        <v>3.9665970772442494E-2</v>
      </c>
      <c r="M57" s="19">
        <f t="shared" si="6"/>
        <v>-6.6265060240963902E-2</v>
      </c>
      <c r="N57" s="19">
        <f t="shared" si="7"/>
        <v>6.9892473118280396E-3</v>
      </c>
      <c r="O57" s="19">
        <f t="shared" si="8"/>
        <v>1.3347570742124892E-2</v>
      </c>
    </row>
    <row r="58" spans="1:15" x14ac:dyDescent="0.75">
      <c r="A58" s="3" t="s">
        <v>237</v>
      </c>
      <c r="B58" s="5">
        <v>13</v>
      </c>
      <c r="C58" s="5">
        <v>523</v>
      </c>
      <c r="D58" s="5">
        <v>82</v>
      </c>
      <c r="E58" s="5"/>
      <c r="F58" s="12">
        <f>VLOOKUP(A58,'Sales Variance Data'!B111:I185,MATCH($F$3,'Sales Variance Data'!$B$5:$I$5,0),FALSE)</f>
        <v>-0.1026182432432432</v>
      </c>
      <c r="G58" s="35">
        <f t="shared" si="9"/>
        <v>69</v>
      </c>
      <c r="H58" s="19">
        <f t="shared" si="1"/>
        <v>-4.8000000000000043E-2</v>
      </c>
      <c r="I58" s="19">
        <f t="shared" si="2"/>
        <v>-3.4602076124567449E-2</v>
      </c>
      <c r="J58" s="19">
        <f t="shared" si="3"/>
        <v>-1.8945212493599595E-2</v>
      </c>
      <c r="K58" s="19">
        <f t="shared" si="4"/>
        <v>3.9665970772442494E-2</v>
      </c>
      <c r="L58" s="19">
        <f t="shared" si="5"/>
        <v>-6.6265060240963902E-2</v>
      </c>
      <c r="M58" s="19">
        <f t="shared" si="6"/>
        <v>6.9892473118280396E-3</v>
      </c>
      <c r="N58" s="19">
        <f t="shared" si="7"/>
        <v>1.3347570742124892E-2</v>
      </c>
      <c r="O58" s="19">
        <f t="shared" si="8"/>
        <v>-9.7471022128556406E-2</v>
      </c>
    </row>
    <row r="59" spans="1:15" x14ac:dyDescent="0.75">
      <c r="A59" s="3" t="s">
        <v>236</v>
      </c>
      <c r="B59" s="5">
        <v>17</v>
      </c>
      <c r="C59" s="5">
        <v>429</v>
      </c>
      <c r="D59" s="5">
        <v>104</v>
      </c>
      <c r="E59" s="5"/>
      <c r="F59" s="12">
        <f>VLOOKUP(A59,'Sales Variance Data'!B112:I186,MATCH($F$3,'Sales Variance Data'!$B$5:$I$5,0),FALSE)</f>
        <v>-4.8000000000000043E-2</v>
      </c>
      <c r="G59" s="35">
        <f t="shared" si="9"/>
        <v>87</v>
      </c>
      <c r="H59" s="19">
        <f t="shared" si="1"/>
        <v>-3.4602076124567449E-2</v>
      </c>
      <c r="I59" s="19">
        <f t="shared" si="2"/>
        <v>-1.8945212493599595E-2</v>
      </c>
      <c r="J59" s="19">
        <f t="shared" si="3"/>
        <v>3.9665970772442494E-2</v>
      </c>
      <c r="K59" s="19">
        <f t="shared" si="4"/>
        <v>-6.6265060240963902E-2</v>
      </c>
      <c r="L59" s="19">
        <f t="shared" si="5"/>
        <v>6.9892473118280396E-3</v>
      </c>
      <c r="M59" s="19">
        <f t="shared" si="6"/>
        <v>1.3347570742124892E-2</v>
      </c>
      <c r="N59" s="19">
        <f t="shared" si="7"/>
        <v>-9.7471022128556406E-2</v>
      </c>
      <c r="O59" s="19">
        <f t="shared" si="8"/>
        <v>3.7361354349095155E-2</v>
      </c>
    </row>
    <row r="60" spans="1:15" x14ac:dyDescent="0.75">
      <c r="A60" s="3" t="s">
        <v>235</v>
      </c>
      <c r="B60" s="5">
        <v>33</v>
      </c>
      <c r="C60" s="5">
        <v>2523</v>
      </c>
      <c r="D60" s="5">
        <v>773</v>
      </c>
      <c r="E60" s="5"/>
      <c r="F60" s="12">
        <f>VLOOKUP(A60,'Sales Variance Data'!B113:I187,MATCH($F$3,'Sales Variance Data'!$B$5:$I$5,0),FALSE)</f>
        <v>-3.4602076124567449E-2</v>
      </c>
      <c r="G60" s="35">
        <f t="shared" si="9"/>
        <v>740</v>
      </c>
      <c r="H60" s="19">
        <f t="shared" si="1"/>
        <v>-1.8945212493599595E-2</v>
      </c>
      <c r="I60" s="19">
        <f t="shared" si="2"/>
        <v>3.9665970772442494E-2</v>
      </c>
      <c r="J60" s="19">
        <f t="shared" si="3"/>
        <v>-6.6265060240963902E-2</v>
      </c>
      <c r="K60" s="19">
        <f t="shared" si="4"/>
        <v>6.9892473118280396E-3</v>
      </c>
      <c r="L60" s="19">
        <f t="shared" si="5"/>
        <v>1.3347570742124892E-2</v>
      </c>
      <c r="M60" s="19">
        <f t="shared" si="6"/>
        <v>-9.7471022128556406E-2</v>
      </c>
      <c r="N60" s="19">
        <f t="shared" si="7"/>
        <v>3.7361354349095155E-2</v>
      </c>
      <c r="O60" s="19">
        <f t="shared" si="8"/>
        <v>5.3460889138998269E-2</v>
      </c>
    </row>
    <row r="61" spans="1:15" x14ac:dyDescent="0.75">
      <c r="A61" s="3" t="s">
        <v>234</v>
      </c>
      <c r="B61" s="5">
        <v>89</v>
      </c>
      <c r="C61" s="5">
        <v>4693</v>
      </c>
      <c r="D61" s="5">
        <v>1843</v>
      </c>
      <c r="E61" s="5"/>
      <c r="F61" s="12">
        <f>VLOOKUP(A61,'Sales Variance Data'!B114:I188,MATCH($F$3,'Sales Variance Data'!$B$5:$I$5,0),FALSE)</f>
        <v>-1.8945212493599595E-2</v>
      </c>
      <c r="G61" s="35">
        <f t="shared" si="9"/>
        <v>1754</v>
      </c>
      <c r="H61" s="19">
        <f t="shared" si="1"/>
        <v>3.9665970772442494E-2</v>
      </c>
      <c r="I61" s="19">
        <f t="shared" si="2"/>
        <v>-6.6265060240963902E-2</v>
      </c>
      <c r="J61" s="19">
        <f t="shared" si="3"/>
        <v>6.9892473118280396E-3</v>
      </c>
      <c r="K61" s="19">
        <f t="shared" si="4"/>
        <v>1.3347570742124892E-2</v>
      </c>
      <c r="L61" s="19">
        <f t="shared" si="5"/>
        <v>-9.7471022128556406E-2</v>
      </c>
      <c r="M61" s="19">
        <f t="shared" si="6"/>
        <v>3.7361354349095155E-2</v>
      </c>
      <c r="N61" s="19">
        <f t="shared" si="7"/>
        <v>5.3460889138998269E-2</v>
      </c>
      <c r="O61" s="19">
        <f t="shared" si="8"/>
        <v>3.3653846153846256E-2</v>
      </c>
    </row>
    <row r="62" spans="1:15" x14ac:dyDescent="0.75">
      <c r="A62" s="3" t="s">
        <v>233</v>
      </c>
      <c r="B62" s="5">
        <v>56</v>
      </c>
      <c r="C62" s="5">
        <v>3687</v>
      </c>
      <c r="D62" s="5">
        <v>1159</v>
      </c>
      <c r="E62" s="5"/>
      <c r="F62" s="12">
        <f>VLOOKUP(A62,'Sales Variance Data'!B115:I189,MATCH($F$3,'Sales Variance Data'!$B$5:$I$5,0),FALSE)</f>
        <v>3.9665970772442494E-2</v>
      </c>
      <c r="G62" s="35">
        <f t="shared" si="9"/>
        <v>1103</v>
      </c>
      <c r="H62" s="19">
        <f t="shared" si="1"/>
        <v>-6.6265060240963902E-2</v>
      </c>
      <c r="I62" s="19">
        <f t="shared" si="2"/>
        <v>6.9892473118280396E-3</v>
      </c>
      <c r="J62" s="19">
        <f t="shared" si="3"/>
        <v>1.3347570742124892E-2</v>
      </c>
      <c r="K62" s="19">
        <f t="shared" si="4"/>
        <v>-9.7471022128556406E-2</v>
      </c>
      <c r="L62" s="19">
        <f t="shared" si="5"/>
        <v>3.7361354349095155E-2</v>
      </c>
      <c r="M62" s="19">
        <f t="shared" si="6"/>
        <v>5.3460889138998269E-2</v>
      </c>
      <c r="N62" s="19">
        <f t="shared" si="7"/>
        <v>3.3653846153846256E-2</v>
      </c>
      <c r="O62" s="19">
        <f t="shared" si="8"/>
        <v>2.4289405684754461E-2</v>
      </c>
    </row>
    <row r="63" spans="1:15" x14ac:dyDescent="0.75">
      <c r="A63" s="3" t="s">
        <v>232</v>
      </c>
      <c r="B63" s="5">
        <v>48</v>
      </c>
      <c r="C63" s="5">
        <v>3372</v>
      </c>
      <c r="D63" s="5">
        <v>1020</v>
      </c>
      <c r="E63" s="5"/>
      <c r="F63" s="12">
        <f>VLOOKUP(A63,'Sales Variance Data'!B116:I190,MATCH($F$3,'Sales Variance Data'!$B$5:$I$5,0),FALSE)</f>
        <v>-6.6265060240963902E-2</v>
      </c>
      <c r="G63" s="35">
        <f t="shared" si="9"/>
        <v>972</v>
      </c>
      <c r="H63" s="19">
        <f t="shared" si="1"/>
        <v>6.9892473118280396E-3</v>
      </c>
      <c r="I63" s="19">
        <f t="shared" si="2"/>
        <v>1.3347570742124892E-2</v>
      </c>
      <c r="J63" s="19">
        <f t="shared" si="3"/>
        <v>-9.7471022128556406E-2</v>
      </c>
      <c r="K63" s="19">
        <f t="shared" si="4"/>
        <v>3.7361354349095155E-2</v>
      </c>
      <c r="L63" s="19">
        <f t="shared" si="5"/>
        <v>5.3460889138998269E-2</v>
      </c>
      <c r="M63" s="19">
        <f t="shared" si="6"/>
        <v>3.3653846153846256E-2</v>
      </c>
      <c r="N63" s="19">
        <f t="shared" si="7"/>
        <v>2.4289405684754461E-2</v>
      </c>
      <c r="O63" s="19">
        <f t="shared" si="8"/>
        <v>1.3622603430877955E-2</v>
      </c>
    </row>
    <row r="64" spans="1:15" x14ac:dyDescent="0.75">
      <c r="A64" s="3" t="s">
        <v>231</v>
      </c>
      <c r="B64" s="5">
        <v>51</v>
      </c>
      <c r="C64" s="5">
        <v>3474</v>
      </c>
      <c r="D64" s="5">
        <v>1099</v>
      </c>
      <c r="E64" s="5"/>
      <c r="F64" s="12">
        <f>VLOOKUP(A64,'Sales Variance Data'!B117:I191,MATCH($F$3,'Sales Variance Data'!$B$5:$I$5,0),FALSE)</f>
        <v>6.9892473118280396E-3</v>
      </c>
      <c r="G64" s="35">
        <f t="shared" si="9"/>
        <v>1048</v>
      </c>
      <c r="H64" s="19">
        <f t="shared" si="1"/>
        <v>1.3347570742124892E-2</v>
      </c>
      <c r="I64" s="19">
        <f t="shared" si="2"/>
        <v>-9.7471022128556406E-2</v>
      </c>
      <c r="J64" s="19">
        <f t="shared" si="3"/>
        <v>3.7361354349095155E-2</v>
      </c>
      <c r="K64" s="19">
        <f t="shared" si="4"/>
        <v>5.3460889138998269E-2</v>
      </c>
      <c r="L64" s="19">
        <f t="shared" si="5"/>
        <v>3.3653846153846256E-2</v>
      </c>
      <c r="M64" s="19">
        <f t="shared" si="6"/>
        <v>2.4289405684754461E-2</v>
      </c>
      <c r="N64" s="19">
        <f t="shared" si="7"/>
        <v>1.3622603430877955E-2</v>
      </c>
      <c r="O64" s="19">
        <f t="shared" si="8"/>
        <v>1.0452961672473782E-2</v>
      </c>
    </row>
    <row r="65" spans="1:15" x14ac:dyDescent="0.75">
      <c r="A65" s="3" t="s">
        <v>230</v>
      </c>
      <c r="B65" s="5">
        <v>45</v>
      </c>
      <c r="C65" s="5">
        <v>3135</v>
      </c>
      <c r="D65" s="5">
        <v>933</v>
      </c>
      <c r="E65" s="5"/>
      <c r="F65" s="12">
        <f>VLOOKUP(A65,'Sales Variance Data'!B118:I192,MATCH($F$3,'Sales Variance Data'!$B$5:$I$5,0),FALSE)</f>
        <v>1.3347570742124892E-2</v>
      </c>
      <c r="G65" s="35">
        <f t="shared" si="9"/>
        <v>888</v>
      </c>
      <c r="H65" s="19">
        <f t="shared" si="1"/>
        <v>-9.7471022128556406E-2</v>
      </c>
      <c r="I65" s="19">
        <f t="shared" si="2"/>
        <v>3.7361354349095155E-2</v>
      </c>
      <c r="J65" s="19">
        <f t="shared" si="3"/>
        <v>5.3460889138998269E-2</v>
      </c>
      <c r="K65" s="19">
        <f t="shared" si="4"/>
        <v>3.3653846153846256E-2</v>
      </c>
      <c r="L65" s="19">
        <f t="shared" si="5"/>
        <v>2.4289405684754461E-2</v>
      </c>
      <c r="M65" s="19">
        <f t="shared" si="6"/>
        <v>1.3622603430877955E-2</v>
      </c>
      <c r="N65" s="19">
        <f t="shared" si="7"/>
        <v>1.0452961672473782E-2</v>
      </c>
      <c r="O65" s="19">
        <f t="shared" si="8"/>
        <v>2.561576354679795E-2</v>
      </c>
    </row>
    <row r="66" spans="1:15" x14ac:dyDescent="0.75">
      <c r="A66" s="3" t="s">
        <v>229</v>
      </c>
      <c r="B66" s="5">
        <v>45</v>
      </c>
      <c r="C66" s="5">
        <v>3023</v>
      </c>
      <c r="D66" s="5">
        <v>1011</v>
      </c>
      <c r="E66" s="5"/>
      <c r="F66" s="12">
        <f>VLOOKUP(A66,'Sales Variance Data'!B119:I193,MATCH($F$3,'Sales Variance Data'!$B$5:$I$5,0),FALSE)</f>
        <v>-9.7471022128556406E-2</v>
      </c>
      <c r="G66" s="35">
        <f t="shared" si="9"/>
        <v>966</v>
      </c>
      <c r="H66" s="19">
        <f t="shared" si="1"/>
        <v>3.7361354349095155E-2</v>
      </c>
      <c r="I66" s="19">
        <f t="shared" si="2"/>
        <v>5.3460889138998269E-2</v>
      </c>
      <c r="J66" s="19">
        <f t="shared" si="3"/>
        <v>3.3653846153846256E-2</v>
      </c>
      <c r="K66" s="19">
        <f t="shared" si="4"/>
        <v>2.4289405684754461E-2</v>
      </c>
      <c r="L66" s="19">
        <f t="shared" si="5"/>
        <v>1.3622603430877955E-2</v>
      </c>
      <c r="M66" s="19">
        <f t="shared" si="6"/>
        <v>1.0452961672473782E-2</v>
      </c>
      <c r="N66" s="19">
        <f t="shared" si="7"/>
        <v>2.561576354679795E-2</v>
      </c>
      <c r="O66" s="19">
        <f t="shared" si="8"/>
        <v>0.1589817483189242</v>
      </c>
    </row>
    <row r="67" spans="1:15" x14ac:dyDescent="0.75">
      <c r="A67" s="3" t="s">
        <v>228</v>
      </c>
      <c r="B67" s="5">
        <v>45</v>
      </c>
      <c r="C67" s="5">
        <v>2872</v>
      </c>
      <c r="D67" s="5">
        <v>984</v>
      </c>
      <c r="E67" s="5"/>
      <c r="F67" s="12">
        <f>VLOOKUP(A67,'Sales Variance Data'!B120:I194,MATCH($F$3,'Sales Variance Data'!$B$5:$I$5,0),FALSE)</f>
        <v>3.7361354349095155E-2</v>
      </c>
      <c r="G67" s="35">
        <f t="shared" si="9"/>
        <v>939</v>
      </c>
      <c r="H67" s="19">
        <f t="shared" si="1"/>
        <v>5.3460889138998269E-2</v>
      </c>
      <c r="I67" s="19">
        <f t="shared" si="2"/>
        <v>3.3653846153846256E-2</v>
      </c>
      <c r="J67" s="19">
        <f t="shared" si="3"/>
        <v>2.4289405684754461E-2</v>
      </c>
      <c r="K67" s="19">
        <f t="shared" si="4"/>
        <v>1.3622603430877955E-2</v>
      </c>
      <c r="L67" s="19">
        <f t="shared" si="5"/>
        <v>1.0452961672473782E-2</v>
      </c>
      <c r="M67" s="19">
        <f t="shared" si="6"/>
        <v>2.561576354679795E-2</v>
      </c>
      <c r="N67" s="19">
        <f t="shared" si="7"/>
        <v>0.1589817483189242</v>
      </c>
      <c r="O67" s="19">
        <f t="shared" si="8"/>
        <v>-0.39328636552009943</v>
      </c>
    </row>
    <row r="68" spans="1:15" x14ac:dyDescent="0.75">
      <c r="A68" s="3" t="s">
        <v>295</v>
      </c>
      <c r="B68" s="5">
        <v>50</v>
      </c>
      <c r="C68" s="5">
        <v>2777</v>
      </c>
      <c r="D68" s="5">
        <v>936</v>
      </c>
      <c r="E68" s="5"/>
      <c r="F68" s="12">
        <f>VLOOKUP(A68,'Sales Variance Data'!B121:I195,MATCH($F$3,'Sales Variance Data'!$B$5:$I$5,0),FALSE)</f>
        <v>5.3460889138998269E-2</v>
      </c>
      <c r="G68" s="35">
        <f t="shared" si="9"/>
        <v>886</v>
      </c>
      <c r="H68" s="19">
        <f t="shared" si="1"/>
        <v>3.3653846153846256E-2</v>
      </c>
      <c r="I68" s="19">
        <f t="shared" si="2"/>
        <v>2.4289405684754461E-2</v>
      </c>
      <c r="J68" s="19">
        <f t="shared" si="3"/>
        <v>1.3622603430877955E-2</v>
      </c>
      <c r="K68" s="19">
        <f t="shared" si="4"/>
        <v>1.0452961672473782E-2</v>
      </c>
      <c r="L68" s="19">
        <f t="shared" si="5"/>
        <v>2.561576354679795E-2</v>
      </c>
      <c r="M68" s="19">
        <f t="shared" si="6"/>
        <v>0.1589817483189242</v>
      </c>
      <c r="N68" s="19">
        <f t="shared" si="7"/>
        <v>-0.39328636552009943</v>
      </c>
      <c r="O68" s="19">
        <f t="shared" si="8"/>
        <v>0</v>
      </c>
    </row>
    <row r="69" spans="1:15" x14ac:dyDescent="0.75">
      <c r="A69" s="3" t="s">
        <v>226</v>
      </c>
      <c r="B69" s="5">
        <v>33</v>
      </c>
      <c r="C69" s="5">
        <v>2787</v>
      </c>
      <c r="D69" s="5">
        <v>930</v>
      </c>
      <c r="E69" s="5"/>
      <c r="F69" s="12">
        <f>VLOOKUP(A69,'Sales Variance Data'!B122:I196,MATCH($F$3,'Sales Variance Data'!$B$5:$I$5,0),FALSE)</f>
        <v>3.3653846153846256E-2</v>
      </c>
      <c r="G69" s="35">
        <f t="shared" ref="G69:G75" si="10">D69-B69</f>
        <v>897</v>
      </c>
      <c r="H69" s="19">
        <f t="shared" si="1"/>
        <v>2.4289405684754461E-2</v>
      </c>
      <c r="I69" s="19">
        <f t="shared" si="2"/>
        <v>1.3622603430877955E-2</v>
      </c>
      <c r="J69" s="19">
        <f t="shared" si="3"/>
        <v>1.0452961672473782E-2</v>
      </c>
      <c r="K69" s="19">
        <f t="shared" si="4"/>
        <v>2.561576354679795E-2</v>
      </c>
      <c r="L69" s="19">
        <f t="shared" si="5"/>
        <v>0.1589817483189242</v>
      </c>
      <c r="M69" s="19">
        <f t="shared" si="6"/>
        <v>-0.39328636552009943</v>
      </c>
      <c r="N69" s="19">
        <f t="shared" si="7"/>
        <v>0</v>
      </c>
      <c r="O69" s="19">
        <f t="shared" si="8"/>
        <v>0</v>
      </c>
    </row>
    <row r="70" spans="1:15" x14ac:dyDescent="0.75">
      <c r="A70" s="3" t="s">
        <v>225</v>
      </c>
      <c r="B70" s="5">
        <v>30</v>
      </c>
      <c r="C70" s="5">
        <v>2888</v>
      </c>
      <c r="D70" s="5">
        <v>990</v>
      </c>
      <c r="E70" s="5"/>
      <c r="F70" s="12">
        <f>VLOOKUP(A70,'Sales Variance Data'!B123:I197,MATCH($F$3,'Sales Variance Data'!$B$5:$I$5,0),FALSE)</f>
        <v>2.4289405684754461E-2</v>
      </c>
      <c r="G70" s="35">
        <f t="shared" si="10"/>
        <v>960</v>
      </c>
      <c r="H70" s="19">
        <f t="shared" ref="H70:H75" si="11">$F71</f>
        <v>1.3622603430877955E-2</v>
      </c>
      <c r="I70" s="19">
        <f t="shared" ref="I70:I75" si="12">$F72</f>
        <v>1.0452961672473782E-2</v>
      </c>
      <c r="J70" s="19">
        <f t="shared" ref="J70:J75" si="13">$F73</f>
        <v>2.561576354679795E-2</v>
      </c>
      <c r="K70" s="19">
        <f t="shared" ref="K70:K75" si="14">$F74</f>
        <v>0.1589817483189242</v>
      </c>
      <c r="L70" s="19">
        <f t="shared" ref="L70:L75" si="15">$F75</f>
        <v>-0.39328636552009943</v>
      </c>
      <c r="M70" s="19">
        <f t="shared" ref="M70:M75" si="16">$F76</f>
        <v>0</v>
      </c>
      <c r="N70" s="19">
        <f t="shared" ref="N70:N75" si="17">$F77</f>
        <v>0</v>
      </c>
      <c r="O70" s="19">
        <f t="shared" ref="O70:O75" si="18">$F78</f>
        <v>0</v>
      </c>
    </row>
    <row r="71" spans="1:15" x14ac:dyDescent="0.75">
      <c r="A71" s="3" t="s">
        <v>224</v>
      </c>
      <c r="B71" s="5">
        <v>30</v>
      </c>
      <c r="C71" s="5">
        <v>2921</v>
      </c>
      <c r="D71" s="5">
        <v>943</v>
      </c>
      <c r="E71" s="5"/>
      <c r="F71" s="12">
        <f>VLOOKUP(A71,'Sales Variance Data'!B124:I198,MATCH($F$3,'Sales Variance Data'!$B$5:$I$5,0),FALSE)</f>
        <v>1.3622603430877955E-2</v>
      </c>
      <c r="G71" s="35">
        <f t="shared" si="10"/>
        <v>913</v>
      </c>
      <c r="H71" s="19">
        <f t="shared" si="11"/>
        <v>1.0452961672473782E-2</v>
      </c>
      <c r="I71" s="19">
        <f t="shared" si="12"/>
        <v>2.561576354679795E-2</v>
      </c>
      <c r="J71" s="19">
        <f t="shared" si="13"/>
        <v>0.1589817483189242</v>
      </c>
      <c r="K71" s="19">
        <f t="shared" si="14"/>
        <v>-0.39328636552009943</v>
      </c>
      <c r="L71" s="19">
        <f t="shared" si="15"/>
        <v>0</v>
      </c>
      <c r="M71" s="19">
        <f t="shared" si="16"/>
        <v>0</v>
      </c>
      <c r="N71" s="19">
        <f t="shared" si="17"/>
        <v>0</v>
      </c>
      <c r="O71" s="19">
        <f t="shared" si="18"/>
        <v>0</v>
      </c>
    </row>
    <row r="72" spans="1:15" x14ac:dyDescent="0.75">
      <c r="A72" s="3" t="s">
        <v>223</v>
      </c>
      <c r="B72" s="5">
        <v>42</v>
      </c>
      <c r="C72" s="5">
        <v>2827</v>
      </c>
      <c r="D72" s="5">
        <v>880</v>
      </c>
      <c r="E72" s="5"/>
      <c r="F72" s="12">
        <f>VLOOKUP(A72,'Sales Variance Data'!B125:I199,MATCH($F$3,'Sales Variance Data'!$B$5:$I$5,0),FALSE)</f>
        <v>1.0452961672473782E-2</v>
      </c>
      <c r="G72" s="35">
        <f t="shared" si="10"/>
        <v>838</v>
      </c>
      <c r="H72" s="19">
        <f t="shared" si="11"/>
        <v>2.561576354679795E-2</v>
      </c>
      <c r="I72" s="19">
        <f t="shared" si="12"/>
        <v>0.1589817483189242</v>
      </c>
      <c r="J72" s="19">
        <f t="shared" si="13"/>
        <v>-0.39328636552009943</v>
      </c>
      <c r="K72" s="19">
        <f t="shared" si="14"/>
        <v>0</v>
      </c>
      <c r="L72" s="19">
        <f t="shared" si="15"/>
        <v>0</v>
      </c>
      <c r="M72" s="19">
        <f t="shared" si="16"/>
        <v>0</v>
      </c>
      <c r="N72" s="19">
        <f t="shared" si="17"/>
        <v>0</v>
      </c>
      <c r="O72" s="19">
        <f t="shared" si="18"/>
        <v>0</v>
      </c>
    </row>
    <row r="73" spans="1:15" x14ac:dyDescent="0.75">
      <c r="A73" s="3" t="s">
        <v>222</v>
      </c>
      <c r="B73" s="5">
        <v>49</v>
      </c>
      <c r="C73" s="5">
        <v>2872</v>
      </c>
      <c r="D73" s="5">
        <v>917</v>
      </c>
      <c r="E73" s="5"/>
      <c r="F73" s="12">
        <f>VLOOKUP(A73,'Sales Variance Data'!B126:I200,MATCH($F$3,'Sales Variance Data'!$B$5:$I$5,0),FALSE)</f>
        <v>2.561576354679795E-2</v>
      </c>
      <c r="G73" s="35">
        <f t="shared" si="10"/>
        <v>868</v>
      </c>
      <c r="H73" s="19">
        <f t="shared" si="11"/>
        <v>0.1589817483189242</v>
      </c>
      <c r="I73" s="19">
        <f t="shared" si="12"/>
        <v>-0.39328636552009943</v>
      </c>
      <c r="J73" s="19">
        <f t="shared" si="13"/>
        <v>0</v>
      </c>
      <c r="K73" s="19">
        <f t="shared" si="14"/>
        <v>0</v>
      </c>
      <c r="L73" s="19">
        <f t="shared" si="15"/>
        <v>0</v>
      </c>
      <c r="M73" s="19">
        <f t="shared" si="16"/>
        <v>0</v>
      </c>
      <c r="N73" s="19">
        <f t="shared" si="17"/>
        <v>0</v>
      </c>
      <c r="O73" s="19">
        <f t="shared" si="18"/>
        <v>0</v>
      </c>
    </row>
    <row r="74" spans="1:15" x14ac:dyDescent="0.75">
      <c r="A74" s="3" t="s">
        <v>221</v>
      </c>
      <c r="B74" s="5">
        <v>38</v>
      </c>
      <c r="C74" s="5">
        <v>2265</v>
      </c>
      <c r="D74" s="5">
        <v>669</v>
      </c>
      <c r="E74" s="5"/>
      <c r="F74" s="12">
        <f>VLOOKUP(A74,'Sales Variance Data'!B127:I201,MATCH($F$3,'Sales Variance Data'!$B$5:$I$5,0),FALSE)</f>
        <v>0.1589817483189242</v>
      </c>
      <c r="G74" s="35">
        <f t="shared" si="10"/>
        <v>631</v>
      </c>
      <c r="H74" s="19">
        <f t="shared" si="11"/>
        <v>-0.39328636552009943</v>
      </c>
      <c r="I74" s="19">
        <f t="shared" si="12"/>
        <v>0</v>
      </c>
      <c r="J74" s="19">
        <f t="shared" si="13"/>
        <v>0</v>
      </c>
      <c r="K74" s="19">
        <f t="shared" si="14"/>
        <v>0</v>
      </c>
      <c r="L74" s="19">
        <f t="shared" si="15"/>
        <v>0</v>
      </c>
      <c r="M74" s="19">
        <f t="shared" si="16"/>
        <v>0</v>
      </c>
      <c r="N74" s="19">
        <f t="shared" si="17"/>
        <v>0</v>
      </c>
      <c r="O74" s="19">
        <f t="shared" si="18"/>
        <v>0</v>
      </c>
    </row>
    <row r="75" spans="1:15" x14ac:dyDescent="0.75">
      <c r="A75" s="3" t="s">
        <v>220</v>
      </c>
      <c r="B75" s="5">
        <v>36</v>
      </c>
      <c r="C75" s="5">
        <v>2555</v>
      </c>
      <c r="D75" s="5">
        <v>918</v>
      </c>
      <c r="E75" s="5"/>
      <c r="F75" s="12">
        <f>VLOOKUP(A75,'Sales Variance Data'!B128:I202,MATCH($F$3,'Sales Variance Data'!$B$5:$I$5,0),FALSE)</f>
        <v>-0.39328636552009943</v>
      </c>
      <c r="G75" s="35">
        <f t="shared" si="10"/>
        <v>882</v>
      </c>
      <c r="H75" s="19">
        <f t="shared" si="11"/>
        <v>0</v>
      </c>
      <c r="I75" s="19">
        <f t="shared" si="12"/>
        <v>0</v>
      </c>
      <c r="J75" s="19">
        <f t="shared" si="13"/>
        <v>0</v>
      </c>
      <c r="K75" s="19">
        <f t="shared" si="14"/>
        <v>0</v>
      </c>
      <c r="L75" s="19">
        <f t="shared" si="15"/>
        <v>0</v>
      </c>
      <c r="M75" s="19">
        <f t="shared" si="16"/>
        <v>0</v>
      </c>
      <c r="N75" s="19">
        <f t="shared" si="17"/>
        <v>0</v>
      </c>
      <c r="O75" s="19">
        <f t="shared" si="18"/>
        <v>0</v>
      </c>
    </row>
    <row r="76" spans="1:15" x14ac:dyDescent="0.75">
      <c r="A76" s="3" t="s">
        <v>297</v>
      </c>
      <c r="B76" s="5"/>
      <c r="C76" s="5"/>
      <c r="D76" s="5"/>
      <c r="E76" s="5"/>
      <c r="F76" s="12"/>
      <c r="G76" s="35"/>
      <c r="H76" s="19"/>
      <c r="I76" s="19"/>
      <c r="J76" s="19"/>
      <c r="K76" s="19"/>
      <c r="L76" s="19"/>
      <c r="M76" s="19"/>
      <c r="N76" s="19"/>
      <c r="O76" s="19"/>
    </row>
    <row r="77" spans="1:15" x14ac:dyDescent="0.75">
      <c r="F77" s="12"/>
      <c r="G77" s="35"/>
      <c r="H77" s="19"/>
      <c r="I77" s="19"/>
      <c r="J77" s="19"/>
      <c r="K77" s="19"/>
      <c r="L77" s="19"/>
      <c r="M77" s="19"/>
      <c r="N77" s="19"/>
      <c r="O77" s="19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DBCFC-37D4-4829-99BC-9558F84853E7}">
  <sheetPr>
    <tabColor rgb="FFFF0000"/>
  </sheetPr>
  <dimension ref="A1:Q17"/>
  <sheetViews>
    <sheetView workbookViewId="0">
      <selection activeCell="A27" sqref="A27"/>
    </sheetView>
  </sheetViews>
  <sheetFormatPr defaultRowHeight="14.75" x14ac:dyDescent="0.75"/>
  <cols>
    <col min="1" max="1" width="20.08984375" bestFit="1" customWidth="1"/>
    <col min="2" max="4" width="12.6796875" bestFit="1" customWidth="1"/>
    <col min="5" max="5" width="18.453125" bestFit="1" customWidth="1"/>
    <col min="6" max="13" width="12.6796875" bestFit="1" customWidth="1"/>
    <col min="14" max="14" width="20.453125" bestFit="1" customWidth="1"/>
    <col min="15" max="15" width="19.08984375" bestFit="1" customWidth="1"/>
    <col min="16" max="16" width="19.31640625" bestFit="1" customWidth="1"/>
    <col min="17" max="17" width="2" bestFit="1" customWidth="1"/>
  </cols>
  <sheetData>
    <row r="1" spans="1:17" x14ac:dyDescent="0.75">
      <c r="A1" s="29"/>
      <c r="B1" s="29" t="s">
        <v>5</v>
      </c>
      <c r="C1" s="29" t="s">
        <v>3</v>
      </c>
      <c r="D1" s="29" t="s">
        <v>4</v>
      </c>
      <c r="E1" s="29" t="s">
        <v>345</v>
      </c>
      <c r="F1" s="29" t="s">
        <v>311</v>
      </c>
      <c r="G1" s="29" t="s">
        <v>312</v>
      </c>
      <c r="H1" s="29" t="s">
        <v>313</v>
      </c>
      <c r="I1" s="29" t="s">
        <v>314</v>
      </c>
      <c r="J1" s="29" t="s">
        <v>315</v>
      </c>
      <c r="K1" s="29" t="s">
        <v>316</v>
      </c>
      <c r="L1" s="29" t="s">
        <v>317</v>
      </c>
      <c r="M1" s="29" t="s">
        <v>318</v>
      </c>
      <c r="N1" s="29" t="s">
        <v>354</v>
      </c>
      <c r="O1" s="29" t="s">
        <v>355</v>
      </c>
      <c r="P1" s="29" t="s">
        <v>356</v>
      </c>
      <c r="Q1" s="29"/>
    </row>
    <row r="2" spans="1:17" x14ac:dyDescent="0.75">
      <c r="A2" s="27" t="s">
        <v>5</v>
      </c>
      <c r="B2" s="27">
        <v>1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</row>
    <row r="3" spans="1:17" x14ac:dyDescent="0.75">
      <c r="A3" s="27" t="s">
        <v>3</v>
      </c>
      <c r="B3" s="27">
        <v>-0.19915006225583282</v>
      </c>
      <c r="C3" s="27">
        <v>1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</row>
    <row r="4" spans="1:17" x14ac:dyDescent="0.75">
      <c r="A4" s="27" t="s">
        <v>4</v>
      </c>
      <c r="B4" s="27">
        <v>9.7802102066087797E-3</v>
      </c>
      <c r="C4" s="27">
        <v>-0.98186986609356208</v>
      </c>
      <c r="D4" s="27">
        <v>1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</row>
    <row r="5" spans="1:17" x14ac:dyDescent="0.75">
      <c r="A5" s="27" t="s">
        <v>345</v>
      </c>
      <c r="B5" s="27">
        <v>7.7966030503565245E-3</v>
      </c>
      <c r="C5" s="27">
        <v>-5.4977050388104416E-2</v>
      </c>
      <c r="D5" s="27">
        <v>5.4590018597695987E-2</v>
      </c>
      <c r="E5" s="27">
        <v>1</v>
      </c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</row>
    <row r="6" spans="1:17" x14ac:dyDescent="0.75">
      <c r="A6" s="27" t="s">
        <v>311</v>
      </c>
      <c r="B6" s="27">
        <v>-6.2380844260543971E-3</v>
      </c>
      <c r="C6" s="27">
        <v>0.10329582455484361</v>
      </c>
      <c r="D6" s="27">
        <v>-0.1041955569668913</v>
      </c>
      <c r="E6" s="27">
        <v>0.10352408160870874</v>
      </c>
      <c r="F6" s="27">
        <v>1</v>
      </c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</row>
    <row r="7" spans="1:17" x14ac:dyDescent="0.75">
      <c r="A7" s="27" t="s">
        <v>312</v>
      </c>
      <c r="B7" s="27">
        <v>0.11013566758097931</v>
      </c>
      <c r="C7" s="27">
        <v>3.4100440031340155E-2</v>
      </c>
      <c r="D7" s="27">
        <v>-5.609943906016239E-2</v>
      </c>
      <c r="E7" s="27">
        <v>-0.22286072447876029</v>
      </c>
      <c r="F7" s="27">
        <v>0.10366599234116188</v>
      </c>
      <c r="G7" s="27">
        <v>1</v>
      </c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x14ac:dyDescent="0.75">
      <c r="A8" s="27" t="s">
        <v>313</v>
      </c>
      <c r="B8" s="27">
        <v>-6.0984923203355267E-2</v>
      </c>
      <c r="C8" s="27">
        <v>-3.8177918531524364E-2</v>
      </c>
      <c r="D8" s="27">
        <v>5.0752793898314975E-2</v>
      </c>
      <c r="E8" s="27">
        <v>-0.1606813837306702</v>
      </c>
      <c r="F8" s="27">
        <v>-0.22462645426428285</v>
      </c>
      <c r="G8" s="27">
        <v>0.10066546200578377</v>
      </c>
      <c r="H8" s="27">
        <v>1</v>
      </c>
      <c r="I8" s="27"/>
      <c r="J8" s="27"/>
      <c r="K8" s="27"/>
      <c r="L8" s="27"/>
      <c r="M8" s="27"/>
      <c r="N8" s="27"/>
      <c r="O8" s="27"/>
      <c r="P8" s="27"/>
      <c r="Q8" s="27"/>
    </row>
    <row r="9" spans="1:17" x14ac:dyDescent="0.75">
      <c r="A9" s="27" t="s">
        <v>314</v>
      </c>
      <c r="B9" s="27">
        <v>9.1401968479299683E-2</v>
      </c>
      <c r="C9" s="27">
        <v>-1.6220254115086159E-2</v>
      </c>
      <c r="D9" s="27">
        <v>-1.1289485955898078E-3</v>
      </c>
      <c r="E9" s="27">
        <v>9.1790158676322162E-2</v>
      </c>
      <c r="F9" s="27">
        <v>-0.16080876756569978</v>
      </c>
      <c r="G9" s="27">
        <v>-0.2268127992608511</v>
      </c>
      <c r="H9" s="27">
        <v>9.3920972010900133E-2</v>
      </c>
      <c r="I9" s="27">
        <v>1</v>
      </c>
      <c r="J9" s="27"/>
      <c r="K9" s="27"/>
      <c r="L9" s="27"/>
      <c r="M9" s="27"/>
      <c r="N9" s="27"/>
      <c r="O9" s="27"/>
      <c r="P9" s="27"/>
      <c r="Q9" s="27"/>
    </row>
    <row r="10" spans="1:17" x14ac:dyDescent="0.75">
      <c r="A10" s="27" t="s">
        <v>315</v>
      </c>
      <c r="B10" s="27">
        <v>2.1424377301696142E-2</v>
      </c>
      <c r="C10" s="27">
        <v>0.22330342828933913</v>
      </c>
      <c r="D10" s="27">
        <v>-0.2320010848975767</v>
      </c>
      <c r="E10" s="27">
        <v>0.15599992862226369</v>
      </c>
      <c r="F10" s="27">
        <v>9.2001284694523053E-2</v>
      </c>
      <c r="G10" s="27">
        <v>-0.16221595234018471</v>
      </c>
      <c r="H10" s="27">
        <v>-0.23459427071820635</v>
      </c>
      <c r="I10" s="27">
        <v>9.1730227368610306E-2</v>
      </c>
      <c r="J10" s="27">
        <v>1</v>
      </c>
      <c r="K10" s="27"/>
      <c r="L10" s="27"/>
      <c r="M10" s="27"/>
      <c r="N10" s="27"/>
      <c r="O10" s="27"/>
      <c r="P10" s="27"/>
      <c r="Q10" s="27"/>
    </row>
    <row r="11" spans="1:17" x14ac:dyDescent="0.75">
      <c r="A11" s="27" t="s">
        <v>316</v>
      </c>
      <c r="B11" s="27">
        <v>0.13090591793179154</v>
      </c>
      <c r="C11" s="27">
        <v>0.10648692250986462</v>
      </c>
      <c r="D11" s="27">
        <v>-0.13397960710823176</v>
      </c>
      <c r="E11" s="27">
        <v>-7.1937108833981481E-2</v>
      </c>
      <c r="F11" s="27">
        <v>0.1570520768388772</v>
      </c>
      <c r="G11" s="27">
        <v>8.9418472342447236E-2</v>
      </c>
      <c r="H11" s="27">
        <v>-0.17863590122774603</v>
      </c>
      <c r="I11" s="27">
        <v>-0.24254845527437166</v>
      </c>
      <c r="J11" s="27">
        <v>8.7863841424383721E-2</v>
      </c>
      <c r="K11" s="27">
        <v>1</v>
      </c>
      <c r="L11" s="27"/>
      <c r="M11" s="27"/>
      <c r="N11" s="27"/>
      <c r="O11" s="27"/>
      <c r="P11" s="27"/>
      <c r="Q11" s="27"/>
    </row>
    <row r="12" spans="1:17" x14ac:dyDescent="0.75">
      <c r="A12" s="27" t="s">
        <v>317</v>
      </c>
      <c r="B12" s="27">
        <v>0.13646008256187911</v>
      </c>
      <c r="C12" s="27">
        <v>-1.798040656505984E-2</v>
      </c>
      <c r="D12" s="27">
        <v>-8.0485329228261217E-3</v>
      </c>
      <c r="E12" s="27">
        <v>-0.17619716687483242</v>
      </c>
      <c r="F12" s="27">
        <v>-7.2014710285218081E-2</v>
      </c>
      <c r="G12" s="27">
        <v>0.15970298285304166</v>
      </c>
      <c r="H12" s="27">
        <v>9.9705277585114591E-2</v>
      </c>
      <c r="I12" s="27">
        <v>-0.17508384463032883</v>
      </c>
      <c r="J12" s="27">
        <v>-0.24017249176352673</v>
      </c>
      <c r="K12" s="27">
        <v>9.6121688150420756E-2</v>
      </c>
      <c r="L12" s="27">
        <v>1</v>
      </c>
      <c r="M12" s="27"/>
      <c r="N12" s="27"/>
      <c r="O12" s="27"/>
      <c r="P12" s="27"/>
      <c r="Q12" s="27"/>
    </row>
    <row r="13" spans="1:17" x14ac:dyDescent="0.75">
      <c r="A13" s="27" t="s">
        <v>318</v>
      </c>
      <c r="B13" s="27">
        <v>2.8981287328823397E-2</v>
      </c>
      <c r="C13" s="27">
        <v>2.5628128661807123E-2</v>
      </c>
      <c r="D13" s="27">
        <v>-3.1756602957141632E-2</v>
      </c>
      <c r="E13" s="27">
        <v>-0.11250550269886407</v>
      </c>
      <c r="F13" s="27">
        <v>-0.17645408924336428</v>
      </c>
      <c r="G13" s="27">
        <v>-7.0137918590118323E-2</v>
      </c>
      <c r="H13" s="27">
        <v>0.16996378546472996</v>
      </c>
      <c r="I13" s="27">
        <v>0.10399394920019379</v>
      </c>
      <c r="J13" s="27">
        <v>-0.17268565955223694</v>
      </c>
      <c r="K13" s="27">
        <v>-0.23503770496745674</v>
      </c>
      <c r="L13" s="27">
        <v>9.2311318649193314E-2</v>
      </c>
      <c r="M13" s="27">
        <v>1</v>
      </c>
      <c r="N13" s="27"/>
      <c r="O13" s="27"/>
      <c r="P13" s="27"/>
      <c r="Q13" s="27"/>
    </row>
    <row r="14" spans="1:17" x14ac:dyDescent="0.75">
      <c r="A14" s="27" t="s">
        <v>354</v>
      </c>
      <c r="B14" s="27">
        <v>-0.43661462898057873</v>
      </c>
      <c r="C14" s="27">
        <v>-0.62061529282851202</v>
      </c>
      <c r="D14" s="50">
        <v>0.70723487877019076</v>
      </c>
      <c r="E14" s="27">
        <v>-0.16464283428304863</v>
      </c>
      <c r="F14" s="27">
        <v>-0.13546559196234925</v>
      </c>
      <c r="G14" s="27">
        <v>-0.12572850504447808</v>
      </c>
      <c r="H14" s="27">
        <v>-6.3475931773580033E-2</v>
      </c>
      <c r="I14" s="27">
        <v>-0.12026035169213972</v>
      </c>
      <c r="J14" s="27">
        <v>-0.10938255098353122</v>
      </c>
      <c r="K14" s="27">
        <v>-0.11446315061717581</v>
      </c>
      <c r="L14" s="27">
        <v>-0.10874594318849676</v>
      </c>
      <c r="M14" s="27">
        <v>-0.13918346782846536</v>
      </c>
      <c r="N14" s="27">
        <v>1</v>
      </c>
      <c r="O14" s="27"/>
      <c r="P14" s="27"/>
      <c r="Q14" s="27"/>
    </row>
    <row r="15" spans="1:17" x14ac:dyDescent="0.75">
      <c r="A15" s="27" t="s">
        <v>355</v>
      </c>
      <c r="B15" s="27">
        <v>-0.27604421335386559</v>
      </c>
      <c r="C15" s="27">
        <v>-0.63500644291639885</v>
      </c>
      <c r="D15" s="50">
        <v>0.70135072605427851</v>
      </c>
      <c r="E15" s="27">
        <v>-7.8075597241857031E-2</v>
      </c>
      <c r="F15" s="27">
        <v>-7.7349169183536265E-2</v>
      </c>
      <c r="G15" s="27">
        <v>-0.14623913604644664</v>
      </c>
      <c r="H15" s="27">
        <v>-0.13575822965615686</v>
      </c>
      <c r="I15" s="27">
        <v>-0.13218838441920033</v>
      </c>
      <c r="J15" s="27">
        <v>-0.11038333389527626</v>
      </c>
      <c r="K15" s="27">
        <v>-0.11951110594640207</v>
      </c>
      <c r="L15" s="27">
        <v>-7.4470973111965155E-2</v>
      </c>
      <c r="M15" s="27">
        <v>-0.13125694904412782</v>
      </c>
      <c r="N15" s="50">
        <v>0.89583499314191972</v>
      </c>
      <c r="O15" s="27">
        <v>1</v>
      </c>
      <c r="P15" s="27"/>
      <c r="Q15" s="27"/>
    </row>
    <row r="16" spans="1:17" x14ac:dyDescent="0.75">
      <c r="A16" s="27" t="s">
        <v>356</v>
      </c>
      <c r="B16" s="27">
        <v>-0.33675638030450777</v>
      </c>
      <c r="C16" s="27">
        <v>-0.62476301817363622</v>
      </c>
      <c r="D16" s="50">
        <v>0.69941963772946658</v>
      </c>
      <c r="E16" s="27">
        <v>-0.10040883021038044</v>
      </c>
      <c r="F16" s="27">
        <v>-9.2001523933545465E-2</v>
      </c>
      <c r="G16" s="27">
        <v>-0.11044231882209632</v>
      </c>
      <c r="H16" s="27">
        <v>-0.12120747681209053</v>
      </c>
      <c r="I16" s="27">
        <v>-0.12418426486818777</v>
      </c>
      <c r="J16" s="27">
        <v>-0.12905284344131945</v>
      </c>
      <c r="K16" s="27">
        <v>-0.12687806705505295</v>
      </c>
      <c r="L16" s="27">
        <v>-0.10829342213356118</v>
      </c>
      <c r="M16" s="27">
        <v>-0.1154387693504423</v>
      </c>
      <c r="N16" s="50">
        <v>0.93666344893157227</v>
      </c>
      <c r="O16" s="50">
        <v>0.96584263072582111</v>
      </c>
      <c r="P16" s="27">
        <v>1</v>
      </c>
      <c r="Q16" s="27"/>
    </row>
    <row r="17" spans="1:17" ht="15.5" thickBot="1" x14ac:dyDescent="0.9">
      <c r="A17" s="28"/>
      <c r="B17" s="28" t="e">
        <v>#DIV/0!</v>
      </c>
      <c r="C17" s="28" t="e">
        <v>#DIV/0!</v>
      </c>
      <c r="D17" s="28" t="e">
        <v>#DIV/0!</v>
      </c>
      <c r="E17" s="28" t="e">
        <v>#DIV/0!</v>
      </c>
      <c r="F17" s="28" t="e">
        <v>#DIV/0!</v>
      </c>
      <c r="G17" s="28" t="e">
        <v>#DIV/0!</v>
      </c>
      <c r="H17" s="28" t="e">
        <v>#DIV/0!</v>
      </c>
      <c r="I17" s="28" t="e">
        <v>#DIV/0!</v>
      </c>
      <c r="J17" s="28" t="e">
        <v>#DIV/0!</v>
      </c>
      <c r="K17" s="28" t="e">
        <v>#DIV/0!</v>
      </c>
      <c r="L17" s="28" t="e">
        <v>#DIV/0!</v>
      </c>
      <c r="M17" s="28" t="e">
        <v>#DIV/0!</v>
      </c>
      <c r="N17" s="28" t="e">
        <v>#DIV/0!</v>
      </c>
      <c r="O17" s="28" t="e">
        <v>#DIV/0!</v>
      </c>
      <c r="P17" s="28" t="e">
        <v>#DIV/0!</v>
      </c>
      <c r="Q17" s="28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2C83C-1937-4027-A90D-6A447E078AE2}">
  <dimension ref="A1:T73"/>
  <sheetViews>
    <sheetView topLeftCell="C1" workbookViewId="0">
      <selection activeCell="G29" sqref="G29"/>
    </sheetView>
  </sheetViews>
  <sheetFormatPr defaultRowHeight="14.75" x14ac:dyDescent="0.75"/>
  <cols>
    <col min="1" max="1" width="11.2265625" style="4" bestFit="1" customWidth="1"/>
    <col min="2" max="2" width="20.6796875" bestFit="1" customWidth="1"/>
    <col min="3" max="3" width="20.453125" bestFit="1" customWidth="1"/>
    <col min="4" max="4" width="18.76953125" bestFit="1" customWidth="1"/>
    <col min="5" max="5" width="19.08984375" bestFit="1" customWidth="1"/>
    <col min="6" max="6" width="21.453125" bestFit="1" customWidth="1"/>
    <col min="7" max="7" width="8.453125" style="38" bestFit="1" customWidth="1"/>
    <col min="8" max="8" width="8.453125" bestFit="1" customWidth="1"/>
    <col min="9" max="9" width="17.453125" bestFit="1" customWidth="1"/>
    <col min="10" max="14" width="12.2265625" bestFit="1" customWidth="1"/>
    <col min="15" max="15" width="20.453125" style="23" bestFit="1" customWidth="1"/>
    <col min="16" max="16" width="19.08984375" style="23" bestFit="1" customWidth="1"/>
    <col min="17" max="17" width="19.54296875" style="23" bestFit="1" customWidth="1"/>
  </cols>
  <sheetData>
    <row r="1" spans="1:20" x14ac:dyDescent="0.75">
      <c r="A1" s="7" t="s">
        <v>76</v>
      </c>
      <c r="B1" s="26" t="s">
        <v>305</v>
      </c>
      <c r="C1" s="22" t="s">
        <v>342</v>
      </c>
      <c r="D1" s="22" t="s">
        <v>343</v>
      </c>
      <c r="E1" s="22" t="s">
        <v>344</v>
      </c>
      <c r="F1" s="51" t="s">
        <v>5</v>
      </c>
      <c r="G1" s="51" t="s">
        <v>3</v>
      </c>
      <c r="H1" s="51" t="s">
        <v>4</v>
      </c>
      <c r="I1" s="24" t="s">
        <v>345</v>
      </c>
      <c r="J1" s="37" t="s">
        <v>311</v>
      </c>
      <c r="K1" s="21" t="s">
        <v>312</v>
      </c>
      <c r="L1" s="21" t="s">
        <v>313</v>
      </c>
      <c r="M1" s="21" t="s">
        <v>314</v>
      </c>
      <c r="N1" s="21" t="s">
        <v>315</v>
      </c>
      <c r="O1" s="21" t="s">
        <v>316</v>
      </c>
      <c r="P1" s="21" t="s">
        <v>317</v>
      </c>
      <c r="Q1" s="21" t="s">
        <v>318</v>
      </c>
      <c r="R1" s="22" t="s">
        <v>354</v>
      </c>
      <c r="S1" s="22" t="s">
        <v>355</v>
      </c>
      <c r="T1" s="22" t="s">
        <v>356</v>
      </c>
    </row>
    <row r="2" spans="1:20" x14ac:dyDescent="0.75">
      <c r="A2" s="4" t="s">
        <v>77</v>
      </c>
      <c r="B2" t="s">
        <v>289</v>
      </c>
      <c r="D2">
        <v>29</v>
      </c>
      <c r="E2">
        <v>1</v>
      </c>
      <c r="F2" s="47">
        <v>0</v>
      </c>
      <c r="G2" s="47">
        <v>0.96666666666666667</v>
      </c>
      <c r="H2" s="47">
        <v>3.3333333333333333E-2</v>
      </c>
      <c r="I2" s="12">
        <v>8.9141004862236493E-3</v>
      </c>
      <c r="J2" s="39">
        <v>-1.927710843373498E-2</v>
      </c>
      <c r="K2" s="12">
        <v>-0.11056511056511054</v>
      </c>
      <c r="L2" s="12">
        <v>-4.3278084714548755E-2</v>
      </c>
      <c r="M2" s="12">
        <v>-2.791145332050049E-2</v>
      </c>
      <c r="N2" s="12">
        <v>-8.4158415841584122E-2</v>
      </c>
      <c r="O2" s="12">
        <v>7.3513513513513429E-2</v>
      </c>
      <c r="P2" s="12">
        <v>6.7472306143000926E-2</v>
      </c>
      <c r="Q2" s="12">
        <v>9.4339622641510523E-3</v>
      </c>
      <c r="R2" s="35"/>
      <c r="S2" s="35">
        <v>4</v>
      </c>
      <c r="T2" s="35"/>
    </row>
    <row r="3" spans="1:20" x14ac:dyDescent="0.75">
      <c r="A3" s="4" t="s">
        <v>78</v>
      </c>
      <c r="B3" t="s">
        <v>288</v>
      </c>
      <c r="C3">
        <v>1</v>
      </c>
      <c r="D3">
        <v>80</v>
      </c>
      <c r="F3" s="47">
        <v>1.2345679012345678E-2</v>
      </c>
      <c r="G3" s="47">
        <v>0.98765432098765427</v>
      </c>
      <c r="H3" s="47">
        <v>0</v>
      </c>
      <c r="I3" s="12">
        <v>-1.927710843373498E-2</v>
      </c>
      <c r="J3" s="39">
        <v>-0.11056511056511054</v>
      </c>
      <c r="K3" s="12">
        <v>-4.3278084714548755E-2</v>
      </c>
      <c r="L3" s="12">
        <v>-2.791145332050049E-2</v>
      </c>
      <c r="M3" s="12">
        <v>-8.4158415841584122E-2</v>
      </c>
      <c r="N3" s="12">
        <v>7.3513513513513429E-2</v>
      </c>
      <c r="O3" s="12">
        <v>6.7472306143000926E-2</v>
      </c>
      <c r="P3" s="12">
        <v>9.4339622641510523E-3</v>
      </c>
      <c r="Q3" s="12">
        <v>-9.3457943925233655E-3</v>
      </c>
      <c r="R3" s="35"/>
      <c r="S3" s="35">
        <v>19</v>
      </c>
      <c r="T3" s="35">
        <v>5</v>
      </c>
    </row>
    <row r="4" spans="1:20" x14ac:dyDescent="0.75">
      <c r="A4" s="4" t="s">
        <v>79</v>
      </c>
      <c r="B4" t="s">
        <v>287</v>
      </c>
      <c r="C4">
        <v>6</v>
      </c>
      <c r="D4">
        <v>90</v>
      </c>
      <c r="F4" s="47">
        <v>6.25E-2</v>
      </c>
      <c r="G4" s="47">
        <v>0.9375</v>
      </c>
      <c r="H4" s="47">
        <v>0</v>
      </c>
      <c r="I4" s="12">
        <v>-0.11056511056511054</v>
      </c>
      <c r="J4" s="39">
        <v>-4.3278084714548755E-2</v>
      </c>
      <c r="K4" s="12">
        <v>-2.791145332050049E-2</v>
      </c>
      <c r="L4" s="12">
        <v>-8.4158415841584122E-2</v>
      </c>
      <c r="M4" s="12">
        <v>7.3513513513513429E-2</v>
      </c>
      <c r="N4" s="12">
        <v>6.7472306143000926E-2</v>
      </c>
      <c r="O4" s="12">
        <v>9.4339622641510523E-3</v>
      </c>
      <c r="P4" s="12">
        <v>-9.3457943925233655E-3</v>
      </c>
      <c r="Q4" s="12">
        <v>-5.3773584905660421E-2</v>
      </c>
      <c r="R4" s="35"/>
      <c r="S4" s="35">
        <v>15</v>
      </c>
      <c r="T4" s="35">
        <v>4</v>
      </c>
    </row>
    <row r="5" spans="1:20" x14ac:dyDescent="0.75">
      <c r="A5" s="4" t="s">
        <v>80</v>
      </c>
      <c r="B5" t="s">
        <v>286</v>
      </c>
      <c r="C5">
        <v>1</v>
      </c>
      <c r="D5">
        <v>107</v>
      </c>
      <c r="E5">
        <v>2</v>
      </c>
      <c r="F5" s="47">
        <v>9.0909090909090905E-3</v>
      </c>
      <c r="G5" s="47">
        <v>0.97272727272727277</v>
      </c>
      <c r="H5" s="47">
        <v>1.8181818181818181E-2</v>
      </c>
      <c r="I5" s="12">
        <v>-4.3278084714548755E-2</v>
      </c>
      <c r="J5" s="39">
        <v>-2.791145332050049E-2</v>
      </c>
      <c r="K5" s="12">
        <v>-8.4158415841584122E-2</v>
      </c>
      <c r="L5" s="12">
        <v>7.3513513513513429E-2</v>
      </c>
      <c r="M5" s="12">
        <v>6.7472306143000926E-2</v>
      </c>
      <c r="N5" s="12">
        <v>9.4339622641510523E-3</v>
      </c>
      <c r="O5" s="12">
        <v>-9.3457943925233655E-3</v>
      </c>
      <c r="P5" s="12">
        <v>-5.3773584905660421E-2</v>
      </c>
      <c r="Q5" s="12">
        <v>5.1844466600199368E-2</v>
      </c>
      <c r="R5" s="35"/>
      <c r="S5" s="35">
        <v>23</v>
      </c>
      <c r="T5" s="35">
        <v>15</v>
      </c>
    </row>
    <row r="6" spans="1:20" x14ac:dyDescent="0.75">
      <c r="A6" s="4" t="s">
        <v>81</v>
      </c>
      <c r="B6" t="s">
        <v>285</v>
      </c>
      <c r="C6">
        <v>2</v>
      </c>
      <c r="D6">
        <v>137</v>
      </c>
      <c r="E6">
        <v>10</v>
      </c>
      <c r="F6" s="47">
        <v>1.3422818791946308E-2</v>
      </c>
      <c r="G6" s="47">
        <v>0.91946308724832215</v>
      </c>
      <c r="H6" s="47">
        <v>6.7114093959731544E-2</v>
      </c>
      <c r="I6" s="12">
        <v>-2.791145332050049E-2</v>
      </c>
      <c r="J6" s="39">
        <v>-8.4158415841584122E-2</v>
      </c>
      <c r="K6" s="12">
        <v>7.3513513513513429E-2</v>
      </c>
      <c r="L6" s="12">
        <v>6.7472306143000926E-2</v>
      </c>
      <c r="M6" s="12">
        <v>9.4339622641510523E-3</v>
      </c>
      <c r="N6" s="12">
        <v>-9.3457943925233655E-3</v>
      </c>
      <c r="O6" s="12">
        <v>-5.3773584905660421E-2</v>
      </c>
      <c r="P6" s="12">
        <v>5.1844466600199368E-2</v>
      </c>
      <c r="Q6" s="12">
        <v>2.6540284360189625E-2</v>
      </c>
      <c r="R6" s="35">
        <v>1</v>
      </c>
      <c r="S6" s="35">
        <v>14</v>
      </c>
      <c r="T6" s="35">
        <v>9</v>
      </c>
    </row>
    <row r="7" spans="1:20" x14ac:dyDescent="0.75">
      <c r="A7" s="4" t="s">
        <v>82</v>
      </c>
      <c r="B7" t="s">
        <v>284</v>
      </c>
      <c r="C7">
        <v>1</v>
      </c>
      <c r="D7">
        <v>76</v>
      </c>
      <c r="E7">
        <v>12</v>
      </c>
      <c r="F7" s="47">
        <v>1.1235955056179775E-2</v>
      </c>
      <c r="G7" s="47">
        <v>0.8539325842696629</v>
      </c>
      <c r="H7" s="47">
        <v>0.1348314606741573</v>
      </c>
      <c r="I7" s="12">
        <v>-8.4158415841584122E-2</v>
      </c>
      <c r="J7" s="39">
        <v>7.3513513513513429E-2</v>
      </c>
      <c r="K7" s="12">
        <v>6.7472306143000926E-2</v>
      </c>
      <c r="L7" s="12">
        <v>9.4339622641510523E-3</v>
      </c>
      <c r="M7" s="12">
        <v>-9.3457943925233655E-3</v>
      </c>
      <c r="N7" s="12">
        <v>-5.3773584905660421E-2</v>
      </c>
      <c r="O7" s="12">
        <v>5.1844466600199368E-2</v>
      </c>
      <c r="P7" s="12">
        <v>2.6540284360189625E-2</v>
      </c>
      <c r="Q7" s="12">
        <v>1.8467220683287211E-2</v>
      </c>
      <c r="R7" s="35"/>
      <c r="S7" s="35">
        <v>42</v>
      </c>
      <c r="T7" s="35">
        <v>10</v>
      </c>
    </row>
    <row r="8" spans="1:20" x14ac:dyDescent="0.75">
      <c r="A8" s="4" t="s">
        <v>83</v>
      </c>
      <c r="B8" t="s">
        <v>283</v>
      </c>
      <c r="C8">
        <v>1</v>
      </c>
      <c r="D8">
        <v>67</v>
      </c>
      <c r="E8">
        <v>15</v>
      </c>
      <c r="F8" s="47">
        <v>1.2048192771084338E-2</v>
      </c>
      <c r="G8" s="47">
        <v>0.80722891566265065</v>
      </c>
      <c r="H8" s="47">
        <v>0.18072289156626506</v>
      </c>
      <c r="I8" s="12">
        <v>7.3513513513513429E-2</v>
      </c>
      <c r="J8" s="39">
        <v>6.7472306143000926E-2</v>
      </c>
      <c r="K8" s="12">
        <v>9.4339622641510523E-3</v>
      </c>
      <c r="L8" s="12">
        <v>-9.3457943925233655E-3</v>
      </c>
      <c r="M8" s="12">
        <v>-5.3773584905660421E-2</v>
      </c>
      <c r="N8" s="12">
        <v>5.1844466600199368E-2</v>
      </c>
      <c r="O8" s="12">
        <v>2.6540284360189625E-2</v>
      </c>
      <c r="P8" s="12">
        <v>1.8467220683287211E-2</v>
      </c>
      <c r="Q8" s="12">
        <v>2.5385312783318129E-2</v>
      </c>
      <c r="R8" s="35"/>
      <c r="S8" s="35">
        <v>19</v>
      </c>
      <c r="T8" s="35">
        <v>3</v>
      </c>
    </row>
    <row r="9" spans="1:20" x14ac:dyDescent="0.75">
      <c r="A9" s="4" t="s">
        <v>84</v>
      </c>
      <c r="B9" t="s">
        <v>282</v>
      </c>
      <c r="C9">
        <v>1</v>
      </c>
      <c r="D9">
        <v>87</v>
      </c>
      <c r="E9">
        <v>16</v>
      </c>
      <c r="F9" s="47">
        <v>9.6153846153846159E-3</v>
      </c>
      <c r="G9" s="47">
        <v>0.83653846153846156</v>
      </c>
      <c r="H9" s="47">
        <v>0.15384615384615385</v>
      </c>
      <c r="I9" s="12">
        <v>6.7472306143000926E-2</v>
      </c>
      <c r="J9" s="39">
        <v>9.4339622641510523E-3</v>
      </c>
      <c r="K9" s="12">
        <v>-9.3457943925233655E-3</v>
      </c>
      <c r="L9" s="12">
        <v>-5.3773584905660421E-2</v>
      </c>
      <c r="M9" s="12">
        <v>5.1844466600199368E-2</v>
      </c>
      <c r="N9" s="12">
        <v>2.6540284360189625E-2</v>
      </c>
      <c r="O9" s="12">
        <v>1.8467220683287211E-2</v>
      </c>
      <c r="P9" s="12">
        <v>2.5385312783318129E-2</v>
      </c>
      <c r="Q9" s="12">
        <v>0.21396993810786924</v>
      </c>
      <c r="R9" s="35">
        <v>1</v>
      </c>
      <c r="S9" s="35">
        <v>38</v>
      </c>
      <c r="T9" s="35">
        <v>6</v>
      </c>
    </row>
    <row r="10" spans="1:20" x14ac:dyDescent="0.75">
      <c r="A10" s="4" t="s">
        <v>85</v>
      </c>
      <c r="B10" t="s">
        <v>281</v>
      </c>
      <c r="C10">
        <v>2</v>
      </c>
      <c r="D10">
        <v>62</v>
      </c>
      <c r="E10">
        <v>8</v>
      </c>
      <c r="F10" s="47">
        <v>2.7777777777777776E-2</v>
      </c>
      <c r="G10" s="47">
        <v>0.86111111111111116</v>
      </c>
      <c r="H10" s="47">
        <v>0.1111111111111111</v>
      </c>
      <c r="I10" s="12">
        <v>9.4339622641510523E-3</v>
      </c>
      <c r="J10" s="39">
        <v>-9.3457943925233655E-3</v>
      </c>
      <c r="K10" s="12">
        <v>-5.3773584905660421E-2</v>
      </c>
      <c r="L10" s="12">
        <v>5.1844466600199368E-2</v>
      </c>
      <c r="M10" s="12">
        <v>2.6540284360189625E-2</v>
      </c>
      <c r="N10" s="12">
        <v>1.8467220683287211E-2</v>
      </c>
      <c r="O10" s="12">
        <v>2.5385312783318129E-2</v>
      </c>
      <c r="P10" s="12">
        <v>0.21396993810786924</v>
      </c>
      <c r="Q10" s="12">
        <v>-0.112163146394756</v>
      </c>
      <c r="R10" s="35">
        <v>1</v>
      </c>
      <c r="S10" s="35">
        <v>32</v>
      </c>
      <c r="T10" s="35">
        <v>3</v>
      </c>
    </row>
    <row r="11" spans="1:20" x14ac:dyDescent="0.75">
      <c r="A11" s="4" t="s">
        <v>86</v>
      </c>
      <c r="B11" t="s">
        <v>280</v>
      </c>
      <c r="D11">
        <v>51</v>
      </c>
      <c r="E11">
        <v>2</v>
      </c>
      <c r="F11" s="47">
        <v>0</v>
      </c>
      <c r="G11" s="47">
        <v>0.96226415094339623</v>
      </c>
      <c r="H11" s="47">
        <v>3.7735849056603772E-2</v>
      </c>
      <c r="I11" s="12">
        <v>-9.3457943925233655E-3</v>
      </c>
      <c r="J11" s="39">
        <v>-5.3773584905660421E-2</v>
      </c>
      <c r="K11" s="12">
        <v>5.1844466600199368E-2</v>
      </c>
      <c r="L11" s="12">
        <v>2.6540284360189625E-2</v>
      </c>
      <c r="M11" s="12">
        <v>1.8467220683287211E-2</v>
      </c>
      <c r="N11" s="12">
        <v>2.5385312783318129E-2</v>
      </c>
      <c r="O11" s="12">
        <v>0.21396993810786924</v>
      </c>
      <c r="P11" s="12">
        <v>-0.112163146394756</v>
      </c>
      <c r="Q11" s="12">
        <v>6.480721903199349E-2</v>
      </c>
      <c r="R11" s="35">
        <v>1</v>
      </c>
      <c r="S11" s="35">
        <v>43</v>
      </c>
      <c r="T11" s="35">
        <v>13</v>
      </c>
    </row>
    <row r="12" spans="1:20" x14ac:dyDescent="0.75">
      <c r="A12" s="4" t="s">
        <v>87</v>
      </c>
      <c r="B12" t="s">
        <v>293</v>
      </c>
      <c r="C12">
        <v>1</v>
      </c>
      <c r="D12">
        <v>50</v>
      </c>
      <c r="F12" s="47">
        <v>1.9607843137254902E-2</v>
      </c>
      <c r="G12" s="47">
        <v>0.98039215686274506</v>
      </c>
      <c r="H12" s="47">
        <v>0</v>
      </c>
      <c r="I12" s="12">
        <v>-5.3773584905660421E-2</v>
      </c>
      <c r="J12" s="39">
        <v>5.1844466600199368E-2</v>
      </c>
      <c r="K12" s="12">
        <v>2.6540284360189625E-2</v>
      </c>
      <c r="L12" s="12">
        <v>1.8467220683287211E-2</v>
      </c>
      <c r="M12" s="12">
        <v>2.5385312783318129E-2</v>
      </c>
      <c r="N12" s="12">
        <v>0.21396993810786924</v>
      </c>
      <c r="O12" s="12">
        <v>-0.112163146394756</v>
      </c>
      <c r="P12" s="12">
        <v>6.480721903199349E-2</v>
      </c>
      <c r="Q12" s="12">
        <v>4.2372881355932313E-2</v>
      </c>
      <c r="R12" s="35"/>
      <c r="S12" s="35">
        <v>136</v>
      </c>
      <c r="T12" s="35">
        <v>68</v>
      </c>
    </row>
    <row r="13" spans="1:20" x14ac:dyDescent="0.75">
      <c r="A13" s="4" t="s">
        <v>88</v>
      </c>
      <c r="B13" t="s">
        <v>279</v>
      </c>
      <c r="C13">
        <v>2</v>
      </c>
      <c r="D13">
        <v>57</v>
      </c>
      <c r="E13">
        <v>5</v>
      </c>
      <c r="F13" s="47">
        <v>3.125E-2</v>
      </c>
      <c r="G13" s="47">
        <v>0.890625</v>
      </c>
      <c r="H13" s="47">
        <v>7.8125E-2</v>
      </c>
      <c r="I13" s="12">
        <v>5.1844466600199368E-2</v>
      </c>
      <c r="J13" s="39">
        <v>2.6540284360189625E-2</v>
      </c>
      <c r="K13" s="12">
        <v>1.8467220683287211E-2</v>
      </c>
      <c r="L13" s="12">
        <v>2.5385312783318129E-2</v>
      </c>
      <c r="M13" s="12">
        <v>0.21396993810786924</v>
      </c>
      <c r="N13" s="12">
        <v>-0.112163146394756</v>
      </c>
      <c r="O13" s="12">
        <v>6.480721903199349E-2</v>
      </c>
      <c r="P13" s="12">
        <v>4.2372881355932313E-2</v>
      </c>
      <c r="Q13" s="12">
        <v>0.12195121951219524</v>
      </c>
      <c r="R13" s="35">
        <v>2</v>
      </c>
      <c r="S13" s="35">
        <v>54</v>
      </c>
      <c r="T13" s="35">
        <v>34</v>
      </c>
    </row>
    <row r="14" spans="1:20" x14ac:dyDescent="0.75">
      <c r="A14" s="4" t="s">
        <v>89</v>
      </c>
      <c r="B14" t="s">
        <v>278</v>
      </c>
      <c r="D14">
        <v>60</v>
      </c>
      <c r="E14">
        <v>7</v>
      </c>
      <c r="F14" s="47">
        <v>0</v>
      </c>
      <c r="G14" s="47">
        <v>0.89552238805970152</v>
      </c>
      <c r="H14" s="47">
        <v>0.1044776119402985</v>
      </c>
      <c r="I14" s="12">
        <v>2.6540284360189625E-2</v>
      </c>
      <c r="J14" s="39">
        <v>1.8467220683287211E-2</v>
      </c>
      <c r="K14" s="12">
        <v>2.5385312783318129E-2</v>
      </c>
      <c r="L14" s="12">
        <v>0.21396993810786924</v>
      </c>
      <c r="M14" s="12">
        <v>-0.112163146394756</v>
      </c>
      <c r="N14" s="12">
        <v>6.480721903199349E-2</v>
      </c>
      <c r="O14" s="12">
        <v>4.2372881355932313E-2</v>
      </c>
      <c r="P14" s="12">
        <v>0.12195121951219524</v>
      </c>
      <c r="Q14" s="12">
        <v>7.9710144927536142E-2</v>
      </c>
      <c r="R14" s="35"/>
      <c r="S14" s="35">
        <v>29</v>
      </c>
      <c r="T14" s="35">
        <v>11</v>
      </c>
    </row>
    <row r="15" spans="1:20" x14ac:dyDescent="0.75">
      <c r="A15" s="4" t="s">
        <v>90</v>
      </c>
      <c r="B15" t="s">
        <v>277</v>
      </c>
      <c r="C15">
        <v>3</v>
      </c>
      <c r="D15">
        <v>68</v>
      </c>
      <c r="E15">
        <v>2</v>
      </c>
      <c r="F15" s="47">
        <v>4.1095890410958902E-2</v>
      </c>
      <c r="G15" s="47">
        <v>0.93150684931506844</v>
      </c>
      <c r="H15" s="47">
        <v>2.7397260273972601E-2</v>
      </c>
      <c r="I15" s="12">
        <v>1.8467220683287211E-2</v>
      </c>
      <c r="J15" s="39">
        <v>2.5385312783318129E-2</v>
      </c>
      <c r="K15" s="12">
        <v>0.21396993810786924</v>
      </c>
      <c r="L15" s="12">
        <v>-0.112163146394756</v>
      </c>
      <c r="M15" s="12">
        <v>6.480721903199349E-2</v>
      </c>
      <c r="N15" s="12">
        <v>4.2372881355932313E-2</v>
      </c>
      <c r="O15" s="12">
        <v>0.12195121951219524</v>
      </c>
      <c r="P15" s="12">
        <v>7.9710144927536142E-2</v>
      </c>
      <c r="Q15" s="12">
        <v>5.5521659548505069E-2</v>
      </c>
      <c r="R15" s="35">
        <v>1</v>
      </c>
      <c r="S15" s="35">
        <v>63</v>
      </c>
      <c r="T15" s="35">
        <v>13</v>
      </c>
    </row>
    <row r="16" spans="1:20" x14ac:dyDescent="0.75">
      <c r="A16" s="4" t="s">
        <v>91</v>
      </c>
      <c r="B16" t="s">
        <v>276</v>
      </c>
      <c r="D16">
        <v>58</v>
      </c>
      <c r="F16" s="47">
        <v>0</v>
      </c>
      <c r="G16" s="47">
        <v>1</v>
      </c>
      <c r="H16" s="47">
        <v>0</v>
      </c>
      <c r="I16" s="12">
        <v>2.5385312783318129E-2</v>
      </c>
      <c r="J16" s="39">
        <v>0.21396993810786924</v>
      </c>
      <c r="K16" s="12">
        <v>-0.112163146394756</v>
      </c>
      <c r="L16" s="12">
        <v>6.480721903199349E-2</v>
      </c>
      <c r="M16" s="12">
        <v>4.2372881355932313E-2</v>
      </c>
      <c r="N16" s="12">
        <v>0.12195121951219524</v>
      </c>
      <c r="O16" s="12">
        <v>7.9710144927536142E-2</v>
      </c>
      <c r="P16" s="12">
        <v>5.5521659548505069E-2</v>
      </c>
      <c r="Q16" s="12">
        <v>-7.5722543352601202E-2</v>
      </c>
      <c r="R16" s="35">
        <v>2</v>
      </c>
      <c r="S16" s="35">
        <v>31</v>
      </c>
      <c r="T16" s="35">
        <v>4</v>
      </c>
    </row>
    <row r="17" spans="1:20" x14ac:dyDescent="0.75">
      <c r="A17" s="4" t="s">
        <v>92</v>
      </c>
      <c r="B17" t="s">
        <v>275</v>
      </c>
      <c r="C17">
        <v>2</v>
      </c>
      <c r="D17">
        <v>46</v>
      </c>
      <c r="E17">
        <v>6</v>
      </c>
      <c r="F17" s="47">
        <v>3.7037037037037035E-2</v>
      </c>
      <c r="G17" s="47">
        <v>0.85185185185185186</v>
      </c>
      <c r="H17" s="47">
        <v>0.1111111111111111</v>
      </c>
      <c r="I17" s="12">
        <v>0.21396993810786924</v>
      </c>
      <c r="J17" s="39">
        <v>-0.112163146394756</v>
      </c>
      <c r="K17" s="12">
        <v>6.480721903199349E-2</v>
      </c>
      <c r="L17" s="12">
        <v>4.2372881355932313E-2</v>
      </c>
      <c r="M17" s="12">
        <v>0.12195121951219524</v>
      </c>
      <c r="N17" s="12">
        <v>7.9710144927536142E-2</v>
      </c>
      <c r="O17" s="12">
        <v>5.5521659548505069E-2</v>
      </c>
      <c r="P17" s="12">
        <v>-7.5722543352601202E-2</v>
      </c>
      <c r="Q17" s="12">
        <v>-0.1694809255784866</v>
      </c>
      <c r="R17" s="35"/>
      <c r="S17" s="35">
        <v>30</v>
      </c>
      <c r="T17" s="35">
        <v>13</v>
      </c>
    </row>
    <row r="18" spans="1:20" x14ac:dyDescent="0.75">
      <c r="A18" s="4" t="s">
        <v>93</v>
      </c>
      <c r="B18" t="s">
        <v>274</v>
      </c>
      <c r="C18">
        <v>1</v>
      </c>
      <c r="D18">
        <v>54</v>
      </c>
      <c r="F18" s="47">
        <v>1.8181818181818181E-2</v>
      </c>
      <c r="G18" s="47">
        <v>0.98181818181818181</v>
      </c>
      <c r="H18" s="47">
        <v>0</v>
      </c>
      <c r="I18" s="12">
        <v>-0.112163146394756</v>
      </c>
      <c r="J18" s="39">
        <v>6.480721903199349E-2</v>
      </c>
      <c r="K18" s="12">
        <v>4.2372881355932313E-2</v>
      </c>
      <c r="L18" s="12">
        <v>0.12195121951219524</v>
      </c>
      <c r="M18" s="12">
        <v>7.9710144927536142E-2</v>
      </c>
      <c r="N18" s="12">
        <v>5.5521659548505069E-2</v>
      </c>
      <c r="O18" s="12">
        <v>-7.5722543352601202E-2</v>
      </c>
      <c r="P18" s="12">
        <v>-0.1694809255784866</v>
      </c>
      <c r="Q18" s="12">
        <v>7.5301204819277157E-2</v>
      </c>
      <c r="R18" s="35">
        <v>8</v>
      </c>
      <c r="S18" s="35">
        <v>60</v>
      </c>
      <c r="T18" s="35">
        <v>24</v>
      </c>
    </row>
    <row r="19" spans="1:20" x14ac:dyDescent="0.75">
      <c r="A19" s="4" t="s">
        <v>94</v>
      </c>
      <c r="B19" t="s">
        <v>273</v>
      </c>
      <c r="D19">
        <v>49</v>
      </c>
      <c r="E19">
        <v>4</v>
      </c>
      <c r="F19" s="47">
        <v>0</v>
      </c>
      <c r="G19" s="47">
        <v>0.92452830188679247</v>
      </c>
      <c r="H19" s="47">
        <v>7.5471698113207544E-2</v>
      </c>
      <c r="I19" s="12">
        <v>6.480721903199349E-2</v>
      </c>
      <c r="J19" s="39">
        <v>4.2372881355932313E-2</v>
      </c>
      <c r="K19" s="12">
        <v>0.12195121951219524</v>
      </c>
      <c r="L19" s="12">
        <v>7.9710144927536142E-2</v>
      </c>
      <c r="M19" s="12">
        <v>5.5521659548505069E-2</v>
      </c>
      <c r="N19" s="12">
        <v>-7.5722543352601202E-2</v>
      </c>
      <c r="O19" s="12">
        <v>-0.1694809255784866</v>
      </c>
      <c r="P19" s="12">
        <v>7.5301204819277157E-2</v>
      </c>
      <c r="Q19" s="12">
        <v>6.022408963585435E-2</v>
      </c>
      <c r="R19" s="35">
        <v>1</v>
      </c>
      <c r="S19" s="35">
        <v>54</v>
      </c>
      <c r="T19" s="35">
        <v>9</v>
      </c>
    </row>
    <row r="20" spans="1:20" x14ac:dyDescent="0.75">
      <c r="A20" s="4" t="s">
        <v>95</v>
      </c>
      <c r="B20" t="s">
        <v>272</v>
      </c>
      <c r="C20">
        <v>1</v>
      </c>
      <c r="D20">
        <v>52</v>
      </c>
      <c r="E20">
        <v>2</v>
      </c>
      <c r="F20" s="47">
        <v>1.8181818181818181E-2</v>
      </c>
      <c r="G20" s="47">
        <v>0.94545454545454544</v>
      </c>
      <c r="H20" s="47">
        <v>3.6363636363636362E-2</v>
      </c>
      <c r="I20" s="12">
        <v>4.2372881355932313E-2</v>
      </c>
      <c r="J20" s="39">
        <v>0.12195121951219524</v>
      </c>
      <c r="K20" s="12">
        <v>7.9710144927536142E-2</v>
      </c>
      <c r="L20" s="12">
        <v>5.5521659548505069E-2</v>
      </c>
      <c r="M20" s="12">
        <v>-7.5722543352601202E-2</v>
      </c>
      <c r="N20" s="12">
        <v>-0.1694809255784866</v>
      </c>
      <c r="O20" s="12">
        <v>7.5301204819277157E-2</v>
      </c>
      <c r="P20" s="12">
        <v>6.022408963585435E-2</v>
      </c>
      <c r="Q20" s="12">
        <v>-4.3593130779392301E-2</v>
      </c>
      <c r="R20" s="35">
        <v>6</v>
      </c>
      <c r="S20" s="35">
        <v>63</v>
      </c>
      <c r="T20" s="35">
        <v>15</v>
      </c>
    </row>
    <row r="21" spans="1:20" x14ac:dyDescent="0.75">
      <c r="A21" s="4" t="s">
        <v>96</v>
      </c>
      <c r="B21" t="s">
        <v>271</v>
      </c>
      <c r="C21">
        <v>1</v>
      </c>
      <c r="D21">
        <v>100</v>
      </c>
      <c r="F21" s="47">
        <v>9.9009900990099011E-3</v>
      </c>
      <c r="G21" s="47">
        <v>0.99009900990099009</v>
      </c>
      <c r="H21" s="47">
        <v>0</v>
      </c>
      <c r="I21" s="12">
        <v>0.12195121951219524</v>
      </c>
      <c r="J21" s="39">
        <v>7.9710144927536142E-2</v>
      </c>
      <c r="K21" s="12">
        <v>5.5521659548505069E-2</v>
      </c>
      <c r="L21" s="12">
        <v>-7.5722543352601202E-2</v>
      </c>
      <c r="M21" s="12">
        <v>-0.1694809255784866</v>
      </c>
      <c r="N21" s="12">
        <v>7.5301204819277157E-2</v>
      </c>
      <c r="O21" s="12">
        <v>6.022408963585435E-2</v>
      </c>
      <c r="P21" s="12">
        <v>-4.3593130779392301E-2</v>
      </c>
      <c r="Q21" s="12">
        <v>-2.9005524861878466E-2</v>
      </c>
      <c r="R21" s="35">
        <v>4</v>
      </c>
      <c r="S21" s="35">
        <v>62</v>
      </c>
      <c r="T21" s="35">
        <v>7</v>
      </c>
    </row>
    <row r="22" spans="1:20" x14ac:dyDescent="0.75">
      <c r="A22" s="4" t="s">
        <v>97</v>
      </c>
      <c r="B22" t="s">
        <v>270</v>
      </c>
      <c r="C22">
        <v>1</v>
      </c>
      <c r="D22">
        <v>70</v>
      </c>
      <c r="E22">
        <v>2</v>
      </c>
      <c r="F22" s="47">
        <v>1.3698630136986301E-2</v>
      </c>
      <c r="G22" s="47">
        <v>0.95890410958904104</v>
      </c>
      <c r="H22" s="47">
        <v>2.7397260273972601E-2</v>
      </c>
      <c r="I22" s="12">
        <v>7.9710144927536142E-2</v>
      </c>
      <c r="J22" s="39">
        <v>5.5521659548505069E-2</v>
      </c>
      <c r="K22" s="12">
        <v>-7.5722543352601202E-2</v>
      </c>
      <c r="L22" s="12">
        <v>-0.1694809255784866</v>
      </c>
      <c r="M22" s="12">
        <v>7.5301204819277157E-2</v>
      </c>
      <c r="N22" s="12">
        <v>6.022408963585435E-2</v>
      </c>
      <c r="O22" s="12">
        <v>-4.3593130779392301E-2</v>
      </c>
      <c r="P22" s="12">
        <v>-2.9005524861878466E-2</v>
      </c>
      <c r="Q22" s="12">
        <v>6.4011379800853474E-2</v>
      </c>
      <c r="R22" s="35">
        <v>2</v>
      </c>
      <c r="S22" s="35">
        <v>62</v>
      </c>
      <c r="T22" s="35">
        <v>7</v>
      </c>
    </row>
    <row r="23" spans="1:20" x14ac:dyDescent="0.75">
      <c r="A23" s="4" t="s">
        <v>98</v>
      </c>
      <c r="B23" t="s">
        <v>269</v>
      </c>
      <c r="C23">
        <v>2</v>
      </c>
      <c r="D23">
        <v>70</v>
      </c>
      <c r="E23">
        <v>9</v>
      </c>
      <c r="F23" s="47">
        <v>2.4691358024691357E-2</v>
      </c>
      <c r="G23" s="47">
        <v>0.86419753086419748</v>
      </c>
      <c r="H23" s="47">
        <v>0.1111111111111111</v>
      </c>
      <c r="I23" s="12">
        <v>5.5521659548505069E-2</v>
      </c>
      <c r="J23" s="39">
        <v>-7.5722543352601202E-2</v>
      </c>
      <c r="K23" s="12">
        <v>-0.1694809255784866</v>
      </c>
      <c r="L23" s="12">
        <v>7.5301204819277157E-2</v>
      </c>
      <c r="M23" s="12">
        <v>6.022408963585435E-2</v>
      </c>
      <c r="N23" s="12">
        <v>-4.3593130779392301E-2</v>
      </c>
      <c r="O23" s="12">
        <v>-2.9005524861878466E-2</v>
      </c>
      <c r="P23" s="12">
        <v>6.4011379800853474E-2</v>
      </c>
      <c r="Q23" s="12">
        <v>0.21189839572192515</v>
      </c>
      <c r="R23" s="35">
        <v>1</v>
      </c>
      <c r="S23" s="35">
        <v>37</v>
      </c>
      <c r="T23" s="35">
        <v>6</v>
      </c>
    </row>
    <row r="24" spans="1:20" x14ac:dyDescent="0.75">
      <c r="A24" s="4" t="s">
        <v>99</v>
      </c>
      <c r="B24" t="s">
        <v>268</v>
      </c>
      <c r="D24">
        <v>58</v>
      </c>
      <c r="E24">
        <v>5</v>
      </c>
      <c r="F24" s="47">
        <v>0</v>
      </c>
      <c r="G24" s="47">
        <v>0.92063492063492058</v>
      </c>
      <c r="H24" s="47">
        <v>7.9365079365079361E-2</v>
      </c>
      <c r="I24" s="12">
        <v>-7.5722543352601202E-2</v>
      </c>
      <c r="J24" s="39">
        <v>-0.1694809255784866</v>
      </c>
      <c r="K24" s="12">
        <v>7.5301204819277157E-2</v>
      </c>
      <c r="L24" s="12">
        <v>6.022408963585435E-2</v>
      </c>
      <c r="M24" s="12">
        <v>-4.3593130779392301E-2</v>
      </c>
      <c r="N24" s="12">
        <v>-2.9005524861878466E-2</v>
      </c>
      <c r="O24" s="12">
        <v>6.4011379800853474E-2</v>
      </c>
      <c r="P24" s="12">
        <v>0.21189839572192515</v>
      </c>
      <c r="Q24" s="12">
        <v>-6.8394925537782703E-2</v>
      </c>
      <c r="R24" s="35"/>
      <c r="S24" s="35">
        <v>57</v>
      </c>
      <c r="T24" s="35">
        <v>11</v>
      </c>
    </row>
    <row r="25" spans="1:20" x14ac:dyDescent="0.75">
      <c r="A25" s="4" t="s">
        <v>100</v>
      </c>
      <c r="B25" t="s">
        <v>267</v>
      </c>
      <c r="C25">
        <v>3</v>
      </c>
      <c r="D25">
        <v>65</v>
      </c>
      <c r="E25">
        <v>3</v>
      </c>
      <c r="F25" s="47">
        <v>4.2253521126760563E-2</v>
      </c>
      <c r="G25" s="47">
        <v>0.91549295774647887</v>
      </c>
      <c r="H25" s="47">
        <v>4.2253521126760563E-2</v>
      </c>
      <c r="I25" s="12">
        <v>-0.1694809255784866</v>
      </c>
      <c r="J25" s="39">
        <v>7.5301204819277157E-2</v>
      </c>
      <c r="K25" s="12">
        <v>6.022408963585435E-2</v>
      </c>
      <c r="L25" s="12">
        <v>-4.3593130779392301E-2</v>
      </c>
      <c r="M25" s="12">
        <v>-2.9005524861878466E-2</v>
      </c>
      <c r="N25" s="12">
        <v>6.4011379800853474E-2</v>
      </c>
      <c r="O25" s="12">
        <v>0.21189839572192515</v>
      </c>
      <c r="P25" s="12">
        <v>-6.8394925537782703E-2</v>
      </c>
      <c r="Q25" s="12">
        <v>4.0852575488454779E-2</v>
      </c>
      <c r="R25" s="35">
        <v>4</v>
      </c>
      <c r="S25" s="35">
        <v>99</v>
      </c>
      <c r="T25" s="35">
        <v>36</v>
      </c>
    </row>
    <row r="26" spans="1:20" x14ac:dyDescent="0.75">
      <c r="A26" s="4" t="s">
        <v>101</v>
      </c>
      <c r="B26" t="s">
        <v>266</v>
      </c>
      <c r="C26">
        <v>4</v>
      </c>
      <c r="D26">
        <v>132</v>
      </c>
      <c r="E26">
        <v>2</v>
      </c>
      <c r="F26" s="47">
        <v>2.8985507246376812E-2</v>
      </c>
      <c r="G26" s="47">
        <v>0.95652173913043481</v>
      </c>
      <c r="H26" s="47">
        <v>1.4492753623188406E-2</v>
      </c>
      <c r="I26" s="12">
        <v>7.5301204819277157E-2</v>
      </c>
      <c r="J26" s="39">
        <v>6.022408963585435E-2</v>
      </c>
      <c r="K26" s="12">
        <v>-4.3593130779392301E-2</v>
      </c>
      <c r="L26" s="12">
        <v>-2.9005524861878466E-2</v>
      </c>
      <c r="M26" s="12">
        <v>6.4011379800853474E-2</v>
      </c>
      <c r="N26" s="12">
        <v>0.21189839572192515</v>
      </c>
      <c r="O26" s="12">
        <v>-6.8394925537782703E-2</v>
      </c>
      <c r="P26" s="12">
        <v>4.0852575488454779E-2</v>
      </c>
      <c r="Q26" s="12">
        <v>0.10978384527872588</v>
      </c>
      <c r="R26" s="35"/>
      <c r="S26" s="35">
        <v>92</v>
      </c>
      <c r="T26" s="35">
        <v>17</v>
      </c>
    </row>
    <row r="27" spans="1:20" x14ac:dyDescent="0.75">
      <c r="A27" s="4" t="s">
        <v>102</v>
      </c>
      <c r="B27" t="s">
        <v>265</v>
      </c>
      <c r="C27">
        <v>9</v>
      </c>
      <c r="D27">
        <v>108</v>
      </c>
      <c r="E27">
        <v>32</v>
      </c>
      <c r="F27" s="47">
        <v>6.0402684563758392E-2</v>
      </c>
      <c r="G27" s="47">
        <v>0.72483221476510062</v>
      </c>
      <c r="H27" s="47">
        <v>0.21476510067114093</v>
      </c>
      <c r="I27" s="12">
        <v>6.022408963585435E-2</v>
      </c>
      <c r="J27" s="39">
        <v>-4.3593130779392301E-2</v>
      </c>
      <c r="K27" s="12">
        <v>-2.9005524861878466E-2</v>
      </c>
      <c r="L27" s="12">
        <v>6.4011379800853474E-2</v>
      </c>
      <c r="M27" s="12">
        <v>0.21189839572192515</v>
      </c>
      <c r="N27" s="12">
        <v>-6.8394925537782703E-2</v>
      </c>
      <c r="O27" s="12">
        <v>4.0852575488454779E-2</v>
      </c>
      <c r="P27" s="12">
        <v>0.10978384527872588</v>
      </c>
      <c r="Q27" s="12">
        <v>2.3065094823167653E-2</v>
      </c>
      <c r="R27" s="35"/>
      <c r="S27" s="35">
        <v>57</v>
      </c>
      <c r="T27" s="35">
        <v>16</v>
      </c>
    </row>
    <row r="28" spans="1:20" x14ac:dyDescent="0.75">
      <c r="A28" s="4" t="s">
        <v>103</v>
      </c>
      <c r="B28" t="s">
        <v>264</v>
      </c>
      <c r="C28">
        <v>3</v>
      </c>
      <c r="D28">
        <v>59</v>
      </c>
      <c r="E28">
        <v>7</v>
      </c>
      <c r="F28" s="47">
        <v>4.3478260869565216E-2</v>
      </c>
      <c r="G28" s="47">
        <v>0.85507246376811596</v>
      </c>
      <c r="H28" s="47">
        <v>0.10144927536231885</v>
      </c>
      <c r="I28" s="12">
        <v>-4.3593130779392301E-2</v>
      </c>
      <c r="J28" s="39">
        <v>-2.9005524861878466E-2</v>
      </c>
      <c r="K28" s="12">
        <v>6.4011379800853474E-2</v>
      </c>
      <c r="L28" s="12">
        <v>0.21189839572192515</v>
      </c>
      <c r="M28" s="12">
        <v>-6.8394925537782703E-2</v>
      </c>
      <c r="N28" s="12">
        <v>4.0852575488454779E-2</v>
      </c>
      <c r="O28" s="12">
        <v>0.10978384527872588</v>
      </c>
      <c r="P28" s="12">
        <v>2.3065094823167653E-2</v>
      </c>
      <c r="Q28" s="12">
        <v>-5.7114228456913829E-2</v>
      </c>
      <c r="R28" s="35">
        <v>1</v>
      </c>
      <c r="S28" s="35">
        <v>34</v>
      </c>
      <c r="T28" s="35">
        <v>21</v>
      </c>
    </row>
    <row r="29" spans="1:20" x14ac:dyDescent="0.75">
      <c r="A29" s="4" t="s">
        <v>104</v>
      </c>
      <c r="B29" t="s">
        <v>263</v>
      </c>
      <c r="C29">
        <v>1</v>
      </c>
      <c r="D29">
        <v>71</v>
      </c>
      <c r="E29">
        <v>9</v>
      </c>
      <c r="F29" s="47">
        <v>1.2345679012345678E-2</v>
      </c>
      <c r="G29" s="47">
        <v>0.87654320987654322</v>
      </c>
      <c r="H29" s="47">
        <v>0.1111111111111111</v>
      </c>
      <c r="I29" s="12">
        <v>-2.9005524861878466E-2</v>
      </c>
      <c r="J29" s="39">
        <v>6.4011379800853474E-2</v>
      </c>
      <c r="K29" s="12">
        <v>0.21189839572192515</v>
      </c>
      <c r="L29" s="12">
        <v>-6.8394925537782703E-2</v>
      </c>
      <c r="M29" s="12">
        <v>4.0852575488454779E-2</v>
      </c>
      <c r="N29" s="12">
        <v>0.10978384527872588</v>
      </c>
      <c r="O29" s="12">
        <v>2.3065094823167653E-2</v>
      </c>
      <c r="P29" s="12">
        <v>-5.7114228456913829E-2</v>
      </c>
      <c r="Q29" s="12">
        <v>-0.18065887353878851</v>
      </c>
      <c r="R29" s="35">
        <v>1</v>
      </c>
      <c r="S29" s="35">
        <v>35</v>
      </c>
      <c r="T29" s="35">
        <v>27</v>
      </c>
    </row>
    <row r="30" spans="1:20" x14ac:dyDescent="0.75">
      <c r="A30" s="4" t="s">
        <v>105</v>
      </c>
      <c r="B30" t="s">
        <v>262</v>
      </c>
      <c r="D30">
        <v>85</v>
      </c>
      <c r="E30">
        <v>12</v>
      </c>
      <c r="F30" s="47">
        <v>0</v>
      </c>
      <c r="G30" s="47">
        <v>0.87628865979381443</v>
      </c>
      <c r="H30" s="47">
        <v>0.12371134020618557</v>
      </c>
      <c r="I30" s="12">
        <v>6.4011379800853474E-2</v>
      </c>
      <c r="J30" s="39">
        <v>0.21189839572192515</v>
      </c>
      <c r="K30" s="12">
        <v>-6.8394925537782703E-2</v>
      </c>
      <c r="L30" s="12">
        <v>4.0852575488454779E-2</v>
      </c>
      <c r="M30" s="12">
        <v>0.10978384527872588</v>
      </c>
      <c r="N30" s="12">
        <v>2.3065094823167653E-2</v>
      </c>
      <c r="O30" s="12">
        <v>-5.7114228456913829E-2</v>
      </c>
      <c r="P30" s="12">
        <v>-0.18065887353878851</v>
      </c>
      <c r="Q30" s="12">
        <v>2.7237354085603016E-2</v>
      </c>
      <c r="R30" s="35"/>
      <c r="S30" s="35">
        <v>58</v>
      </c>
      <c r="T30" s="35">
        <v>9</v>
      </c>
    </row>
    <row r="31" spans="1:20" x14ac:dyDescent="0.75">
      <c r="A31" s="4" t="s">
        <v>106</v>
      </c>
      <c r="B31" t="s">
        <v>261</v>
      </c>
      <c r="C31">
        <v>2</v>
      </c>
      <c r="D31">
        <v>67</v>
      </c>
      <c r="E31">
        <v>16</v>
      </c>
      <c r="F31" s="47">
        <v>2.3529411764705882E-2</v>
      </c>
      <c r="G31" s="47">
        <v>0.78823529411764703</v>
      </c>
      <c r="H31" s="47">
        <v>0.18823529411764706</v>
      </c>
      <c r="I31" s="12">
        <v>0.21189839572192515</v>
      </c>
      <c r="J31" s="39">
        <v>-6.8394925537782703E-2</v>
      </c>
      <c r="K31" s="12">
        <v>4.0852575488454779E-2</v>
      </c>
      <c r="L31" s="12">
        <v>0.10978384527872588</v>
      </c>
      <c r="M31" s="12">
        <v>2.3065094823167653E-2</v>
      </c>
      <c r="N31" s="12">
        <v>-5.7114228456913829E-2</v>
      </c>
      <c r="O31" s="12">
        <v>-0.18065887353878851</v>
      </c>
      <c r="P31" s="12">
        <v>2.7237354085603016E-2</v>
      </c>
      <c r="Q31" s="12">
        <v>5.8080808080808177E-2</v>
      </c>
      <c r="R31" s="35"/>
      <c r="S31" s="35">
        <v>54</v>
      </c>
      <c r="T31" s="35">
        <v>18</v>
      </c>
    </row>
    <row r="32" spans="1:20" x14ac:dyDescent="0.75">
      <c r="A32" s="4" t="s">
        <v>107</v>
      </c>
      <c r="B32" t="s">
        <v>260</v>
      </c>
      <c r="C32">
        <v>1</v>
      </c>
      <c r="D32">
        <v>66</v>
      </c>
      <c r="E32">
        <v>6</v>
      </c>
      <c r="F32" s="47">
        <v>1.3698630136986301E-2</v>
      </c>
      <c r="G32" s="47">
        <v>0.90410958904109584</v>
      </c>
      <c r="H32" s="47">
        <v>8.2191780821917804E-2</v>
      </c>
      <c r="I32" s="12">
        <v>-6.8394925537782703E-2</v>
      </c>
      <c r="J32" s="39">
        <v>4.0852575488454779E-2</v>
      </c>
      <c r="K32" s="12">
        <v>0.10978384527872588</v>
      </c>
      <c r="L32" s="12">
        <v>2.3065094823167653E-2</v>
      </c>
      <c r="M32" s="12">
        <v>-5.7114228456913829E-2</v>
      </c>
      <c r="N32" s="12">
        <v>-0.18065887353878851</v>
      </c>
      <c r="O32" s="12">
        <v>2.7237354085603016E-2</v>
      </c>
      <c r="P32" s="12">
        <v>5.8080808080808177E-2</v>
      </c>
      <c r="Q32" s="12">
        <v>-3.5202863961813824E-2</v>
      </c>
      <c r="R32" s="35">
        <v>1</v>
      </c>
      <c r="S32" s="35">
        <v>39</v>
      </c>
      <c r="T32" s="35">
        <v>26</v>
      </c>
    </row>
    <row r="33" spans="1:20" x14ac:dyDescent="0.75">
      <c r="A33" s="4" t="s">
        <v>108</v>
      </c>
      <c r="B33" t="s">
        <v>259</v>
      </c>
      <c r="C33">
        <v>24</v>
      </c>
      <c r="D33">
        <v>589</v>
      </c>
      <c r="E33">
        <v>143</v>
      </c>
      <c r="F33" s="47">
        <v>3.1746031746031744E-2</v>
      </c>
      <c r="G33" s="47">
        <v>0.77910052910052907</v>
      </c>
      <c r="H33" s="47">
        <v>0.18915343915343916</v>
      </c>
      <c r="I33" s="12">
        <v>4.0852575488454779E-2</v>
      </c>
      <c r="J33" s="39">
        <v>0.10978384527872588</v>
      </c>
      <c r="K33" s="12">
        <v>2.3065094823167653E-2</v>
      </c>
      <c r="L33" s="12">
        <v>-5.7114228456913829E-2</v>
      </c>
      <c r="M33" s="12">
        <v>-0.18065887353878851</v>
      </c>
      <c r="N33" s="12">
        <v>2.7237354085603016E-2</v>
      </c>
      <c r="O33" s="12">
        <v>5.8080808080808177E-2</v>
      </c>
      <c r="P33" s="12">
        <v>-3.5202863961813824E-2</v>
      </c>
      <c r="Q33" s="12">
        <v>-7.544836116264686E-2</v>
      </c>
      <c r="R33" s="35">
        <v>2</v>
      </c>
      <c r="S33" s="35">
        <v>63</v>
      </c>
      <c r="T33" s="35">
        <v>13</v>
      </c>
    </row>
    <row r="34" spans="1:20" x14ac:dyDescent="0.75">
      <c r="A34" s="4" t="s">
        <v>109</v>
      </c>
      <c r="B34" t="s">
        <v>258</v>
      </c>
      <c r="C34">
        <v>29</v>
      </c>
      <c r="D34">
        <v>632</v>
      </c>
      <c r="E34">
        <v>114</v>
      </c>
      <c r="F34" s="47">
        <v>3.741935483870968E-2</v>
      </c>
      <c r="G34" s="47">
        <v>0.81548387096774189</v>
      </c>
      <c r="H34" s="47">
        <v>0.14709677419354839</v>
      </c>
      <c r="I34" s="12">
        <v>0.10978384527872588</v>
      </c>
      <c r="J34" s="39">
        <v>2.3065094823167653E-2</v>
      </c>
      <c r="K34" s="12">
        <v>-5.7114228456913829E-2</v>
      </c>
      <c r="L34" s="12">
        <v>-0.18065887353878851</v>
      </c>
      <c r="M34" s="12">
        <v>2.7237354085603016E-2</v>
      </c>
      <c r="N34" s="12">
        <v>5.8080808080808177E-2</v>
      </c>
      <c r="O34" s="12">
        <v>-3.5202863961813824E-2</v>
      </c>
      <c r="P34" s="12">
        <v>-7.544836116264686E-2</v>
      </c>
      <c r="Q34" s="12">
        <v>-3.7458193979933101E-2</v>
      </c>
      <c r="R34" s="35">
        <v>2</v>
      </c>
      <c r="S34" s="35">
        <v>85</v>
      </c>
      <c r="T34" s="35">
        <v>26</v>
      </c>
    </row>
    <row r="35" spans="1:20" x14ac:dyDescent="0.75">
      <c r="A35" s="4" t="s">
        <v>110</v>
      </c>
      <c r="B35" t="s">
        <v>257</v>
      </c>
      <c r="C35">
        <v>19</v>
      </c>
      <c r="D35">
        <v>649</v>
      </c>
      <c r="E35">
        <v>144</v>
      </c>
      <c r="F35" s="47">
        <v>2.3399014778325122E-2</v>
      </c>
      <c r="G35" s="47">
        <v>0.79926108374384242</v>
      </c>
      <c r="H35" s="47">
        <v>0.17733990147783252</v>
      </c>
      <c r="I35" s="12">
        <v>2.3065094823167653E-2</v>
      </c>
      <c r="J35" s="39">
        <v>-5.7114228456913829E-2</v>
      </c>
      <c r="K35" s="12">
        <v>-0.18065887353878851</v>
      </c>
      <c r="L35" s="12">
        <v>2.7237354085603016E-2</v>
      </c>
      <c r="M35" s="12">
        <v>5.8080808080808177E-2</v>
      </c>
      <c r="N35" s="12">
        <v>-3.5202863961813824E-2</v>
      </c>
      <c r="O35" s="12">
        <v>-7.544836116264686E-2</v>
      </c>
      <c r="P35" s="12">
        <v>-3.7458193979933101E-2</v>
      </c>
      <c r="Q35" s="12">
        <v>0.24391938846421124</v>
      </c>
      <c r="R35" s="35">
        <v>3</v>
      </c>
      <c r="S35" s="35">
        <v>82</v>
      </c>
      <c r="T35" s="35">
        <v>14</v>
      </c>
    </row>
    <row r="36" spans="1:20" x14ac:dyDescent="0.75">
      <c r="A36" s="4" t="s">
        <v>111</v>
      </c>
      <c r="B36" t="s">
        <v>256</v>
      </c>
      <c r="C36">
        <v>44</v>
      </c>
      <c r="D36">
        <v>581</v>
      </c>
      <c r="E36">
        <v>144</v>
      </c>
      <c r="F36" s="47">
        <v>5.7217165149544863E-2</v>
      </c>
      <c r="G36" s="47">
        <v>0.75552665799739926</v>
      </c>
      <c r="H36" s="47">
        <v>0.18725617685305593</v>
      </c>
      <c r="I36" s="12">
        <v>-5.7114228456913829E-2</v>
      </c>
      <c r="J36" s="39">
        <v>-0.18065887353878851</v>
      </c>
      <c r="K36" s="12">
        <v>2.7237354085603016E-2</v>
      </c>
      <c r="L36" s="12">
        <v>5.8080808080808177E-2</v>
      </c>
      <c r="M36" s="12">
        <v>-3.5202863961813824E-2</v>
      </c>
      <c r="N36" s="12">
        <v>-7.544836116264686E-2</v>
      </c>
      <c r="O36" s="12">
        <v>-3.7458193979933101E-2</v>
      </c>
      <c r="P36" s="12">
        <v>0.24391938846421124</v>
      </c>
      <c r="Q36" s="12">
        <v>0.36815642458100561</v>
      </c>
      <c r="R36" s="35">
        <v>5</v>
      </c>
      <c r="S36" s="35">
        <v>59</v>
      </c>
      <c r="T36" s="35">
        <v>16</v>
      </c>
    </row>
    <row r="37" spans="1:20" x14ac:dyDescent="0.75">
      <c r="A37" s="4" t="s">
        <v>112</v>
      </c>
      <c r="B37" t="s">
        <v>255</v>
      </c>
      <c r="C37">
        <v>24</v>
      </c>
      <c r="D37">
        <v>524</v>
      </c>
      <c r="E37">
        <v>74</v>
      </c>
      <c r="F37" s="47">
        <v>3.8585209003215437E-2</v>
      </c>
      <c r="G37" s="47">
        <v>0.842443729903537</v>
      </c>
      <c r="H37" s="47">
        <v>0.11897106109324759</v>
      </c>
      <c r="I37" s="12">
        <v>-0.18065887353878851</v>
      </c>
      <c r="J37" s="39">
        <v>2.7237354085603016E-2</v>
      </c>
      <c r="K37" s="12">
        <v>5.8080808080808177E-2</v>
      </c>
      <c r="L37" s="12">
        <v>-3.5202863961813824E-2</v>
      </c>
      <c r="M37" s="12">
        <v>-7.544836116264686E-2</v>
      </c>
      <c r="N37" s="12">
        <v>-3.7458193979933101E-2</v>
      </c>
      <c r="O37" s="12">
        <v>0.24391938846421124</v>
      </c>
      <c r="P37" s="12">
        <v>0.36815642458100561</v>
      </c>
      <c r="Q37" s="12">
        <v>0.17517354022049814</v>
      </c>
      <c r="R37" s="35">
        <v>2</v>
      </c>
      <c r="S37" s="35">
        <v>86</v>
      </c>
      <c r="T37" s="35">
        <v>21</v>
      </c>
    </row>
    <row r="38" spans="1:20" x14ac:dyDescent="0.75">
      <c r="A38" s="4" t="s">
        <v>113</v>
      </c>
      <c r="B38" t="s">
        <v>254</v>
      </c>
      <c r="C38">
        <v>28</v>
      </c>
      <c r="D38">
        <v>529</v>
      </c>
      <c r="E38">
        <v>101</v>
      </c>
      <c r="F38" s="47">
        <v>4.2553191489361701E-2</v>
      </c>
      <c r="G38" s="47">
        <v>0.80395136778115506</v>
      </c>
      <c r="H38" s="47">
        <v>0.15349544072948329</v>
      </c>
      <c r="I38" s="12">
        <v>2.7237354085603016E-2</v>
      </c>
      <c r="J38" s="39">
        <v>5.8080808080808177E-2</v>
      </c>
      <c r="K38" s="12">
        <v>-3.5202863961813824E-2</v>
      </c>
      <c r="L38" s="12">
        <v>-7.544836116264686E-2</v>
      </c>
      <c r="M38" s="12">
        <v>-3.7458193979933101E-2</v>
      </c>
      <c r="N38" s="12">
        <v>0.24391938846421124</v>
      </c>
      <c r="O38" s="12">
        <v>0.36815642458100561</v>
      </c>
      <c r="P38" s="12">
        <v>0.17517354022049814</v>
      </c>
      <c r="Q38" s="12">
        <v>-0.23558026407227239</v>
      </c>
      <c r="R38" s="35">
        <v>4</v>
      </c>
      <c r="S38" s="35">
        <v>90</v>
      </c>
      <c r="T38" s="35">
        <v>32</v>
      </c>
    </row>
    <row r="39" spans="1:20" x14ac:dyDescent="0.75">
      <c r="A39" s="4" t="s">
        <v>114</v>
      </c>
      <c r="B39" t="s">
        <v>253</v>
      </c>
      <c r="C39">
        <v>14</v>
      </c>
      <c r="D39">
        <v>432</v>
      </c>
      <c r="E39">
        <v>108</v>
      </c>
      <c r="F39" s="47">
        <v>2.5270758122743681E-2</v>
      </c>
      <c r="G39" s="47">
        <v>0.77978339350180503</v>
      </c>
      <c r="H39" s="47">
        <v>0.19494584837545126</v>
      </c>
      <c r="I39" s="12">
        <v>5.8080808080808177E-2</v>
      </c>
      <c r="J39" s="39">
        <v>-3.5202863961813824E-2</v>
      </c>
      <c r="K39" s="12">
        <v>-7.544836116264686E-2</v>
      </c>
      <c r="L39" s="12">
        <v>-3.7458193979933101E-2</v>
      </c>
      <c r="M39" s="12">
        <v>0.24391938846421124</v>
      </c>
      <c r="N39" s="12">
        <v>0.36815642458100561</v>
      </c>
      <c r="O39" s="12">
        <v>0.17517354022049814</v>
      </c>
      <c r="P39" s="12">
        <v>-0.23558026407227239</v>
      </c>
      <c r="Q39" s="12">
        <v>-8.454545454545459E-2</v>
      </c>
      <c r="R39" s="35">
        <v>5</v>
      </c>
      <c r="S39" s="35">
        <v>70</v>
      </c>
      <c r="T39" s="35">
        <v>30</v>
      </c>
    </row>
    <row r="40" spans="1:20" x14ac:dyDescent="0.75">
      <c r="A40" s="4" t="s">
        <v>115</v>
      </c>
      <c r="B40" t="s">
        <v>252</v>
      </c>
      <c r="C40">
        <v>13</v>
      </c>
      <c r="D40">
        <v>462</v>
      </c>
      <c r="E40">
        <v>57</v>
      </c>
      <c r="F40" s="47">
        <v>2.4436090225563908E-2</v>
      </c>
      <c r="G40" s="47">
        <v>0.86842105263157898</v>
      </c>
      <c r="H40" s="47">
        <v>0.10714285714285714</v>
      </c>
      <c r="I40" s="12">
        <v>-3.5202863961813824E-2</v>
      </c>
      <c r="J40" s="39">
        <v>-7.544836116264686E-2</v>
      </c>
      <c r="K40" s="12">
        <v>-3.7458193979933101E-2</v>
      </c>
      <c r="L40" s="12">
        <v>0.24391938846421124</v>
      </c>
      <c r="M40" s="12">
        <v>0.36815642458100561</v>
      </c>
      <c r="N40" s="12">
        <v>0.17517354022049814</v>
      </c>
      <c r="O40" s="12">
        <v>-0.23558026407227239</v>
      </c>
      <c r="P40" s="12">
        <v>-8.454545454545459E-2</v>
      </c>
      <c r="Q40" s="12">
        <v>0.16037735849056611</v>
      </c>
      <c r="R40" s="35">
        <v>5</v>
      </c>
      <c r="S40" s="35">
        <v>74</v>
      </c>
      <c r="T40" s="35">
        <v>57</v>
      </c>
    </row>
    <row r="41" spans="1:20" x14ac:dyDescent="0.75">
      <c r="A41" s="4" t="s">
        <v>116</v>
      </c>
      <c r="B41" t="s">
        <v>251</v>
      </c>
      <c r="C41">
        <v>44</v>
      </c>
      <c r="D41">
        <v>523</v>
      </c>
      <c r="E41">
        <v>277</v>
      </c>
      <c r="F41" s="47">
        <v>5.2132701421800945E-2</v>
      </c>
      <c r="G41" s="47">
        <v>0.61966824644549767</v>
      </c>
      <c r="H41" s="47">
        <v>0.3281990521327014</v>
      </c>
      <c r="I41" s="12">
        <v>-7.544836116264686E-2</v>
      </c>
      <c r="J41" s="39">
        <v>-3.7458193979933101E-2</v>
      </c>
      <c r="K41" s="12">
        <v>0.24391938846421124</v>
      </c>
      <c r="L41" s="12">
        <v>0.36815642458100561</v>
      </c>
      <c r="M41" s="12">
        <v>0.17517354022049814</v>
      </c>
      <c r="N41" s="12">
        <v>-0.23558026407227239</v>
      </c>
      <c r="O41" s="12">
        <v>-8.454545454545459E-2</v>
      </c>
      <c r="P41" s="12">
        <v>0.16037735849056611</v>
      </c>
      <c r="Q41" s="12">
        <v>7.3598630723149316E-2</v>
      </c>
      <c r="R41" s="35">
        <v>9</v>
      </c>
      <c r="S41" s="35">
        <v>112</v>
      </c>
      <c r="T41" s="35">
        <v>45</v>
      </c>
    </row>
    <row r="42" spans="1:20" x14ac:dyDescent="0.75">
      <c r="A42" s="4" t="s">
        <v>117</v>
      </c>
      <c r="B42" t="s">
        <v>250</v>
      </c>
      <c r="C42">
        <v>15</v>
      </c>
      <c r="D42">
        <v>598</v>
      </c>
      <c r="E42">
        <v>108</v>
      </c>
      <c r="F42" s="47">
        <v>2.0804438280166437E-2</v>
      </c>
      <c r="G42" s="47">
        <v>0.82940360610263519</v>
      </c>
      <c r="H42" s="47">
        <v>0.14979195561719832</v>
      </c>
      <c r="I42" s="12">
        <v>-3.7458193979933101E-2</v>
      </c>
      <c r="J42" s="39">
        <v>0.24391938846421124</v>
      </c>
      <c r="K42" s="12">
        <v>0.36815642458100561</v>
      </c>
      <c r="L42" s="12">
        <v>0.17517354022049814</v>
      </c>
      <c r="M42" s="12">
        <v>-0.23558026407227239</v>
      </c>
      <c r="N42" s="12">
        <v>-8.454545454545459E-2</v>
      </c>
      <c r="O42" s="12">
        <v>0.16037735849056611</v>
      </c>
      <c r="P42" s="12">
        <v>7.3598630723149316E-2</v>
      </c>
      <c r="Q42" s="12">
        <v>4.9023515344758906E-2</v>
      </c>
      <c r="R42" s="35">
        <v>7</v>
      </c>
      <c r="S42" s="35">
        <v>209</v>
      </c>
      <c r="T42" s="35">
        <v>155</v>
      </c>
    </row>
    <row r="43" spans="1:20" x14ac:dyDescent="0.75">
      <c r="A43" s="4" t="s">
        <v>118</v>
      </c>
      <c r="B43" t="s">
        <v>249</v>
      </c>
      <c r="C43">
        <v>27</v>
      </c>
      <c r="D43">
        <v>412</v>
      </c>
      <c r="E43">
        <v>72</v>
      </c>
      <c r="F43" s="47">
        <v>5.2837573385518588E-2</v>
      </c>
      <c r="G43" s="47">
        <v>0.80626223091976512</v>
      </c>
      <c r="H43" s="47">
        <v>0.14090019569471623</v>
      </c>
      <c r="I43" s="12">
        <v>0.24391938846421124</v>
      </c>
      <c r="J43" s="39">
        <v>0.36815642458100561</v>
      </c>
      <c r="K43" s="12">
        <v>0.17517354022049814</v>
      </c>
      <c r="L43" s="12">
        <v>-0.23558026407227239</v>
      </c>
      <c r="M43" s="12">
        <v>-8.454545454545459E-2</v>
      </c>
      <c r="N43" s="12">
        <v>0.16037735849056611</v>
      </c>
      <c r="O43" s="12">
        <v>7.3598630723149316E-2</v>
      </c>
      <c r="P43" s="12">
        <v>4.9023515344758906E-2</v>
      </c>
      <c r="Q43" s="12">
        <v>-4.5592705167173397E-3</v>
      </c>
      <c r="R43" s="35">
        <v>23</v>
      </c>
      <c r="S43" s="35">
        <v>301</v>
      </c>
      <c r="T43" s="35">
        <v>159</v>
      </c>
    </row>
    <row r="44" spans="1:20" x14ac:dyDescent="0.75">
      <c r="A44" s="4" t="s">
        <v>119</v>
      </c>
      <c r="B44" t="s">
        <v>248</v>
      </c>
      <c r="C44">
        <v>10</v>
      </c>
      <c r="D44">
        <v>613</v>
      </c>
      <c r="E44">
        <v>172</v>
      </c>
      <c r="F44" s="47">
        <v>1.2578616352201259E-2</v>
      </c>
      <c r="G44" s="47">
        <v>0.77106918238993716</v>
      </c>
      <c r="H44" s="47">
        <v>0.21635220125786164</v>
      </c>
      <c r="I44" s="12">
        <v>0.36815642458100561</v>
      </c>
      <c r="J44" s="39">
        <v>0.17517354022049814</v>
      </c>
      <c r="K44" s="12">
        <v>-0.23558026407227239</v>
      </c>
      <c r="L44" s="12">
        <v>-8.454545454545459E-2</v>
      </c>
      <c r="M44" s="12">
        <v>0.16037735849056611</v>
      </c>
      <c r="N44" s="12">
        <v>7.3598630723149316E-2</v>
      </c>
      <c r="O44" s="12">
        <v>4.9023515344758906E-2</v>
      </c>
      <c r="P44" s="12">
        <v>-4.5592705167173397E-3</v>
      </c>
      <c r="Q44" s="12">
        <v>-5.4580152671755755E-2</v>
      </c>
      <c r="R44" s="35">
        <v>61</v>
      </c>
      <c r="S44" s="35">
        <v>714</v>
      </c>
      <c r="T44" s="35">
        <v>247</v>
      </c>
    </row>
    <row r="45" spans="1:20" x14ac:dyDescent="0.75">
      <c r="A45" s="4" t="s">
        <v>120</v>
      </c>
      <c r="B45" t="s">
        <v>247</v>
      </c>
      <c r="C45">
        <v>15</v>
      </c>
      <c r="D45">
        <v>627</v>
      </c>
      <c r="E45">
        <v>110</v>
      </c>
      <c r="F45" s="47">
        <v>1.9946808510638299E-2</v>
      </c>
      <c r="G45" s="47">
        <v>0.83377659574468088</v>
      </c>
      <c r="H45" s="47">
        <v>0.14627659574468085</v>
      </c>
      <c r="I45" s="12">
        <v>0.17517354022049814</v>
      </c>
      <c r="J45" s="39">
        <v>-0.23558026407227239</v>
      </c>
      <c r="K45" s="12">
        <v>-8.454545454545459E-2</v>
      </c>
      <c r="L45" s="12">
        <v>0.16037735849056611</v>
      </c>
      <c r="M45" s="12">
        <v>7.3598630723149316E-2</v>
      </c>
      <c r="N45" s="12">
        <v>4.9023515344758906E-2</v>
      </c>
      <c r="O45" s="12">
        <v>-4.5592705167173397E-3</v>
      </c>
      <c r="P45" s="12">
        <v>-5.4580152671755755E-2</v>
      </c>
      <c r="Q45" s="12">
        <v>8.8817117480823882E-3</v>
      </c>
      <c r="R45" s="35">
        <v>36</v>
      </c>
      <c r="S45" s="35">
        <v>579</v>
      </c>
      <c r="T45" s="35">
        <v>235</v>
      </c>
    </row>
    <row r="46" spans="1:20" x14ac:dyDescent="0.75">
      <c r="A46" s="4" t="s">
        <v>121</v>
      </c>
      <c r="B46" t="s">
        <v>246</v>
      </c>
      <c r="C46">
        <v>8</v>
      </c>
      <c r="D46">
        <v>458</v>
      </c>
      <c r="E46">
        <v>68</v>
      </c>
      <c r="F46" s="47">
        <v>1.4981273408239701E-2</v>
      </c>
      <c r="G46" s="47">
        <v>0.85767790262172283</v>
      </c>
      <c r="H46" s="47">
        <v>0.12734082397003746</v>
      </c>
      <c r="I46" s="12">
        <v>-0.23558026407227239</v>
      </c>
      <c r="J46" s="39">
        <v>-8.454545454545459E-2</v>
      </c>
      <c r="K46" s="12">
        <v>0.16037735849056611</v>
      </c>
      <c r="L46" s="12">
        <v>7.3598630723149316E-2</v>
      </c>
      <c r="M46" s="12">
        <v>4.9023515344758906E-2</v>
      </c>
      <c r="N46" s="12">
        <v>-4.5592705167173397E-3</v>
      </c>
      <c r="O46" s="12">
        <v>-5.4580152671755755E-2</v>
      </c>
      <c r="P46" s="12">
        <v>8.8817117480823882E-3</v>
      </c>
      <c r="Q46" s="12">
        <v>-5.2420968387354994E-2</v>
      </c>
      <c r="R46" s="35">
        <v>30</v>
      </c>
      <c r="S46" s="35">
        <v>507</v>
      </c>
      <c r="T46" s="35">
        <v>216</v>
      </c>
    </row>
    <row r="47" spans="1:20" x14ac:dyDescent="0.75">
      <c r="A47" s="4" t="s">
        <v>122</v>
      </c>
      <c r="B47" t="s">
        <v>245</v>
      </c>
      <c r="C47">
        <v>23</v>
      </c>
      <c r="D47">
        <v>466</v>
      </c>
      <c r="E47">
        <v>67</v>
      </c>
      <c r="F47" s="47">
        <v>4.1366906474820143E-2</v>
      </c>
      <c r="G47" s="47">
        <v>0.83812949640287771</v>
      </c>
      <c r="H47" s="47">
        <v>0.12050359712230216</v>
      </c>
      <c r="I47" s="12">
        <v>-8.454545454545459E-2</v>
      </c>
      <c r="J47" s="39">
        <v>0.16037735849056611</v>
      </c>
      <c r="K47" s="12">
        <v>7.3598630723149316E-2</v>
      </c>
      <c r="L47" s="12">
        <v>4.9023515344758906E-2</v>
      </c>
      <c r="M47" s="12">
        <v>-4.5592705167173397E-3</v>
      </c>
      <c r="N47" s="12">
        <v>-5.4580152671755755E-2</v>
      </c>
      <c r="O47" s="12">
        <v>8.8817117480823882E-3</v>
      </c>
      <c r="P47" s="12">
        <v>-5.2420968387354994E-2</v>
      </c>
      <c r="Q47" s="12">
        <v>-0.1026182432432432</v>
      </c>
      <c r="R47" s="35">
        <v>75</v>
      </c>
      <c r="S47" s="35">
        <v>742</v>
      </c>
      <c r="T47" s="35">
        <v>339</v>
      </c>
    </row>
    <row r="48" spans="1:20" x14ac:dyDescent="0.75">
      <c r="A48" s="4" t="s">
        <v>123</v>
      </c>
      <c r="B48" t="s">
        <v>244</v>
      </c>
      <c r="C48">
        <v>29</v>
      </c>
      <c r="D48">
        <v>483</v>
      </c>
      <c r="E48">
        <v>108</v>
      </c>
      <c r="F48" s="47">
        <v>4.6774193548387098E-2</v>
      </c>
      <c r="G48" s="47">
        <v>0.77903225806451615</v>
      </c>
      <c r="H48" s="47">
        <v>0.17419354838709677</v>
      </c>
      <c r="I48" s="12">
        <v>0.16037735849056611</v>
      </c>
      <c r="J48" s="39">
        <v>7.3598630723149316E-2</v>
      </c>
      <c r="K48" s="12">
        <v>4.9023515344758906E-2</v>
      </c>
      <c r="L48" s="12">
        <v>-4.5592705167173397E-3</v>
      </c>
      <c r="M48" s="12">
        <v>-5.4580152671755755E-2</v>
      </c>
      <c r="N48" s="12">
        <v>8.8817117480823882E-3</v>
      </c>
      <c r="O48" s="12">
        <v>-5.2420968387354994E-2</v>
      </c>
      <c r="P48" s="12">
        <v>-0.1026182432432432</v>
      </c>
      <c r="Q48" s="12">
        <v>-4.8000000000000043E-2</v>
      </c>
      <c r="R48" s="35">
        <v>40</v>
      </c>
      <c r="S48" s="35">
        <v>588</v>
      </c>
      <c r="T48" s="35">
        <v>290</v>
      </c>
    </row>
    <row r="49" spans="1:20" x14ac:dyDescent="0.75">
      <c r="A49" s="4" t="s">
        <v>124</v>
      </c>
      <c r="B49" t="s">
        <v>243</v>
      </c>
      <c r="C49">
        <v>18</v>
      </c>
      <c r="D49">
        <v>483</v>
      </c>
      <c r="E49">
        <v>85</v>
      </c>
      <c r="F49" s="47">
        <v>3.0716723549488054E-2</v>
      </c>
      <c r="G49" s="47">
        <v>0.82423208191126285</v>
      </c>
      <c r="H49" s="47">
        <v>0.14505119453924914</v>
      </c>
      <c r="I49" s="12">
        <v>7.3598630723149316E-2</v>
      </c>
      <c r="J49" s="39">
        <v>4.9023515344758906E-2</v>
      </c>
      <c r="K49" s="12">
        <v>-4.5592705167173397E-3</v>
      </c>
      <c r="L49" s="12">
        <v>-5.4580152671755755E-2</v>
      </c>
      <c r="M49" s="12">
        <v>8.8817117480823882E-3</v>
      </c>
      <c r="N49" s="12">
        <v>-5.2420968387354994E-2</v>
      </c>
      <c r="O49" s="12">
        <v>-0.1026182432432432</v>
      </c>
      <c r="P49" s="12">
        <v>-4.8000000000000043E-2</v>
      </c>
      <c r="Q49" s="12">
        <v>-3.4602076124567449E-2</v>
      </c>
      <c r="R49" s="35">
        <v>39</v>
      </c>
      <c r="S49" s="35">
        <v>555</v>
      </c>
      <c r="T49" s="35">
        <v>270</v>
      </c>
    </row>
    <row r="50" spans="1:20" x14ac:dyDescent="0.75">
      <c r="A50" s="4" t="s">
        <v>125</v>
      </c>
      <c r="B50" t="s">
        <v>242</v>
      </c>
      <c r="C50">
        <v>12</v>
      </c>
      <c r="D50">
        <v>385</v>
      </c>
      <c r="E50">
        <v>92</v>
      </c>
      <c r="F50" s="47">
        <v>2.4539877300613498E-2</v>
      </c>
      <c r="G50" s="47">
        <v>0.787321063394683</v>
      </c>
      <c r="H50" s="47">
        <v>0.18813905930470348</v>
      </c>
      <c r="I50" s="12">
        <v>4.9023515344758906E-2</v>
      </c>
      <c r="J50" s="39">
        <v>-4.5592705167173397E-3</v>
      </c>
      <c r="K50" s="12">
        <v>-5.4580152671755755E-2</v>
      </c>
      <c r="L50" s="12">
        <v>8.8817117480823882E-3</v>
      </c>
      <c r="M50" s="12">
        <v>-5.2420968387354994E-2</v>
      </c>
      <c r="N50" s="12">
        <v>-0.1026182432432432</v>
      </c>
      <c r="O50" s="12">
        <v>-4.8000000000000043E-2</v>
      </c>
      <c r="P50" s="12">
        <v>-3.4602076124567449E-2</v>
      </c>
      <c r="Q50" s="12">
        <v>-1.8945212493599595E-2</v>
      </c>
      <c r="R50" s="35">
        <v>52</v>
      </c>
      <c r="S50" s="35">
        <v>681</v>
      </c>
      <c r="T50" s="35">
        <v>321</v>
      </c>
    </row>
    <row r="51" spans="1:20" x14ac:dyDescent="0.75">
      <c r="A51" s="4" t="s">
        <v>126</v>
      </c>
      <c r="B51" t="s">
        <v>241</v>
      </c>
      <c r="C51">
        <v>12</v>
      </c>
      <c r="D51">
        <v>481</v>
      </c>
      <c r="E51">
        <v>91</v>
      </c>
      <c r="F51" s="47">
        <v>2.0547945205479451E-2</v>
      </c>
      <c r="G51" s="47">
        <v>0.82363013698630139</v>
      </c>
      <c r="H51" s="47">
        <v>0.15582191780821919</v>
      </c>
      <c r="I51" s="12">
        <v>-4.5592705167173397E-3</v>
      </c>
      <c r="J51" s="39">
        <v>-5.4580152671755755E-2</v>
      </c>
      <c r="K51" s="12">
        <v>8.8817117480823882E-3</v>
      </c>
      <c r="L51" s="12">
        <v>-5.2420968387354994E-2</v>
      </c>
      <c r="M51" s="12">
        <v>-0.1026182432432432</v>
      </c>
      <c r="N51" s="12">
        <v>-4.8000000000000043E-2</v>
      </c>
      <c r="O51" s="12">
        <v>-3.4602076124567449E-2</v>
      </c>
      <c r="P51" s="12">
        <v>-1.8945212493599595E-2</v>
      </c>
      <c r="Q51" s="12">
        <v>3.9665970772442494E-2</v>
      </c>
      <c r="R51" s="35">
        <v>39</v>
      </c>
      <c r="S51" s="35">
        <v>874</v>
      </c>
      <c r="T51" s="35">
        <v>296</v>
      </c>
    </row>
    <row r="52" spans="1:20" x14ac:dyDescent="0.75">
      <c r="A52" s="4" t="s">
        <v>127</v>
      </c>
      <c r="B52" t="s">
        <v>240</v>
      </c>
      <c r="C52">
        <v>25</v>
      </c>
      <c r="D52">
        <v>440</v>
      </c>
      <c r="E52">
        <v>81</v>
      </c>
      <c r="F52" s="47">
        <v>4.5787545787545784E-2</v>
      </c>
      <c r="G52" s="47">
        <v>0.80586080586080588</v>
      </c>
      <c r="H52" s="47">
        <v>0.14835164835164835</v>
      </c>
      <c r="I52" s="12">
        <v>-5.4580152671755755E-2</v>
      </c>
      <c r="J52" s="39">
        <v>8.8817117480823882E-3</v>
      </c>
      <c r="K52" s="12">
        <v>-5.2420968387354994E-2</v>
      </c>
      <c r="L52" s="12">
        <v>-0.1026182432432432</v>
      </c>
      <c r="M52" s="12">
        <v>-4.8000000000000043E-2</v>
      </c>
      <c r="N52" s="12">
        <v>-3.4602076124567449E-2</v>
      </c>
      <c r="O52" s="12">
        <v>-1.8945212493599595E-2</v>
      </c>
      <c r="P52" s="12">
        <v>3.9665970772442494E-2</v>
      </c>
      <c r="Q52" s="12">
        <v>-6.6265060240963902E-2</v>
      </c>
      <c r="R52" s="35">
        <v>52</v>
      </c>
      <c r="S52" s="35">
        <v>832</v>
      </c>
      <c r="T52" s="35">
        <v>294</v>
      </c>
    </row>
    <row r="53" spans="1:20" x14ac:dyDescent="0.75">
      <c r="A53" s="4" t="s">
        <v>128</v>
      </c>
      <c r="B53" t="s">
        <v>239</v>
      </c>
      <c r="C53">
        <v>28</v>
      </c>
      <c r="D53">
        <v>411</v>
      </c>
      <c r="E53">
        <v>94</v>
      </c>
      <c r="F53" s="47">
        <v>5.2532833020637902E-2</v>
      </c>
      <c r="G53" s="47">
        <v>0.77110694183864914</v>
      </c>
      <c r="H53" s="47">
        <v>0.17636022514071295</v>
      </c>
      <c r="I53" s="12">
        <v>8.8817117480823882E-3</v>
      </c>
      <c r="J53" s="39">
        <v>-5.2420968387354994E-2</v>
      </c>
      <c r="K53" s="12">
        <v>-0.1026182432432432</v>
      </c>
      <c r="L53" s="12">
        <v>-4.8000000000000043E-2</v>
      </c>
      <c r="M53" s="12">
        <v>-3.4602076124567449E-2</v>
      </c>
      <c r="N53" s="12">
        <v>-1.8945212493599595E-2</v>
      </c>
      <c r="O53" s="12">
        <v>3.9665970772442494E-2</v>
      </c>
      <c r="P53" s="12">
        <v>-6.6265060240963902E-2</v>
      </c>
      <c r="Q53" s="12">
        <v>6.9892473118280396E-3</v>
      </c>
      <c r="R53" s="35">
        <v>51</v>
      </c>
      <c r="S53" s="35">
        <v>1027</v>
      </c>
      <c r="T53" s="35">
        <v>264</v>
      </c>
    </row>
    <row r="54" spans="1:20" x14ac:dyDescent="0.75">
      <c r="A54" s="4" t="s">
        <v>129</v>
      </c>
      <c r="B54" t="s">
        <v>238</v>
      </c>
      <c r="C54">
        <v>15</v>
      </c>
      <c r="D54">
        <v>508</v>
      </c>
      <c r="E54">
        <v>110</v>
      </c>
      <c r="F54" s="47">
        <v>2.3696682464454975E-2</v>
      </c>
      <c r="G54" s="47">
        <v>0.80252764612954186</v>
      </c>
      <c r="H54" s="47">
        <v>0.17377567140600317</v>
      </c>
      <c r="I54" s="12">
        <v>-5.2420968387354994E-2</v>
      </c>
      <c r="J54" s="39">
        <v>-0.1026182432432432</v>
      </c>
      <c r="K54" s="12">
        <v>-4.8000000000000043E-2</v>
      </c>
      <c r="L54" s="12">
        <v>-3.4602076124567449E-2</v>
      </c>
      <c r="M54" s="12">
        <v>-1.8945212493599595E-2</v>
      </c>
      <c r="N54" s="12">
        <v>3.9665970772442494E-2</v>
      </c>
      <c r="O54" s="12">
        <v>-6.6265060240963902E-2</v>
      </c>
      <c r="P54" s="12">
        <v>6.9892473118280396E-3</v>
      </c>
      <c r="Q54" s="12">
        <v>1.3347570742124892E-2</v>
      </c>
      <c r="R54" s="35">
        <v>66</v>
      </c>
      <c r="S54" s="35">
        <v>730</v>
      </c>
      <c r="T54" s="35">
        <v>302</v>
      </c>
    </row>
    <row r="55" spans="1:20" x14ac:dyDescent="0.75">
      <c r="A55" s="4" t="s">
        <v>130</v>
      </c>
      <c r="B55" t="s">
        <v>237</v>
      </c>
      <c r="C55">
        <v>13</v>
      </c>
      <c r="D55">
        <v>523</v>
      </c>
      <c r="E55">
        <v>82</v>
      </c>
      <c r="F55" s="47">
        <v>2.1035598705501618E-2</v>
      </c>
      <c r="G55" s="47">
        <v>0.84627831715210355</v>
      </c>
      <c r="H55" s="47">
        <v>0.13268608414239483</v>
      </c>
      <c r="I55" s="12">
        <v>-0.1026182432432432</v>
      </c>
      <c r="J55" s="39">
        <v>-4.8000000000000043E-2</v>
      </c>
      <c r="K55" s="12">
        <v>-3.4602076124567449E-2</v>
      </c>
      <c r="L55" s="12">
        <v>-1.8945212493599595E-2</v>
      </c>
      <c r="M55" s="12">
        <v>3.9665970772442494E-2</v>
      </c>
      <c r="N55" s="12">
        <v>-6.6265060240963902E-2</v>
      </c>
      <c r="O55" s="12">
        <v>6.9892473118280396E-3</v>
      </c>
      <c r="P55" s="12">
        <v>1.3347570742124892E-2</v>
      </c>
      <c r="Q55" s="12">
        <v>-9.7471022128556406E-2</v>
      </c>
      <c r="R55" s="35">
        <v>48</v>
      </c>
      <c r="S55" s="35">
        <v>654</v>
      </c>
      <c r="T55" s="35">
        <v>466</v>
      </c>
    </row>
    <row r="56" spans="1:20" x14ac:dyDescent="0.75">
      <c r="A56" s="4" t="s">
        <v>131</v>
      </c>
      <c r="B56" t="s">
        <v>236</v>
      </c>
      <c r="C56">
        <v>17</v>
      </c>
      <c r="D56">
        <v>429</v>
      </c>
      <c r="E56">
        <v>104</v>
      </c>
      <c r="F56" s="47">
        <v>3.090909090909091E-2</v>
      </c>
      <c r="G56" s="47">
        <v>0.78</v>
      </c>
      <c r="H56" s="47">
        <v>0.18909090909090909</v>
      </c>
      <c r="I56" s="12">
        <v>-4.8000000000000043E-2</v>
      </c>
      <c r="J56" s="39">
        <v>-3.4602076124567449E-2</v>
      </c>
      <c r="K56" s="12">
        <v>-1.8945212493599595E-2</v>
      </c>
      <c r="L56" s="12">
        <v>3.9665970772442494E-2</v>
      </c>
      <c r="M56" s="12">
        <v>-6.6265060240963902E-2</v>
      </c>
      <c r="N56" s="12">
        <v>6.9892473118280396E-3</v>
      </c>
      <c r="O56" s="12">
        <v>1.3347570742124892E-2</v>
      </c>
      <c r="P56" s="12">
        <v>-9.7471022128556406E-2</v>
      </c>
      <c r="Q56" s="12">
        <v>3.7361354349095155E-2</v>
      </c>
      <c r="R56" s="35">
        <v>76</v>
      </c>
      <c r="S56" s="35">
        <v>607</v>
      </c>
      <c r="T56" s="35">
        <v>745</v>
      </c>
    </row>
    <row r="57" spans="1:20" x14ac:dyDescent="0.75">
      <c r="A57" s="4" t="s">
        <v>132</v>
      </c>
      <c r="B57" t="s">
        <v>235</v>
      </c>
      <c r="C57">
        <v>33</v>
      </c>
      <c r="D57">
        <v>2523</v>
      </c>
      <c r="E57">
        <v>773</v>
      </c>
      <c r="F57" s="47">
        <v>9.912886752778613E-3</v>
      </c>
      <c r="G57" s="47">
        <v>0.75788525082607394</v>
      </c>
      <c r="H57" s="47">
        <v>0.23220186242114749</v>
      </c>
      <c r="I57" s="12">
        <v>-3.4602076124567449E-2</v>
      </c>
      <c r="J57" s="39">
        <v>-1.8945212493599595E-2</v>
      </c>
      <c r="K57" s="12">
        <v>3.9665970772442494E-2</v>
      </c>
      <c r="L57" s="12">
        <v>-6.6265060240963902E-2</v>
      </c>
      <c r="M57" s="12">
        <v>6.9892473118280396E-3</v>
      </c>
      <c r="N57" s="12">
        <v>1.3347570742124892E-2</v>
      </c>
      <c r="O57" s="12">
        <v>-9.7471022128556406E-2</v>
      </c>
      <c r="P57" s="12">
        <v>3.7361354349095155E-2</v>
      </c>
      <c r="Q57" s="12">
        <v>5.3460889138998269E-2</v>
      </c>
      <c r="R57" s="35">
        <v>176</v>
      </c>
      <c r="S57" s="35">
        <v>1891</v>
      </c>
      <c r="T57" s="35">
        <v>1075</v>
      </c>
    </row>
    <row r="58" spans="1:20" x14ac:dyDescent="0.75">
      <c r="A58" s="4" t="s">
        <v>133</v>
      </c>
      <c r="B58" t="s">
        <v>234</v>
      </c>
      <c r="C58">
        <v>89</v>
      </c>
      <c r="D58">
        <v>4693</v>
      </c>
      <c r="E58">
        <v>1843</v>
      </c>
      <c r="F58" s="47">
        <v>1.3433962264150943E-2</v>
      </c>
      <c r="G58" s="47">
        <v>0.70837735849056604</v>
      </c>
      <c r="H58" s="47">
        <v>0.27818867924528301</v>
      </c>
      <c r="I58" s="12">
        <v>-1.8945212493599595E-2</v>
      </c>
      <c r="J58" s="39">
        <v>3.9665970772442494E-2</v>
      </c>
      <c r="K58" s="12">
        <v>-6.6265060240963902E-2</v>
      </c>
      <c r="L58" s="12">
        <v>6.9892473118280396E-3</v>
      </c>
      <c r="M58" s="12">
        <v>1.3347570742124892E-2</v>
      </c>
      <c r="N58" s="12">
        <v>-9.7471022128556406E-2</v>
      </c>
      <c r="O58" s="12">
        <v>3.7361354349095155E-2</v>
      </c>
      <c r="P58" s="12">
        <v>5.3460889138998269E-2</v>
      </c>
      <c r="Q58" s="12">
        <v>3.3653846153846256E-2</v>
      </c>
      <c r="R58" s="35">
        <v>344</v>
      </c>
      <c r="S58" s="35">
        <v>2569</v>
      </c>
      <c r="T58" s="35">
        <v>1212</v>
      </c>
    </row>
    <row r="59" spans="1:20" x14ac:dyDescent="0.75">
      <c r="A59" s="4" t="s">
        <v>134</v>
      </c>
      <c r="B59" t="s">
        <v>233</v>
      </c>
      <c r="C59">
        <v>56</v>
      </c>
      <c r="D59">
        <v>3687</v>
      </c>
      <c r="E59">
        <v>1159</v>
      </c>
      <c r="F59" s="47">
        <v>1.142390860873113E-2</v>
      </c>
      <c r="G59" s="47">
        <v>0.75214198286413714</v>
      </c>
      <c r="H59" s="47">
        <v>0.23643410852713179</v>
      </c>
      <c r="I59" s="12">
        <v>3.9665970772442494E-2</v>
      </c>
      <c r="J59" s="39">
        <v>-6.6265060240963902E-2</v>
      </c>
      <c r="K59" s="12">
        <v>6.9892473118280396E-3</v>
      </c>
      <c r="L59" s="12">
        <v>1.3347570742124892E-2</v>
      </c>
      <c r="M59" s="12">
        <v>-9.7471022128556406E-2</v>
      </c>
      <c r="N59" s="12">
        <v>3.7361354349095155E-2</v>
      </c>
      <c r="O59" s="12">
        <v>5.3460889138998269E-2</v>
      </c>
      <c r="P59" s="12">
        <v>3.3653846153846256E-2</v>
      </c>
      <c r="Q59" s="12">
        <v>2.4289405684754461E-2</v>
      </c>
      <c r="R59" s="35">
        <v>189</v>
      </c>
      <c r="S59" s="35">
        <v>2861</v>
      </c>
      <c r="T59" s="35">
        <v>1396</v>
      </c>
    </row>
    <row r="60" spans="1:20" x14ac:dyDescent="0.75">
      <c r="A60" s="4" t="s">
        <v>135</v>
      </c>
      <c r="B60" t="s">
        <v>232</v>
      </c>
      <c r="C60">
        <v>48</v>
      </c>
      <c r="D60">
        <v>3372</v>
      </c>
      <c r="E60">
        <v>1020</v>
      </c>
      <c r="F60" s="47">
        <v>1.0810810810810811E-2</v>
      </c>
      <c r="G60" s="47">
        <v>0.75945945945945947</v>
      </c>
      <c r="H60" s="47">
        <v>0.22972972972972974</v>
      </c>
      <c r="I60" s="12">
        <v>-6.6265060240963902E-2</v>
      </c>
      <c r="J60" s="39">
        <v>6.9892473118280396E-3</v>
      </c>
      <c r="K60" s="12">
        <v>1.3347570742124892E-2</v>
      </c>
      <c r="L60" s="12">
        <v>-9.7471022128556406E-2</v>
      </c>
      <c r="M60" s="12">
        <v>3.7361354349095155E-2</v>
      </c>
      <c r="N60" s="12">
        <v>5.3460889138998269E-2</v>
      </c>
      <c r="O60" s="12">
        <v>3.3653846153846256E-2</v>
      </c>
      <c r="P60" s="12">
        <v>2.4289405684754461E-2</v>
      </c>
      <c r="Q60" s="12">
        <v>1.3622603430877955E-2</v>
      </c>
      <c r="R60" s="35">
        <v>280</v>
      </c>
      <c r="S60" s="35">
        <v>2052</v>
      </c>
      <c r="T60" s="35">
        <v>1236</v>
      </c>
    </row>
    <row r="61" spans="1:20" x14ac:dyDescent="0.75">
      <c r="A61" s="4" t="s">
        <v>136</v>
      </c>
      <c r="B61" t="s">
        <v>231</v>
      </c>
      <c r="C61">
        <v>51</v>
      </c>
      <c r="D61">
        <v>3474</v>
      </c>
      <c r="E61">
        <v>1099</v>
      </c>
      <c r="F61" s="47">
        <v>1.1029411764705883E-2</v>
      </c>
      <c r="G61" s="47">
        <v>0.75129757785467133</v>
      </c>
      <c r="H61" s="47">
        <v>0.23767301038062283</v>
      </c>
      <c r="I61" s="12">
        <v>6.9892473118280396E-3</v>
      </c>
      <c r="J61" s="39">
        <v>1.3347570742124892E-2</v>
      </c>
      <c r="K61" s="12">
        <v>-9.7471022128556406E-2</v>
      </c>
      <c r="L61" s="12">
        <v>3.7361354349095155E-2</v>
      </c>
      <c r="M61" s="12">
        <v>5.3460889138998269E-2</v>
      </c>
      <c r="N61" s="12">
        <v>3.3653846153846256E-2</v>
      </c>
      <c r="O61" s="12">
        <v>2.4289405684754461E-2</v>
      </c>
      <c r="P61" s="12">
        <v>1.3622603430877955E-2</v>
      </c>
      <c r="Q61" s="12">
        <v>1.0452961672473782E-2</v>
      </c>
      <c r="R61" s="35">
        <v>264</v>
      </c>
      <c r="S61" s="35">
        <v>2207</v>
      </c>
      <c r="T61" s="35">
        <v>1310</v>
      </c>
    </row>
    <row r="62" spans="1:20" x14ac:dyDescent="0.75">
      <c r="A62" s="4" t="s">
        <v>137</v>
      </c>
      <c r="B62" t="s">
        <v>230</v>
      </c>
      <c r="C62">
        <v>45</v>
      </c>
      <c r="D62">
        <v>3135</v>
      </c>
      <c r="E62">
        <v>933</v>
      </c>
      <c r="F62" s="47">
        <v>1.0940919037199124E-2</v>
      </c>
      <c r="G62" s="47">
        <v>0.76221735959153902</v>
      </c>
      <c r="H62" s="47">
        <v>0.22684172137126185</v>
      </c>
      <c r="I62" s="12">
        <v>1.3347570742124892E-2</v>
      </c>
      <c r="J62" s="39">
        <v>-9.7471022128556406E-2</v>
      </c>
      <c r="K62" s="12">
        <v>3.7361354349095155E-2</v>
      </c>
      <c r="L62" s="12">
        <v>5.3460889138998269E-2</v>
      </c>
      <c r="M62" s="12">
        <v>3.3653846153846256E-2</v>
      </c>
      <c r="N62" s="12">
        <v>2.4289405684754461E-2</v>
      </c>
      <c r="O62" s="12">
        <v>1.3622603430877955E-2</v>
      </c>
      <c r="P62" s="12">
        <v>1.0452961672473782E-2</v>
      </c>
      <c r="Q62" s="12">
        <v>2.561576354679795E-2</v>
      </c>
      <c r="R62" s="35">
        <v>246</v>
      </c>
      <c r="S62" s="35">
        <v>2022</v>
      </c>
      <c r="T62" s="35">
        <v>1356</v>
      </c>
    </row>
    <row r="63" spans="1:20" x14ac:dyDescent="0.75">
      <c r="A63" s="4" t="s">
        <v>138</v>
      </c>
      <c r="B63" t="s">
        <v>229</v>
      </c>
      <c r="C63">
        <v>45</v>
      </c>
      <c r="D63">
        <v>3023</v>
      </c>
      <c r="E63">
        <v>1011</v>
      </c>
      <c r="F63" s="47">
        <v>1.1032115714635941E-2</v>
      </c>
      <c r="G63" s="47">
        <v>0.74111301789654327</v>
      </c>
      <c r="H63" s="47">
        <v>0.24785486638882079</v>
      </c>
      <c r="I63" s="12">
        <v>-9.7471022128556406E-2</v>
      </c>
      <c r="J63" s="39">
        <v>3.7361354349095155E-2</v>
      </c>
      <c r="K63" s="12">
        <v>5.3460889138998269E-2</v>
      </c>
      <c r="L63" s="12">
        <v>3.3653846153846256E-2</v>
      </c>
      <c r="M63" s="12">
        <v>2.4289405684754461E-2</v>
      </c>
      <c r="N63" s="12">
        <v>1.3622603430877955E-2</v>
      </c>
      <c r="O63" s="12">
        <v>1.0452961672473782E-2</v>
      </c>
      <c r="P63" s="12">
        <v>2.561576354679795E-2</v>
      </c>
      <c r="Q63" s="12">
        <v>0.1589817483189242</v>
      </c>
      <c r="R63" s="35">
        <v>233</v>
      </c>
      <c r="S63" s="35">
        <v>2142</v>
      </c>
      <c r="T63" s="35">
        <v>1481</v>
      </c>
    </row>
    <row r="64" spans="1:20" x14ac:dyDescent="0.75">
      <c r="A64" s="4" t="s">
        <v>139</v>
      </c>
      <c r="B64" t="s">
        <v>228</v>
      </c>
      <c r="C64">
        <v>45</v>
      </c>
      <c r="D64">
        <v>2872</v>
      </c>
      <c r="E64">
        <v>984</v>
      </c>
      <c r="F64" s="47">
        <v>1.1535503716995642E-2</v>
      </c>
      <c r="G64" s="47">
        <v>0.73622148167136636</v>
      </c>
      <c r="H64" s="47">
        <v>0.25224301461163806</v>
      </c>
      <c r="I64" s="12">
        <v>3.7361354349095155E-2</v>
      </c>
      <c r="J64" s="39">
        <v>5.3460889138998269E-2</v>
      </c>
      <c r="K64" s="12">
        <v>3.3653846153846256E-2</v>
      </c>
      <c r="L64" s="12">
        <v>2.4289405684754461E-2</v>
      </c>
      <c r="M64" s="12">
        <v>1.3622603430877955E-2</v>
      </c>
      <c r="N64" s="12">
        <v>1.0452961672473782E-2</v>
      </c>
      <c r="O64" s="12">
        <v>2.561576354679795E-2</v>
      </c>
      <c r="P64" s="12">
        <v>0.1589817483189242</v>
      </c>
      <c r="Q64" s="12">
        <v>-0.39328636552009943</v>
      </c>
      <c r="R64" s="35">
        <v>297</v>
      </c>
      <c r="S64" s="35">
        <v>2254</v>
      </c>
      <c r="T64" s="35">
        <v>1354</v>
      </c>
    </row>
    <row r="65" spans="1:20" x14ac:dyDescent="0.75">
      <c r="A65" s="4" t="s">
        <v>140</v>
      </c>
      <c r="B65" t="s">
        <v>295</v>
      </c>
      <c r="C65">
        <v>50</v>
      </c>
      <c r="D65">
        <v>2777</v>
      </c>
      <c r="E65">
        <v>936</v>
      </c>
      <c r="F65" s="47">
        <v>1.3287270794578794E-2</v>
      </c>
      <c r="G65" s="47">
        <v>0.7379750199309062</v>
      </c>
      <c r="H65" s="47">
        <v>0.24873770927451502</v>
      </c>
      <c r="I65" s="12">
        <v>5.3460889138998269E-2</v>
      </c>
      <c r="J65" s="39">
        <v>3.3653846153846256E-2</v>
      </c>
      <c r="K65" s="12">
        <v>2.4289405684754461E-2</v>
      </c>
      <c r="L65" s="12">
        <v>1.3622603430877955E-2</v>
      </c>
      <c r="M65" s="12">
        <v>1.0452961672473782E-2</v>
      </c>
      <c r="N65" s="12">
        <v>2.561576354679795E-2</v>
      </c>
      <c r="O65" s="12">
        <v>0.1589817483189242</v>
      </c>
      <c r="P65" s="12">
        <v>-0.39328636552009943</v>
      </c>
      <c r="Q65" s="12">
        <v>0</v>
      </c>
      <c r="R65" s="35">
        <v>312</v>
      </c>
      <c r="S65" s="35">
        <v>1521</v>
      </c>
      <c r="T65" s="35">
        <v>1240</v>
      </c>
    </row>
    <row r="66" spans="1:20" x14ac:dyDescent="0.75">
      <c r="A66" s="4" t="s">
        <v>141</v>
      </c>
      <c r="B66" t="s">
        <v>226</v>
      </c>
      <c r="C66">
        <v>33</v>
      </c>
      <c r="D66">
        <v>2787</v>
      </c>
      <c r="E66">
        <v>930</v>
      </c>
      <c r="F66" s="47">
        <v>8.8000000000000005E-3</v>
      </c>
      <c r="G66" s="47">
        <v>0.74319999999999997</v>
      </c>
      <c r="H66" s="47">
        <v>0.248</v>
      </c>
      <c r="I66" s="12">
        <v>3.3653846153846256E-2</v>
      </c>
      <c r="J66" s="39">
        <v>2.4289405684754461E-2</v>
      </c>
      <c r="K66" s="12">
        <v>1.3622603430877955E-2</v>
      </c>
      <c r="L66" s="12">
        <v>1.0452961672473782E-2</v>
      </c>
      <c r="M66" s="12">
        <v>2.561576354679795E-2</v>
      </c>
      <c r="N66" s="12">
        <v>0.1589817483189242</v>
      </c>
      <c r="O66" s="12">
        <v>-0.39328636552009943</v>
      </c>
      <c r="P66" s="12">
        <v>0</v>
      </c>
      <c r="Q66" s="12">
        <v>0</v>
      </c>
      <c r="R66" s="35">
        <v>229</v>
      </c>
      <c r="S66" s="35">
        <v>1717</v>
      </c>
      <c r="T66" s="35">
        <v>1335</v>
      </c>
    </row>
    <row r="67" spans="1:20" x14ac:dyDescent="0.75">
      <c r="A67" s="4" t="s">
        <v>142</v>
      </c>
      <c r="B67" t="s">
        <v>225</v>
      </c>
      <c r="C67">
        <v>30</v>
      </c>
      <c r="D67">
        <v>2888</v>
      </c>
      <c r="E67">
        <v>990</v>
      </c>
      <c r="F67" s="47">
        <v>7.6765609007164786E-3</v>
      </c>
      <c r="G67" s="47">
        <v>0.73899692937563977</v>
      </c>
      <c r="H67" s="47">
        <v>0.25332650972364379</v>
      </c>
      <c r="I67" s="12">
        <v>2.4289405684754461E-2</v>
      </c>
      <c r="J67" s="39">
        <v>1.3622603430877955E-2</v>
      </c>
      <c r="K67" s="12">
        <v>1.0452961672473782E-2</v>
      </c>
      <c r="L67" s="12">
        <v>2.561576354679795E-2</v>
      </c>
      <c r="M67" s="12">
        <v>0.1589817483189242</v>
      </c>
      <c r="N67" s="12">
        <v>-0.39328636552009943</v>
      </c>
      <c r="O67" s="12">
        <v>0</v>
      </c>
      <c r="P67" s="12">
        <v>0</v>
      </c>
      <c r="Q67" s="12">
        <v>0</v>
      </c>
      <c r="R67" s="35">
        <v>276</v>
      </c>
      <c r="S67" s="35">
        <v>1566</v>
      </c>
      <c r="T67" s="35">
        <v>1306</v>
      </c>
    </row>
    <row r="68" spans="1:20" x14ac:dyDescent="0.75">
      <c r="A68" s="4" t="s">
        <v>143</v>
      </c>
      <c r="B68" t="s">
        <v>224</v>
      </c>
      <c r="C68">
        <v>30</v>
      </c>
      <c r="D68">
        <v>2921</v>
      </c>
      <c r="E68">
        <v>943</v>
      </c>
      <c r="F68" s="47">
        <v>7.7041602465331279E-3</v>
      </c>
      <c r="G68" s="47">
        <v>0.75012840267077552</v>
      </c>
      <c r="H68" s="47">
        <v>0.24216743708269131</v>
      </c>
      <c r="I68" s="12">
        <v>1.3622603430877955E-2</v>
      </c>
      <c r="J68" s="39">
        <v>1.0452961672473782E-2</v>
      </c>
      <c r="K68" s="12">
        <v>2.561576354679795E-2</v>
      </c>
      <c r="L68" s="12">
        <v>0.1589817483189242</v>
      </c>
      <c r="M68" s="12">
        <v>-0.39328636552009943</v>
      </c>
      <c r="N68" s="12">
        <v>0</v>
      </c>
      <c r="O68" s="12">
        <v>0</v>
      </c>
      <c r="P68" s="12">
        <v>0</v>
      </c>
      <c r="Q68" s="12">
        <v>0</v>
      </c>
      <c r="R68" s="35">
        <v>349</v>
      </c>
      <c r="S68" s="35">
        <v>1756</v>
      </c>
      <c r="T68" s="35">
        <v>1250</v>
      </c>
    </row>
    <row r="69" spans="1:20" x14ac:dyDescent="0.75">
      <c r="A69" s="4" t="s">
        <v>144</v>
      </c>
      <c r="B69" t="s">
        <v>223</v>
      </c>
      <c r="C69">
        <v>42</v>
      </c>
      <c r="D69">
        <v>2827</v>
      </c>
      <c r="E69">
        <v>880</v>
      </c>
      <c r="F69" s="47">
        <v>1.1202987463323552E-2</v>
      </c>
      <c r="G69" s="47">
        <v>0.75406775140037341</v>
      </c>
      <c r="H69" s="47">
        <v>0.23472926113630302</v>
      </c>
      <c r="I69" s="12">
        <v>1.0452961672473782E-2</v>
      </c>
      <c r="J69" s="39">
        <v>2.561576354679795E-2</v>
      </c>
      <c r="K69" s="12">
        <v>0.1589817483189242</v>
      </c>
      <c r="L69" s="12">
        <v>-0.39328636552009943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35">
        <v>237</v>
      </c>
      <c r="S69" s="35">
        <v>1771</v>
      </c>
      <c r="T69" s="35">
        <v>1285</v>
      </c>
    </row>
    <row r="70" spans="1:20" x14ac:dyDescent="0.75">
      <c r="A70" s="4" t="s">
        <v>145</v>
      </c>
      <c r="B70" t="s">
        <v>222</v>
      </c>
      <c r="C70">
        <v>49</v>
      </c>
      <c r="D70">
        <v>2872</v>
      </c>
      <c r="E70">
        <v>917</v>
      </c>
      <c r="F70" s="47">
        <v>1.2767066180302241E-2</v>
      </c>
      <c r="G70" s="47">
        <v>0.74830640958832728</v>
      </c>
      <c r="H70" s="47">
        <v>0.23892652423137051</v>
      </c>
      <c r="I70" s="12">
        <v>2.561576354679795E-2</v>
      </c>
      <c r="J70" s="39">
        <v>0.1589817483189242</v>
      </c>
      <c r="K70" s="12">
        <v>-0.39328636552009943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35">
        <v>206</v>
      </c>
      <c r="S70" s="35">
        <v>2032</v>
      </c>
      <c r="T70" s="35">
        <v>1270</v>
      </c>
    </row>
    <row r="71" spans="1:20" x14ac:dyDescent="0.75">
      <c r="A71" s="4" t="s">
        <v>146</v>
      </c>
      <c r="B71" t="s">
        <v>221</v>
      </c>
      <c r="C71">
        <v>38</v>
      </c>
      <c r="D71">
        <v>2265</v>
      </c>
      <c r="E71">
        <v>669</v>
      </c>
      <c r="F71" s="47">
        <v>1.278600269179004E-2</v>
      </c>
      <c r="G71" s="47">
        <v>0.76211305518169581</v>
      </c>
      <c r="H71" s="47">
        <v>0.22510094212651413</v>
      </c>
      <c r="I71" s="12">
        <v>0.1589817483189242</v>
      </c>
      <c r="J71" s="39">
        <v>-0.39328636552009943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35">
        <v>302</v>
      </c>
      <c r="S71" s="35">
        <v>1627</v>
      </c>
      <c r="T71" s="35">
        <v>1232</v>
      </c>
    </row>
    <row r="72" spans="1:20" x14ac:dyDescent="0.75">
      <c r="A72" s="4" t="s">
        <v>147</v>
      </c>
      <c r="B72" t="s">
        <v>220</v>
      </c>
      <c r="C72">
        <v>36</v>
      </c>
      <c r="D72">
        <v>2555</v>
      </c>
      <c r="E72">
        <v>918</v>
      </c>
      <c r="F72" s="47">
        <v>1.0259333143345683E-2</v>
      </c>
      <c r="G72" s="47">
        <v>0.72812767170133941</v>
      </c>
      <c r="H72" s="47">
        <v>0.26161299515531489</v>
      </c>
      <c r="I72" s="12">
        <v>-0.39328636552009943</v>
      </c>
      <c r="J72" s="39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35">
        <v>463</v>
      </c>
      <c r="S72" s="35">
        <v>1698</v>
      </c>
      <c r="T72" s="35">
        <v>1197</v>
      </c>
    </row>
    <row r="73" spans="1:20" x14ac:dyDescent="0.75">
      <c r="F73" s="47" t="e">
        <v>#DIV/0!</v>
      </c>
      <c r="G73" s="47" t="e">
        <v>#DIV/0!</v>
      </c>
      <c r="H73" s="47" t="e">
        <v>#DIV/0!</v>
      </c>
      <c r="J73" s="38"/>
      <c r="O73"/>
      <c r="P73"/>
      <c r="Q73"/>
      <c r="R73" s="23"/>
      <c r="S73" s="23"/>
      <c r="T73" s="23"/>
    </row>
  </sheetData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202D6-A89C-4F7E-BBEF-F9625DEA372E}">
  <dimension ref="A1:P18"/>
  <sheetViews>
    <sheetView workbookViewId="0">
      <selection activeCell="H24" sqref="H24"/>
    </sheetView>
  </sheetViews>
  <sheetFormatPr defaultColWidth="8.86328125" defaultRowHeight="14.75" x14ac:dyDescent="0.75"/>
  <cols>
    <col min="1" max="1" width="20" bestFit="1" customWidth="1"/>
    <col min="2" max="2" width="20.2265625" bestFit="1" customWidth="1"/>
    <col min="3" max="3" width="18.54296875" bestFit="1" customWidth="1"/>
    <col min="4" max="4" width="18.76953125" bestFit="1" customWidth="1"/>
    <col min="5" max="5" width="18" bestFit="1" customWidth="1"/>
    <col min="6" max="13" width="12.2265625" bestFit="1" customWidth="1"/>
    <col min="14" max="14" width="20" bestFit="1" customWidth="1"/>
    <col min="15" max="15" width="18.76953125" bestFit="1" customWidth="1"/>
    <col min="16" max="16" width="18.86328125" bestFit="1" customWidth="1"/>
  </cols>
  <sheetData>
    <row r="1" spans="1:16" x14ac:dyDescent="0.75">
      <c r="A1" s="29"/>
      <c r="B1" s="29" t="s">
        <v>342</v>
      </c>
      <c r="C1" s="29" t="s">
        <v>343</v>
      </c>
      <c r="D1" s="29" t="s">
        <v>344</v>
      </c>
      <c r="E1" s="29" t="s">
        <v>345</v>
      </c>
      <c r="F1" s="29" t="s">
        <v>311</v>
      </c>
      <c r="G1" s="29" t="s">
        <v>312</v>
      </c>
      <c r="H1" s="29" t="s">
        <v>313</v>
      </c>
      <c r="I1" s="29" t="s">
        <v>314</v>
      </c>
      <c r="J1" s="29" t="s">
        <v>315</v>
      </c>
      <c r="K1" s="29" t="s">
        <v>316</v>
      </c>
      <c r="L1" s="29" t="s">
        <v>317</v>
      </c>
      <c r="M1" s="29" t="s">
        <v>318</v>
      </c>
      <c r="N1" s="29" t="s">
        <v>354</v>
      </c>
      <c r="O1" s="29" t="s">
        <v>355</v>
      </c>
      <c r="P1" s="29" t="s">
        <v>356</v>
      </c>
    </row>
    <row r="2" spans="1:16" x14ac:dyDescent="0.75">
      <c r="A2" s="27" t="s">
        <v>342</v>
      </c>
      <c r="B2" s="27">
        <v>1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16" x14ac:dyDescent="0.75">
      <c r="A3" s="27" t="s">
        <v>343</v>
      </c>
      <c r="B3" s="27">
        <v>0.87304438717159016</v>
      </c>
      <c r="C3" s="27">
        <v>1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</row>
    <row r="4" spans="1:16" x14ac:dyDescent="0.75">
      <c r="A4" s="27" t="s">
        <v>344</v>
      </c>
      <c r="B4" s="27">
        <v>0.86703631893611999</v>
      </c>
      <c r="C4" s="27">
        <v>0.99175814553721708</v>
      </c>
      <c r="D4" s="27">
        <v>1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</row>
    <row r="5" spans="1:16" x14ac:dyDescent="0.75">
      <c r="A5" s="27" t="s">
        <v>345</v>
      </c>
      <c r="B5" s="27">
        <v>-7.2024370996758222E-2</v>
      </c>
      <c r="C5" s="27">
        <v>-8.9391536131291541E-2</v>
      </c>
      <c r="D5" s="27">
        <v>-0.12208050006691133</v>
      </c>
      <c r="E5" s="27">
        <v>1</v>
      </c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</row>
    <row r="6" spans="1:16" x14ac:dyDescent="0.75">
      <c r="A6" s="27" t="s">
        <v>311</v>
      </c>
      <c r="B6" s="27">
        <v>-2.906981546952761E-2</v>
      </c>
      <c r="C6" s="27">
        <v>-6.2156738011141674E-2</v>
      </c>
      <c r="D6" s="27">
        <v>-3.0577632646103539E-2</v>
      </c>
      <c r="E6" s="27">
        <v>0.10352408160870874</v>
      </c>
      <c r="F6" s="27">
        <v>1</v>
      </c>
      <c r="G6" s="27"/>
      <c r="H6" s="27"/>
      <c r="I6" s="27"/>
      <c r="J6" s="27"/>
      <c r="K6" s="27"/>
      <c r="L6" s="27"/>
      <c r="M6" s="27"/>
      <c r="N6" s="27"/>
      <c r="O6" s="27"/>
      <c r="P6" s="27"/>
    </row>
    <row r="7" spans="1:16" x14ac:dyDescent="0.75">
      <c r="A7" s="27" t="s">
        <v>312</v>
      </c>
      <c r="B7" s="27">
        <v>-0.10200246449141141</v>
      </c>
      <c r="C7" s="27">
        <v>-0.11076729543597305</v>
      </c>
      <c r="D7" s="27">
        <v>-0.11910042212382715</v>
      </c>
      <c r="E7" s="27">
        <v>-0.22286072447876029</v>
      </c>
      <c r="F7" s="27">
        <v>0.10366599234116188</v>
      </c>
      <c r="G7" s="27">
        <v>1</v>
      </c>
      <c r="H7" s="27"/>
      <c r="I7" s="27"/>
      <c r="J7" s="27"/>
      <c r="K7" s="27"/>
      <c r="L7" s="27"/>
      <c r="M7" s="27"/>
      <c r="N7" s="27"/>
      <c r="O7" s="27"/>
      <c r="P7" s="27"/>
    </row>
    <row r="8" spans="1:16" x14ac:dyDescent="0.75">
      <c r="A8" s="27" t="s">
        <v>313</v>
      </c>
      <c r="B8" s="27">
        <v>-5.3851405392058238E-2</v>
      </c>
      <c r="C8" s="27">
        <v>-0.10130825732344487</v>
      </c>
      <c r="D8" s="27">
        <v>-7.9518618790640788E-2</v>
      </c>
      <c r="E8" s="27">
        <v>-0.1606813837306702</v>
      </c>
      <c r="F8" s="27">
        <v>-0.22462645426428285</v>
      </c>
      <c r="G8" s="27">
        <v>0.10066546200578377</v>
      </c>
      <c r="H8" s="27">
        <v>1</v>
      </c>
      <c r="I8" s="27"/>
      <c r="J8" s="27"/>
      <c r="K8" s="27"/>
      <c r="L8" s="27"/>
      <c r="M8" s="27"/>
      <c r="N8" s="27"/>
      <c r="O8" s="27"/>
      <c r="P8" s="27"/>
    </row>
    <row r="9" spans="1:16" x14ac:dyDescent="0.75">
      <c r="A9" s="27" t="s">
        <v>314</v>
      </c>
      <c r="B9" s="27">
        <v>-9.8792844065512947E-2</v>
      </c>
      <c r="C9" s="27">
        <v>-9.6108496622767547E-2</v>
      </c>
      <c r="D9" s="27">
        <v>-9.1665235798597547E-2</v>
      </c>
      <c r="E9" s="27">
        <v>9.1790158676322162E-2</v>
      </c>
      <c r="F9" s="27">
        <v>-0.16080876756569978</v>
      </c>
      <c r="G9" s="27">
        <v>-0.2268127992608511</v>
      </c>
      <c r="H9" s="27">
        <v>9.3920972010900133E-2</v>
      </c>
      <c r="I9" s="27">
        <v>1</v>
      </c>
      <c r="J9" s="27"/>
      <c r="K9" s="27"/>
      <c r="L9" s="27"/>
      <c r="M9" s="27"/>
      <c r="N9" s="27"/>
      <c r="O9" s="27"/>
      <c r="P9" s="27"/>
    </row>
    <row r="10" spans="1:16" x14ac:dyDescent="0.75">
      <c r="A10" s="27" t="s">
        <v>315</v>
      </c>
      <c r="B10" s="27">
        <v>-0.13656616468900612</v>
      </c>
      <c r="C10" s="27">
        <v>-0.1045148675391406</v>
      </c>
      <c r="D10" s="27">
        <v>-8.9735647604878455E-2</v>
      </c>
      <c r="E10" s="27">
        <v>0.15599992862226369</v>
      </c>
      <c r="F10" s="27">
        <v>9.2001284694523053E-2</v>
      </c>
      <c r="G10" s="27">
        <v>-0.16221595234018471</v>
      </c>
      <c r="H10" s="27">
        <v>-0.23459427071820635</v>
      </c>
      <c r="I10" s="27">
        <v>9.1730227368610306E-2</v>
      </c>
      <c r="J10" s="27">
        <v>1</v>
      </c>
      <c r="K10" s="27"/>
      <c r="L10" s="27"/>
      <c r="M10" s="27"/>
      <c r="N10" s="27"/>
      <c r="O10" s="27"/>
      <c r="P10" s="27"/>
    </row>
    <row r="11" spans="1:16" x14ac:dyDescent="0.75">
      <c r="A11" s="27" t="s">
        <v>316</v>
      </c>
      <c r="B11" s="27">
        <v>9.6422523203591928E-3</v>
      </c>
      <c r="C11" s="27">
        <v>-8.0835399766090971E-2</v>
      </c>
      <c r="D11" s="27">
        <v>-8.8861300423950976E-2</v>
      </c>
      <c r="E11" s="27">
        <v>-7.1937108833981481E-2</v>
      </c>
      <c r="F11" s="27">
        <v>0.1570520768388772</v>
      </c>
      <c r="G11" s="27">
        <v>8.9418472342447236E-2</v>
      </c>
      <c r="H11" s="27">
        <v>-0.17863590122774603</v>
      </c>
      <c r="I11" s="27">
        <v>-0.24254845527437166</v>
      </c>
      <c r="J11" s="27">
        <v>8.7863841424383721E-2</v>
      </c>
      <c r="K11" s="27">
        <v>1</v>
      </c>
      <c r="L11" s="27"/>
      <c r="M11" s="27"/>
      <c r="N11" s="27"/>
      <c r="O11" s="27"/>
      <c r="P11" s="27"/>
    </row>
    <row r="12" spans="1:16" x14ac:dyDescent="0.75">
      <c r="A12" s="27" t="s">
        <v>317</v>
      </c>
      <c r="B12" s="27">
        <v>5.1242319428591504E-2</v>
      </c>
      <c r="C12" s="27">
        <v>-4.965327171214666E-2</v>
      </c>
      <c r="D12" s="27">
        <v>-5.8846124438907091E-2</v>
      </c>
      <c r="E12" s="27">
        <v>-0.17619716687483242</v>
      </c>
      <c r="F12" s="27">
        <v>-7.2014710285218081E-2</v>
      </c>
      <c r="G12" s="27">
        <v>0.15970298285304166</v>
      </c>
      <c r="H12" s="27">
        <v>9.9705277585114591E-2</v>
      </c>
      <c r="I12" s="27">
        <v>-0.17508384463032883</v>
      </c>
      <c r="J12" s="27">
        <v>-0.24017249176352673</v>
      </c>
      <c r="K12" s="27">
        <v>9.6121688150420756E-2</v>
      </c>
      <c r="L12" s="27">
        <v>1</v>
      </c>
      <c r="M12" s="27"/>
      <c r="N12" s="27"/>
      <c r="O12" s="27"/>
      <c r="P12" s="27"/>
    </row>
    <row r="13" spans="1:16" x14ac:dyDescent="0.75">
      <c r="A13" s="27" t="s">
        <v>318</v>
      </c>
      <c r="B13" s="27">
        <v>-3.764397555717018E-3</v>
      </c>
      <c r="C13" s="27">
        <v>-5.6778777645489775E-2</v>
      </c>
      <c r="D13" s="27">
        <v>-6.990661657499346E-2</v>
      </c>
      <c r="E13" s="27">
        <v>-0.11250550269886407</v>
      </c>
      <c r="F13" s="27">
        <v>-0.17645408924336428</v>
      </c>
      <c r="G13" s="27">
        <v>-7.0137918590118323E-2</v>
      </c>
      <c r="H13" s="27">
        <v>0.16996378546472996</v>
      </c>
      <c r="I13" s="27">
        <v>0.10399394920019379</v>
      </c>
      <c r="J13" s="27">
        <v>-0.17268565955223694</v>
      </c>
      <c r="K13" s="27">
        <v>-0.23503770496745674</v>
      </c>
      <c r="L13" s="27">
        <v>9.2311318649193314E-2</v>
      </c>
      <c r="M13" s="27">
        <v>1</v>
      </c>
      <c r="N13" s="27"/>
      <c r="O13" s="27"/>
      <c r="P13" s="27"/>
    </row>
    <row r="14" spans="1:16" x14ac:dyDescent="0.75">
      <c r="A14" s="27" t="s">
        <v>354</v>
      </c>
      <c r="B14" s="27">
        <v>0.73258692800085856</v>
      </c>
      <c r="C14" s="27">
        <v>0.91589441936177496</v>
      </c>
      <c r="D14" s="27">
        <v>0.91332534452428371</v>
      </c>
      <c r="E14" s="27">
        <v>-0.16464283428304863</v>
      </c>
      <c r="F14" s="27">
        <v>-0.13546559196234925</v>
      </c>
      <c r="G14" s="27">
        <v>-0.12572850504447808</v>
      </c>
      <c r="H14" s="27">
        <v>-6.3475931773580033E-2</v>
      </c>
      <c r="I14" s="27">
        <v>-0.12026035169213972</v>
      </c>
      <c r="J14" s="27">
        <v>-0.10938255098353122</v>
      </c>
      <c r="K14" s="27">
        <v>-0.11446315061717581</v>
      </c>
      <c r="L14" s="27">
        <v>-0.10874594318849676</v>
      </c>
      <c r="M14" s="27">
        <v>-0.13918346782846536</v>
      </c>
      <c r="N14" s="27">
        <v>1</v>
      </c>
      <c r="O14" s="27"/>
      <c r="P14" s="27"/>
    </row>
    <row r="15" spans="1:16" x14ac:dyDescent="0.75">
      <c r="A15" s="27" t="s">
        <v>355</v>
      </c>
      <c r="B15" s="27">
        <v>0.82444886802705997</v>
      </c>
      <c r="C15" s="27">
        <v>0.95614270520517763</v>
      </c>
      <c r="D15" s="27">
        <v>0.93644664025971169</v>
      </c>
      <c r="E15" s="27">
        <v>-7.8075597241857031E-2</v>
      </c>
      <c r="F15" s="27">
        <v>-7.7349169183536265E-2</v>
      </c>
      <c r="G15" s="27">
        <v>-0.14623913604644664</v>
      </c>
      <c r="H15" s="27">
        <v>-0.13575822965615686</v>
      </c>
      <c r="I15" s="27">
        <v>-0.13218838441920033</v>
      </c>
      <c r="J15" s="27">
        <v>-0.11038333389527626</v>
      </c>
      <c r="K15" s="27">
        <v>-0.11951110594640207</v>
      </c>
      <c r="L15" s="27">
        <v>-7.4470973111965155E-2</v>
      </c>
      <c r="M15" s="27">
        <v>-0.13125694904412782</v>
      </c>
      <c r="N15" s="27">
        <v>0.89583499314191972</v>
      </c>
      <c r="O15" s="27">
        <v>1</v>
      </c>
      <c r="P15" s="27"/>
    </row>
    <row r="16" spans="1:16" ht="15.5" thickBot="1" x14ac:dyDescent="0.9">
      <c r="A16" s="28" t="s">
        <v>356</v>
      </c>
      <c r="B16" s="28">
        <v>0.78052472922760674</v>
      </c>
      <c r="C16" s="28">
        <v>0.95256067839738456</v>
      </c>
      <c r="D16" s="28">
        <v>0.93049162600171165</v>
      </c>
      <c r="E16" s="28">
        <v>-0.10040883021038044</v>
      </c>
      <c r="F16" s="28">
        <v>-9.2001523933545465E-2</v>
      </c>
      <c r="G16" s="28">
        <v>-0.11044231882209632</v>
      </c>
      <c r="H16" s="28">
        <v>-0.12120747681209053</v>
      </c>
      <c r="I16" s="28">
        <v>-0.12418426486818777</v>
      </c>
      <c r="J16" s="28">
        <v>-0.12905284344131945</v>
      </c>
      <c r="K16" s="28">
        <v>-0.12687806705505295</v>
      </c>
      <c r="L16" s="28">
        <v>-0.10829342213356118</v>
      </c>
      <c r="M16" s="28">
        <v>-0.1154387693504423</v>
      </c>
      <c r="N16" s="28">
        <v>0.93666344893157227</v>
      </c>
      <c r="O16" s="28">
        <v>0.96584263072582111</v>
      </c>
      <c r="P16" s="28">
        <v>1</v>
      </c>
    </row>
    <row r="18" spans="1:1" x14ac:dyDescent="0.75">
      <c r="A18" s="35" t="s">
        <v>320</v>
      </c>
    </row>
  </sheetData>
  <conditionalFormatting sqref="B2:P16">
    <cfRule type="cellIs" dxfId="7" priority="2" operator="greaterThan">
      <formula>0.6</formula>
    </cfRule>
  </conditionalFormatting>
  <conditionalFormatting sqref="A18">
    <cfRule type="cellIs" dxfId="6" priority="1" operator="greaterThan">
      <formula>0.6</formula>
    </cfRule>
  </conditionalFormatting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2554-F3EB-468D-88F5-D3B6A054A275}">
  <sheetPr>
    <tabColor theme="0" tint="-0.249977111117893"/>
  </sheetPr>
  <dimension ref="A1:F214"/>
  <sheetViews>
    <sheetView workbookViewId="0">
      <selection activeCell="G35" sqref="G35"/>
    </sheetView>
  </sheetViews>
  <sheetFormatPr defaultRowHeight="14.75" x14ac:dyDescent="0.75"/>
  <cols>
    <col min="1" max="1" width="37.08984375" bestFit="1" customWidth="1"/>
    <col min="2" max="2" width="20.6796875" bestFit="1" customWidth="1"/>
    <col min="3" max="3" width="16" bestFit="1" customWidth="1"/>
    <col min="4" max="4" width="11" bestFit="1" customWidth="1"/>
    <col min="5" max="6" width="12.2265625" bestFit="1" customWidth="1"/>
    <col min="8" max="8" width="37.08984375" bestFit="1" customWidth="1"/>
  </cols>
  <sheetData>
    <row r="1" spans="1:6" ht="15" x14ac:dyDescent="0.8">
      <c r="A1" s="1" t="s">
        <v>0</v>
      </c>
      <c r="B1" s="1" t="s">
        <v>216</v>
      </c>
      <c r="C1" s="1" t="s">
        <v>0</v>
      </c>
      <c r="D1" s="1" t="s">
        <v>218</v>
      </c>
      <c r="E1" s="1" t="s">
        <v>1</v>
      </c>
      <c r="F1" s="1" t="s">
        <v>158</v>
      </c>
    </row>
    <row r="2" spans="1:6" x14ac:dyDescent="0.75">
      <c r="A2" s="34" t="s">
        <v>2</v>
      </c>
      <c r="B2" t="str">
        <f>TEXT(C2,"YYYY-MM-DD")&amp;"--"&amp;TEXT(D2,"YYYY-MM-DD")</f>
        <v>2019-12-28--2020-01-03</v>
      </c>
      <c r="C2" s="11">
        <v>43827</v>
      </c>
      <c r="D2" s="11">
        <f>C2+6</f>
        <v>43833</v>
      </c>
      <c r="E2" s="34" t="s">
        <v>3</v>
      </c>
      <c r="F2" s="34">
        <v>363</v>
      </c>
    </row>
    <row r="3" spans="1:6" x14ac:dyDescent="0.75">
      <c r="A3" s="34" t="s">
        <v>2</v>
      </c>
      <c r="B3" s="34" t="str">
        <f t="shared" ref="B3:B66" si="0">TEXT(C3,"YYYY-MM-DD")&amp;"--"&amp;TEXT(D3,"YYYY-MM-DD")</f>
        <v>2019-12-28--2020-01-03</v>
      </c>
      <c r="C3" s="11">
        <v>43827</v>
      </c>
      <c r="D3" s="11">
        <f t="shared" ref="D3:D66" si="1">C3+6</f>
        <v>43833</v>
      </c>
      <c r="E3" s="34" t="s">
        <v>4</v>
      </c>
      <c r="F3" s="34">
        <v>43</v>
      </c>
    </row>
    <row r="4" spans="1:6" x14ac:dyDescent="0.75">
      <c r="A4" s="34" t="s">
        <v>2</v>
      </c>
      <c r="B4" s="34" t="str">
        <f t="shared" si="0"/>
        <v>2019-12-28--2020-01-03</v>
      </c>
      <c r="C4" s="11">
        <v>43827</v>
      </c>
      <c r="D4" s="11">
        <f t="shared" si="1"/>
        <v>43833</v>
      </c>
      <c r="E4" s="34" t="s">
        <v>5</v>
      </c>
      <c r="F4" s="34">
        <v>16</v>
      </c>
    </row>
    <row r="5" spans="1:6" x14ac:dyDescent="0.75">
      <c r="A5" s="34" t="s">
        <v>6</v>
      </c>
      <c r="B5" s="34" t="str">
        <f t="shared" si="0"/>
        <v>2020-01-04--2020-01-10</v>
      </c>
      <c r="C5" s="11">
        <v>43834</v>
      </c>
      <c r="D5" s="11">
        <f t="shared" si="1"/>
        <v>43840</v>
      </c>
      <c r="E5" s="34" t="s">
        <v>3</v>
      </c>
      <c r="F5" s="34">
        <v>1932</v>
      </c>
    </row>
    <row r="6" spans="1:6" x14ac:dyDescent="0.75">
      <c r="A6" s="34" t="s">
        <v>6</v>
      </c>
      <c r="B6" s="34" t="str">
        <f t="shared" si="0"/>
        <v>2020-01-04--2020-01-10</v>
      </c>
      <c r="C6" s="11">
        <v>43834</v>
      </c>
      <c r="D6" s="11">
        <f t="shared" si="1"/>
        <v>43840</v>
      </c>
      <c r="E6" s="34" t="s">
        <v>4</v>
      </c>
      <c r="F6" s="34">
        <v>86</v>
      </c>
    </row>
    <row r="7" spans="1:6" x14ac:dyDescent="0.75">
      <c r="A7" s="34" t="s">
        <v>6</v>
      </c>
      <c r="B7" s="34" t="str">
        <f t="shared" si="0"/>
        <v>2020-01-04--2020-01-10</v>
      </c>
      <c r="C7" s="11">
        <v>43834</v>
      </c>
      <c r="D7" s="11">
        <f t="shared" si="1"/>
        <v>43840</v>
      </c>
      <c r="E7" s="34" t="s">
        <v>5</v>
      </c>
      <c r="F7" s="34">
        <v>42</v>
      </c>
    </row>
    <row r="8" spans="1:6" x14ac:dyDescent="0.75">
      <c r="A8" s="34" t="s">
        <v>7</v>
      </c>
      <c r="B8" s="34" t="str">
        <f t="shared" si="0"/>
        <v>2020-01-11--2020-01-17</v>
      </c>
      <c r="C8" s="11">
        <v>43841</v>
      </c>
      <c r="D8" s="11">
        <f t="shared" si="1"/>
        <v>43847</v>
      </c>
      <c r="E8" s="34" t="s">
        <v>3</v>
      </c>
      <c r="F8" s="34">
        <v>1077</v>
      </c>
    </row>
    <row r="9" spans="1:6" x14ac:dyDescent="0.75">
      <c r="A9" s="34" t="s">
        <v>7</v>
      </c>
      <c r="B9" s="34" t="str">
        <f t="shared" si="0"/>
        <v>2020-01-11--2020-01-17</v>
      </c>
      <c r="C9" s="11">
        <v>43841</v>
      </c>
      <c r="D9" s="11">
        <f t="shared" si="1"/>
        <v>43847</v>
      </c>
      <c r="E9" s="34" t="s">
        <v>4</v>
      </c>
      <c r="F9" s="34">
        <v>88</v>
      </c>
    </row>
    <row r="10" spans="1:6" x14ac:dyDescent="0.75">
      <c r="A10" s="34" t="s">
        <v>7</v>
      </c>
      <c r="B10" s="34" t="str">
        <f t="shared" si="0"/>
        <v>2020-01-11--2020-01-17</v>
      </c>
      <c r="C10" s="11">
        <v>43841</v>
      </c>
      <c r="D10" s="11">
        <f t="shared" si="1"/>
        <v>43847</v>
      </c>
      <c r="E10" s="34" t="s">
        <v>5</v>
      </c>
      <c r="F10" s="34">
        <v>46</v>
      </c>
    </row>
    <row r="11" spans="1:6" x14ac:dyDescent="0.75">
      <c r="A11" s="34" t="s">
        <v>8</v>
      </c>
      <c r="B11" s="34" t="str">
        <f t="shared" si="0"/>
        <v>2020-01-18--2020-01-24</v>
      </c>
      <c r="C11" s="11">
        <v>43848</v>
      </c>
      <c r="D11" s="11">
        <f t="shared" si="1"/>
        <v>43854</v>
      </c>
      <c r="E11" s="34" t="s">
        <v>3</v>
      </c>
      <c r="F11" s="34">
        <v>945</v>
      </c>
    </row>
    <row r="12" spans="1:6" x14ac:dyDescent="0.75">
      <c r="A12" s="34" t="s">
        <v>8</v>
      </c>
      <c r="B12" s="34" t="str">
        <f t="shared" si="0"/>
        <v>2020-01-18--2020-01-24</v>
      </c>
      <c r="C12" s="11">
        <v>43848</v>
      </c>
      <c r="D12" s="11">
        <f t="shared" si="1"/>
        <v>43854</v>
      </c>
      <c r="E12" s="34" t="s">
        <v>4</v>
      </c>
      <c r="F12" s="34">
        <v>111</v>
      </c>
    </row>
    <row r="13" spans="1:6" x14ac:dyDescent="0.75">
      <c r="A13" s="34" t="s">
        <v>8</v>
      </c>
      <c r="B13" s="34" t="str">
        <f t="shared" si="0"/>
        <v>2020-01-18--2020-01-24</v>
      </c>
      <c r="C13" s="11">
        <v>43848</v>
      </c>
      <c r="D13" s="11">
        <f t="shared" si="1"/>
        <v>43854</v>
      </c>
      <c r="E13" s="34" t="s">
        <v>5</v>
      </c>
      <c r="F13" s="34">
        <v>28</v>
      </c>
    </row>
    <row r="14" spans="1:6" x14ac:dyDescent="0.75">
      <c r="A14" s="34" t="s">
        <v>9</v>
      </c>
      <c r="B14" s="34" t="str">
        <f t="shared" si="0"/>
        <v>2020-01-25--2020-01-31</v>
      </c>
      <c r="C14" s="11">
        <v>43855</v>
      </c>
      <c r="D14" s="11">
        <f t="shared" si="1"/>
        <v>43861</v>
      </c>
      <c r="E14" s="34" t="s">
        <v>3</v>
      </c>
      <c r="F14" s="34">
        <v>1011</v>
      </c>
    </row>
    <row r="15" spans="1:6" x14ac:dyDescent="0.75">
      <c r="A15" s="34" t="s">
        <v>9</v>
      </c>
      <c r="B15" s="34" t="str">
        <f t="shared" si="0"/>
        <v>2020-01-25--2020-01-31</v>
      </c>
      <c r="C15" s="11">
        <v>43855</v>
      </c>
      <c r="D15" s="11">
        <f t="shared" si="1"/>
        <v>43861</v>
      </c>
      <c r="E15" s="34" t="s">
        <v>4</v>
      </c>
      <c r="F15" s="34">
        <v>92</v>
      </c>
    </row>
    <row r="16" spans="1:6" x14ac:dyDescent="0.75">
      <c r="A16" s="34" t="s">
        <v>9</v>
      </c>
      <c r="B16" s="34" t="str">
        <f t="shared" si="0"/>
        <v>2020-01-25--2020-01-31</v>
      </c>
      <c r="C16" s="11">
        <v>43855</v>
      </c>
      <c r="D16" s="11">
        <f t="shared" si="1"/>
        <v>43861</v>
      </c>
      <c r="E16" s="34" t="s">
        <v>5</v>
      </c>
      <c r="F16" s="34">
        <v>35</v>
      </c>
    </row>
    <row r="17" spans="1:6" x14ac:dyDescent="0.75">
      <c r="A17" s="34" t="s">
        <v>10</v>
      </c>
      <c r="B17" s="34" t="str">
        <f t="shared" si="0"/>
        <v>2020-02-01--2020-02-07</v>
      </c>
      <c r="C17" s="11">
        <v>43862</v>
      </c>
      <c r="D17" s="11">
        <f t="shared" si="1"/>
        <v>43868</v>
      </c>
      <c r="E17" s="34" t="s">
        <v>3</v>
      </c>
      <c r="F17" s="34">
        <v>1027</v>
      </c>
    </row>
    <row r="18" spans="1:6" x14ac:dyDescent="0.75">
      <c r="A18" s="34" t="s">
        <v>10</v>
      </c>
      <c r="B18" s="34" t="str">
        <f t="shared" si="0"/>
        <v>2020-02-01--2020-02-07</v>
      </c>
      <c r="C18" s="11">
        <v>43862</v>
      </c>
      <c r="D18" s="11">
        <f t="shared" si="1"/>
        <v>43868</v>
      </c>
      <c r="E18" s="34" t="s">
        <v>4</v>
      </c>
      <c r="F18" s="34">
        <v>118</v>
      </c>
    </row>
    <row r="19" spans="1:6" x14ac:dyDescent="0.75">
      <c r="A19" s="34" t="s">
        <v>10</v>
      </c>
      <c r="B19" s="34" t="str">
        <f t="shared" si="0"/>
        <v>2020-02-01--2020-02-07</v>
      </c>
      <c r="C19" s="11">
        <v>43862</v>
      </c>
      <c r="D19" s="11">
        <f t="shared" si="1"/>
        <v>43868</v>
      </c>
      <c r="E19" s="34" t="s">
        <v>5</v>
      </c>
      <c r="F19" s="34">
        <v>49</v>
      </c>
    </row>
    <row r="20" spans="1:6" x14ac:dyDescent="0.75">
      <c r="A20" s="34" t="s">
        <v>11</v>
      </c>
      <c r="B20" s="34" t="str">
        <f t="shared" si="0"/>
        <v>2020-02-08--2020-02-14</v>
      </c>
      <c r="C20" s="11">
        <v>43869</v>
      </c>
      <c r="D20" s="11">
        <f t="shared" si="1"/>
        <v>43875</v>
      </c>
      <c r="E20" s="34" t="s">
        <v>3</v>
      </c>
      <c r="F20" s="34">
        <v>1037</v>
      </c>
    </row>
    <row r="21" spans="1:6" x14ac:dyDescent="0.75">
      <c r="A21" s="34" t="s">
        <v>11</v>
      </c>
      <c r="B21" s="34" t="str">
        <f t="shared" si="0"/>
        <v>2020-02-08--2020-02-14</v>
      </c>
      <c r="C21" s="11">
        <v>43869</v>
      </c>
      <c r="D21" s="11">
        <f t="shared" si="1"/>
        <v>43875</v>
      </c>
      <c r="E21" s="34" t="s">
        <v>4</v>
      </c>
      <c r="F21" s="34">
        <v>145</v>
      </c>
    </row>
    <row r="22" spans="1:6" x14ac:dyDescent="0.75">
      <c r="A22" s="34" t="s">
        <v>11</v>
      </c>
      <c r="B22" s="34" t="str">
        <f t="shared" si="0"/>
        <v>2020-02-08--2020-02-14</v>
      </c>
      <c r="C22" s="11">
        <v>43869</v>
      </c>
      <c r="D22" s="11">
        <f t="shared" si="1"/>
        <v>43875</v>
      </c>
      <c r="E22" s="34" t="s">
        <v>5</v>
      </c>
      <c r="F22" s="34">
        <v>34</v>
      </c>
    </row>
    <row r="23" spans="1:6" x14ac:dyDescent="0.75">
      <c r="A23" s="34" t="s">
        <v>12</v>
      </c>
      <c r="B23" s="34" t="str">
        <f t="shared" si="0"/>
        <v>2020-02-15--2020-02-21</v>
      </c>
      <c r="C23" s="11">
        <v>43876</v>
      </c>
      <c r="D23" s="11">
        <f t="shared" si="1"/>
        <v>43882</v>
      </c>
      <c r="E23" s="34" t="s">
        <v>3</v>
      </c>
      <c r="F23" s="34">
        <v>1383</v>
      </c>
    </row>
    <row r="24" spans="1:6" x14ac:dyDescent="0.75">
      <c r="A24" s="34" t="s">
        <v>12</v>
      </c>
      <c r="B24" s="34" t="str">
        <f t="shared" si="0"/>
        <v>2020-02-15--2020-02-21</v>
      </c>
      <c r="C24" s="11">
        <v>43876</v>
      </c>
      <c r="D24" s="11">
        <f t="shared" si="1"/>
        <v>43882</v>
      </c>
      <c r="E24" s="34" t="s">
        <v>4</v>
      </c>
      <c r="F24" s="34">
        <v>286</v>
      </c>
    </row>
    <row r="25" spans="1:6" x14ac:dyDescent="0.75">
      <c r="A25" s="34" t="s">
        <v>12</v>
      </c>
      <c r="B25" s="34" t="str">
        <f t="shared" si="0"/>
        <v>2020-02-15--2020-02-21</v>
      </c>
      <c r="C25" s="11">
        <v>43876</v>
      </c>
      <c r="D25" s="11">
        <f t="shared" si="1"/>
        <v>43882</v>
      </c>
      <c r="E25" s="34" t="s">
        <v>5</v>
      </c>
      <c r="F25" s="34">
        <v>37</v>
      </c>
    </row>
    <row r="26" spans="1:6" x14ac:dyDescent="0.75">
      <c r="A26" s="34" t="s">
        <v>13</v>
      </c>
      <c r="B26" s="34" t="str">
        <f t="shared" si="0"/>
        <v>2020-02-22--2020-02-28</v>
      </c>
      <c r="C26" s="11">
        <v>43883</v>
      </c>
      <c r="D26" s="11">
        <f t="shared" si="1"/>
        <v>43889</v>
      </c>
      <c r="E26" s="34" t="s">
        <v>3</v>
      </c>
      <c r="F26" s="34">
        <v>1204</v>
      </c>
    </row>
    <row r="27" spans="1:6" x14ac:dyDescent="0.75">
      <c r="A27" s="34" t="s">
        <v>13</v>
      </c>
      <c r="B27" s="34" t="str">
        <f t="shared" si="0"/>
        <v>2020-02-22--2020-02-28</v>
      </c>
      <c r="C27" s="11">
        <v>43883</v>
      </c>
      <c r="D27" s="11">
        <f t="shared" si="1"/>
        <v>43889</v>
      </c>
      <c r="E27" s="34" t="s">
        <v>4</v>
      </c>
      <c r="F27" s="34">
        <v>134</v>
      </c>
    </row>
    <row r="28" spans="1:6" x14ac:dyDescent="0.75">
      <c r="A28" s="34" t="s">
        <v>13</v>
      </c>
      <c r="B28" s="34" t="str">
        <f t="shared" si="0"/>
        <v>2020-02-22--2020-02-28</v>
      </c>
      <c r="C28" s="11">
        <v>43883</v>
      </c>
      <c r="D28" s="11">
        <f t="shared" si="1"/>
        <v>43889</v>
      </c>
      <c r="E28" s="34" t="s">
        <v>5</v>
      </c>
      <c r="F28" s="34">
        <v>21</v>
      </c>
    </row>
    <row r="29" spans="1:6" x14ac:dyDescent="0.75">
      <c r="A29" s="34" t="s">
        <v>14</v>
      </c>
      <c r="B29" s="34" t="str">
        <f t="shared" si="0"/>
        <v>2020-02-29--2020-03-06</v>
      </c>
      <c r="C29" s="11">
        <v>43890</v>
      </c>
      <c r="D29" s="11">
        <f t="shared" si="1"/>
        <v>43896</v>
      </c>
      <c r="E29" s="34" t="s">
        <v>3</v>
      </c>
      <c r="F29" s="34">
        <v>1020</v>
      </c>
    </row>
    <row r="30" spans="1:6" x14ac:dyDescent="0.75">
      <c r="A30" s="34" t="s">
        <v>14</v>
      </c>
      <c r="B30" s="34" t="str">
        <f t="shared" si="0"/>
        <v>2020-02-29--2020-03-06</v>
      </c>
      <c r="C30" s="11">
        <v>43890</v>
      </c>
      <c r="D30" s="11">
        <f t="shared" si="1"/>
        <v>43896</v>
      </c>
      <c r="E30" s="34" t="s">
        <v>4</v>
      </c>
      <c r="F30" s="34">
        <v>103</v>
      </c>
    </row>
    <row r="31" spans="1:6" x14ac:dyDescent="0.75">
      <c r="A31" s="34" t="s">
        <v>14</v>
      </c>
      <c r="B31" s="34" t="str">
        <f t="shared" si="0"/>
        <v>2020-02-29--2020-03-06</v>
      </c>
      <c r="C31" s="11">
        <v>43890</v>
      </c>
      <c r="D31" s="11">
        <f t="shared" si="1"/>
        <v>43896</v>
      </c>
      <c r="E31" s="34" t="s">
        <v>5</v>
      </c>
      <c r="F31" s="34">
        <v>36</v>
      </c>
    </row>
    <row r="32" spans="1:6" x14ac:dyDescent="0.75">
      <c r="A32" s="34" t="s">
        <v>290</v>
      </c>
      <c r="B32" s="34" t="str">
        <f t="shared" si="0"/>
        <v>2020-03-07--2020-03-13</v>
      </c>
      <c r="C32" s="11">
        <v>43897</v>
      </c>
      <c r="D32" s="11">
        <f t="shared" si="1"/>
        <v>43903</v>
      </c>
      <c r="E32" s="34" t="s">
        <v>3</v>
      </c>
      <c r="F32" s="34">
        <v>1366</v>
      </c>
    </row>
    <row r="33" spans="1:6" x14ac:dyDescent="0.75">
      <c r="A33" s="35" t="s">
        <v>291</v>
      </c>
      <c r="B33" s="34" t="str">
        <f t="shared" si="0"/>
        <v>2020-03-07--2020-03-13</v>
      </c>
      <c r="C33" s="11">
        <v>43897</v>
      </c>
      <c r="D33" s="11">
        <f t="shared" si="1"/>
        <v>43903</v>
      </c>
      <c r="E33" s="34" t="s">
        <v>4</v>
      </c>
      <c r="F33" s="34">
        <v>137</v>
      </c>
    </row>
    <row r="34" spans="1:6" x14ac:dyDescent="0.75">
      <c r="A34" s="35" t="s">
        <v>292</v>
      </c>
      <c r="B34" s="34" t="str">
        <f t="shared" si="0"/>
        <v>2020-03-07--2020-03-13</v>
      </c>
      <c r="C34" s="11">
        <v>43897</v>
      </c>
      <c r="D34" s="11">
        <f t="shared" si="1"/>
        <v>43903</v>
      </c>
      <c r="E34" s="34" t="s">
        <v>5</v>
      </c>
      <c r="F34" s="34">
        <v>53</v>
      </c>
    </row>
    <row r="35" spans="1:6" x14ac:dyDescent="0.75">
      <c r="A35" s="34" t="s">
        <v>15</v>
      </c>
      <c r="B35" s="34" t="str">
        <f t="shared" si="0"/>
        <v>2020-03-14--2020-03-20</v>
      </c>
      <c r="C35" s="11">
        <v>43904</v>
      </c>
      <c r="D35" s="11">
        <f t="shared" si="1"/>
        <v>43910</v>
      </c>
      <c r="E35" s="34" t="s">
        <v>3</v>
      </c>
      <c r="F35" s="34">
        <v>1491</v>
      </c>
    </row>
    <row r="36" spans="1:6" x14ac:dyDescent="0.75">
      <c r="A36" s="34" t="s">
        <v>15</v>
      </c>
      <c r="B36" s="34" t="str">
        <f t="shared" si="0"/>
        <v>2020-03-14--2020-03-20</v>
      </c>
      <c r="C36" s="11">
        <v>43904</v>
      </c>
      <c r="D36" s="11">
        <f t="shared" si="1"/>
        <v>43910</v>
      </c>
      <c r="E36" s="34" t="s">
        <v>4</v>
      </c>
      <c r="F36" s="34">
        <v>119</v>
      </c>
    </row>
    <row r="37" spans="1:6" x14ac:dyDescent="0.75">
      <c r="A37" s="34" t="s">
        <v>15</v>
      </c>
      <c r="B37" s="34" t="str">
        <f t="shared" si="0"/>
        <v>2020-03-14--2020-03-20</v>
      </c>
      <c r="C37" s="11">
        <v>43904</v>
      </c>
      <c r="D37" s="11">
        <f t="shared" si="1"/>
        <v>43910</v>
      </c>
      <c r="E37" s="34" t="s">
        <v>5</v>
      </c>
      <c r="F37" s="34">
        <v>42</v>
      </c>
    </row>
    <row r="38" spans="1:6" x14ac:dyDescent="0.75">
      <c r="A38" s="34" t="s">
        <v>16</v>
      </c>
      <c r="B38" s="34" t="str">
        <f t="shared" si="0"/>
        <v>2020-03-21--2020-03-27</v>
      </c>
      <c r="C38" s="11">
        <v>43911</v>
      </c>
      <c r="D38" s="11">
        <f t="shared" si="1"/>
        <v>43917</v>
      </c>
      <c r="E38" s="34" t="s">
        <v>3</v>
      </c>
      <c r="F38" s="34">
        <v>1275</v>
      </c>
    </row>
    <row r="39" spans="1:6" x14ac:dyDescent="0.75">
      <c r="A39" s="34" t="s">
        <v>16</v>
      </c>
      <c r="B39" s="34" t="str">
        <f t="shared" si="0"/>
        <v>2020-03-21--2020-03-27</v>
      </c>
      <c r="C39" s="11">
        <v>43911</v>
      </c>
      <c r="D39" s="11">
        <f t="shared" si="1"/>
        <v>43917</v>
      </c>
      <c r="E39" s="34" t="s">
        <v>4</v>
      </c>
      <c r="F39" s="34">
        <v>246</v>
      </c>
    </row>
    <row r="40" spans="1:6" x14ac:dyDescent="0.75">
      <c r="A40" s="34" t="s">
        <v>16</v>
      </c>
      <c r="B40" s="34" t="str">
        <f t="shared" si="0"/>
        <v>2020-03-21--2020-03-27</v>
      </c>
      <c r="C40" s="11">
        <v>43911</v>
      </c>
      <c r="D40" s="11">
        <f t="shared" si="1"/>
        <v>43917</v>
      </c>
      <c r="E40" s="34" t="s">
        <v>5</v>
      </c>
      <c r="F40" s="34">
        <v>34</v>
      </c>
    </row>
    <row r="41" spans="1:6" x14ac:dyDescent="0.75">
      <c r="A41" s="34" t="s">
        <v>17</v>
      </c>
      <c r="B41" s="34" t="str">
        <f t="shared" si="0"/>
        <v>2020-03-28--2020-04-03</v>
      </c>
      <c r="C41" s="11">
        <v>43918</v>
      </c>
      <c r="D41" s="11">
        <f t="shared" si="1"/>
        <v>43924</v>
      </c>
      <c r="E41" s="34" t="s">
        <v>3</v>
      </c>
      <c r="F41" s="34">
        <v>1374</v>
      </c>
    </row>
    <row r="42" spans="1:6" x14ac:dyDescent="0.75">
      <c r="A42" s="34" t="s">
        <v>17</v>
      </c>
      <c r="B42" s="34" t="str">
        <f t="shared" si="0"/>
        <v>2020-03-28--2020-04-03</v>
      </c>
      <c r="C42" s="11">
        <v>43918</v>
      </c>
      <c r="D42" s="11">
        <f t="shared" si="1"/>
        <v>43924</v>
      </c>
      <c r="E42" s="34" t="s">
        <v>4</v>
      </c>
      <c r="F42" s="34">
        <v>185</v>
      </c>
    </row>
    <row r="43" spans="1:6" x14ac:dyDescent="0.75">
      <c r="A43" s="34" t="s">
        <v>17</v>
      </c>
      <c r="B43" s="34" t="str">
        <f t="shared" si="0"/>
        <v>2020-03-28--2020-04-03</v>
      </c>
      <c r="C43" s="11">
        <v>43918</v>
      </c>
      <c r="D43" s="11">
        <f t="shared" si="1"/>
        <v>43924</v>
      </c>
      <c r="E43" s="34" t="s">
        <v>5</v>
      </c>
      <c r="F43" s="34">
        <v>47</v>
      </c>
    </row>
    <row r="44" spans="1:6" x14ac:dyDescent="0.75">
      <c r="A44" s="34" t="s">
        <v>18</v>
      </c>
      <c r="B44" s="34" t="str">
        <f t="shared" si="0"/>
        <v>2020-04-04--2020-04-10</v>
      </c>
      <c r="C44" s="11">
        <v>43925</v>
      </c>
      <c r="D44" s="11">
        <f t="shared" si="1"/>
        <v>43931</v>
      </c>
      <c r="E44" s="34" t="s">
        <v>3</v>
      </c>
      <c r="F44" s="34">
        <v>1223</v>
      </c>
    </row>
    <row r="45" spans="1:6" x14ac:dyDescent="0.75">
      <c r="A45" s="34" t="s">
        <v>18</v>
      </c>
      <c r="B45" s="34" t="str">
        <f t="shared" si="0"/>
        <v>2020-04-04--2020-04-10</v>
      </c>
      <c r="C45" s="11">
        <v>43925</v>
      </c>
      <c r="D45" s="11">
        <f t="shared" si="1"/>
        <v>43931</v>
      </c>
      <c r="E45" s="34" t="s">
        <v>4</v>
      </c>
      <c r="F45" s="34">
        <v>242</v>
      </c>
    </row>
    <row r="46" spans="1:6" x14ac:dyDescent="0.75">
      <c r="A46" s="34" t="s">
        <v>18</v>
      </c>
      <c r="B46" s="34" t="str">
        <f t="shared" si="0"/>
        <v>2020-04-04--2020-04-10</v>
      </c>
      <c r="C46" s="11">
        <v>43925</v>
      </c>
      <c r="D46" s="11">
        <f t="shared" si="1"/>
        <v>43931</v>
      </c>
      <c r="E46" s="34" t="s">
        <v>5</v>
      </c>
      <c r="F46" s="34">
        <v>44</v>
      </c>
    </row>
    <row r="47" spans="1:6" x14ac:dyDescent="0.75">
      <c r="A47" s="34" t="s">
        <v>19</v>
      </c>
      <c r="B47" s="34" t="str">
        <f t="shared" si="0"/>
        <v>2020-04-11--2020-04-17</v>
      </c>
      <c r="C47" s="11">
        <v>43932</v>
      </c>
      <c r="D47" s="11">
        <f t="shared" si="1"/>
        <v>43938</v>
      </c>
      <c r="E47" s="34" t="s">
        <v>3</v>
      </c>
      <c r="F47" s="34">
        <v>1225</v>
      </c>
    </row>
    <row r="48" spans="1:6" x14ac:dyDescent="0.75">
      <c r="A48" s="34" t="s">
        <v>19</v>
      </c>
      <c r="B48" s="34" t="str">
        <f t="shared" si="0"/>
        <v>2020-04-11--2020-04-17</v>
      </c>
      <c r="C48" s="11">
        <v>43932</v>
      </c>
      <c r="D48" s="11">
        <f t="shared" si="1"/>
        <v>43938</v>
      </c>
      <c r="E48" s="34" t="s">
        <v>4</v>
      </c>
      <c r="F48" s="34">
        <v>435</v>
      </c>
    </row>
    <row r="49" spans="1:6" x14ac:dyDescent="0.75">
      <c r="A49" s="34" t="s">
        <v>19</v>
      </c>
      <c r="B49" s="34" t="str">
        <f t="shared" si="0"/>
        <v>2020-04-11--2020-04-17</v>
      </c>
      <c r="C49" s="11">
        <v>43932</v>
      </c>
      <c r="D49" s="11">
        <f t="shared" si="1"/>
        <v>43938</v>
      </c>
      <c r="E49" s="34" t="s">
        <v>5</v>
      </c>
      <c r="F49" s="34">
        <v>41</v>
      </c>
    </row>
    <row r="50" spans="1:6" x14ac:dyDescent="0.75">
      <c r="A50" s="34" t="s">
        <v>20</v>
      </c>
      <c r="B50" s="34" t="str">
        <f t="shared" si="0"/>
        <v>2020-04-18--2020-04-24</v>
      </c>
      <c r="C50" s="11">
        <v>43939</v>
      </c>
      <c r="D50" s="11">
        <f t="shared" si="1"/>
        <v>43945</v>
      </c>
      <c r="E50" s="34" t="s">
        <v>3</v>
      </c>
      <c r="F50" s="34">
        <v>1243</v>
      </c>
    </row>
    <row r="51" spans="1:6" x14ac:dyDescent="0.75">
      <c r="A51" s="34" t="s">
        <v>20</v>
      </c>
      <c r="B51" s="34" t="str">
        <f t="shared" si="0"/>
        <v>2020-04-18--2020-04-24</v>
      </c>
      <c r="C51" s="11">
        <v>43939</v>
      </c>
      <c r="D51" s="11">
        <f t="shared" si="1"/>
        <v>43945</v>
      </c>
      <c r="E51" s="34" t="s">
        <v>4</v>
      </c>
      <c r="F51" s="34">
        <v>430</v>
      </c>
    </row>
    <row r="52" spans="1:6" x14ac:dyDescent="0.75">
      <c r="A52" s="34" t="s">
        <v>20</v>
      </c>
      <c r="B52" s="34" t="str">
        <f t="shared" si="0"/>
        <v>2020-04-18--2020-04-24</v>
      </c>
      <c r="C52" s="11">
        <v>43939</v>
      </c>
      <c r="D52" s="11">
        <f t="shared" si="1"/>
        <v>43945</v>
      </c>
      <c r="E52" s="34" t="s">
        <v>5</v>
      </c>
      <c r="F52" s="34">
        <v>50</v>
      </c>
    </row>
    <row r="53" spans="1:6" x14ac:dyDescent="0.75">
      <c r="A53" s="34" t="s">
        <v>21</v>
      </c>
      <c r="B53" s="34" t="str">
        <f t="shared" si="0"/>
        <v>2020-04-25--2020-05-01</v>
      </c>
      <c r="C53" s="11">
        <v>43946</v>
      </c>
      <c r="D53" s="11">
        <f t="shared" si="1"/>
        <v>43952</v>
      </c>
      <c r="E53" s="34" t="s">
        <v>3</v>
      </c>
      <c r="F53" s="34">
        <v>1490</v>
      </c>
    </row>
    <row r="54" spans="1:6" x14ac:dyDescent="0.75">
      <c r="A54" s="34" t="s">
        <v>21</v>
      </c>
      <c r="B54" s="34" t="str">
        <f t="shared" si="0"/>
        <v>2020-04-25--2020-05-01</v>
      </c>
      <c r="C54" s="11">
        <v>43946</v>
      </c>
      <c r="D54" s="11">
        <f t="shared" si="1"/>
        <v>43952</v>
      </c>
      <c r="E54" s="34" t="s">
        <v>4</v>
      </c>
      <c r="F54" s="34">
        <v>303</v>
      </c>
    </row>
    <row r="55" spans="1:6" x14ac:dyDescent="0.75">
      <c r="A55" s="34" t="s">
        <v>21</v>
      </c>
      <c r="B55" s="34" t="str">
        <f t="shared" si="0"/>
        <v>2020-04-25--2020-05-01</v>
      </c>
      <c r="C55" s="11">
        <v>43946</v>
      </c>
      <c r="D55" s="11">
        <f t="shared" si="1"/>
        <v>43952</v>
      </c>
      <c r="E55" s="34" t="s">
        <v>5</v>
      </c>
      <c r="F55" s="34">
        <v>75</v>
      </c>
    </row>
    <row r="56" spans="1:6" x14ac:dyDescent="0.75">
      <c r="A56" s="34" t="s">
        <v>22</v>
      </c>
      <c r="B56" s="34" t="str">
        <f t="shared" si="0"/>
        <v>2020-05-02--2020-05-08</v>
      </c>
      <c r="C56" s="11">
        <v>43953</v>
      </c>
      <c r="D56" s="11">
        <f t="shared" si="1"/>
        <v>43959</v>
      </c>
      <c r="E56" s="34" t="s">
        <v>3</v>
      </c>
      <c r="F56" s="34">
        <v>14991</v>
      </c>
    </row>
    <row r="57" spans="1:6" x14ac:dyDescent="0.75">
      <c r="A57" s="34" t="s">
        <v>22</v>
      </c>
      <c r="B57" s="34" t="str">
        <f t="shared" si="0"/>
        <v>2020-05-02--2020-05-08</v>
      </c>
      <c r="C57" s="11">
        <v>43953</v>
      </c>
      <c r="D57" s="11">
        <f t="shared" si="1"/>
        <v>43959</v>
      </c>
      <c r="E57" s="34" t="s">
        <v>4</v>
      </c>
      <c r="F57" s="34">
        <v>350</v>
      </c>
    </row>
    <row r="58" spans="1:6" x14ac:dyDescent="0.75">
      <c r="A58" s="34" t="s">
        <v>22</v>
      </c>
      <c r="B58" s="34" t="str">
        <f t="shared" si="0"/>
        <v>2020-05-02--2020-05-08</v>
      </c>
      <c r="C58" s="11">
        <v>43953</v>
      </c>
      <c r="D58" s="11">
        <f t="shared" si="1"/>
        <v>43959</v>
      </c>
      <c r="E58" s="34" t="s">
        <v>5</v>
      </c>
      <c r="F58" s="34">
        <v>46</v>
      </c>
    </row>
    <row r="59" spans="1:6" x14ac:dyDescent="0.75">
      <c r="A59" s="34" t="s">
        <v>23</v>
      </c>
      <c r="B59" s="34" t="str">
        <f t="shared" si="0"/>
        <v>2020-05-09--2020-05-15</v>
      </c>
      <c r="C59" s="11">
        <v>43960</v>
      </c>
      <c r="D59" s="11">
        <f t="shared" si="1"/>
        <v>43966</v>
      </c>
      <c r="E59" s="34" t="s">
        <v>3</v>
      </c>
      <c r="F59" s="34">
        <v>2080</v>
      </c>
    </row>
    <row r="60" spans="1:6" x14ac:dyDescent="0.75">
      <c r="A60" s="34" t="s">
        <v>23</v>
      </c>
      <c r="B60" s="34" t="str">
        <f t="shared" si="0"/>
        <v>2020-05-09--2020-05-15</v>
      </c>
      <c r="C60" s="11">
        <v>43960</v>
      </c>
      <c r="D60" s="11">
        <f t="shared" si="1"/>
        <v>43966</v>
      </c>
      <c r="E60" s="34" t="s">
        <v>4</v>
      </c>
      <c r="F60" s="34">
        <v>141</v>
      </c>
    </row>
    <row r="61" spans="1:6" x14ac:dyDescent="0.75">
      <c r="A61" s="34" t="s">
        <v>23</v>
      </c>
      <c r="B61" s="34" t="str">
        <f t="shared" si="0"/>
        <v>2020-05-09--2020-05-15</v>
      </c>
      <c r="C61" s="11">
        <v>43960</v>
      </c>
      <c r="D61" s="11">
        <f t="shared" si="1"/>
        <v>43966</v>
      </c>
      <c r="E61" s="34" t="s">
        <v>5</v>
      </c>
      <c r="F61" s="34">
        <v>52</v>
      </c>
    </row>
    <row r="62" spans="1:6" x14ac:dyDescent="0.75">
      <c r="A62" s="34" t="s">
        <v>24</v>
      </c>
      <c r="B62" s="34" t="str">
        <f t="shared" si="0"/>
        <v>2020-05-16--2020-05-22</v>
      </c>
      <c r="C62" s="11">
        <v>43967</v>
      </c>
      <c r="D62" s="11">
        <f t="shared" si="1"/>
        <v>43973</v>
      </c>
      <c r="E62" s="34" t="s">
        <v>3</v>
      </c>
      <c r="F62" s="34">
        <v>1750</v>
      </c>
    </row>
    <row r="63" spans="1:6" x14ac:dyDescent="0.75">
      <c r="A63" s="34" t="s">
        <v>24</v>
      </c>
      <c r="B63" s="34" t="str">
        <f t="shared" si="0"/>
        <v>2020-05-16--2020-05-22</v>
      </c>
      <c r="C63" s="11">
        <v>43967</v>
      </c>
      <c r="D63" s="11">
        <f t="shared" si="1"/>
        <v>43973</v>
      </c>
      <c r="E63" s="34" t="s">
        <v>4</v>
      </c>
      <c r="F63" s="34">
        <v>162</v>
      </c>
    </row>
    <row r="64" spans="1:6" x14ac:dyDescent="0.75">
      <c r="A64" s="34" t="s">
        <v>24</v>
      </c>
      <c r="B64" s="34" t="str">
        <f t="shared" si="0"/>
        <v>2020-05-16--2020-05-22</v>
      </c>
      <c r="C64" s="11">
        <v>43967</v>
      </c>
      <c r="D64" s="11">
        <f t="shared" si="1"/>
        <v>43973</v>
      </c>
      <c r="E64" s="34" t="s">
        <v>5</v>
      </c>
      <c r="F64" s="34">
        <v>35</v>
      </c>
    </row>
    <row r="65" spans="1:6" x14ac:dyDescent="0.75">
      <c r="A65" s="34" t="s">
        <v>25</v>
      </c>
      <c r="B65" s="34" t="str">
        <f t="shared" si="0"/>
        <v>2020-05-23--2020-05-29</v>
      </c>
      <c r="C65" s="11">
        <v>43974</v>
      </c>
      <c r="D65" s="11">
        <f t="shared" si="1"/>
        <v>43980</v>
      </c>
      <c r="E65" s="34" t="s">
        <v>3</v>
      </c>
      <c r="F65" s="34">
        <v>1211</v>
      </c>
    </row>
    <row r="66" spans="1:6" x14ac:dyDescent="0.75">
      <c r="A66" s="34" t="s">
        <v>25</v>
      </c>
      <c r="B66" s="34" t="str">
        <f t="shared" si="0"/>
        <v>2020-05-23--2020-05-29</v>
      </c>
      <c r="C66" s="11">
        <v>43974</v>
      </c>
      <c r="D66" s="11">
        <f t="shared" si="1"/>
        <v>43980</v>
      </c>
      <c r="E66" s="34" t="s">
        <v>4</v>
      </c>
      <c r="F66" s="34">
        <v>129</v>
      </c>
    </row>
    <row r="67" spans="1:6" x14ac:dyDescent="0.75">
      <c r="A67" s="34" t="s">
        <v>25</v>
      </c>
      <c r="B67" s="34" t="str">
        <f t="shared" ref="B67:B130" si="2">TEXT(C67,"YYYY-MM-DD")&amp;"--"&amp;TEXT(D67,"YYYY-MM-DD")</f>
        <v>2020-05-23--2020-05-29</v>
      </c>
      <c r="C67" s="11">
        <v>43974</v>
      </c>
      <c r="D67" s="11">
        <f t="shared" ref="D67:D130" si="3">C67+6</f>
        <v>43980</v>
      </c>
      <c r="E67" s="34" t="s">
        <v>5</v>
      </c>
      <c r="F67" s="34">
        <v>87</v>
      </c>
    </row>
    <row r="68" spans="1:6" x14ac:dyDescent="0.75">
      <c r="A68" s="34" t="s">
        <v>26</v>
      </c>
      <c r="B68" s="34" t="str">
        <f t="shared" si="2"/>
        <v>2020-05-30--2020-06-05</v>
      </c>
      <c r="C68" s="11">
        <v>43981</v>
      </c>
      <c r="D68" s="11">
        <f t="shared" si="3"/>
        <v>43987</v>
      </c>
      <c r="E68" s="34" t="s">
        <v>3</v>
      </c>
      <c r="F68" s="34">
        <v>1192</v>
      </c>
    </row>
    <row r="69" spans="1:6" x14ac:dyDescent="0.75">
      <c r="A69" s="34" t="s">
        <v>26</v>
      </c>
      <c r="B69" s="34" t="str">
        <f t="shared" si="2"/>
        <v>2020-05-30--2020-06-05</v>
      </c>
      <c r="C69" s="11">
        <v>43981</v>
      </c>
      <c r="D69" s="11">
        <f t="shared" si="3"/>
        <v>43987</v>
      </c>
      <c r="E69" s="34" t="s">
        <v>4</v>
      </c>
      <c r="F69" s="34">
        <v>147</v>
      </c>
    </row>
    <row r="70" spans="1:6" x14ac:dyDescent="0.75">
      <c r="A70" s="34" t="s">
        <v>26</v>
      </c>
      <c r="B70" s="34" t="str">
        <f t="shared" si="2"/>
        <v>2020-05-30--2020-06-05</v>
      </c>
      <c r="C70" s="11">
        <v>43981</v>
      </c>
      <c r="D70" s="11">
        <f t="shared" si="3"/>
        <v>43987</v>
      </c>
      <c r="E70" s="34" t="s">
        <v>5</v>
      </c>
      <c r="F70" s="34">
        <v>43</v>
      </c>
    </row>
    <row r="71" spans="1:6" x14ac:dyDescent="0.75">
      <c r="A71" s="34" t="s">
        <v>27</v>
      </c>
      <c r="B71" s="34" t="str">
        <f t="shared" si="2"/>
        <v>2020-06-06--2020-06-12</v>
      </c>
      <c r="C71" s="11">
        <v>43988</v>
      </c>
      <c r="D71" s="11">
        <f t="shared" si="3"/>
        <v>43994</v>
      </c>
      <c r="E71" s="34" t="s">
        <v>3</v>
      </c>
      <c r="F71" s="34">
        <v>3529</v>
      </c>
    </row>
    <row r="72" spans="1:6" x14ac:dyDescent="0.75">
      <c r="A72" s="34" t="s">
        <v>27</v>
      </c>
      <c r="B72" s="34" t="str">
        <f t="shared" si="2"/>
        <v>2020-06-06--2020-06-12</v>
      </c>
      <c r="C72" s="11">
        <v>43988</v>
      </c>
      <c r="D72" s="11">
        <f t="shared" si="3"/>
        <v>43994</v>
      </c>
      <c r="E72" s="34" t="s">
        <v>4</v>
      </c>
      <c r="F72" s="34">
        <v>413</v>
      </c>
    </row>
    <row r="73" spans="1:6" x14ac:dyDescent="0.75">
      <c r="A73" s="34" t="s">
        <v>27</v>
      </c>
      <c r="B73" s="34" t="str">
        <f t="shared" si="2"/>
        <v>2020-06-06--2020-06-12</v>
      </c>
      <c r="C73" s="11">
        <v>43988</v>
      </c>
      <c r="D73" s="11">
        <f t="shared" si="3"/>
        <v>43994</v>
      </c>
      <c r="E73" s="34" t="s">
        <v>5</v>
      </c>
      <c r="F73" s="34">
        <v>157</v>
      </c>
    </row>
    <row r="74" spans="1:6" x14ac:dyDescent="0.75">
      <c r="A74" s="34" t="s">
        <v>28</v>
      </c>
      <c r="B74" s="34" t="str">
        <f t="shared" si="2"/>
        <v>2020-06-13--2020-06-19</v>
      </c>
      <c r="C74" s="11">
        <v>43995</v>
      </c>
      <c r="D74" s="11">
        <f t="shared" si="3"/>
        <v>44001</v>
      </c>
      <c r="E74" s="34" t="s">
        <v>3</v>
      </c>
      <c r="F74" s="34">
        <v>2507</v>
      </c>
    </row>
    <row r="75" spans="1:6" x14ac:dyDescent="0.75">
      <c r="A75" s="34" t="s">
        <v>28</v>
      </c>
      <c r="B75" s="34" t="str">
        <f t="shared" si="2"/>
        <v>2020-06-13--2020-06-19</v>
      </c>
      <c r="C75" s="11">
        <v>43995</v>
      </c>
      <c r="D75" s="11">
        <f t="shared" si="3"/>
        <v>44001</v>
      </c>
      <c r="E75" s="34" t="s">
        <v>4</v>
      </c>
      <c r="F75" s="34">
        <v>404</v>
      </c>
    </row>
    <row r="76" spans="1:6" x14ac:dyDescent="0.75">
      <c r="A76" s="34" t="s">
        <v>28</v>
      </c>
      <c r="B76" s="34" t="str">
        <f t="shared" si="2"/>
        <v>2020-06-13--2020-06-19</v>
      </c>
      <c r="C76" s="11">
        <v>43995</v>
      </c>
      <c r="D76" s="11">
        <f t="shared" si="3"/>
        <v>44001</v>
      </c>
      <c r="E76" s="34" t="s">
        <v>5</v>
      </c>
      <c r="F76" s="34">
        <v>158</v>
      </c>
    </row>
    <row r="77" spans="1:6" x14ac:dyDescent="0.75">
      <c r="A77" s="34" t="s">
        <v>29</v>
      </c>
      <c r="B77" s="34" t="str">
        <f t="shared" si="2"/>
        <v>2020-06-20--2020-06-26</v>
      </c>
      <c r="C77" s="11">
        <v>44002</v>
      </c>
      <c r="D77" s="11">
        <f t="shared" si="3"/>
        <v>44008</v>
      </c>
      <c r="E77" s="34" t="s">
        <v>3</v>
      </c>
      <c r="F77" s="34">
        <v>1559</v>
      </c>
    </row>
    <row r="78" spans="1:6" x14ac:dyDescent="0.75">
      <c r="A78" s="34" t="s">
        <v>29</v>
      </c>
      <c r="B78" s="34" t="str">
        <f t="shared" si="2"/>
        <v>2020-06-20--2020-06-26</v>
      </c>
      <c r="C78" s="11">
        <v>44002</v>
      </c>
      <c r="D78" s="11">
        <f t="shared" si="3"/>
        <v>44008</v>
      </c>
      <c r="E78" s="34" t="s">
        <v>4</v>
      </c>
      <c r="F78" s="34">
        <v>261</v>
      </c>
    </row>
    <row r="79" spans="1:6" x14ac:dyDescent="0.75">
      <c r="A79" s="34" t="s">
        <v>29</v>
      </c>
      <c r="B79" s="34" t="str">
        <f t="shared" si="2"/>
        <v>2020-06-20--2020-06-26</v>
      </c>
      <c r="C79" s="11">
        <v>44002</v>
      </c>
      <c r="D79" s="11">
        <f t="shared" si="3"/>
        <v>44008</v>
      </c>
      <c r="E79" s="34" t="s">
        <v>5</v>
      </c>
      <c r="F79" s="34">
        <v>104</v>
      </c>
    </row>
    <row r="80" spans="1:6" x14ac:dyDescent="0.75">
      <c r="A80" s="34" t="s">
        <v>30</v>
      </c>
      <c r="B80" s="34" t="str">
        <f t="shared" si="2"/>
        <v>2020-06-27--2020-07-03</v>
      </c>
      <c r="C80" s="11">
        <v>44009</v>
      </c>
      <c r="D80" s="11">
        <f t="shared" si="3"/>
        <v>44015</v>
      </c>
      <c r="E80" s="34" t="s">
        <v>3</v>
      </c>
      <c r="F80" s="34">
        <v>1223</v>
      </c>
    </row>
    <row r="81" spans="1:6" x14ac:dyDescent="0.75">
      <c r="A81" s="34" t="s">
        <v>30</v>
      </c>
      <c r="B81" s="34" t="str">
        <f t="shared" si="2"/>
        <v>2020-06-27--2020-07-03</v>
      </c>
      <c r="C81" s="11">
        <v>44009</v>
      </c>
      <c r="D81" s="11">
        <f t="shared" si="3"/>
        <v>44015</v>
      </c>
      <c r="E81" s="34" t="s">
        <v>4</v>
      </c>
      <c r="F81" s="34">
        <v>184</v>
      </c>
    </row>
    <row r="82" spans="1:6" x14ac:dyDescent="0.75">
      <c r="A82" s="34" t="s">
        <v>30</v>
      </c>
      <c r="B82" s="34" t="str">
        <f t="shared" si="2"/>
        <v>2020-06-27--2020-07-03</v>
      </c>
      <c r="C82" s="11">
        <v>44009</v>
      </c>
      <c r="D82" s="11">
        <f t="shared" si="3"/>
        <v>44015</v>
      </c>
      <c r="E82" s="34" t="s">
        <v>5</v>
      </c>
      <c r="F82" s="34">
        <v>81</v>
      </c>
    </row>
    <row r="83" spans="1:6" x14ac:dyDescent="0.75">
      <c r="A83" s="34" t="s">
        <v>31</v>
      </c>
      <c r="B83" s="34" t="str">
        <f t="shared" si="2"/>
        <v>2020-07-04--2020-07-10</v>
      </c>
      <c r="C83" s="11">
        <v>44016</v>
      </c>
      <c r="D83" s="11">
        <f t="shared" si="3"/>
        <v>44022</v>
      </c>
      <c r="E83" s="34" t="s">
        <v>3</v>
      </c>
      <c r="F83" s="34">
        <v>1096</v>
      </c>
    </row>
    <row r="84" spans="1:6" x14ac:dyDescent="0.75">
      <c r="A84" s="34" t="s">
        <v>31</v>
      </c>
      <c r="B84" s="34" t="str">
        <f t="shared" si="2"/>
        <v>2020-07-04--2020-07-10</v>
      </c>
      <c r="C84" s="11">
        <v>44016</v>
      </c>
      <c r="D84" s="11">
        <f t="shared" si="3"/>
        <v>44022</v>
      </c>
      <c r="E84" s="34" t="s">
        <v>4</v>
      </c>
      <c r="F84" s="34">
        <v>236</v>
      </c>
    </row>
    <row r="85" spans="1:6" x14ac:dyDescent="0.75">
      <c r="A85" s="34" t="s">
        <v>31</v>
      </c>
      <c r="B85" s="34" t="str">
        <f t="shared" si="2"/>
        <v>2020-07-04--2020-07-10</v>
      </c>
      <c r="C85" s="11">
        <v>44016</v>
      </c>
      <c r="D85" s="11">
        <f t="shared" si="3"/>
        <v>44022</v>
      </c>
      <c r="E85" s="34" t="s">
        <v>5</v>
      </c>
      <c r="F85" s="34">
        <v>64</v>
      </c>
    </row>
    <row r="86" spans="1:6" x14ac:dyDescent="0.75">
      <c r="A86" s="34" t="s">
        <v>32</v>
      </c>
      <c r="B86" s="34" t="str">
        <f t="shared" si="2"/>
        <v>2020-07-11--2020-07-17</v>
      </c>
      <c r="C86" s="11">
        <v>44023</v>
      </c>
      <c r="D86" s="11">
        <f t="shared" si="3"/>
        <v>44029</v>
      </c>
      <c r="E86" s="34" t="s">
        <v>3</v>
      </c>
      <c r="F86" s="34">
        <v>1067</v>
      </c>
    </row>
    <row r="87" spans="1:6" x14ac:dyDescent="0.75">
      <c r="A87" s="34" t="s">
        <v>32</v>
      </c>
      <c r="B87" s="34" t="str">
        <f t="shared" si="2"/>
        <v>2020-07-11--2020-07-17</v>
      </c>
      <c r="C87" s="11">
        <v>44023</v>
      </c>
      <c r="D87" s="11">
        <f t="shared" si="3"/>
        <v>44029</v>
      </c>
      <c r="E87" s="34" t="s">
        <v>4</v>
      </c>
      <c r="F87" s="34">
        <v>177</v>
      </c>
    </row>
    <row r="88" spans="1:6" x14ac:dyDescent="0.75">
      <c r="A88" s="34" t="s">
        <v>32</v>
      </c>
      <c r="B88" s="34" t="str">
        <f t="shared" si="2"/>
        <v>2020-07-11--2020-07-17</v>
      </c>
      <c r="C88" s="11">
        <v>44023</v>
      </c>
      <c r="D88" s="11">
        <f t="shared" si="3"/>
        <v>44029</v>
      </c>
      <c r="E88" s="34" t="s">
        <v>5</v>
      </c>
      <c r="F88" s="34">
        <v>57</v>
      </c>
    </row>
    <row r="89" spans="1:6" x14ac:dyDescent="0.75">
      <c r="A89" s="34" t="s">
        <v>33</v>
      </c>
      <c r="B89" s="34" t="str">
        <f t="shared" si="2"/>
        <v>2020-07-18--2020-07-24</v>
      </c>
      <c r="C89" s="11">
        <v>44030</v>
      </c>
      <c r="D89" s="11">
        <f t="shared" si="3"/>
        <v>44036</v>
      </c>
      <c r="E89" s="34" t="s">
        <v>3</v>
      </c>
      <c r="F89" s="34">
        <v>1452</v>
      </c>
    </row>
    <row r="90" spans="1:6" x14ac:dyDescent="0.75">
      <c r="A90" s="34" t="s">
        <v>33</v>
      </c>
      <c r="B90" s="34" t="str">
        <f t="shared" si="2"/>
        <v>2020-07-18--2020-07-24</v>
      </c>
      <c r="C90" s="11">
        <v>44030</v>
      </c>
      <c r="D90" s="11">
        <f t="shared" si="3"/>
        <v>44036</v>
      </c>
      <c r="E90" s="34" t="s">
        <v>4</v>
      </c>
      <c r="F90" s="34">
        <v>191</v>
      </c>
    </row>
    <row r="91" spans="1:6" x14ac:dyDescent="0.75">
      <c r="A91" s="34" t="s">
        <v>33</v>
      </c>
      <c r="B91" s="34" t="str">
        <f t="shared" si="2"/>
        <v>2020-07-18--2020-07-24</v>
      </c>
      <c r="C91" s="11">
        <v>44030</v>
      </c>
      <c r="D91" s="11">
        <f t="shared" si="3"/>
        <v>44036</v>
      </c>
      <c r="E91" s="34" t="s">
        <v>5</v>
      </c>
      <c r="F91" s="34">
        <v>176</v>
      </c>
    </row>
    <row r="92" spans="1:6" x14ac:dyDescent="0.75">
      <c r="A92" s="34" t="s">
        <v>34</v>
      </c>
      <c r="B92" s="34" t="str">
        <f t="shared" si="2"/>
        <v>2020-07-25--2020-07-31</v>
      </c>
      <c r="C92" s="11">
        <v>44037</v>
      </c>
      <c r="D92" s="11">
        <f t="shared" si="3"/>
        <v>44043</v>
      </c>
      <c r="E92" s="34" t="s">
        <v>3</v>
      </c>
      <c r="F92" s="34">
        <v>1051</v>
      </c>
    </row>
    <row r="93" spans="1:6" x14ac:dyDescent="0.75">
      <c r="A93" s="34" t="s">
        <v>34</v>
      </c>
      <c r="B93" s="34" t="str">
        <f t="shared" si="2"/>
        <v>2020-07-25--2020-07-31</v>
      </c>
      <c r="C93" s="11">
        <v>44037</v>
      </c>
      <c r="D93" s="11">
        <f t="shared" si="3"/>
        <v>44043</v>
      </c>
      <c r="E93" s="34" t="s">
        <v>4</v>
      </c>
      <c r="F93" s="34">
        <v>202</v>
      </c>
    </row>
    <row r="94" spans="1:6" x14ac:dyDescent="0.75">
      <c r="A94" s="34" t="s">
        <v>34</v>
      </c>
      <c r="B94" s="34" t="str">
        <f t="shared" si="2"/>
        <v>2020-07-25--2020-07-31</v>
      </c>
      <c r="C94" s="11">
        <v>44037</v>
      </c>
      <c r="D94" s="11">
        <f t="shared" si="3"/>
        <v>44043</v>
      </c>
      <c r="E94" s="34" t="s">
        <v>5</v>
      </c>
      <c r="F94" s="34">
        <v>65</v>
      </c>
    </row>
    <row r="95" spans="1:6" x14ac:dyDescent="0.75">
      <c r="A95" s="34" t="s">
        <v>35</v>
      </c>
      <c r="B95" s="34" t="str">
        <f t="shared" si="2"/>
        <v>2020-08-01--2020-08-07</v>
      </c>
      <c r="C95" s="11">
        <v>44044</v>
      </c>
      <c r="D95" s="11">
        <f t="shared" si="3"/>
        <v>44050</v>
      </c>
      <c r="E95" s="34" t="s">
        <v>3</v>
      </c>
      <c r="F95" s="34">
        <v>2045</v>
      </c>
    </row>
    <row r="96" spans="1:6" x14ac:dyDescent="0.75">
      <c r="A96" s="34" t="s">
        <v>35</v>
      </c>
      <c r="B96" s="34" t="str">
        <f t="shared" si="2"/>
        <v>2020-08-01--2020-08-07</v>
      </c>
      <c r="C96" s="11">
        <v>44044</v>
      </c>
      <c r="D96" s="11">
        <f t="shared" si="3"/>
        <v>44050</v>
      </c>
      <c r="E96" s="34" t="s">
        <v>4</v>
      </c>
      <c r="F96" s="34">
        <v>336</v>
      </c>
    </row>
    <row r="97" spans="1:6" x14ac:dyDescent="0.75">
      <c r="A97" s="34" t="s">
        <v>35</v>
      </c>
      <c r="B97" s="34" t="str">
        <f t="shared" si="2"/>
        <v>2020-08-01--2020-08-07</v>
      </c>
      <c r="C97" s="11">
        <v>44044</v>
      </c>
      <c r="D97" s="11">
        <f t="shared" si="3"/>
        <v>44050</v>
      </c>
      <c r="E97" s="34" t="s">
        <v>5</v>
      </c>
      <c r="F97" s="34">
        <v>77</v>
      </c>
    </row>
    <row r="98" spans="1:6" x14ac:dyDescent="0.75">
      <c r="A98" s="34" t="s">
        <v>36</v>
      </c>
      <c r="B98" s="34" t="str">
        <f t="shared" si="2"/>
        <v>2020-08-08--2020-08-14</v>
      </c>
      <c r="C98" s="11">
        <v>44051</v>
      </c>
      <c r="D98" s="11">
        <f t="shared" si="3"/>
        <v>44057</v>
      </c>
      <c r="E98" s="34" t="s">
        <v>3</v>
      </c>
      <c r="F98" s="34">
        <v>2319</v>
      </c>
    </row>
    <row r="99" spans="1:6" x14ac:dyDescent="0.75">
      <c r="A99" s="34" t="s">
        <v>36</v>
      </c>
      <c r="B99" s="34" t="str">
        <f t="shared" si="2"/>
        <v>2020-08-08--2020-08-14</v>
      </c>
      <c r="C99" s="11">
        <v>44051</v>
      </c>
      <c r="D99" s="11">
        <f t="shared" si="3"/>
        <v>44057</v>
      </c>
      <c r="E99" s="34" t="s">
        <v>4</v>
      </c>
      <c r="F99" s="34">
        <v>305</v>
      </c>
    </row>
    <row r="100" spans="1:6" x14ac:dyDescent="0.75">
      <c r="A100" s="34" t="s">
        <v>36</v>
      </c>
      <c r="B100" s="34" t="str">
        <f t="shared" si="2"/>
        <v>2020-08-08--2020-08-14</v>
      </c>
      <c r="C100" s="11">
        <v>44051</v>
      </c>
      <c r="D100" s="11">
        <f t="shared" si="3"/>
        <v>44057</v>
      </c>
      <c r="E100" s="34" t="s">
        <v>5</v>
      </c>
      <c r="F100" s="34">
        <v>91</v>
      </c>
    </row>
    <row r="101" spans="1:6" x14ac:dyDescent="0.75">
      <c r="A101" s="34" t="s">
        <v>37</v>
      </c>
      <c r="B101" s="34" t="str">
        <f t="shared" si="2"/>
        <v>2020-08-15--2020-08-21</v>
      </c>
      <c r="C101" s="11">
        <v>44058</v>
      </c>
      <c r="D101" s="11">
        <f t="shared" si="3"/>
        <v>44064</v>
      </c>
      <c r="E101" s="34" t="s">
        <v>3</v>
      </c>
      <c r="F101" s="34">
        <v>2431</v>
      </c>
    </row>
    <row r="102" spans="1:6" x14ac:dyDescent="0.75">
      <c r="A102" s="34" t="s">
        <v>37</v>
      </c>
      <c r="B102" s="34" t="str">
        <f t="shared" si="2"/>
        <v>2020-08-15--2020-08-21</v>
      </c>
      <c r="C102" s="11">
        <v>44058</v>
      </c>
      <c r="D102" s="11">
        <f t="shared" si="3"/>
        <v>44064</v>
      </c>
      <c r="E102" s="34" t="s">
        <v>4</v>
      </c>
      <c r="F102" s="34">
        <v>364</v>
      </c>
    </row>
    <row r="103" spans="1:6" x14ac:dyDescent="0.75">
      <c r="A103" s="34" t="s">
        <v>37</v>
      </c>
      <c r="B103" s="34" t="str">
        <f t="shared" si="2"/>
        <v>2020-08-15--2020-08-21</v>
      </c>
      <c r="C103" s="11">
        <v>44058</v>
      </c>
      <c r="D103" s="11">
        <f t="shared" si="3"/>
        <v>44064</v>
      </c>
      <c r="E103" s="34" t="s">
        <v>5</v>
      </c>
      <c r="F103" s="34">
        <v>112</v>
      </c>
    </row>
    <row r="104" spans="1:6" x14ac:dyDescent="0.75">
      <c r="A104" s="34" t="s">
        <v>38</v>
      </c>
      <c r="B104" s="34" t="str">
        <f t="shared" si="2"/>
        <v>2020-08-22--2020-08-28</v>
      </c>
      <c r="C104" s="11">
        <v>44065</v>
      </c>
      <c r="D104" s="11">
        <f t="shared" si="3"/>
        <v>44071</v>
      </c>
      <c r="E104" s="34" t="s">
        <v>3</v>
      </c>
      <c r="F104" s="34">
        <v>2365</v>
      </c>
    </row>
    <row r="105" spans="1:6" x14ac:dyDescent="0.75">
      <c r="A105" s="34" t="s">
        <v>38</v>
      </c>
      <c r="B105" s="34" t="str">
        <f t="shared" si="2"/>
        <v>2020-08-22--2020-08-28</v>
      </c>
      <c r="C105" s="11">
        <v>44065</v>
      </c>
      <c r="D105" s="11">
        <f t="shared" si="3"/>
        <v>44071</v>
      </c>
      <c r="E105" s="34" t="s">
        <v>4</v>
      </c>
      <c r="F105" s="34">
        <v>516</v>
      </c>
    </row>
    <row r="106" spans="1:6" x14ac:dyDescent="0.75">
      <c r="A106" s="34" t="s">
        <v>38</v>
      </c>
      <c r="B106" s="34" t="str">
        <f t="shared" si="2"/>
        <v>2020-08-22--2020-08-28</v>
      </c>
      <c r="C106" s="11">
        <v>44065</v>
      </c>
      <c r="D106" s="11">
        <f t="shared" si="3"/>
        <v>44071</v>
      </c>
      <c r="E106" s="34" t="s">
        <v>5</v>
      </c>
      <c r="F106" s="34">
        <v>119</v>
      </c>
    </row>
    <row r="107" spans="1:6" x14ac:dyDescent="0.75">
      <c r="A107" s="34" t="s">
        <v>39</v>
      </c>
      <c r="B107" s="34" t="str">
        <f t="shared" si="2"/>
        <v>2020-08-29--2020-09-04</v>
      </c>
      <c r="C107" s="11">
        <v>44072</v>
      </c>
      <c r="D107" s="11">
        <f t="shared" si="3"/>
        <v>44078</v>
      </c>
      <c r="E107" s="34" t="s">
        <v>3</v>
      </c>
      <c r="F107" s="34">
        <v>1948</v>
      </c>
    </row>
    <row r="108" spans="1:6" x14ac:dyDescent="0.75">
      <c r="A108" s="34" t="s">
        <v>39</v>
      </c>
      <c r="B108" s="34" t="str">
        <f t="shared" si="2"/>
        <v>2020-08-29--2020-09-04</v>
      </c>
      <c r="C108" s="11">
        <v>44072</v>
      </c>
      <c r="D108" s="11">
        <f t="shared" si="3"/>
        <v>44078</v>
      </c>
      <c r="E108" s="34" t="s">
        <v>4</v>
      </c>
      <c r="F108" s="34">
        <v>261</v>
      </c>
    </row>
    <row r="109" spans="1:6" x14ac:dyDescent="0.75">
      <c r="A109" s="34" t="s">
        <v>39</v>
      </c>
      <c r="B109" s="34" t="str">
        <f t="shared" si="2"/>
        <v>2020-08-29--2020-09-04</v>
      </c>
      <c r="C109" s="11">
        <v>44072</v>
      </c>
      <c r="D109" s="11">
        <f t="shared" si="3"/>
        <v>44078</v>
      </c>
      <c r="E109" s="34" t="s">
        <v>5</v>
      </c>
      <c r="F109" s="34">
        <v>79</v>
      </c>
    </row>
    <row r="110" spans="1:6" x14ac:dyDescent="0.75">
      <c r="A110" s="34" t="s">
        <v>40</v>
      </c>
      <c r="B110" s="34" t="str">
        <f t="shared" si="2"/>
        <v>2020-09-05--2020-09-11</v>
      </c>
      <c r="C110" s="11">
        <v>44079</v>
      </c>
      <c r="D110" s="11">
        <f t="shared" si="3"/>
        <v>44085</v>
      </c>
      <c r="E110" s="34" t="s">
        <v>3</v>
      </c>
      <c r="F110" s="34">
        <v>1855</v>
      </c>
    </row>
    <row r="111" spans="1:6" x14ac:dyDescent="0.75">
      <c r="A111" s="34" t="s">
        <v>40</v>
      </c>
      <c r="B111" s="34" t="str">
        <f t="shared" si="2"/>
        <v>2020-09-05--2020-09-11</v>
      </c>
      <c r="C111" s="11">
        <v>44079</v>
      </c>
      <c r="D111" s="11">
        <f t="shared" si="3"/>
        <v>44085</v>
      </c>
      <c r="E111" s="34" t="s">
        <v>4</v>
      </c>
      <c r="F111" s="34">
        <v>331</v>
      </c>
    </row>
    <row r="112" spans="1:6" x14ac:dyDescent="0.75">
      <c r="A112" s="34" t="s">
        <v>40</v>
      </c>
      <c r="B112" s="34" t="str">
        <f t="shared" si="2"/>
        <v>2020-09-05--2020-09-11</v>
      </c>
      <c r="C112" s="11">
        <v>44079</v>
      </c>
      <c r="D112" s="11">
        <f t="shared" si="3"/>
        <v>44085</v>
      </c>
      <c r="E112" s="34" t="s">
        <v>5</v>
      </c>
      <c r="F112" s="34">
        <v>94</v>
      </c>
    </row>
    <row r="113" spans="1:6" x14ac:dyDescent="0.75">
      <c r="A113" s="34" t="s">
        <v>41</v>
      </c>
      <c r="B113" s="34" t="str">
        <f t="shared" si="2"/>
        <v>2020-09-12--2020-09-18</v>
      </c>
      <c r="C113" s="11">
        <v>44086</v>
      </c>
      <c r="D113" s="11">
        <f t="shared" si="3"/>
        <v>44092</v>
      </c>
      <c r="E113" s="34" t="s">
        <v>3</v>
      </c>
      <c r="F113" s="34">
        <v>1697</v>
      </c>
    </row>
    <row r="114" spans="1:6" x14ac:dyDescent="0.75">
      <c r="A114" s="34" t="s">
        <v>41</v>
      </c>
      <c r="B114" s="34" t="str">
        <f t="shared" si="2"/>
        <v>2020-09-12--2020-09-18</v>
      </c>
      <c r="C114" s="11">
        <v>44086</v>
      </c>
      <c r="D114" s="11">
        <f t="shared" si="3"/>
        <v>44092</v>
      </c>
      <c r="E114" s="34" t="s">
        <v>4</v>
      </c>
      <c r="F114" s="34">
        <v>284</v>
      </c>
    </row>
    <row r="115" spans="1:6" x14ac:dyDescent="0.75">
      <c r="A115" s="34" t="s">
        <v>41</v>
      </c>
      <c r="B115" s="34" t="str">
        <f t="shared" si="2"/>
        <v>2020-09-12--2020-09-18</v>
      </c>
      <c r="C115" s="11">
        <v>44086</v>
      </c>
      <c r="D115" s="11">
        <f t="shared" si="3"/>
        <v>44092</v>
      </c>
      <c r="E115" s="34" t="s">
        <v>5</v>
      </c>
      <c r="F115" s="34">
        <v>66</v>
      </c>
    </row>
    <row r="116" spans="1:6" x14ac:dyDescent="0.75">
      <c r="A116" s="34" t="s">
        <v>42</v>
      </c>
      <c r="B116" s="34" t="str">
        <f t="shared" si="2"/>
        <v>2020-09-19--2020-09-25</v>
      </c>
      <c r="C116" s="11">
        <v>44093</v>
      </c>
      <c r="D116" s="11">
        <f t="shared" si="3"/>
        <v>44099</v>
      </c>
      <c r="E116" s="34" t="s">
        <v>3</v>
      </c>
      <c r="F116" s="34">
        <v>1838</v>
      </c>
    </row>
    <row r="117" spans="1:6" x14ac:dyDescent="0.75">
      <c r="A117" s="34" t="s">
        <v>42</v>
      </c>
      <c r="B117" s="34" t="str">
        <f t="shared" si="2"/>
        <v>2020-09-19--2020-09-25</v>
      </c>
      <c r="C117" s="11">
        <v>44093</v>
      </c>
      <c r="D117" s="11">
        <f t="shared" si="3"/>
        <v>44099</v>
      </c>
      <c r="E117" s="34" t="s">
        <v>4</v>
      </c>
      <c r="F117" s="34">
        <v>297</v>
      </c>
    </row>
    <row r="118" spans="1:6" x14ac:dyDescent="0.75">
      <c r="A118" s="34" t="s">
        <v>42</v>
      </c>
      <c r="B118" s="34" t="str">
        <f t="shared" si="2"/>
        <v>2020-09-19--2020-09-25</v>
      </c>
      <c r="C118" s="11">
        <v>44093</v>
      </c>
      <c r="D118" s="11">
        <f t="shared" si="3"/>
        <v>44099</v>
      </c>
      <c r="E118" s="34" t="s">
        <v>5</v>
      </c>
      <c r="F118" s="34">
        <v>76</v>
      </c>
    </row>
    <row r="119" spans="1:6" x14ac:dyDescent="0.75">
      <c r="A119" s="34" t="s">
        <v>43</v>
      </c>
      <c r="B119" s="34" t="str">
        <f t="shared" si="2"/>
        <v>2020-09-26--2020-10-02</v>
      </c>
      <c r="C119" s="11">
        <v>44100</v>
      </c>
      <c r="D119" s="11">
        <f t="shared" si="3"/>
        <v>44106</v>
      </c>
      <c r="E119" s="34" t="s">
        <v>3</v>
      </c>
      <c r="F119" s="34">
        <v>2932</v>
      </c>
    </row>
    <row r="120" spans="1:6" x14ac:dyDescent="0.75">
      <c r="A120" s="34" t="s">
        <v>43</v>
      </c>
      <c r="B120" s="34" t="str">
        <f t="shared" si="2"/>
        <v>2020-09-26--2020-10-02</v>
      </c>
      <c r="C120" s="11">
        <v>44100</v>
      </c>
      <c r="D120" s="11">
        <f t="shared" si="3"/>
        <v>44106</v>
      </c>
      <c r="E120" s="34" t="s">
        <v>4</v>
      </c>
      <c r="F120" s="34">
        <v>554</v>
      </c>
    </row>
    <row r="121" spans="1:6" x14ac:dyDescent="0.75">
      <c r="A121" s="34" t="s">
        <v>43</v>
      </c>
      <c r="B121" s="34" t="str">
        <f t="shared" si="2"/>
        <v>2020-09-26--2020-10-02</v>
      </c>
      <c r="C121" s="11">
        <v>44100</v>
      </c>
      <c r="D121" s="11">
        <f t="shared" si="3"/>
        <v>44106</v>
      </c>
      <c r="E121" s="34" t="s">
        <v>5</v>
      </c>
      <c r="F121" s="34">
        <v>122</v>
      </c>
    </row>
    <row r="122" spans="1:6" x14ac:dyDescent="0.75">
      <c r="A122" s="34" t="s">
        <v>44</v>
      </c>
      <c r="B122" s="34" t="str">
        <f t="shared" si="2"/>
        <v>2020-10-03--2020-10-09</v>
      </c>
      <c r="C122" s="11">
        <v>44107</v>
      </c>
      <c r="D122" s="11">
        <f t="shared" si="3"/>
        <v>44113</v>
      </c>
      <c r="E122" s="34" t="s">
        <v>3</v>
      </c>
      <c r="F122" s="34">
        <v>5230</v>
      </c>
    </row>
    <row r="123" spans="1:6" x14ac:dyDescent="0.75">
      <c r="A123" s="34" t="s">
        <v>44</v>
      </c>
      <c r="B123" s="34" t="str">
        <f t="shared" si="2"/>
        <v>2020-10-03--2020-10-09</v>
      </c>
      <c r="C123" s="11">
        <v>44107</v>
      </c>
      <c r="D123" s="11">
        <f t="shared" si="3"/>
        <v>44113</v>
      </c>
      <c r="E123" s="34" t="s">
        <v>4</v>
      </c>
      <c r="F123" s="34">
        <v>580</v>
      </c>
    </row>
    <row r="124" spans="1:6" x14ac:dyDescent="0.75">
      <c r="A124" s="34" t="s">
        <v>44</v>
      </c>
      <c r="B124" s="34" t="str">
        <f t="shared" si="2"/>
        <v>2020-10-03--2020-10-09</v>
      </c>
      <c r="C124" s="11">
        <v>44107</v>
      </c>
      <c r="D124" s="11">
        <f t="shared" si="3"/>
        <v>44113</v>
      </c>
      <c r="E124" s="34" t="s">
        <v>5</v>
      </c>
      <c r="F124" s="34">
        <v>209</v>
      </c>
    </row>
    <row r="125" spans="1:6" x14ac:dyDescent="0.75">
      <c r="A125" s="34" t="s">
        <v>45</v>
      </c>
      <c r="B125" s="34" t="str">
        <f t="shared" si="2"/>
        <v>2020-10-10--2020-10-16</v>
      </c>
      <c r="C125" s="11">
        <v>44114</v>
      </c>
      <c r="D125" s="11">
        <f t="shared" si="3"/>
        <v>44120</v>
      </c>
      <c r="E125" s="34" t="s">
        <v>3</v>
      </c>
      <c r="F125" s="34">
        <v>5378</v>
      </c>
    </row>
    <row r="126" spans="1:6" x14ac:dyDescent="0.75">
      <c r="A126" s="34" t="s">
        <v>45</v>
      </c>
      <c r="B126" s="34" t="str">
        <f t="shared" si="2"/>
        <v>2020-10-10--2020-10-16</v>
      </c>
      <c r="C126" s="11">
        <v>44114</v>
      </c>
      <c r="D126" s="11">
        <f t="shared" si="3"/>
        <v>44120</v>
      </c>
      <c r="E126" s="34" t="s">
        <v>4</v>
      </c>
      <c r="F126" s="34">
        <v>629</v>
      </c>
    </row>
    <row r="127" spans="1:6" x14ac:dyDescent="0.75">
      <c r="A127" s="34" t="s">
        <v>45</v>
      </c>
      <c r="B127" s="34" t="str">
        <f t="shared" si="2"/>
        <v>2020-10-10--2020-10-16</v>
      </c>
      <c r="C127" s="11">
        <v>44114</v>
      </c>
      <c r="D127" s="11">
        <f t="shared" si="3"/>
        <v>44120</v>
      </c>
      <c r="E127" s="34" t="s">
        <v>5</v>
      </c>
      <c r="F127" s="34">
        <v>253</v>
      </c>
    </row>
    <row r="128" spans="1:6" x14ac:dyDescent="0.75">
      <c r="A128" s="34" t="s">
        <v>46</v>
      </c>
      <c r="B128" s="34" t="str">
        <f t="shared" si="2"/>
        <v>2020-10-17--2020-10-23</v>
      </c>
      <c r="C128" s="11">
        <v>44121</v>
      </c>
      <c r="D128" s="11">
        <f t="shared" si="3"/>
        <v>44127</v>
      </c>
      <c r="E128" s="34" t="s">
        <v>3</v>
      </c>
      <c r="F128" s="34">
        <v>8347</v>
      </c>
    </row>
    <row r="129" spans="1:6" x14ac:dyDescent="0.75">
      <c r="A129" s="34" t="s">
        <v>46</v>
      </c>
      <c r="B129" s="34" t="str">
        <f t="shared" si="2"/>
        <v>2020-10-17--2020-10-23</v>
      </c>
      <c r="C129" s="11">
        <v>44121</v>
      </c>
      <c r="D129" s="11">
        <f t="shared" si="3"/>
        <v>44127</v>
      </c>
      <c r="E129" s="34" t="s">
        <v>5</v>
      </c>
      <c r="F129" s="34">
        <v>2481</v>
      </c>
    </row>
    <row r="130" spans="1:6" x14ac:dyDescent="0.75">
      <c r="A130" s="34" t="s">
        <v>46</v>
      </c>
      <c r="B130" s="34" t="str">
        <f t="shared" si="2"/>
        <v>2020-10-17--2020-10-23</v>
      </c>
      <c r="C130" s="11">
        <v>44121</v>
      </c>
      <c r="D130" s="11">
        <f t="shared" si="3"/>
        <v>44127</v>
      </c>
      <c r="E130" s="34" t="s">
        <v>4</v>
      </c>
      <c r="F130" s="34">
        <v>1756</v>
      </c>
    </row>
    <row r="131" spans="1:6" x14ac:dyDescent="0.75">
      <c r="A131" s="34" t="s">
        <v>47</v>
      </c>
      <c r="B131" s="34" t="str">
        <f t="shared" ref="B131:B194" si="4">TEXT(C131,"YYYY-MM-DD")&amp;"--"&amp;TEXT(D131,"YYYY-MM-DD")</f>
        <v>2020-10-24--2020-10-30</v>
      </c>
      <c r="C131" s="11">
        <v>44128</v>
      </c>
      <c r="D131" s="11">
        <f t="shared" ref="D131:D194" si="5">C131+6</f>
        <v>44134</v>
      </c>
      <c r="E131" s="34" t="s">
        <v>3</v>
      </c>
      <c r="F131" s="34">
        <v>7161</v>
      </c>
    </row>
    <row r="132" spans="1:6" x14ac:dyDescent="0.75">
      <c r="A132" s="34" t="s">
        <v>47</v>
      </c>
      <c r="B132" s="34" t="str">
        <f t="shared" si="4"/>
        <v>2020-10-24--2020-10-30</v>
      </c>
      <c r="C132" s="11">
        <v>44128</v>
      </c>
      <c r="D132" s="11">
        <f t="shared" si="5"/>
        <v>44134</v>
      </c>
      <c r="E132" s="34" t="s">
        <v>4</v>
      </c>
      <c r="F132" s="34">
        <v>944</v>
      </c>
    </row>
    <row r="133" spans="1:6" x14ac:dyDescent="0.75">
      <c r="A133" s="34" t="s">
        <v>47</v>
      </c>
      <c r="B133" s="34" t="str">
        <f t="shared" si="4"/>
        <v>2020-10-24--2020-10-30</v>
      </c>
      <c r="C133" s="11">
        <v>44128</v>
      </c>
      <c r="D133" s="11">
        <f t="shared" si="5"/>
        <v>44134</v>
      </c>
      <c r="E133" s="34" t="s">
        <v>5</v>
      </c>
      <c r="F133" s="34">
        <v>327</v>
      </c>
    </row>
    <row r="134" spans="1:6" x14ac:dyDescent="0.75">
      <c r="A134" s="34" t="s">
        <v>48</v>
      </c>
      <c r="B134" s="34" t="str">
        <f t="shared" si="4"/>
        <v>2020-10-31--2020-11-06</v>
      </c>
      <c r="C134" s="11">
        <v>44135</v>
      </c>
      <c r="D134" s="11">
        <f t="shared" si="5"/>
        <v>44141</v>
      </c>
      <c r="E134" s="34" t="s">
        <v>3</v>
      </c>
      <c r="F134" s="34">
        <v>6651</v>
      </c>
    </row>
    <row r="135" spans="1:6" x14ac:dyDescent="0.75">
      <c r="A135" s="34" t="s">
        <v>48</v>
      </c>
      <c r="B135" s="34" t="str">
        <f t="shared" si="4"/>
        <v>2020-10-31--2020-11-06</v>
      </c>
      <c r="C135" s="11">
        <v>44135</v>
      </c>
      <c r="D135" s="11">
        <f t="shared" si="5"/>
        <v>44141</v>
      </c>
      <c r="E135" s="34" t="s">
        <v>4</v>
      </c>
      <c r="F135" s="34">
        <v>766</v>
      </c>
    </row>
    <row r="136" spans="1:6" x14ac:dyDescent="0.75">
      <c r="A136" s="34" t="s">
        <v>48</v>
      </c>
      <c r="B136" s="34" t="str">
        <f t="shared" si="4"/>
        <v>2020-10-31--2020-11-06</v>
      </c>
      <c r="C136" s="11">
        <v>44135</v>
      </c>
      <c r="D136" s="11">
        <f t="shared" si="5"/>
        <v>44141</v>
      </c>
      <c r="E136" s="34" t="s">
        <v>5</v>
      </c>
      <c r="F136" s="34">
        <v>244</v>
      </c>
    </row>
    <row r="137" spans="1:6" x14ac:dyDescent="0.75">
      <c r="A137" s="34" t="s">
        <v>49</v>
      </c>
      <c r="B137" s="34" t="str">
        <f t="shared" si="4"/>
        <v>2020-11-07--2020-11-13</v>
      </c>
      <c r="C137" s="11">
        <v>44142</v>
      </c>
      <c r="D137" s="11">
        <f t="shared" si="5"/>
        <v>44148</v>
      </c>
      <c r="E137" s="34" t="s">
        <v>3</v>
      </c>
      <c r="F137" s="34">
        <v>6268</v>
      </c>
    </row>
    <row r="138" spans="1:6" x14ac:dyDescent="0.75">
      <c r="A138" s="34" t="s">
        <v>49</v>
      </c>
      <c r="B138" s="34" t="str">
        <f t="shared" si="4"/>
        <v>2020-11-07--2020-11-13</v>
      </c>
      <c r="C138" s="11">
        <v>44142</v>
      </c>
      <c r="D138" s="11">
        <f t="shared" si="5"/>
        <v>44148</v>
      </c>
      <c r="E138" s="34" t="s">
        <v>4</v>
      </c>
      <c r="F138" s="34">
        <v>835</v>
      </c>
    </row>
    <row r="139" spans="1:6" x14ac:dyDescent="0.75">
      <c r="A139" s="34" t="s">
        <v>49</v>
      </c>
      <c r="B139" s="34" t="str">
        <f t="shared" si="4"/>
        <v>2020-11-07--2020-11-13</v>
      </c>
      <c r="C139" s="11">
        <v>44142</v>
      </c>
      <c r="D139" s="11">
        <f t="shared" si="5"/>
        <v>44148</v>
      </c>
      <c r="E139" s="34" t="s">
        <v>5</v>
      </c>
      <c r="F139" s="34">
        <v>312</v>
      </c>
    </row>
    <row r="140" spans="1:6" x14ac:dyDescent="0.75">
      <c r="A140" s="34" t="s">
        <v>50</v>
      </c>
      <c r="B140" s="34" t="str">
        <f t="shared" si="4"/>
        <v>2020-11-14--2020-11-20</v>
      </c>
      <c r="C140" s="11">
        <v>44149</v>
      </c>
      <c r="D140" s="11">
        <f t="shared" si="5"/>
        <v>44155</v>
      </c>
      <c r="E140" s="34" t="s">
        <v>3</v>
      </c>
      <c r="F140" s="34">
        <v>7522</v>
      </c>
    </row>
    <row r="141" spans="1:6" x14ac:dyDescent="0.75">
      <c r="A141" s="34" t="s">
        <v>50</v>
      </c>
      <c r="B141" s="34" t="str">
        <f t="shared" si="4"/>
        <v>2020-11-14--2020-11-20</v>
      </c>
      <c r="C141" s="11">
        <v>44149</v>
      </c>
      <c r="D141" s="11">
        <f t="shared" si="5"/>
        <v>44155</v>
      </c>
      <c r="E141" s="34" t="s">
        <v>4</v>
      </c>
      <c r="F141" s="34">
        <v>1139</v>
      </c>
    </row>
    <row r="142" spans="1:6" x14ac:dyDescent="0.75">
      <c r="A142" s="34" t="s">
        <v>50</v>
      </c>
      <c r="B142" s="34" t="str">
        <f t="shared" si="4"/>
        <v>2020-11-14--2020-11-20</v>
      </c>
      <c r="C142" s="11">
        <v>44149</v>
      </c>
      <c r="D142" s="11">
        <f t="shared" si="5"/>
        <v>44155</v>
      </c>
      <c r="E142" s="34" t="s">
        <v>5</v>
      </c>
      <c r="F142" s="34">
        <v>379</v>
      </c>
    </row>
    <row r="143" spans="1:6" x14ac:dyDescent="0.75">
      <c r="A143" s="34" t="s">
        <v>51</v>
      </c>
      <c r="B143" s="34" t="str">
        <f t="shared" si="4"/>
        <v>2020-11-21--2020-11-27</v>
      </c>
      <c r="C143" s="11">
        <v>44156</v>
      </c>
      <c r="D143" s="11">
        <f t="shared" si="5"/>
        <v>44162</v>
      </c>
      <c r="E143" s="34" t="s">
        <v>3</v>
      </c>
      <c r="F143" s="34">
        <v>6560</v>
      </c>
    </row>
    <row r="144" spans="1:6" x14ac:dyDescent="0.75">
      <c r="A144" s="34" t="s">
        <v>51</v>
      </c>
      <c r="B144" s="34" t="str">
        <f t="shared" si="4"/>
        <v>2020-11-21--2020-11-27</v>
      </c>
      <c r="C144" s="11">
        <v>44156</v>
      </c>
      <c r="D144" s="11">
        <f t="shared" si="5"/>
        <v>44162</v>
      </c>
      <c r="E144" s="34" t="s">
        <v>4</v>
      </c>
      <c r="F144" s="34">
        <v>864</v>
      </c>
    </row>
    <row r="145" spans="1:6" x14ac:dyDescent="0.75">
      <c r="A145" s="34" t="s">
        <v>51</v>
      </c>
      <c r="B145" s="34" t="str">
        <f t="shared" si="4"/>
        <v>2020-11-21--2020-11-27</v>
      </c>
      <c r="C145" s="11">
        <v>44156</v>
      </c>
      <c r="D145" s="11">
        <f t="shared" si="5"/>
        <v>44162</v>
      </c>
      <c r="E145" s="34" t="s">
        <v>5</v>
      </c>
      <c r="F145" s="34">
        <v>279</v>
      </c>
    </row>
    <row r="146" spans="1:6" x14ac:dyDescent="0.75">
      <c r="A146" s="34" t="s">
        <v>52</v>
      </c>
      <c r="B146" s="34" t="str">
        <f t="shared" si="4"/>
        <v>2020-11-28--2020-12-04</v>
      </c>
      <c r="C146" s="11">
        <v>44163</v>
      </c>
      <c r="D146" s="11">
        <f t="shared" si="5"/>
        <v>44169</v>
      </c>
      <c r="E146" s="34" t="s">
        <v>3</v>
      </c>
      <c r="F146" s="34">
        <v>9455</v>
      </c>
    </row>
    <row r="147" spans="1:6" x14ac:dyDescent="0.75">
      <c r="A147" s="34" t="s">
        <v>52</v>
      </c>
      <c r="B147" s="34" t="str">
        <f t="shared" si="4"/>
        <v>2020-11-28--2020-12-04</v>
      </c>
      <c r="C147" s="11">
        <v>44163</v>
      </c>
      <c r="D147" s="11">
        <f t="shared" si="5"/>
        <v>44169</v>
      </c>
      <c r="E147" s="34" t="s">
        <v>4</v>
      </c>
      <c r="F147" s="34">
        <v>1905</v>
      </c>
    </row>
    <row r="148" spans="1:6" x14ac:dyDescent="0.75">
      <c r="A148" s="34" t="s">
        <v>52</v>
      </c>
      <c r="B148" s="34" t="str">
        <f t="shared" si="4"/>
        <v>2020-11-28--2020-12-04</v>
      </c>
      <c r="C148" s="11">
        <v>44163</v>
      </c>
      <c r="D148" s="11">
        <f t="shared" si="5"/>
        <v>44169</v>
      </c>
      <c r="E148" s="34" t="s">
        <v>5</v>
      </c>
      <c r="F148" s="34">
        <v>601</v>
      </c>
    </row>
    <row r="149" spans="1:6" x14ac:dyDescent="0.75">
      <c r="A149" s="34" t="s">
        <v>53</v>
      </c>
      <c r="B149" s="34" t="str">
        <f t="shared" si="4"/>
        <v>2020-12-05--2020-12-11</v>
      </c>
      <c r="C149" s="11">
        <v>44170</v>
      </c>
      <c r="D149" s="11">
        <f t="shared" si="5"/>
        <v>44176</v>
      </c>
      <c r="E149" s="34" t="s">
        <v>3</v>
      </c>
      <c r="F149" s="34">
        <v>13918</v>
      </c>
    </row>
    <row r="150" spans="1:6" x14ac:dyDescent="0.75">
      <c r="A150" s="34" t="s">
        <v>53</v>
      </c>
      <c r="B150" s="34" t="str">
        <f t="shared" si="4"/>
        <v>2020-12-05--2020-12-11</v>
      </c>
      <c r="C150" s="11">
        <v>44170</v>
      </c>
      <c r="D150" s="11">
        <f t="shared" si="5"/>
        <v>44176</v>
      </c>
      <c r="E150" s="34" t="s">
        <v>4</v>
      </c>
      <c r="F150" s="34">
        <v>1955</v>
      </c>
    </row>
    <row r="151" spans="1:6" x14ac:dyDescent="0.75">
      <c r="A151" s="34" t="s">
        <v>53</v>
      </c>
      <c r="B151" s="34" t="str">
        <f t="shared" si="4"/>
        <v>2020-12-05--2020-12-11</v>
      </c>
      <c r="C151" s="11">
        <v>44170</v>
      </c>
      <c r="D151" s="11">
        <f t="shared" si="5"/>
        <v>44176</v>
      </c>
      <c r="E151" s="34" t="s">
        <v>5</v>
      </c>
      <c r="F151" s="34">
        <v>1243</v>
      </c>
    </row>
    <row r="152" spans="1:6" x14ac:dyDescent="0.75">
      <c r="A152" s="34" t="s">
        <v>54</v>
      </c>
      <c r="B152" s="34" t="str">
        <f t="shared" si="4"/>
        <v>2020-12-12--2020-12-18</v>
      </c>
      <c r="C152" s="11">
        <v>44177</v>
      </c>
      <c r="D152" s="11">
        <f t="shared" si="5"/>
        <v>44183</v>
      </c>
      <c r="E152" s="34" t="s">
        <v>3</v>
      </c>
      <c r="F152" s="34">
        <v>12664</v>
      </c>
    </row>
    <row r="153" spans="1:6" x14ac:dyDescent="0.75">
      <c r="A153" s="34" t="s">
        <v>54</v>
      </c>
      <c r="B153" s="34" t="str">
        <f t="shared" si="4"/>
        <v>2020-12-12--2020-12-18</v>
      </c>
      <c r="C153" s="11">
        <v>44177</v>
      </c>
      <c r="D153" s="11">
        <f t="shared" si="5"/>
        <v>44183</v>
      </c>
      <c r="E153" s="34" t="s">
        <v>4</v>
      </c>
      <c r="F153" s="34">
        <v>2012</v>
      </c>
    </row>
    <row r="154" spans="1:6" x14ac:dyDescent="0.75">
      <c r="A154" s="34" t="s">
        <v>54</v>
      </c>
      <c r="B154" s="34" t="str">
        <f t="shared" si="4"/>
        <v>2020-12-12--2020-12-18</v>
      </c>
      <c r="C154" s="11">
        <v>44177</v>
      </c>
      <c r="D154" s="11">
        <f t="shared" si="5"/>
        <v>44183</v>
      </c>
      <c r="E154" s="34" t="s">
        <v>5</v>
      </c>
      <c r="F154" s="34">
        <v>894</v>
      </c>
    </row>
    <row r="155" spans="1:6" x14ac:dyDescent="0.75">
      <c r="A155" s="34" t="s">
        <v>55</v>
      </c>
      <c r="B155" s="34" t="str">
        <f t="shared" si="4"/>
        <v>2020-12-19--2020-12-25</v>
      </c>
      <c r="C155" s="11">
        <v>44184</v>
      </c>
      <c r="D155" s="11">
        <f t="shared" si="5"/>
        <v>44190</v>
      </c>
      <c r="E155" s="34" t="s">
        <v>3</v>
      </c>
      <c r="F155" s="34">
        <v>14373</v>
      </c>
    </row>
    <row r="156" spans="1:6" x14ac:dyDescent="0.75">
      <c r="A156" s="34" t="s">
        <v>55</v>
      </c>
      <c r="B156" s="34" t="str">
        <f t="shared" si="4"/>
        <v>2020-12-19--2020-12-25</v>
      </c>
      <c r="C156" s="11">
        <v>44184</v>
      </c>
      <c r="D156" s="11">
        <f t="shared" si="5"/>
        <v>44190</v>
      </c>
      <c r="E156" s="34" t="s">
        <v>4</v>
      </c>
      <c r="F156" s="34">
        <v>2294</v>
      </c>
    </row>
    <row r="157" spans="1:6" x14ac:dyDescent="0.75">
      <c r="A157" s="34" t="s">
        <v>55</v>
      </c>
      <c r="B157" s="34" t="str">
        <f t="shared" si="4"/>
        <v>2020-12-19--2020-12-25</v>
      </c>
      <c r="C157" s="11">
        <v>44184</v>
      </c>
      <c r="D157" s="11">
        <f t="shared" si="5"/>
        <v>44190</v>
      </c>
      <c r="E157" s="34" t="s">
        <v>5</v>
      </c>
      <c r="F157" s="34">
        <v>1020</v>
      </c>
    </row>
    <row r="158" spans="1:6" x14ac:dyDescent="0.75">
      <c r="A158" s="34" t="s">
        <v>56</v>
      </c>
      <c r="B158" s="34" t="str">
        <f t="shared" si="4"/>
        <v>2020-12-26--2021-01-01</v>
      </c>
      <c r="C158" s="11">
        <v>44191</v>
      </c>
      <c r="D158" s="11">
        <f t="shared" si="5"/>
        <v>44197</v>
      </c>
      <c r="E158" s="34" t="s">
        <v>3</v>
      </c>
      <c r="F158" s="34">
        <v>15786</v>
      </c>
    </row>
    <row r="159" spans="1:6" x14ac:dyDescent="0.75">
      <c r="A159" s="34" t="s">
        <v>56</v>
      </c>
      <c r="B159" s="34" t="str">
        <f t="shared" si="4"/>
        <v>2020-12-26--2021-01-01</v>
      </c>
      <c r="C159" s="11">
        <v>44191</v>
      </c>
      <c r="D159" s="11">
        <f t="shared" si="5"/>
        <v>44197</v>
      </c>
      <c r="E159" s="34" t="s">
        <v>4</v>
      </c>
      <c r="F159" s="34">
        <v>4866</v>
      </c>
    </row>
    <row r="160" spans="1:6" x14ac:dyDescent="0.75">
      <c r="A160" s="34" t="s">
        <v>56</v>
      </c>
      <c r="B160" s="34" t="str">
        <f t="shared" si="4"/>
        <v>2020-12-26--2021-01-01</v>
      </c>
      <c r="C160" s="11">
        <v>44191</v>
      </c>
      <c r="D160" s="11">
        <f t="shared" si="5"/>
        <v>44197</v>
      </c>
      <c r="E160" s="34" t="s">
        <v>5</v>
      </c>
      <c r="F160" s="34">
        <v>1581</v>
      </c>
    </row>
    <row r="161" spans="1:6" x14ac:dyDescent="0.75">
      <c r="A161" s="34" t="s">
        <v>57</v>
      </c>
      <c r="B161" s="34" t="str">
        <f t="shared" si="4"/>
        <v>2021-01-02--2021-01-08</v>
      </c>
      <c r="C161" s="11">
        <v>44198</v>
      </c>
      <c r="D161" s="11">
        <f t="shared" si="5"/>
        <v>44204</v>
      </c>
      <c r="E161" s="34" t="s">
        <v>3</v>
      </c>
      <c r="F161" s="34">
        <v>15378</v>
      </c>
    </row>
    <row r="162" spans="1:6" x14ac:dyDescent="0.75">
      <c r="A162" s="34" t="s">
        <v>57</v>
      </c>
      <c r="B162" s="34" t="str">
        <f t="shared" si="4"/>
        <v>2021-01-02--2021-01-08</v>
      </c>
      <c r="C162" s="11">
        <v>44198</v>
      </c>
      <c r="D162" s="11">
        <f t="shared" si="5"/>
        <v>44204</v>
      </c>
      <c r="E162" s="34" t="s">
        <v>4</v>
      </c>
      <c r="F162" s="34">
        <v>2708</v>
      </c>
    </row>
    <row r="163" spans="1:6" x14ac:dyDescent="0.75">
      <c r="A163" s="34" t="s">
        <v>57</v>
      </c>
      <c r="B163" s="34" t="str">
        <f t="shared" si="4"/>
        <v>2021-01-02--2021-01-08</v>
      </c>
      <c r="C163" s="11">
        <v>44198</v>
      </c>
      <c r="D163" s="11">
        <f t="shared" si="5"/>
        <v>44204</v>
      </c>
      <c r="E163" s="34" t="s">
        <v>5</v>
      </c>
      <c r="F163" s="34">
        <v>1801</v>
      </c>
    </row>
    <row r="164" spans="1:6" x14ac:dyDescent="0.75">
      <c r="A164" s="34" t="s">
        <v>58</v>
      </c>
      <c r="B164" s="34" t="str">
        <f t="shared" si="4"/>
        <v>2021-01-09--2021-01-15</v>
      </c>
      <c r="C164" s="11">
        <v>44205</v>
      </c>
      <c r="D164" s="11">
        <f t="shared" si="5"/>
        <v>44211</v>
      </c>
      <c r="E164" s="34" t="s">
        <v>3</v>
      </c>
      <c r="F164" s="34">
        <v>13713</v>
      </c>
    </row>
    <row r="165" spans="1:6" x14ac:dyDescent="0.75">
      <c r="A165" s="34" t="s">
        <v>58</v>
      </c>
      <c r="B165" s="34" t="str">
        <f t="shared" si="4"/>
        <v>2021-01-09--2021-01-15</v>
      </c>
      <c r="C165" s="11">
        <v>44205</v>
      </c>
      <c r="D165" s="11">
        <f t="shared" si="5"/>
        <v>44211</v>
      </c>
      <c r="E165" s="34" t="s">
        <v>4</v>
      </c>
      <c r="F165" s="34">
        <v>2717</v>
      </c>
    </row>
    <row r="166" spans="1:6" x14ac:dyDescent="0.75">
      <c r="A166" s="34" t="s">
        <v>58</v>
      </c>
      <c r="B166" s="34" t="str">
        <f t="shared" si="4"/>
        <v>2021-01-09--2021-01-15</v>
      </c>
      <c r="C166" s="11">
        <v>44205</v>
      </c>
      <c r="D166" s="11">
        <f t="shared" si="5"/>
        <v>44211</v>
      </c>
      <c r="E166" s="34" t="s">
        <v>5</v>
      </c>
      <c r="F166" s="34">
        <v>1219</v>
      </c>
    </row>
    <row r="167" spans="1:6" x14ac:dyDescent="0.75">
      <c r="A167" s="34" t="s">
        <v>59</v>
      </c>
      <c r="B167" s="34" t="str">
        <f t="shared" si="4"/>
        <v>2021-01-16--2021-01-22</v>
      </c>
      <c r="C167" s="11">
        <v>44212</v>
      </c>
      <c r="D167" s="11">
        <f t="shared" si="5"/>
        <v>44218</v>
      </c>
      <c r="E167" s="34" t="s">
        <v>3</v>
      </c>
      <c r="F167" s="34">
        <v>26465</v>
      </c>
    </row>
    <row r="168" spans="1:6" x14ac:dyDescent="0.75">
      <c r="A168" s="34" t="s">
        <v>59</v>
      </c>
      <c r="B168" s="34" t="str">
        <f t="shared" si="4"/>
        <v>2021-01-16--2021-01-22</v>
      </c>
      <c r="C168" s="11">
        <v>44212</v>
      </c>
      <c r="D168" s="11">
        <f t="shared" si="5"/>
        <v>44218</v>
      </c>
      <c r="E168" s="34" t="s">
        <v>4</v>
      </c>
      <c r="F168" s="34">
        <v>5370</v>
      </c>
    </row>
    <row r="169" spans="1:6" x14ac:dyDescent="0.75">
      <c r="A169" s="34" t="s">
        <v>59</v>
      </c>
      <c r="B169" s="34" t="str">
        <f t="shared" si="4"/>
        <v>2021-01-16--2021-01-22</v>
      </c>
      <c r="C169" s="11">
        <v>44212</v>
      </c>
      <c r="D169" s="11">
        <f t="shared" si="5"/>
        <v>44218</v>
      </c>
      <c r="E169" s="34" t="s">
        <v>5</v>
      </c>
      <c r="F169" s="34">
        <v>1094</v>
      </c>
    </row>
    <row r="170" spans="1:6" x14ac:dyDescent="0.75">
      <c r="A170" s="34" t="s">
        <v>60</v>
      </c>
      <c r="B170" s="34" t="str">
        <f t="shared" si="4"/>
        <v>2021-01-23--2021-01-29</v>
      </c>
      <c r="C170" s="11">
        <v>44219</v>
      </c>
      <c r="D170" s="11">
        <f t="shared" si="5"/>
        <v>44225</v>
      </c>
      <c r="E170" s="34" t="s">
        <v>3</v>
      </c>
      <c r="F170" s="34">
        <v>31811</v>
      </c>
    </row>
    <row r="171" spans="1:6" x14ac:dyDescent="0.75">
      <c r="A171" s="34" t="s">
        <v>60</v>
      </c>
      <c r="B171" s="34" t="str">
        <f t="shared" si="4"/>
        <v>2021-01-23--2021-01-29</v>
      </c>
      <c r="C171" s="11">
        <v>44219</v>
      </c>
      <c r="D171" s="11">
        <f t="shared" si="5"/>
        <v>44225</v>
      </c>
      <c r="E171" s="34" t="s">
        <v>4</v>
      </c>
      <c r="F171" s="34">
        <v>7056</v>
      </c>
    </row>
    <row r="172" spans="1:6" x14ac:dyDescent="0.75">
      <c r="A172" s="34" t="s">
        <v>60</v>
      </c>
      <c r="B172" s="34" t="str">
        <f t="shared" si="4"/>
        <v>2021-01-23--2021-01-29</v>
      </c>
      <c r="C172" s="11">
        <v>44219</v>
      </c>
      <c r="D172" s="11">
        <f t="shared" si="5"/>
        <v>44225</v>
      </c>
      <c r="E172" s="34" t="s">
        <v>5</v>
      </c>
      <c r="F172" s="34">
        <v>1295</v>
      </c>
    </row>
    <row r="173" spans="1:6" x14ac:dyDescent="0.75">
      <c r="A173" s="34" t="s">
        <v>61</v>
      </c>
      <c r="B173" s="34" t="str">
        <f t="shared" si="4"/>
        <v>2021-01-30--2021-02-05</v>
      </c>
      <c r="C173" s="11">
        <v>44226</v>
      </c>
      <c r="D173" s="11">
        <f t="shared" si="5"/>
        <v>44232</v>
      </c>
      <c r="E173" s="34" t="s">
        <v>3</v>
      </c>
      <c r="F173" s="34">
        <v>30386</v>
      </c>
    </row>
    <row r="174" spans="1:6" x14ac:dyDescent="0.75">
      <c r="A174" s="34" t="s">
        <v>61</v>
      </c>
      <c r="B174" s="34" t="str">
        <f t="shared" si="4"/>
        <v>2021-01-30--2021-02-05</v>
      </c>
      <c r="C174" s="11">
        <v>44226</v>
      </c>
      <c r="D174" s="11">
        <f t="shared" si="5"/>
        <v>44232</v>
      </c>
      <c r="E174" s="34" t="s">
        <v>4</v>
      </c>
      <c r="F174" s="34">
        <v>5705</v>
      </c>
    </row>
    <row r="175" spans="1:6" x14ac:dyDescent="0.75">
      <c r="A175" s="34" t="s">
        <v>61</v>
      </c>
      <c r="B175" s="34" t="str">
        <f t="shared" si="4"/>
        <v>2021-01-30--2021-02-05</v>
      </c>
      <c r="C175" s="11">
        <v>44226</v>
      </c>
      <c r="D175" s="11">
        <f t="shared" si="5"/>
        <v>44232</v>
      </c>
      <c r="E175" s="34" t="s">
        <v>5</v>
      </c>
      <c r="F175" s="34">
        <v>957</v>
      </c>
    </row>
    <row r="176" spans="1:6" x14ac:dyDescent="0.75">
      <c r="A176" s="34" t="s">
        <v>62</v>
      </c>
      <c r="B176" s="34" t="str">
        <f t="shared" si="4"/>
        <v>2021-02-06--2021-02-12</v>
      </c>
      <c r="C176" s="11">
        <v>44233</v>
      </c>
      <c r="D176" s="11">
        <f t="shared" si="5"/>
        <v>44239</v>
      </c>
      <c r="E176" s="34" t="s">
        <v>3</v>
      </c>
      <c r="F176" s="34">
        <v>32032</v>
      </c>
    </row>
    <row r="177" spans="1:6" x14ac:dyDescent="0.75">
      <c r="A177" s="34" t="s">
        <v>62</v>
      </c>
      <c r="B177" s="34" t="str">
        <f t="shared" si="4"/>
        <v>2021-02-06--2021-02-12</v>
      </c>
      <c r="C177" s="11">
        <v>44233</v>
      </c>
      <c r="D177" s="11">
        <f t="shared" si="5"/>
        <v>44239</v>
      </c>
      <c r="E177" s="34" t="s">
        <v>4</v>
      </c>
      <c r="F177" s="34">
        <v>6243</v>
      </c>
    </row>
    <row r="178" spans="1:6" x14ac:dyDescent="0.75">
      <c r="A178" s="34" t="s">
        <v>62</v>
      </c>
      <c r="B178" s="34" t="str">
        <f t="shared" si="4"/>
        <v>2021-02-06--2021-02-12</v>
      </c>
      <c r="C178" s="11">
        <v>44233</v>
      </c>
      <c r="D178" s="11">
        <f t="shared" si="5"/>
        <v>44239</v>
      </c>
      <c r="E178" s="34" t="s">
        <v>5</v>
      </c>
      <c r="F178" s="34">
        <v>1234</v>
      </c>
    </row>
    <row r="179" spans="1:6" x14ac:dyDescent="0.75">
      <c r="A179" s="34" t="s">
        <v>63</v>
      </c>
      <c r="B179" s="34" t="str">
        <f t="shared" si="4"/>
        <v>2021-02-13--2021-02-19</v>
      </c>
      <c r="C179" s="11">
        <v>44240</v>
      </c>
      <c r="D179" s="11">
        <f t="shared" si="5"/>
        <v>44246</v>
      </c>
      <c r="E179" s="34" t="s">
        <v>3</v>
      </c>
      <c r="F179" s="34">
        <v>30720</v>
      </c>
    </row>
    <row r="180" spans="1:6" x14ac:dyDescent="0.75">
      <c r="A180" s="34" t="s">
        <v>63</v>
      </c>
      <c r="B180" s="34" t="str">
        <f t="shared" si="4"/>
        <v>2021-02-13--2021-02-19</v>
      </c>
      <c r="C180" s="11">
        <v>44240</v>
      </c>
      <c r="D180" s="11">
        <f t="shared" si="5"/>
        <v>44246</v>
      </c>
      <c r="E180" s="34" t="s">
        <v>4</v>
      </c>
      <c r="F180" s="34">
        <v>10610</v>
      </c>
    </row>
    <row r="181" spans="1:6" x14ac:dyDescent="0.75">
      <c r="A181" s="34" t="s">
        <v>63</v>
      </c>
      <c r="B181" s="34" t="str">
        <f t="shared" si="4"/>
        <v>2021-02-13--2021-02-19</v>
      </c>
      <c r="C181" s="11">
        <v>44240</v>
      </c>
      <c r="D181" s="11">
        <f t="shared" si="5"/>
        <v>44246</v>
      </c>
      <c r="E181" s="34" t="s">
        <v>5</v>
      </c>
      <c r="F181" s="34">
        <v>1046</v>
      </c>
    </row>
    <row r="182" spans="1:6" x14ac:dyDescent="0.75">
      <c r="A182" s="34" t="s">
        <v>64</v>
      </c>
      <c r="B182" s="34" t="str">
        <f t="shared" si="4"/>
        <v>2021-02-20--2021-02-26</v>
      </c>
      <c r="C182" s="11">
        <v>44247</v>
      </c>
      <c r="D182" s="11">
        <f t="shared" si="5"/>
        <v>44253</v>
      </c>
      <c r="E182" s="34" t="s">
        <v>3</v>
      </c>
      <c r="F182" s="34">
        <v>48102</v>
      </c>
    </row>
    <row r="183" spans="1:6" x14ac:dyDescent="0.75">
      <c r="A183" s="34" t="s">
        <v>64</v>
      </c>
      <c r="B183" s="34" t="str">
        <f t="shared" si="4"/>
        <v>2021-02-20--2021-02-26</v>
      </c>
      <c r="C183" s="11">
        <v>44247</v>
      </c>
      <c r="D183" s="11">
        <f t="shared" si="5"/>
        <v>44253</v>
      </c>
      <c r="E183" s="34" t="s">
        <v>4</v>
      </c>
      <c r="F183" s="34">
        <v>20111</v>
      </c>
    </row>
    <row r="184" spans="1:6" x14ac:dyDescent="0.75">
      <c r="A184" s="34" t="s">
        <v>64</v>
      </c>
      <c r="B184" s="34" t="str">
        <f t="shared" si="4"/>
        <v>2021-02-20--2021-02-26</v>
      </c>
      <c r="C184" s="11">
        <v>44247</v>
      </c>
      <c r="D184" s="11">
        <f t="shared" si="5"/>
        <v>44253</v>
      </c>
      <c r="E184" s="34" t="s">
        <v>5</v>
      </c>
      <c r="F184" s="34">
        <v>1127</v>
      </c>
    </row>
    <row r="185" spans="1:6" x14ac:dyDescent="0.75">
      <c r="A185" s="34" t="s">
        <v>65</v>
      </c>
      <c r="B185" s="34" t="str">
        <f t="shared" si="4"/>
        <v>2021-02-27--2021-03-05</v>
      </c>
      <c r="C185" s="11">
        <v>44254</v>
      </c>
      <c r="D185" s="11">
        <f t="shared" si="5"/>
        <v>44260</v>
      </c>
      <c r="E185" s="34" t="s">
        <v>3</v>
      </c>
      <c r="F185" s="34">
        <v>41909</v>
      </c>
    </row>
    <row r="186" spans="1:6" x14ac:dyDescent="0.75">
      <c r="A186" s="34" t="s">
        <v>65</v>
      </c>
      <c r="B186" s="34" t="str">
        <f t="shared" si="4"/>
        <v>2021-02-27--2021-03-05</v>
      </c>
      <c r="C186" s="11">
        <v>44254</v>
      </c>
      <c r="D186" s="11">
        <f t="shared" si="5"/>
        <v>44260</v>
      </c>
      <c r="E186" s="34" t="s">
        <v>4</v>
      </c>
      <c r="F186" s="34">
        <v>13057</v>
      </c>
    </row>
    <row r="187" spans="1:6" x14ac:dyDescent="0.75">
      <c r="A187" s="34" t="s">
        <v>65</v>
      </c>
      <c r="B187" s="34" t="str">
        <f t="shared" si="4"/>
        <v>2021-02-27--2021-03-05</v>
      </c>
      <c r="C187" s="11">
        <v>44254</v>
      </c>
      <c r="D187" s="11">
        <f t="shared" si="5"/>
        <v>44260</v>
      </c>
      <c r="E187" s="34" t="s">
        <v>5</v>
      </c>
      <c r="F187" s="34">
        <v>989</v>
      </c>
    </row>
    <row r="188" spans="1:6" x14ac:dyDescent="0.75">
      <c r="A188" s="34" t="s">
        <v>66</v>
      </c>
      <c r="B188" s="34" t="str">
        <f t="shared" si="4"/>
        <v>2021-03-06--2021-03-12</v>
      </c>
      <c r="C188" s="11">
        <v>44261</v>
      </c>
      <c r="D188" s="11">
        <f t="shared" si="5"/>
        <v>44267</v>
      </c>
      <c r="E188" s="34" t="s">
        <v>3</v>
      </c>
      <c r="F188" s="34">
        <v>33189</v>
      </c>
    </row>
    <row r="189" spans="1:6" x14ac:dyDescent="0.75">
      <c r="A189" s="34" t="s">
        <v>66</v>
      </c>
      <c r="B189" s="34" t="str">
        <f t="shared" si="4"/>
        <v>2021-03-06--2021-03-12</v>
      </c>
      <c r="C189" s="11">
        <v>44261</v>
      </c>
      <c r="D189" s="11">
        <f t="shared" si="5"/>
        <v>44267</v>
      </c>
      <c r="E189" s="34" t="s">
        <v>4</v>
      </c>
      <c r="F189" s="34">
        <v>6239</v>
      </c>
    </row>
    <row r="190" spans="1:6" x14ac:dyDescent="0.75">
      <c r="A190" s="34" t="s">
        <v>66</v>
      </c>
      <c r="B190" s="34" t="str">
        <f t="shared" si="4"/>
        <v>2021-03-06--2021-03-12</v>
      </c>
      <c r="C190" s="11">
        <v>44261</v>
      </c>
      <c r="D190" s="11">
        <f t="shared" si="5"/>
        <v>44267</v>
      </c>
      <c r="E190" s="34" t="s">
        <v>5</v>
      </c>
      <c r="F190" s="34">
        <v>1605</v>
      </c>
    </row>
    <row r="191" spans="1:6" x14ac:dyDescent="0.75">
      <c r="A191" s="35" t="s">
        <v>294</v>
      </c>
      <c r="B191" s="34" t="str">
        <f t="shared" si="4"/>
        <v>2021-03-13--2021-03-19</v>
      </c>
      <c r="C191" s="11">
        <v>44268</v>
      </c>
      <c r="D191" s="11">
        <f t="shared" si="5"/>
        <v>44274</v>
      </c>
      <c r="E191" s="34" t="s">
        <v>3</v>
      </c>
      <c r="F191" s="34">
        <v>31705</v>
      </c>
    </row>
    <row r="192" spans="1:6" x14ac:dyDescent="0.75">
      <c r="A192" s="35" t="s">
        <v>337</v>
      </c>
      <c r="B192" s="34" t="str">
        <f t="shared" si="4"/>
        <v>2021-03-13--2021-03-19</v>
      </c>
      <c r="C192" s="11">
        <v>44268</v>
      </c>
      <c r="D192" s="11">
        <f t="shared" si="5"/>
        <v>44274</v>
      </c>
      <c r="E192" s="34" t="s">
        <v>4</v>
      </c>
      <c r="F192" s="34">
        <v>5608</v>
      </c>
    </row>
    <row r="193" spans="1:6" x14ac:dyDescent="0.75">
      <c r="A193" s="35" t="s">
        <v>338</v>
      </c>
      <c r="B193" s="34" t="str">
        <f t="shared" si="4"/>
        <v>2021-03-13--2021-03-19</v>
      </c>
      <c r="C193" s="11">
        <v>44268</v>
      </c>
      <c r="D193" s="11">
        <f t="shared" si="5"/>
        <v>44274</v>
      </c>
      <c r="E193" s="34" t="s">
        <v>5</v>
      </c>
      <c r="F193" s="34">
        <v>1195</v>
      </c>
    </row>
    <row r="194" spans="1:6" x14ac:dyDescent="0.75">
      <c r="A194" s="34" t="s">
        <v>68</v>
      </c>
      <c r="B194" s="34" t="str">
        <f t="shared" si="4"/>
        <v>2021-03-20--2021-03-26</v>
      </c>
      <c r="C194" s="11">
        <v>44275</v>
      </c>
      <c r="D194" s="11">
        <f t="shared" si="5"/>
        <v>44281</v>
      </c>
      <c r="E194" s="34" t="s">
        <v>3</v>
      </c>
      <c r="F194" s="34">
        <v>29520</v>
      </c>
    </row>
    <row r="195" spans="1:6" x14ac:dyDescent="0.75">
      <c r="A195" s="34" t="s">
        <v>68</v>
      </c>
      <c r="B195" s="34" t="str">
        <f t="shared" ref="B195:B214" si="6">TEXT(C195,"YYYY-MM-DD")&amp;"--"&amp;TEXT(D195,"YYYY-MM-DD")</f>
        <v>2021-03-20--2021-03-26</v>
      </c>
      <c r="C195" s="11">
        <v>44275</v>
      </c>
      <c r="D195" s="11">
        <f t="shared" ref="D195:D214" si="7">C195+6</f>
        <v>44281</v>
      </c>
      <c r="E195" s="34" t="s">
        <v>4</v>
      </c>
      <c r="F195" s="34">
        <v>7341</v>
      </c>
    </row>
    <row r="196" spans="1:6" x14ac:dyDescent="0.75">
      <c r="A196" s="34" t="s">
        <v>68</v>
      </c>
      <c r="B196" s="34" t="str">
        <f t="shared" si="6"/>
        <v>2021-03-20--2021-03-26</v>
      </c>
      <c r="C196" s="11">
        <v>44275</v>
      </c>
      <c r="D196" s="11">
        <f t="shared" si="7"/>
        <v>44281</v>
      </c>
      <c r="E196" s="34" t="s">
        <v>5</v>
      </c>
      <c r="F196" s="34">
        <v>1711</v>
      </c>
    </row>
    <row r="197" spans="1:6" x14ac:dyDescent="0.75">
      <c r="A197" s="34" t="s">
        <v>69</v>
      </c>
      <c r="B197" s="34" t="str">
        <f t="shared" si="6"/>
        <v>2021-03-27--2021-04-02</v>
      </c>
      <c r="C197" s="11">
        <v>44282</v>
      </c>
      <c r="D197" s="11">
        <f t="shared" si="7"/>
        <v>44288</v>
      </c>
      <c r="E197" s="34" t="s">
        <v>3</v>
      </c>
      <c r="F197" s="34">
        <v>27777</v>
      </c>
    </row>
    <row r="198" spans="1:6" x14ac:dyDescent="0.75">
      <c r="A198" s="34" t="s">
        <v>69</v>
      </c>
      <c r="B198" s="34" t="str">
        <f t="shared" si="6"/>
        <v>2021-03-27--2021-04-02</v>
      </c>
      <c r="C198" s="11">
        <v>44282</v>
      </c>
      <c r="D198" s="11">
        <f t="shared" si="7"/>
        <v>44288</v>
      </c>
      <c r="E198" s="34" t="s">
        <v>4</v>
      </c>
      <c r="F198" s="34">
        <v>5750</v>
      </c>
    </row>
    <row r="199" spans="1:6" x14ac:dyDescent="0.75">
      <c r="A199" s="34" t="s">
        <v>69</v>
      </c>
      <c r="B199" s="34" t="str">
        <f t="shared" si="6"/>
        <v>2021-03-27--2021-04-02</v>
      </c>
      <c r="C199" s="11">
        <v>44282</v>
      </c>
      <c r="D199" s="11">
        <f t="shared" si="7"/>
        <v>44288</v>
      </c>
      <c r="E199" s="34" t="s">
        <v>5</v>
      </c>
      <c r="F199" s="34">
        <v>982</v>
      </c>
    </row>
    <row r="200" spans="1:6" x14ac:dyDescent="0.75">
      <c r="A200" s="34" t="s">
        <v>70</v>
      </c>
      <c r="B200" s="34" t="str">
        <f t="shared" si="6"/>
        <v>2021-04-03--2021-04-09</v>
      </c>
      <c r="C200" s="11">
        <v>44289</v>
      </c>
      <c r="D200" s="11">
        <f t="shared" si="7"/>
        <v>44295</v>
      </c>
      <c r="E200" s="34" t="s">
        <v>3</v>
      </c>
      <c r="F200" s="34">
        <v>28690</v>
      </c>
    </row>
    <row r="201" spans="1:6" x14ac:dyDescent="0.75">
      <c r="A201" s="34" t="s">
        <v>70</v>
      </c>
      <c r="B201" s="34" t="str">
        <f t="shared" si="6"/>
        <v>2021-04-03--2021-04-09</v>
      </c>
      <c r="C201" s="11">
        <v>44289</v>
      </c>
      <c r="D201" s="11">
        <f t="shared" si="7"/>
        <v>44295</v>
      </c>
      <c r="E201" s="34" t="s">
        <v>4</v>
      </c>
      <c r="F201" s="34">
        <v>5532</v>
      </c>
    </row>
    <row r="202" spans="1:6" x14ac:dyDescent="0.75">
      <c r="A202" s="34" t="s">
        <v>70</v>
      </c>
      <c r="B202" s="34" t="str">
        <f t="shared" si="6"/>
        <v>2021-04-03--2021-04-09</v>
      </c>
      <c r="C202" s="11">
        <v>44289</v>
      </c>
      <c r="D202" s="11">
        <f t="shared" si="7"/>
        <v>44295</v>
      </c>
      <c r="E202" s="34" t="s">
        <v>5</v>
      </c>
      <c r="F202" s="34">
        <v>1140</v>
      </c>
    </row>
    <row r="203" spans="1:6" x14ac:dyDescent="0.75">
      <c r="A203" s="34" t="s">
        <v>71</v>
      </c>
      <c r="B203" s="34" t="str">
        <f t="shared" si="6"/>
        <v>2021-04-10--2021-04-16</v>
      </c>
      <c r="C203" s="11">
        <v>44296</v>
      </c>
      <c r="D203" s="11">
        <f t="shared" si="7"/>
        <v>44302</v>
      </c>
      <c r="E203" s="34" t="s">
        <v>3</v>
      </c>
      <c r="F203" s="34">
        <v>27735</v>
      </c>
    </row>
    <row r="204" spans="1:6" x14ac:dyDescent="0.75">
      <c r="A204" s="34" t="s">
        <v>71</v>
      </c>
      <c r="B204" s="34" t="str">
        <f t="shared" si="6"/>
        <v>2021-04-10--2021-04-16</v>
      </c>
      <c r="C204" s="11">
        <v>44296</v>
      </c>
      <c r="D204" s="11">
        <f t="shared" si="7"/>
        <v>44302</v>
      </c>
      <c r="E204" s="34" t="s">
        <v>4</v>
      </c>
      <c r="F204" s="34">
        <v>5865</v>
      </c>
    </row>
    <row r="205" spans="1:6" x14ac:dyDescent="0.75">
      <c r="A205" s="34" t="s">
        <v>71</v>
      </c>
      <c r="B205" s="34" t="str">
        <f t="shared" si="6"/>
        <v>2021-04-10--2021-04-16</v>
      </c>
      <c r="C205" s="11">
        <v>44296</v>
      </c>
      <c r="D205" s="11">
        <f t="shared" si="7"/>
        <v>44302</v>
      </c>
      <c r="E205" s="34" t="s">
        <v>5</v>
      </c>
      <c r="F205" s="34">
        <v>1634</v>
      </c>
    </row>
    <row r="206" spans="1:6" x14ac:dyDescent="0.75">
      <c r="A206" s="34" t="s">
        <v>72</v>
      </c>
      <c r="B206" s="34" t="str">
        <f t="shared" si="6"/>
        <v>2021-04-17--2021-04-23</v>
      </c>
      <c r="C206" s="11">
        <v>44303</v>
      </c>
      <c r="D206" s="11">
        <f t="shared" si="7"/>
        <v>44309</v>
      </c>
      <c r="E206" s="34" t="s">
        <v>3</v>
      </c>
      <c r="F206" s="34">
        <v>26970</v>
      </c>
    </row>
    <row r="207" spans="1:6" x14ac:dyDescent="0.75">
      <c r="A207" s="34" t="s">
        <v>72</v>
      </c>
      <c r="B207" s="34" t="str">
        <f t="shared" si="6"/>
        <v>2021-04-17--2021-04-23</v>
      </c>
      <c r="C207" s="11">
        <v>44303</v>
      </c>
      <c r="D207" s="11">
        <f t="shared" si="7"/>
        <v>44309</v>
      </c>
      <c r="E207" s="34" t="s">
        <v>4</v>
      </c>
      <c r="F207" s="34">
        <v>5787</v>
      </c>
    </row>
    <row r="208" spans="1:6" x14ac:dyDescent="0.75">
      <c r="A208" s="34" t="s">
        <v>72</v>
      </c>
      <c r="B208" s="34" t="str">
        <f t="shared" si="6"/>
        <v>2021-04-17--2021-04-23</v>
      </c>
      <c r="C208" s="11">
        <v>44303</v>
      </c>
      <c r="D208" s="11">
        <f t="shared" si="7"/>
        <v>44309</v>
      </c>
      <c r="E208" s="34" t="s">
        <v>5</v>
      </c>
      <c r="F208" s="34">
        <v>1390</v>
      </c>
    </row>
    <row r="209" spans="1:6" x14ac:dyDescent="0.75">
      <c r="A209" s="34" t="s">
        <v>73</v>
      </c>
      <c r="B209" s="34" t="str">
        <f t="shared" si="6"/>
        <v>2021-04-24--2021-04-30</v>
      </c>
      <c r="C209" s="11">
        <v>44310</v>
      </c>
      <c r="D209" s="11">
        <f t="shared" si="7"/>
        <v>44316</v>
      </c>
      <c r="E209" s="34" t="s">
        <v>3</v>
      </c>
      <c r="F209" s="34">
        <v>25394</v>
      </c>
    </row>
    <row r="210" spans="1:6" x14ac:dyDescent="0.75">
      <c r="A210" s="34" t="s">
        <v>73</v>
      </c>
      <c r="B210" s="34" t="str">
        <f t="shared" si="6"/>
        <v>2021-04-24--2021-04-30</v>
      </c>
      <c r="C210" s="11">
        <v>44310</v>
      </c>
      <c r="D210" s="11">
        <f t="shared" si="7"/>
        <v>44316</v>
      </c>
      <c r="E210" s="34" t="s">
        <v>4</v>
      </c>
      <c r="F210" s="34">
        <v>5151</v>
      </c>
    </row>
    <row r="211" spans="1:6" x14ac:dyDescent="0.75">
      <c r="A211" s="34" t="s">
        <v>73</v>
      </c>
      <c r="B211" s="34" t="str">
        <f t="shared" si="6"/>
        <v>2021-04-24--2021-04-30</v>
      </c>
      <c r="C211" s="11">
        <v>44310</v>
      </c>
      <c r="D211" s="11">
        <f t="shared" si="7"/>
        <v>44316</v>
      </c>
      <c r="E211" s="34" t="s">
        <v>5</v>
      </c>
      <c r="F211" s="34">
        <v>1022</v>
      </c>
    </row>
    <row r="212" spans="1:6" x14ac:dyDescent="0.75">
      <c r="A212" s="34" t="s">
        <v>74</v>
      </c>
      <c r="B212" s="34" t="str">
        <f t="shared" si="6"/>
        <v>2021-05-01--2021-05-07</v>
      </c>
      <c r="C212" s="11">
        <v>44317</v>
      </c>
      <c r="D212" s="11">
        <f t="shared" si="7"/>
        <v>44323</v>
      </c>
      <c r="E212" s="34" t="s">
        <v>3</v>
      </c>
      <c r="F212" s="34">
        <v>25148</v>
      </c>
    </row>
    <row r="213" spans="1:6" x14ac:dyDescent="0.75">
      <c r="A213" s="34" t="s">
        <v>74</v>
      </c>
      <c r="B213" s="34" t="str">
        <f t="shared" si="6"/>
        <v>2021-05-01--2021-05-07</v>
      </c>
      <c r="C213" s="11">
        <v>44317</v>
      </c>
      <c r="D213" s="11">
        <f t="shared" si="7"/>
        <v>44323</v>
      </c>
      <c r="E213" s="34" t="s">
        <v>4</v>
      </c>
      <c r="F213" s="34">
        <v>5720</v>
      </c>
    </row>
    <row r="214" spans="1:6" x14ac:dyDescent="0.75">
      <c r="A214" s="34" t="s">
        <v>74</v>
      </c>
      <c r="B214" s="34" t="str">
        <f t="shared" si="6"/>
        <v>2021-05-01--2021-05-07</v>
      </c>
      <c r="C214" s="11">
        <v>44317</v>
      </c>
      <c r="D214" s="11">
        <f t="shared" si="7"/>
        <v>44323</v>
      </c>
      <c r="E214" s="34" t="s">
        <v>5</v>
      </c>
      <c r="F214" s="34">
        <v>905</v>
      </c>
    </row>
  </sheetData>
  <phoneticPr fontId="4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16108-1BCF-4C50-A41E-8891F38450E7}">
  <sheetPr>
    <tabColor theme="0" tint="-0.249977111117893"/>
  </sheetPr>
  <dimension ref="A3:N75"/>
  <sheetViews>
    <sheetView workbookViewId="0">
      <selection activeCell="B4" sqref="B4:D75"/>
    </sheetView>
  </sheetViews>
  <sheetFormatPr defaultColWidth="8.86328125" defaultRowHeight="14.75" x14ac:dyDescent="0.75"/>
  <cols>
    <col min="1" max="1" width="21.31640625" style="35" bestFit="1" customWidth="1"/>
    <col min="2" max="2" width="15.76953125" style="35" bestFit="1" customWidth="1"/>
    <col min="3" max="3" width="7.453125" style="35" bestFit="1" customWidth="1"/>
    <col min="4" max="4" width="7.86328125" style="35" bestFit="1" customWidth="1"/>
    <col min="5" max="5" width="10.6796875" style="35" bestFit="1" customWidth="1"/>
    <col min="6" max="16384" width="8.86328125" style="35"/>
  </cols>
  <sheetData>
    <row r="3" spans="1:14" x14ac:dyDescent="0.75">
      <c r="A3" s="2" t="s">
        <v>340</v>
      </c>
      <c r="B3" s="2" t="s">
        <v>148</v>
      </c>
      <c r="C3"/>
      <c r="D3"/>
      <c r="E3" s="35" t="s">
        <v>157</v>
      </c>
    </row>
    <row r="4" spans="1:14" x14ac:dyDescent="0.75">
      <c r="A4" s="2" t="s">
        <v>149</v>
      </c>
      <c r="B4" s="35" t="s">
        <v>5</v>
      </c>
      <c r="C4" s="35" t="s">
        <v>3</v>
      </c>
      <c r="D4" s="35" t="s">
        <v>4</v>
      </c>
      <c r="E4" s="12" t="s">
        <v>215</v>
      </c>
      <c r="F4" s="35" t="s">
        <v>310</v>
      </c>
      <c r="G4" s="35" t="s">
        <v>311</v>
      </c>
      <c r="H4" s="35" t="s">
        <v>312</v>
      </c>
      <c r="I4" s="35" t="s">
        <v>313</v>
      </c>
      <c r="J4" s="35" t="s">
        <v>314</v>
      </c>
      <c r="K4" s="35" t="s">
        <v>315</v>
      </c>
      <c r="L4" s="35" t="s">
        <v>316</v>
      </c>
      <c r="M4" s="35" t="s">
        <v>317</v>
      </c>
      <c r="N4" s="35" t="s">
        <v>318</v>
      </c>
    </row>
    <row r="5" spans="1:14" x14ac:dyDescent="0.75">
      <c r="A5" s="3" t="s">
        <v>289</v>
      </c>
      <c r="B5" s="47">
        <v>3.7914691943127965E-2</v>
      </c>
      <c r="C5" s="47">
        <v>0.8601895734597157</v>
      </c>
      <c r="D5" s="47">
        <v>0.1018957345971564</v>
      </c>
      <c r="E5" s="12">
        <f>VLOOKUP(A5,'Sales Variance Data'!B58:I132,MATCH($E$3,'Sales Variance Data'!$B$5:$I$5,0),FALSE)</f>
        <v>8.9141004862236528E-3</v>
      </c>
      <c r="F5" s="35">
        <f>D5-B5</f>
        <v>6.398104265402843E-2</v>
      </c>
      <c r="G5" s="19">
        <f>$E6</f>
        <v>-1.927710843373498E-2</v>
      </c>
      <c r="H5" s="19">
        <f>$E7</f>
        <v>-0.11056511056511054</v>
      </c>
      <c r="I5" s="19">
        <f>$E8</f>
        <v>-4.3278084714548755E-2</v>
      </c>
      <c r="J5" s="19">
        <f>$E9</f>
        <v>-2.791145332050049E-2</v>
      </c>
      <c r="K5" s="19">
        <f>$E10</f>
        <v>-8.4158415841584122E-2</v>
      </c>
      <c r="L5" s="19">
        <f>$E11</f>
        <v>7.3513513513513429E-2</v>
      </c>
      <c r="M5" s="19">
        <f>$E12</f>
        <v>6.7472306143000926E-2</v>
      </c>
      <c r="N5" s="19">
        <f>$E13</f>
        <v>9.4339622641510523E-3</v>
      </c>
    </row>
    <row r="6" spans="1:14" x14ac:dyDescent="0.75">
      <c r="A6" s="3" t="s">
        <v>288</v>
      </c>
      <c r="B6" s="47">
        <v>2.0388349514563107E-2</v>
      </c>
      <c r="C6" s="47">
        <v>0.93786407766990287</v>
      </c>
      <c r="D6" s="47">
        <v>4.1747572815533977E-2</v>
      </c>
      <c r="E6" s="12">
        <f>VLOOKUP(A6,'Sales Variance Data'!B59:I133,MATCH($E$3,'Sales Variance Data'!$B$5:$I$5,0),FALSE)</f>
        <v>-1.927710843373498E-2</v>
      </c>
      <c r="F6" s="35">
        <f t="shared" ref="F6:F69" si="0">D6-B6</f>
        <v>2.135922330097087E-2</v>
      </c>
      <c r="G6" s="19">
        <f t="shared" ref="G6:G69" si="1">$E7</f>
        <v>-0.11056511056511054</v>
      </c>
      <c r="H6" s="19">
        <f t="shared" ref="H6:H69" si="2">$E8</f>
        <v>-4.3278084714548755E-2</v>
      </c>
      <c r="I6" s="19">
        <f t="shared" ref="I6:I69" si="3">$E9</f>
        <v>-2.791145332050049E-2</v>
      </c>
      <c r="J6" s="19">
        <f t="shared" ref="J6:J69" si="4">$E10</f>
        <v>-8.4158415841584122E-2</v>
      </c>
      <c r="K6" s="19">
        <f t="shared" ref="K6:K69" si="5">$E11</f>
        <v>7.3513513513513429E-2</v>
      </c>
      <c r="L6" s="19">
        <f t="shared" ref="L6:L69" si="6">$E12</f>
        <v>6.7472306143000926E-2</v>
      </c>
      <c r="M6" s="19">
        <f t="shared" ref="M6:M69" si="7">$E13</f>
        <v>9.4339622641510523E-3</v>
      </c>
      <c r="N6" s="19">
        <f t="shared" ref="N6:N69" si="8">$E14</f>
        <v>-9.3457943925233655E-3</v>
      </c>
    </row>
    <row r="7" spans="1:14" x14ac:dyDescent="0.75">
      <c r="A7" s="3" t="s">
        <v>287</v>
      </c>
      <c r="B7" s="47">
        <v>3.7985136251032205E-2</v>
      </c>
      <c r="C7" s="47">
        <v>0.88934764657308008</v>
      </c>
      <c r="D7" s="47">
        <v>7.2667217175887699E-2</v>
      </c>
      <c r="E7" s="12">
        <f>VLOOKUP(A7,'Sales Variance Data'!B60:I134,MATCH($E$3,'Sales Variance Data'!$B$5:$I$5,0),FALSE)</f>
        <v>-0.11056511056511054</v>
      </c>
      <c r="F7" s="35">
        <f t="shared" si="0"/>
        <v>3.4682080924855495E-2</v>
      </c>
      <c r="G7" s="19">
        <f t="shared" si="1"/>
        <v>-4.3278084714548755E-2</v>
      </c>
      <c r="H7" s="19">
        <f t="shared" si="2"/>
        <v>-2.791145332050049E-2</v>
      </c>
      <c r="I7" s="19">
        <f t="shared" si="3"/>
        <v>-8.4158415841584122E-2</v>
      </c>
      <c r="J7" s="19">
        <f t="shared" si="4"/>
        <v>7.3513513513513429E-2</v>
      </c>
      <c r="K7" s="19">
        <f t="shared" si="5"/>
        <v>6.7472306143000926E-2</v>
      </c>
      <c r="L7" s="19">
        <f t="shared" si="6"/>
        <v>9.4339622641510523E-3</v>
      </c>
      <c r="M7" s="19">
        <f t="shared" si="7"/>
        <v>-9.3457943925233655E-3</v>
      </c>
      <c r="N7" s="19">
        <f t="shared" si="8"/>
        <v>-5.3773584905660421E-2</v>
      </c>
    </row>
    <row r="8" spans="1:14" x14ac:dyDescent="0.75">
      <c r="A8" s="3" t="s">
        <v>286</v>
      </c>
      <c r="B8" s="47">
        <v>2.5830258302583026E-2</v>
      </c>
      <c r="C8" s="47">
        <v>0.87177121771217714</v>
      </c>
      <c r="D8" s="47">
        <v>0.10239852398523985</v>
      </c>
      <c r="E8" s="12">
        <f>VLOOKUP(A8,'Sales Variance Data'!B61:I135,MATCH($E$3,'Sales Variance Data'!$B$5:$I$5,0),FALSE)</f>
        <v>-4.3278084714548755E-2</v>
      </c>
      <c r="F8" s="35">
        <f t="shared" si="0"/>
        <v>7.656826568265683E-2</v>
      </c>
      <c r="G8" s="19">
        <f t="shared" si="1"/>
        <v>-2.791145332050049E-2</v>
      </c>
      <c r="H8" s="19">
        <f t="shared" si="2"/>
        <v>-8.4158415841584122E-2</v>
      </c>
      <c r="I8" s="19">
        <f t="shared" si="3"/>
        <v>7.3513513513513429E-2</v>
      </c>
      <c r="J8" s="19">
        <f t="shared" si="4"/>
        <v>6.7472306143000926E-2</v>
      </c>
      <c r="K8" s="19">
        <f t="shared" si="5"/>
        <v>9.4339622641510523E-3</v>
      </c>
      <c r="L8" s="19">
        <f t="shared" si="6"/>
        <v>-9.3457943925233655E-3</v>
      </c>
      <c r="M8" s="19">
        <f t="shared" si="7"/>
        <v>-5.3773584905660421E-2</v>
      </c>
      <c r="N8" s="19">
        <f t="shared" si="8"/>
        <v>5.1844466600199368E-2</v>
      </c>
    </row>
    <row r="9" spans="1:14" x14ac:dyDescent="0.75">
      <c r="A9" s="3" t="s">
        <v>285</v>
      </c>
      <c r="B9" s="47">
        <v>3.0755711775043937E-2</v>
      </c>
      <c r="C9" s="47">
        <v>0.88840070298769769</v>
      </c>
      <c r="D9" s="47">
        <v>8.0843585237258347E-2</v>
      </c>
      <c r="E9" s="12">
        <f>VLOOKUP(A9,'Sales Variance Data'!B62:I136,MATCH($E$3,'Sales Variance Data'!$B$5:$I$5,0),FALSE)</f>
        <v>-2.791145332050049E-2</v>
      </c>
      <c r="F9" s="35">
        <f t="shared" si="0"/>
        <v>5.0087873462214411E-2</v>
      </c>
      <c r="G9" s="19">
        <f t="shared" si="1"/>
        <v>-8.4158415841584122E-2</v>
      </c>
      <c r="H9" s="19">
        <f t="shared" si="2"/>
        <v>7.3513513513513429E-2</v>
      </c>
      <c r="I9" s="19">
        <f t="shared" si="3"/>
        <v>6.7472306143000926E-2</v>
      </c>
      <c r="J9" s="19">
        <f t="shared" si="4"/>
        <v>9.4339622641510523E-3</v>
      </c>
      <c r="K9" s="19">
        <f t="shared" si="5"/>
        <v>-9.3457943925233655E-3</v>
      </c>
      <c r="L9" s="19">
        <f t="shared" si="6"/>
        <v>-5.3773584905660421E-2</v>
      </c>
      <c r="M9" s="19">
        <f t="shared" si="7"/>
        <v>5.1844466600199368E-2</v>
      </c>
      <c r="N9" s="19">
        <f t="shared" si="8"/>
        <v>2.6540284360189625E-2</v>
      </c>
    </row>
    <row r="10" spans="1:14" x14ac:dyDescent="0.75">
      <c r="A10" s="3" t="s">
        <v>284</v>
      </c>
      <c r="B10" s="47">
        <v>4.1038525963149081E-2</v>
      </c>
      <c r="C10" s="47">
        <v>0.86013400335008372</v>
      </c>
      <c r="D10" s="47">
        <v>9.8827470686767172E-2</v>
      </c>
      <c r="E10" s="12">
        <f>VLOOKUP(A10,'Sales Variance Data'!B63:I137,MATCH($E$3,'Sales Variance Data'!$B$5:$I$5,0),FALSE)</f>
        <v>-8.4158415841584122E-2</v>
      </c>
      <c r="F10" s="35">
        <f t="shared" si="0"/>
        <v>5.7788944723618091E-2</v>
      </c>
      <c r="G10" s="19">
        <f t="shared" si="1"/>
        <v>7.3513513513513429E-2</v>
      </c>
      <c r="H10" s="19">
        <f t="shared" si="2"/>
        <v>6.7472306143000926E-2</v>
      </c>
      <c r="I10" s="19">
        <f t="shared" si="3"/>
        <v>9.4339622641510523E-3</v>
      </c>
      <c r="J10" s="19">
        <f t="shared" si="4"/>
        <v>-9.3457943925233655E-3</v>
      </c>
      <c r="K10" s="19">
        <f t="shared" si="5"/>
        <v>-5.3773584905660421E-2</v>
      </c>
      <c r="L10" s="19">
        <f t="shared" si="6"/>
        <v>5.1844466600199368E-2</v>
      </c>
      <c r="M10" s="19">
        <f t="shared" si="7"/>
        <v>2.6540284360189625E-2</v>
      </c>
      <c r="N10" s="19">
        <f t="shared" si="8"/>
        <v>1.8467220683287211E-2</v>
      </c>
    </row>
    <row r="11" spans="1:14" x14ac:dyDescent="0.75">
      <c r="A11" s="3" t="s">
        <v>283</v>
      </c>
      <c r="B11" s="47">
        <v>2.7960526315789474E-2</v>
      </c>
      <c r="C11" s="47">
        <v>0.85279605263157898</v>
      </c>
      <c r="D11" s="47">
        <v>0.11924342105263158</v>
      </c>
      <c r="E11" s="12">
        <f>VLOOKUP(A11,'Sales Variance Data'!B64:I138,MATCH($E$3,'Sales Variance Data'!$B$5:$I$5,0),FALSE)</f>
        <v>7.3513513513513429E-2</v>
      </c>
      <c r="F11" s="35">
        <f t="shared" si="0"/>
        <v>9.1282894736842105E-2</v>
      </c>
      <c r="G11" s="19">
        <f t="shared" si="1"/>
        <v>6.7472306143000926E-2</v>
      </c>
      <c r="H11" s="19">
        <f t="shared" si="2"/>
        <v>9.4339622641510523E-3</v>
      </c>
      <c r="I11" s="19">
        <f t="shared" si="3"/>
        <v>-9.3457943925233655E-3</v>
      </c>
      <c r="J11" s="19">
        <f t="shared" si="4"/>
        <v>-5.3773584905660421E-2</v>
      </c>
      <c r="K11" s="19">
        <f t="shared" si="5"/>
        <v>5.1844466600199368E-2</v>
      </c>
      <c r="L11" s="19">
        <f t="shared" si="6"/>
        <v>2.6540284360189625E-2</v>
      </c>
      <c r="M11" s="19">
        <f t="shared" si="7"/>
        <v>1.8467220683287211E-2</v>
      </c>
      <c r="N11" s="19">
        <f t="shared" si="8"/>
        <v>2.5385312783318129E-2</v>
      </c>
    </row>
    <row r="12" spans="1:14" x14ac:dyDescent="0.75">
      <c r="A12" s="3" t="s">
        <v>282</v>
      </c>
      <c r="B12" s="47">
        <v>2.1688159437280186E-2</v>
      </c>
      <c r="C12" s="47">
        <v>0.81066822977725672</v>
      </c>
      <c r="D12" s="47">
        <v>0.16764361078546308</v>
      </c>
      <c r="E12" s="12">
        <f>VLOOKUP(A12,'Sales Variance Data'!B65:I139,MATCH($E$3,'Sales Variance Data'!$B$5:$I$5,0),FALSE)</f>
        <v>6.7472306143000926E-2</v>
      </c>
      <c r="F12" s="35">
        <f t="shared" si="0"/>
        <v>0.14595545134818289</v>
      </c>
      <c r="G12" s="19">
        <f t="shared" si="1"/>
        <v>9.4339622641510523E-3</v>
      </c>
      <c r="H12" s="19">
        <f t="shared" si="2"/>
        <v>-9.3457943925233655E-3</v>
      </c>
      <c r="I12" s="19">
        <f t="shared" si="3"/>
        <v>-5.3773584905660421E-2</v>
      </c>
      <c r="J12" s="19">
        <f t="shared" si="4"/>
        <v>5.1844466600199368E-2</v>
      </c>
      <c r="K12" s="19">
        <f t="shared" si="5"/>
        <v>2.6540284360189625E-2</v>
      </c>
      <c r="L12" s="19">
        <f t="shared" si="6"/>
        <v>1.8467220683287211E-2</v>
      </c>
      <c r="M12" s="19">
        <f t="shared" si="7"/>
        <v>2.5385312783318129E-2</v>
      </c>
      <c r="N12" s="19">
        <f t="shared" si="8"/>
        <v>0.21396993810786924</v>
      </c>
    </row>
    <row r="13" spans="1:14" x14ac:dyDescent="0.75">
      <c r="A13" s="3" t="s">
        <v>281</v>
      </c>
      <c r="B13" s="47">
        <v>1.5452538631346579E-2</v>
      </c>
      <c r="C13" s="47">
        <v>0.88594554819720384</v>
      </c>
      <c r="D13" s="47">
        <v>9.860191317144959E-2</v>
      </c>
      <c r="E13" s="12">
        <f>VLOOKUP(A13,'Sales Variance Data'!B66:I140,MATCH($E$3,'Sales Variance Data'!$B$5:$I$5,0),FALSE)</f>
        <v>9.4339622641510523E-3</v>
      </c>
      <c r="F13" s="35">
        <f t="shared" si="0"/>
        <v>8.3149374540103016E-2</v>
      </c>
      <c r="G13" s="19">
        <f t="shared" si="1"/>
        <v>-9.3457943925233655E-3</v>
      </c>
      <c r="H13" s="19">
        <f t="shared" si="2"/>
        <v>-5.3773584905660421E-2</v>
      </c>
      <c r="I13" s="19">
        <f t="shared" si="3"/>
        <v>5.1844466600199368E-2</v>
      </c>
      <c r="J13" s="19">
        <f t="shared" si="4"/>
        <v>2.6540284360189625E-2</v>
      </c>
      <c r="K13" s="19">
        <f t="shared" si="5"/>
        <v>1.8467220683287211E-2</v>
      </c>
      <c r="L13" s="19">
        <f t="shared" si="6"/>
        <v>2.5385312783318129E-2</v>
      </c>
      <c r="M13" s="19">
        <f t="shared" si="7"/>
        <v>0.21396993810786924</v>
      </c>
      <c r="N13" s="19">
        <f t="shared" si="8"/>
        <v>-0.112163146394756</v>
      </c>
    </row>
    <row r="14" spans="1:14" x14ac:dyDescent="0.75">
      <c r="A14" s="3" t="s">
        <v>280</v>
      </c>
      <c r="B14" s="47">
        <v>3.1061259706643658E-2</v>
      </c>
      <c r="C14" s="47">
        <v>0.88006902502157036</v>
      </c>
      <c r="D14" s="47">
        <v>8.8869715271786026E-2</v>
      </c>
      <c r="E14" s="12">
        <f>VLOOKUP(A14,'Sales Variance Data'!B67:I141,MATCH($E$3,'Sales Variance Data'!$B$5:$I$5,0),FALSE)</f>
        <v>-9.3457943925233655E-3</v>
      </c>
      <c r="F14" s="35">
        <f t="shared" si="0"/>
        <v>5.7808455565142372E-2</v>
      </c>
      <c r="G14" s="19">
        <f t="shared" si="1"/>
        <v>-5.3773584905660421E-2</v>
      </c>
      <c r="H14" s="19">
        <f t="shared" si="2"/>
        <v>5.1844466600199368E-2</v>
      </c>
      <c r="I14" s="19">
        <f t="shared" si="3"/>
        <v>2.6540284360189625E-2</v>
      </c>
      <c r="J14" s="19">
        <f t="shared" si="4"/>
        <v>1.8467220683287211E-2</v>
      </c>
      <c r="K14" s="19">
        <f t="shared" si="5"/>
        <v>2.5385312783318129E-2</v>
      </c>
      <c r="L14" s="19">
        <f t="shared" si="6"/>
        <v>0.21396993810786924</v>
      </c>
      <c r="M14" s="19">
        <f t="shared" si="7"/>
        <v>-0.112163146394756</v>
      </c>
      <c r="N14" s="19">
        <f t="shared" si="8"/>
        <v>6.480721903199349E-2</v>
      </c>
    </row>
    <row r="15" spans="1:14" x14ac:dyDescent="0.75">
      <c r="A15" s="3" t="s">
        <v>293</v>
      </c>
      <c r="B15" s="47">
        <v>3.4061696658097683E-2</v>
      </c>
      <c r="C15" s="47">
        <v>0.87789203084832901</v>
      </c>
      <c r="D15" s="47">
        <v>8.804627249357326E-2</v>
      </c>
      <c r="E15" s="12">
        <f>VLOOKUP(A15,'Sales Variance Data'!B68:I142,MATCH($E$3,'Sales Variance Data'!$B$5:$I$5,0),FALSE)</f>
        <v>-5.3773584905660421E-2</v>
      </c>
      <c r="F15" s="35">
        <f t="shared" si="0"/>
        <v>5.3984575835475578E-2</v>
      </c>
      <c r="G15" s="19">
        <f t="shared" si="1"/>
        <v>5.1844466600199368E-2</v>
      </c>
      <c r="H15" s="19">
        <f t="shared" si="2"/>
        <v>2.6540284360189625E-2</v>
      </c>
      <c r="I15" s="19">
        <f t="shared" si="3"/>
        <v>1.8467220683287211E-2</v>
      </c>
      <c r="J15" s="19">
        <f t="shared" si="4"/>
        <v>2.5385312783318129E-2</v>
      </c>
      <c r="K15" s="19">
        <f t="shared" si="5"/>
        <v>0.21396993810786924</v>
      </c>
      <c r="L15" s="19">
        <f t="shared" si="6"/>
        <v>-0.112163146394756</v>
      </c>
      <c r="M15" s="19">
        <f t="shared" si="7"/>
        <v>6.480721903199349E-2</v>
      </c>
      <c r="N15" s="19">
        <f t="shared" si="8"/>
        <v>4.2372881355932313E-2</v>
      </c>
    </row>
    <row r="16" spans="1:14" x14ac:dyDescent="0.75">
      <c r="A16" s="3" t="s">
        <v>279</v>
      </c>
      <c r="B16" s="47">
        <v>2.5423728813559324E-2</v>
      </c>
      <c r="C16" s="47">
        <v>0.90254237288135597</v>
      </c>
      <c r="D16" s="47">
        <v>7.2033898305084748E-2</v>
      </c>
      <c r="E16" s="12">
        <f>VLOOKUP(A16,'Sales Variance Data'!B69:I143,MATCH($E$3,'Sales Variance Data'!$B$5:$I$5,0),FALSE)</f>
        <v>5.1844466600199368E-2</v>
      </c>
      <c r="F16" s="35">
        <f t="shared" si="0"/>
        <v>4.6610169491525424E-2</v>
      </c>
      <c r="G16" s="19">
        <f t="shared" si="1"/>
        <v>2.6540284360189625E-2</v>
      </c>
      <c r="H16" s="19">
        <f t="shared" si="2"/>
        <v>1.8467220683287211E-2</v>
      </c>
      <c r="I16" s="19">
        <f t="shared" si="3"/>
        <v>2.5385312783318129E-2</v>
      </c>
      <c r="J16" s="19">
        <f t="shared" si="4"/>
        <v>0.21396993810786924</v>
      </c>
      <c r="K16" s="19">
        <f t="shared" si="5"/>
        <v>-0.112163146394756</v>
      </c>
      <c r="L16" s="19">
        <f t="shared" si="6"/>
        <v>6.480721903199349E-2</v>
      </c>
      <c r="M16" s="19">
        <f t="shared" si="7"/>
        <v>4.2372881355932313E-2</v>
      </c>
      <c r="N16" s="19">
        <f t="shared" si="8"/>
        <v>0.12195121951219524</v>
      </c>
    </row>
    <row r="17" spans="1:14" x14ac:dyDescent="0.75">
      <c r="A17" s="3" t="s">
        <v>278</v>
      </c>
      <c r="B17" s="47">
        <v>2.1864951768488745E-2</v>
      </c>
      <c r="C17" s="47">
        <v>0.819935691318328</v>
      </c>
      <c r="D17" s="47">
        <v>0.15819935691318329</v>
      </c>
      <c r="E17" s="12">
        <f>VLOOKUP(A17,'Sales Variance Data'!B70:I144,MATCH($E$3,'Sales Variance Data'!$B$5:$I$5,0),FALSE)</f>
        <v>2.6540284360189625E-2</v>
      </c>
      <c r="F17" s="35">
        <f t="shared" si="0"/>
        <v>0.13633440514469455</v>
      </c>
      <c r="G17" s="19">
        <f t="shared" si="1"/>
        <v>1.8467220683287211E-2</v>
      </c>
      <c r="H17" s="19">
        <f t="shared" si="2"/>
        <v>2.5385312783318129E-2</v>
      </c>
      <c r="I17" s="19">
        <f t="shared" si="3"/>
        <v>0.21396993810786924</v>
      </c>
      <c r="J17" s="19">
        <f t="shared" si="4"/>
        <v>-0.112163146394756</v>
      </c>
      <c r="K17" s="19">
        <f t="shared" si="5"/>
        <v>6.480721903199349E-2</v>
      </c>
      <c r="L17" s="19">
        <f t="shared" si="6"/>
        <v>4.2372881355932313E-2</v>
      </c>
      <c r="M17" s="19">
        <f t="shared" si="7"/>
        <v>0.12195121951219524</v>
      </c>
      <c r="N17" s="19">
        <f t="shared" si="8"/>
        <v>7.9710144927536142E-2</v>
      </c>
    </row>
    <row r="18" spans="1:14" x14ac:dyDescent="0.75">
      <c r="A18" s="3" t="s">
        <v>277</v>
      </c>
      <c r="B18" s="47">
        <v>2.9265255292652552E-2</v>
      </c>
      <c r="C18" s="47">
        <v>0.85554171855541716</v>
      </c>
      <c r="D18" s="47">
        <v>0.11519302615193026</v>
      </c>
      <c r="E18" s="12">
        <f>VLOOKUP(A18,'Sales Variance Data'!B71:I145,MATCH($E$3,'Sales Variance Data'!$B$5:$I$5,0),FALSE)</f>
        <v>1.8467220683287211E-2</v>
      </c>
      <c r="F18" s="35">
        <f t="shared" si="0"/>
        <v>8.5927770859277719E-2</v>
      </c>
      <c r="G18" s="19">
        <f t="shared" si="1"/>
        <v>2.5385312783318129E-2</v>
      </c>
      <c r="H18" s="19">
        <f t="shared" si="2"/>
        <v>0.21396993810786924</v>
      </c>
      <c r="I18" s="19">
        <f t="shared" si="3"/>
        <v>-0.112163146394756</v>
      </c>
      <c r="J18" s="19">
        <f t="shared" si="4"/>
        <v>6.480721903199349E-2</v>
      </c>
      <c r="K18" s="19">
        <f t="shared" si="5"/>
        <v>4.2372881355932313E-2</v>
      </c>
      <c r="L18" s="19">
        <f t="shared" si="6"/>
        <v>0.12195121951219524</v>
      </c>
      <c r="M18" s="19">
        <f t="shared" si="7"/>
        <v>7.9710144927536142E-2</v>
      </c>
      <c r="N18" s="19">
        <f t="shared" si="8"/>
        <v>5.5521659548505069E-2</v>
      </c>
    </row>
    <row r="19" spans="1:14" x14ac:dyDescent="0.75">
      <c r="A19" s="3" t="s">
        <v>276</v>
      </c>
      <c r="B19" s="47">
        <v>2.9158383035122599E-2</v>
      </c>
      <c r="C19" s="47">
        <v>0.81047051027170314</v>
      </c>
      <c r="D19" s="47">
        <v>0.16037110669317428</v>
      </c>
      <c r="E19" s="12">
        <f>VLOOKUP(A19,'Sales Variance Data'!B72:I146,MATCH($E$3,'Sales Variance Data'!$B$5:$I$5,0),FALSE)</f>
        <v>2.5385312783318129E-2</v>
      </c>
      <c r="F19" s="35">
        <f t="shared" si="0"/>
        <v>0.13121272365805167</v>
      </c>
      <c r="G19" s="19">
        <f t="shared" si="1"/>
        <v>0.21396993810786924</v>
      </c>
      <c r="H19" s="19">
        <f t="shared" si="2"/>
        <v>-0.112163146394756</v>
      </c>
      <c r="I19" s="19">
        <f t="shared" si="3"/>
        <v>6.480721903199349E-2</v>
      </c>
      <c r="J19" s="19">
        <f t="shared" si="4"/>
        <v>4.2372881355932313E-2</v>
      </c>
      <c r="K19" s="19">
        <f t="shared" si="5"/>
        <v>0.12195121951219524</v>
      </c>
      <c r="L19" s="19">
        <f t="shared" si="6"/>
        <v>7.9710144927536142E-2</v>
      </c>
      <c r="M19" s="19">
        <f t="shared" si="7"/>
        <v>5.5521659548505069E-2</v>
      </c>
      <c r="N19" s="19">
        <f t="shared" si="8"/>
        <v>-7.5722543352601202E-2</v>
      </c>
    </row>
    <row r="20" spans="1:14" x14ac:dyDescent="0.75">
      <c r="A20" s="3" t="s">
        <v>275</v>
      </c>
      <c r="B20" s="47">
        <v>2.4103468547912992E-2</v>
      </c>
      <c r="C20" s="47">
        <v>0.72016460905349799</v>
      </c>
      <c r="D20" s="47">
        <v>0.25573192239858905</v>
      </c>
      <c r="E20" s="12">
        <f>VLOOKUP(A20,'Sales Variance Data'!B73:I147,MATCH($E$3,'Sales Variance Data'!$B$5:$I$5,0),FALSE)</f>
        <v>0.21396993810786924</v>
      </c>
      <c r="F20" s="35">
        <f t="shared" si="0"/>
        <v>0.23162845385067607</v>
      </c>
      <c r="G20" s="19">
        <f t="shared" si="1"/>
        <v>-0.112163146394756</v>
      </c>
      <c r="H20" s="19">
        <f t="shared" si="2"/>
        <v>6.480721903199349E-2</v>
      </c>
      <c r="I20" s="19">
        <f t="shared" si="3"/>
        <v>4.2372881355932313E-2</v>
      </c>
      <c r="J20" s="19">
        <f t="shared" si="4"/>
        <v>0.12195121951219524</v>
      </c>
      <c r="K20" s="19">
        <f t="shared" si="5"/>
        <v>7.9710144927536142E-2</v>
      </c>
      <c r="L20" s="19">
        <f t="shared" si="6"/>
        <v>5.5521659548505069E-2</v>
      </c>
      <c r="M20" s="19">
        <f t="shared" si="7"/>
        <v>-7.5722543352601202E-2</v>
      </c>
      <c r="N20" s="19">
        <f t="shared" si="8"/>
        <v>-0.1694809255784866</v>
      </c>
    </row>
    <row r="21" spans="1:14" x14ac:dyDescent="0.75">
      <c r="A21" s="3" t="s">
        <v>274</v>
      </c>
      <c r="B21" s="47">
        <v>2.9019152640742889E-2</v>
      </c>
      <c r="C21" s="47">
        <v>0.72141613464886822</v>
      </c>
      <c r="D21" s="47">
        <v>0.24956471271038885</v>
      </c>
      <c r="E21" s="12">
        <f>VLOOKUP(A21,'Sales Variance Data'!B74:I148,MATCH($E$3,'Sales Variance Data'!$B$5:$I$5,0),FALSE)</f>
        <v>-0.112163146394756</v>
      </c>
      <c r="F21" s="35">
        <f t="shared" si="0"/>
        <v>0.22054556006964596</v>
      </c>
      <c r="G21" s="19">
        <f t="shared" si="1"/>
        <v>6.480721903199349E-2</v>
      </c>
      <c r="H21" s="19">
        <f t="shared" si="2"/>
        <v>4.2372881355932313E-2</v>
      </c>
      <c r="I21" s="19">
        <f t="shared" si="3"/>
        <v>0.12195121951219524</v>
      </c>
      <c r="J21" s="19">
        <f t="shared" si="4"/>
        <v>7.9710144927536142E-2</v>
      </c>
      <c r="K21" s="19">
        <f t="shared" si="5"/>
        <v>5.5521659548505069E-2</v>
      </c>
      <c r="L21" s="19">
        <f t="shared" si="6"/>
        <v>-7.5722543352601202E-2</v>
      </c>
      <c r="M21" s="19">
        <f t="shared" si="7"/>
        <v>-0.1694809255784866</v>
      </c>
      <c r="N21" s="19">
        <f t="shared" si="8"/>
        <v>7.5301204819277157E-2</v>
      </c>
    </row>
    <row r="22" spans="1:14" x14ac:dyDescent="0.75">
      <c r="A22" s="3" t="s">
        <v>273</v>
      </c>
      <c r="B22" s="47">
        <v>4.0149892933618841E-2</v>
      </c>
      <c r="C22" s="47">
        <v>0.79764453961456105</v>
      </c>
      <c r="D22" s="47">
        <v>0.16220556745182013</v>
      </c>
      <c r="E22" s="12">
        <f>VLOOKUP(A22,'Sales Variance Data'!B75:I149,MATCH($E$3,'Sales Variance Data'!$B$5:$I$5,0),FALSE)</f>
        <v>6.480721903199349E-2</v>
      </c>
      <c r="F22" s="35">
        <f t="shared" si="0"/>
        <v>0.12205567451820129</v>
      </c>
      <c r="G22" s="19">
        <f t="shared" si="1"/>
        <v>4.2372881355932313E-2</v>
      </c>
      <c r="H22" s="19">
        <f t="shared" si="2"/>
        <v>0.12195121951219524</v>
      </c>
      <c r="I22" s="19">
        <f t="shared" si="3"/>
        <v>7.9710144927536142E-2</v>
      </c>
      <c r="J22" s="19">
        <f t="shared" si="4"/>
        <v>5.5521659548505069E-2</v>
      </c>
      <c r="K22" s="19">
        <f t="shared" si="5"/>
        <v>-7.5722543352601202E-2</v>
      </c>
      <c r="L22" s="19">
        <f t="shared" si="6"/>
        <v>-0.1694809255784866</v>
      </c>
      <c r="M22" s="19">
        <f t="shared" si="7"/>
        <v>7.5301204819277157E-2</v>
      </c>
      <c r="N22" s="19">
        <f t="shared" si="8"/>
        <v>6.022408963585435E-2</v>
      </c>
    </row>
    <row r="23" spans="1:14" x14ac:dyDescent="0.75">
      <c r="A23" s="3" t="s">
        <v>272</v>
      </c>
      <c r="B23" s="47">
        <v>2.9895366218236174E-3</v>
      </c>
      <c r="C23" s="47">
        <v>0.97426398908169232</v>
      </c>
      <c r="D23" s="47">
        <v>2.2746474296484045E-2</v>
      </c>
      <c r="E23" s="12">
        <f>VLOOKUP(A23,'Sales Variance Data'!B76:I150,MATCH($E$3,'Sales Variance Data'!$B$5:$I$5,0),FALSE)</f>
        <v>4.2372881355932313E-2</v>
      </c>
      <c r="F23" s="35">
        <f t="shared" si="0"/>
        <v>1.9756937674660427E-2</v>
      </c>
      <c r="G23" s="19">
        <f t="shared" si="1"/>
        <v>0.12195121951219524</v>
      </c>
      <c r="H23" s="19">
        <f t="shared" si="2"/>
        <v>7.9710144927536142E-2</v>
      </c>
      <c r="I23" s="19">
        <f t="shared" si="3"/>
        <v>5.5521659548505069E-2</v>
      </c>
      <c r="J23" s="19">
        <f t="shared" si="4"/>
        <v>-7.5722543352601202E-2</v>
      </c>
      <c r="K23" s="19">
        <f t="shared" si="5"/>
        <v>-0.1694809255784866</v>
      </c>
      <c r="L23" s="19">
        <f t="shared" si="6"/>
        <v>7.5301204819277157E-2</v>
      </c>
      <c r="M23" s="19">
        <f t="shared" si="7"/>
        <v>6.022408963585435E-2</v>
      </c>
      <c r="N23" s="19">
        <f t="shared" si="8"/>
        <v>-4.3593130779392301E-2</v>
      </c>
    </row>
    <row r="24" spans="1:14" x14ac:dyDescent="0.75">
      <c r="A24" s="3" t="s">
        <v>271</v>
      </c>
      <c r="B24" s="47">
        <v>2.2877254729432469E-2</v>
      </c>
      <c r="C24" s="47">
        <v>0.91509018917729867</v>
      </c>
      <c r="D24" s="47">
        <v>6.2032556093268805E-2</v>
      </c>
      <c r="E24" s="12">
        <f>VLOOKUP(A24,'Sales Variance Data'!B77:I151,MATCH($E$3,'Sales Variance Data'!$B$5:$I$5,0),FALSE)</f>
        <v>0.12195121951219524</v>
      </c>
      <c r="F24" s="35">
        <f t="shared" si="0"/>
        <v>3.915530136383634E-2</v>
      </c>
      <c r="G24" s="19">
        <f t="shared" si="1"/>
        <v>7.9710144927536142E-2</v>
      </c>
      <c r="H24" s="19">
        <f t="shared" si="2"/>
        <v>5.5521659548505069E-2</v>
      </c>
      <c r="I24" s="19">
        <f t="shared" si="3"/>
        <v>-7.5722543352601202E-2</v>
      </c>
      <c r="J24" s="19">
        <f t="shared" si="4"/>
        <v>-0.1694809255784866</v>
      </c>
      <c r="K24" s="19">
        <f t="shared" si="5"/>
        <v>7.5301204819277157E-2</v>
      </c>
      <c r="L24" s="19">
        <f t="shared" si="6"/>
        <v>6.022408963585435E-2</v>
      </c>
      <c r="M24" s="19">
        <f t="shared" si="7"/>
        <v>-4.3593130779392301E-2</v>
      </c>
      <c r="N24" s="19">
        <f t="shared" si="8"/>
        <v>-2.9005524861878466E-2</v>
      </c>
    </row>
    <row r="25" spans="1:14" x14ac:dyDescent="0.75">
      <c r="A25" s="3" t="s">
        <v>270</v>
      </c>
      <c r="B25" s="47">
        <v>1.7976373908577297E-2</v>
      </c>
      <c r="C25" s="47">
        <v>0.89881869542886494</v>
      </c>
      <c r="D25" s="47">
        <v>8.3204930662557783E-2</v>
      </c>
      <c r="E25" s="12">
        <f>VLOOKUP(A25,'Sales Variance Data'!B78:I152,MATCH($E$3,'Sales Variance Data'!$B$5:$I$5,0),FALSE)</f>
        <v>7.9710144927536142E-2</v>
      </c>
      <c r="F25" s="35">
        <f t="shared" si="0"/>
        <v>6.5228556753980482E-2</v>
      </c>
      <c r="G25" s="19">
        <f t="shared" si="1"/>
        <v>5.5521659548505069E-2</v>
      </c>
      <c r="H25" s="19">
        <f t="shared" si="2"/>
        <v>-7.5722543352601202E-2</v>
      </c>
      <c r="I25" s="19">
        <f t="shared" si="3"/>
        <v>-0.1694809255784866</v>
      </c>
      <c r="J25" s="19">
        <f t="shared" si="4"/>
        <v>7.5301204819277157E-2</v>
      </c>
      <c r="K25" s="19">
        <f t="shared" si="5"/>
        <v>6.022408963585435E-2</v>
      </c>
      <c r="L25" s="19">
        <f t="shared" si="6"/>
        <v>-4.3593130779392301E-2</v>
      </c>
      <c r="M25" s="19">
        <f t="shared" si="7"/>
        <v>-2.9005524861878466E-2</v>
      </c>
      <c r="N25" s="19">
        <f t="shared" si="8"/>
        <v>6.4011379800853474E-2</v>
      </c>
    </row>
    <row r="26" spans="1:14" x14ac:dyDescent="0.75">
      <c r="A26" s="3" t="s">
        <v>269</v>
      </c>
      <c r="B26" s="47">
        <v>6.0967063770147163E-2</v>
      </c>
      <c r="C26" s="47">
        <v>0.84863349684653122</v>
      </c>
      <c r="D26" s="47">
        <v>9.039943938332165E-2</v>
      </c>
      <c r="E26" s="12">
        <f>VLOOKUP(A26,'Sales Variance Data'!B79:I153,MATCH($E$3,'Sales Variance Data'!$B$5:$I$5,0),FALSE)</f>
        <v>5.5521659548505069E-2</v>
      </c>
      <c r="F26" s="35">
        <f t="shared" si="0"/>
        <v>2.9432375613174487E-2</v>
      </c>
      <c r="G26" s="19">
        <f t="shared" si="1"/>
        <v>-7.5722543352601202E-2</v>
      </c>
      <c r="H26" s="19">
        <f t="shared" si="2"/>
        <v>-0.1694809255784866</v>
      </c>
      <c r="I26" s="19">
        <f t="shared" si="3"/>
        <v>7.5301204819277157E-2</v>
      </c>
      <c r="J26" s="19">
        <f t="shared" si="4"/>
        <v>6.022408963585435E-2</v>
      </c>
      <c r="K26" s="19">
        <f t="shared" si="5"/>
        <v>-4.3593130779392301E-2</v>
      </c>
      <c r="L26" s="19">
        <f t="shared" si="6"/>
        <v>-2.9005524861878466E-2</v>
      </c>
      <c r="M26" s="19">
        <f t="shared" si="7"/>
        <v>6.4011379800853474E-2</v>
      </c>
      <c r="N26" s="19">
        <f t="shared" si="8"/>
        <v>0.21189839572192515</v>
      </c>
    </row>
    <row r="27" spans="1:14" x14ac:dyDescent="0.75">
      <c r="A27" s="3" t="s">
        <v>268</v>
      </c>
      <c r="B27" s="47">
        <v>3.1114327062228653E-2</v>
      </c>
      <c r="C27" s="47">
        <v>0.86251808972503619</v>
      </c>
      <c r="D27" s="47">
        <v>0.10636758321273516</v>
      </c>
      <c r="E27" s="12">
        <f>VLOOKUP(A27,'Sales Variance Data'!B80:I154,MATCH($E$3,'Sales Variance Data'!$B$5:$I$5,0),FALSE)</f>
        <v>-7.5722543352601202E-2</v>
      </c>
      <c r="F27" s="35">
        <f t="shared" si="0"/>
        <v>7.5253256150506515E-2</v>
      </c>
      <c r="G27" s="19">
        <f t="shared" si="1"/>
        <v>-0.1694809255784866</v>
      </c>
      <c r="H27" s="19">
        <f t="shared" si="2"/>
        <v>7.5301204819277157E-2</v>
      </c>
      <c r="I27" s="19">
        <f t="shared" si="3"/>
        <v>6.022408963585435E-2</v>
      </c>
      <c r="J27" s="19">
        <f t="shared" si="4"/>
        <v>-4.3593130779392301E-2</v>
      </c>
      <c r="K27" s="19">
        <f t="shared" si="5"/>
        <v>-2.9005524861878466E-2</v>
      </c>
      <c r="L27" s="19">
        <f t="shared" si="6"/>
        <v>6.4011379800853474E-2</v>
      </c>
      <c r="M27" s="19">
        <f t="shared" si="7"/>
        <v>0.21189839572192515</v>
      </c>
      <c r="N27" s="19">
        <f t="shared" si="8"/>
        <v>-6.8394925537782703E-2</v>
      </c>
    </row>
    <row r="28" spans="1:14" x14ac:dyDescent="0.75">
      <c r="A28" s="3" t="s">
        <v>267</v>
      </c>
      <c r="B28" s="47">
        <v>3.8302024884118074E-2</v>
      </c>
      <c r="C28" s="47">
        <v>0.86094169309587709</v>
      </c>
      <c r="D28" s="47">
        <v>0.10075628202000488</v>
      </c>
      <c r="E28" s="12">
        <f>VLOOKUP(A28,'Sales Variance Data'!B81:I155,MATCH($E$3,'Sales Variance Data'!$B$5:$I$5,0),FALSE)</f>
        <v>-0.1694809255784866</v>
      </c>
      <c r="F28" s="35">
        <f t="shared" si="0"/>
        <v>6.2454257135886801E-2</v>
      </c>
      <c r="G28" s="19">
        <f t="shared" si="1"/>
        <v>7.5301204819277157E-2</v>
      </c>
      <c r="H28" s="19">
        <f t="shared" si="2"/>
        <v>6.022408963585435E-2</v>
      </c>
      <c r="I28" s="19">
        <f t="shared" si="3"/>
        <v>-4.3593130779392301E-2</v>
      </c>
      <c r="J28" s="19">
        <f t="shared" si="4"/>
        <v>-2.9005524861878466E-2</v>
      </c>
      <c r="K28" s="19">
        <f t="shared" si="5"/>
        <v>6.4011379800853474E-2</v>
      </c>
      <c r="L28" s="19">
        <f t="shared" si="6"/>
        <v>0.21189839572192515</v>
      </c>
      <c r="M28" s="19">
        <f t="shared" si="7"/>
        <v>-6.8394925537782703E-2</v>
      </c>
      <c r="N28" s="19">
        <f t="shared" si="8"/>
        <v>4.0852575488454779E-2</v>
      </c>
    </row>
    <row r="29" spans="1:14" x14ac:dyDescent="0.75">
      <c r="A29" s="3" t="s">
        <v>266</v>
      </c>
      <c r="B29" s="47">
        <v>5.1482567611599868E-2</v>
      </c>
      <c r="C29" s="47">
        <v>0.81687846203975234</v>
      </c>
      <c r="D29" s="47">
        <v>0.13163897034864777</v>
      </c>
      <c r="E29" s="12">
        <f>VLOOKUP(A29,'Sales Variance Data'!B82:I156,MATCH($E$3,'Sales Variance Data'!$B$5:$I$5,0),FALSE)</f>
        <v>7.5301204819277157E-2</v>
      </c>
      <c r="F29" s="35">
        <f t="shared" si="0"/>
        <v>8.015640273704791E-2</v>
      </c>
      <c r="G29" s="19">
        <f t="shared" si="1"/>
        <v>6.022408963585435E-2</v>
      </c>
      <c r="H29" s="19">
        <f t="shared" si="2"/>
        <v>-4.3593130779392301E-2</v>
      </c>
      <c r="I29" s="19">
        <f t="shared" si="3"/>
        <v>-2.9005524861878466E-2</v>
      </c>
      <c r="J29" s="19">
        <f t="shared" si="4"/>
        <v>6.4011379800853474E-2</v>
      </c>
      <c r="K29" s="19">
        <f t="shared" si="5"/>
        <v>0.21189839572192515</v>
      </c>
      <c r="L29" s="19">
        <f t="shared" si="6"/>
        <v>-6.8394925537782703E-2</v>
      </c>
      <c r="M29" s="19">
        <f t="shared" si="7"/>
        <v>4.0852575488454779E-2</v>
      </c>
      <c r="N29" s="19">
        <f t="shared" si="8"/>
        <v>0.10978384527872588</v>
      </c>
    </row>
    <row r="30" spans="1:14" x14ac:dyDescent="0.75">
      <c r="A30" s="3" t="s">
        <v>265</v>
      </c>
      <c r="B30" s="47">
        <v>5.4054054054054057E-2</v>
      </c>
      <c r="C30" s="47">
        <v>0.81029106029106024</v>
      </c>
      <c r="D30" s="47">
        <v>0.13565488565488565</v>
      </c>
      <c r="E30" s="12">
        <f>VLOOKUP(A30,'Sales Variance Data'!B83:I157,MATCH($E$3,'Sales Variance Data'!$B$5:$I$5,0),FALSE)</f>
        <v>6.022408963585435E-2</v>
      </c>
      <c r="F30" s="35">
        <f t="shared" si="0"/>
        <v>8.1600831600831591E-2</v>
      </c>
      <c r="G30" s="19">
        <f t="shared" si="1"/>
        <v>-4.3593130779392301E-2</v>
      </c>
      <c r="H30" s="19">
        <f t="shared" si="2"/>
        <v>-2.9005524861878466E-2</v>
      </c>
      <c r="I30" s="19">
        <f t="shared" si="3"/>
        <v>6.4011379800853474E-2</v>
      </c>
      <c r="J30" s="19">
        <f t="shared" si="4"/>
        <v>0.21189839572192515</v>
      </c>
      <c r="K30" s="19">
        <f t="shared" si="5"/>
        <v>-6.8394925537782703E-2</v>
      </c>
      <c r="L30" s="19">
        <f t="shared" si="6"/>
        <v>4.0852575488454779E-2</v>
      </c>
      <c r="M30" s="19">
        <f t="shared" si="7"/>
        <v>0.10978384527872588</v>
      </c>
      <c r="N30" s="19">
        <f t="shared" si="8"/>
        <v>2.3065094823167653E-2</v>
      </c>
    </row>
    <row r="31" spans="1:14" x14ac:dyDescent="0.75">
      <c r="A31" s="3" t="s">
        <v>264</v>
      </c>
      <c r="B31" s="47">
        <v>5.4435483870967742E-2</v>
      </c>
      <c r="C31" s="47">
        <v>0.82190860215053763</v>
      </c>
      <c r="D31" s="47">
        <v>0.12365591397849462</v>
      </c>
      <c r="E31" s="12">
        <f>VLOOKUP(A31,'Sales Variance Data'!B84:I158,MATCH($E$3,'Sales Variance Data'!$B$5:$I$5,0),FALSE)</f>
        <v>-4.3593130779392301E-2</v>
      </c>
      <c r="F31" s="35">
        <f t="shared" si="0"/>
        <v>6.9220430107526876E-2</v>
      </c>
      <c r="G31" s="19">
        <f t="shared" si="1"/>
        <v>-2.9005524861878466E-2</v>
      </c>
      <c r="H31" s="19">
        <f t="shared" si="2"/>
        <v>6.4011379800853474E-2</v>
      </c>
      <c r="I31" s="19">
        <f t="shared" si="3"/>
        <v>0.21189839572192515</v>
      </c>
      <c r="J31" s="19">
        <f t="shared" si="4"/>
        <v>-6.8394925537782703E-2</v>
      </c>
      <c r="K31" s="19">
        <f t="shared" si="5"/>
        <v>4.0852575488454779E-2</v>
      </c>
      <c r="L31" s="19">
        <f t="shared" si="6"/>
        <v>0.10978384527872588</v>
      </c>
      <c r="M31" s="19">
        <f t="shared" si="7"/>
        <v>2.3065094823167653E-2</v>
      </c>
      <c r="N31" s="19">
        <f t="shared" si="8"/>
        <v>-5.7114228456913829E-2</v>
      </c>
    </row>
    <row r="32" spans="1:14" x14ac:dyDescent="0.75">
      <c r="A32" s="3" t="s">
        <v>263</v>
      </c>
      <c r="B32" s="47">
        <v>4.5845272206303724E-2</v>
      </c>
      <c r="C32" s="47">
        <v>0.78510028653295127</v>
      </c>
      <c r="D32" s="47">
        <v>0.16905444126074498</v>
      </c>
      <c r="E32" s="12">
        <f>VLOOKUP(A32,'Sales Variance Data'!B85:I159,MATCH($E$3,'Sales Variance Data'!$B$5:$I$5,0),FALSE)</f>
        <v>-2.9005524861878466E-2</v>
      </c>
      <c r="F32" s="35">
        <f t="shared" si="0"/>
        <v>0.12320916905444126</v>
      </c>
      <c r="G32" s="19">
        <f t="shared" si="1"/>
        <v>6.4011379800853474E-2</v>
      </c>
      <c r="H32" s="19">
        <f t="shared" si="2"/>
        <v>0.21189839572192515</v>
      </c>
      <c r="I32" s="19">
        <f t="shared" si="3"/>
        <v>-6.8394925537782703E-2</v>
      </c>
      <c r="J32" s="19">
        <f t="shared" si="4"/>
        <v>4.0852575488454779E-2</v>
      </c>
      <c r="K32" s="19">
        <f t="shared" si="5"/>
        <v>0.10978384527872588</v>
      </c>
      <c r="L32" s="19">
        <f t="shared" si="6"/>
        <v>2.3065094823167653E-2</v>
      </c>
      <c r="M32" s="19">
        <f t="shared" si="7"/>
        <v>-5.7114228456913829E-2</v>
      </c>
      <c r="N32" s="19">
        <f t="shared" si="8"/>
        <v>-0.18065887353878851</v>
      </c>
    </row>
    <row r="33" spans="1:14" x14ac:dyDescent="0.75">
      <c r="A33" s="3" t="s">
        <v>262</v>
      </c>
      <c r="B33" s="47">
        <v>4.3812451960030745E-2</v>
      </c>
      <c r="C33" s="47">
        <v>0.82013835511145272</v>
      </c>
      <c r="D33" s="47">
        <v>0.13604919292851653</v>
      </c>
      <c r="E33" s="12">
        <f>VLOOKUP(A33,'Sales Variance Data'!B86:I160,MATCH($E$3,'Sales Variance Data'!$B$5:$I$5,0),FALSE)</f>
        <v>6.4011379800853474E-2</v>
      </c>
      <c r="F33" s="35">
        <f t="shared" si="0"/>
        <v>9.2236740968485775E-2</v>
      </c>
      <c r="G33" s="19">
        <f t="shared" si="1"/>
        <v>0.21189839572192515</v>
      </c>
      <c r="H33" s="19">
        <f t="shared" si="2"/>
        <v>-6.8394925537782703E-2</v>
      </c>
      <c r="I33" s="19">
        <f t="shared" si="3"/>
        <v>4.0852575488454779E-2</v>
      </c>
      <c r="J33" s="19">
        <f t="shared" si="4"/>
        <v>0.10978384527872588</v>
      </c>
      <c r="K33" s="19">
        <f t="shared" si="5"/>
        <v>2.3065094823167653E-2</v>
      </c>
      <c r="L33" s="19">
        <f t="shared" si="6"/>
        <v>-5.7114228456913829E-2</v>
      </c>
      <c r="M33" s="19">
        <f t="shared" si="7"/>
        <v>-0.18065887353878851</v>
      </c>
      <c r="N33" s="19">
        <f t="shared" si="8"/>
        <v>2.7237354085603016E-2</v>
      </c>
    </row>
    <row r="34" spans="1:14" x14ac:dyDescent="0.75">
      <c r="A34" s="3" t="s">
        <v>261</v>
      </c>
      <c r="B34" s="47">
        <v>9.6756459593183061E-2</v>
      </c>
      <c r="C34" s="47">
        <v>0.79824079164376027</v>
      </c>
      <c r="D34" s="47">
        <v>0.10500274876305662</v>
      </c>
      <c r="E34" s="12">
        <f>VLOOKUP(A34,'Sales Variance Data'!B87:I161,MATCH($E$3,'Sales Variance Data'!$B$5:$I$5,0),FALSE)</f>
        <v>0.21189839572192515</v>
      </c>
      <c r="F34" s="35">
        <f t="shared" si="0"/>
        <v>8.2462891698735635E-3</v>
      </c>
      <c r="G34" s="19">
        <f t="shared" si="1"/>
        <v>-6.8394925537782703E-2</v>
      </c>
      <c r="H34" s="19">
        <f t="shared" si="2"/>
        <v>4.0852575488454779E-2</v>
      </c>
      <c r="I34" s="19">
        <f t="shared" si="3"/>
        <v>0.10978384527872588</v>
      </c>
      <c r="J34" s="19">
        <f t="shared" si="4"/>
        <v>2.3065094823167653E-2</v>
      </c>
      <c r="K34" s="19">
        <f t="shared" si="5"/>
        <v>-5.7114228456913829E-2</v>
      </c>
      <c r="L34" s="19">
        <f t="shared" si="6"/>
        <v>-0.18065887353878851</v>
      </c>
      <c r="M34" s="19">
        <f t="shared" si="7"/>
        <v>2.7237354085603016E-2</v>
      </c>
      <c r="N34" s="19">
        <f t="shared" si="8"/>
        <v>5.8080808080808177E-2</v>
      </c>
    </row>
    <row r="35" spans="1:14" x14ac:dyDescent="0.75">
      <c r="A35" s="3" t="s">
        <v>260</v>
      </c>
      <c r="B35" s="47">
        <v>4.9317147192716237E-2</v>
      </c>
      <c r="C35" s="47">
        <v>0.79742033383915023</v>
      </c>
      <c r="D35" s="47">
        <v>0.15326251896813353</v>
      </c>
      <c r="E35" s="12">
        <f>VLOOKUP(A35,'Sales Variance Data'!B88:I162,MATCH($E$3,'Sales Variance Data'!$B$5:$I$5,0),FALSE)</f>
        <v>-6.8394925537782703E-2</v>
      </c>
      <c r="F35" s="35">
        <f t="shared" si="0"/>
        <v>0.10394537177541729</v>
      </c>
      <c r="G35" s="19">
        <f t="shared" si="1"/>
        <v>4.0852575488454779E-2</v>
      </c>
      <c r="H35" s="19">
        <f t="shared" si="2"/>
        <v>0.10978384527872588</v>
      </c>
      <c r="I35" s="19">
        <f t="shared" si="3"/>
        <v>2.3065094823167653E-2</v>
      </c>
      <c r="J35" s="19">
        <f t="shared" si="4"/>
        <v>-5.7114228456913829E-2</v>
      </c>
      <c r="K35" s="19">
        <f t="shared" si="5"/>
        <v>-0.18065887353878851</v>
      </c>
      <c r="L35" s="19">
        <f t="shared" si="6"/>
        <v>2.7237354085603016E-2</v>
      </c>
      <c r="M35" s="19">
        <f t="shared" si="7"/>
        <v>5.8080808080808177E-2</v>
      </c>
      <c r="N35" s="19">
        <f t="shared" si="8"/>
        <v>-3.5202863961813824E-2</v>
      </c>
    </row>
    <row r="36" spans="1:14" x14ac:dyDescent="0.75">
      <c r="A36" s="3" t="s">
        <v>259</v>
      </c>
      <c r="B36" s="47">
        <v>3.1326281529698942E-2</v>
      </c>
      <c r="C36" s="47">
        <v>0.83197721724979656</v>
      </c>
      <c r="D36" s="47">
        <v>0.13669650122050447</v>
      </c>
      <c r="E36" s="12">
        <f>VLOOKUP(A36,'Sales Variance Data'!B89:I163,MATCH($E$3,'Sales Variance Data'!$B$5:$I$5,0),FALSE)</f>
        <v>4.0852575488454779E-2</v>
      </c>
      <c r="F36" s="35">
        <f t="shared" si="0"/>
        <v>0.10537021969080554</v>
      </c>
      <c r="G36" s="19">
        <f t="shared" si="1"/>
        <v>0.10978384527872588</v>
      </c>
      <c r="H36" s="19">
        <f t="shared" si="2"/>
        <v>2.3065094823167653E-2</v>
      </c>
      <c r="I36" s="19">
        <f t="shared" si="3"/>
        <v>-5.7114228456913829E-2</v>
      </c>
      <c r="J36" s="19">
        <f t="shared" si="4"/>
        <v>-0.18065887353878851</v>
      </c>
      <c r="K36" s="19">
        <f t="shared" si="5"/>
        <v>2.7237354085603016E-2</v>
      </c>
      <c r="L36" s="19">
        <f t="shared" si="6"/>
        <v>5.8080808080808177E-2</v>
      </c>
      <c r="M36" s="19">
        <f t="shared" si="7"/>
        <v>-3.5202863961813824E-2</v>
      </c>
      <c r="N36" s="19">
        <f t="shared" si="8"/>
        <v>-7.544836116264686E-2</v>
      </c>
    </row>
    <row r="37" spans="1:14" x14ac:dyDescent="0.75">
      <c r="A37" s="3" t="s">
        <v>258</v>
      </c>
      <c r="B37" s="47">
        <v>3.3517495395948435E-2</v>
      </c>
      <c r="C37" s="47">
        <v>0.85414364640883977</v>
      </c>
      <c r="D37" s="47">
        <v>0.11233885819521179</v>
      </c>
      <c r="E37" s="12">
        <f>VLOOKUP(A37,'Sales Variance Data'!B90:I164,MATCH($E$3,'Sales Variance Data'!$B$5:$I$5,0),FALSE)</f>
        <v>0.10978384527872588</v>
      </c>
      <c r="F37" s="35">
        <f t="shared" si="0"/>
        <v>7.8821362799263356E-2</v>
      </c>
      <c r="G37" s="19">
        <f t="shared" si="1"/>
        <v>2.3065094823167653E-2</v>
      </c>
      <c r="H37" s="19">
        <f t="shared" si="2"/>
        <v>-5.7114228456913829E-2</v>
      </c>
      <c r="I37" s="19">
        <f t="shared" si="3"/>
        <v>-0.18065887353878851</v>
      </c>
      <c r="J37" s="19">
        <f t="shared" si="4"/>
        <v>2.7237354085603016E-2</v>
      </c>
      <c r="K37" s="19">
        <f t="shared" si="5"/>
        <v>5.8080808080808177E-2</v>
      </c>
      <c r="L37" s="19">
        <f t="shared" si="6"/>
        <v>-3.5202863961813824E-2</v>
      </c>
      <c r="M37" s="19">
        <f t="shared" si="7"/>
        <v>-7.544836116264686E-2</v>
      </c>
      <c r="N37" s="19">
        <f t="shared" si="8"/>
        <v>-3.7458193979933101E-2</v>
      </c>
    </row>
    <row r="38" spans="1:14" x14ac:dyDescent="0.75">
      <c r="A38" s="3" t="s">
        <v>257</v>
      </c>
      <c r="B38" s="47">
        <v>3.8527691778465774E-2</v>
      </c>
      <c r="C38" s="47">
        <v>0.83625730994152048</v>
      </c>
      <c r="D38" s="47">
        <v>0.12521499828001376</v>
      </c>
      <c r="E38" s="12">
        <f>VLOOKUP(A38,'Sales Variance Data'!B91:I165,MATCH($E$3,'Sales Variance Data'!$B$5:$I$5,0),FALSE)</f>
        <v>2.3065094823167653E-2</v>
      </c>
      <c r="F38" s="35">
        <f t="shared" si="0"/>
        <v>8.6687306501547989E-2</v>
      </c>
      <c r="G38" s="19">
        <f t="shared" si="1"/>
        <v>-5.7114228456913829E-2</v>
      </c>
      <c r="H38" s="19">
        <f t="shared" si="2"/>
        <v>-0.18065887353878851</v>
      </c>
      <c r="I38" s="19">
        <f t="shared" si="3"/>
        <v>2.7237354085603016E-2</v>
      </c>
      <c r="J38" s="19">
        <f t="shared" si="4"/>
        <v>5.8080808080808177E-2</v>
      </c>
      <c r="K38" s="19">
        <f t="shared" si="5"/>
        <v>-3.5202863961813824E-2</v>
      </c>
      <c r="L38" s="19">
        <f t="shared" si="6"/>
        <v>-7.544836116264686E-2</v>
      </c>
      <c r="M38" s="19">
        <f t="shared" si="7"/>
        <v>-3.7458193979933101E-2</v>
      </c>
      <c r="N38" s="19">
        <f t="shared" si="8"/>
        <v>0.24391938846421124</v>
      </c>
    </row>
    <row r="39" spans="1:14" x14ac:dyDescent="0.75">
      <c r="A39" s="3" t="s">
        <v>256</v>
      </c>
      <c r="B39" s="47">
        <v>3.966666666666667E-2</v>
      </c>
      <c r="C39" s="47">
        <v>0.78833333333333333</v>
      </c>
      <c r="D39" s="47">
        <v>0.17199999999999999</v>
      </c>
      <c r="E39" s="12">
        <f>VLOOKUP(A39,'Sales Variance Data'!B92:I166,MATCH($E$3,'Sales Variance Data'!$B$5:$I$5,0),FALSE)</f>
        <v>-5.7114228456913829E-2</v>
      </c>
      <c r="F39" s="35">
        <f t="shared" si="0"/>
        <v>0.1323333333333333</v>
      </c>
      <c r="G39" s="19">
        <f t="shared" si="1"/>
        <v>-0.18065887353878851</v>
      </c>
      <c r="H39" s="19">
        <f t="shared" si="2"/>
        <v>2.7237354085603016E-2</v>
      </c>
      <c r="I39" s="19">
        <f t="shared" si="3"/>
        <v>5.8080808080808177E-2</v>
      </c>
      <c r="J39" s="19">
        <f t="shared" si="4"/>
        <v>-3.5202863961813824E-2</v>
      </c>
      <c r="K39" s="19">
        <f t="shared" si="5"/>
        <v>-7.544836116264686E-2</v>
      </c>
      <c r="L39" s="19">
        <f t="shared" si="6"/>
        <v>-3.7458193979933101E-2</v>
      </c>
      <c r="M39" s="19">
        <f t="shared" si="7"/>
        <v>0.24391938846421124</v>
      </c>
      <c r="N39" s="19">
        <f t="shared" si="8"/>
        <v>0.36815642458100561</v>
      </c>
    </row>
    <row r="40" spans="1:14" x14ac:dyDescent="0.75">
      <c r="A40" s="3" t="s">
        <v>255</v>
      </c>
      <c r="B40" s="47">
        <v>3.4527972027972025E-2</v>
      </c>
      <c r="C40" s="47">
        <v>0.85139860139860135</v>
      </c>
      <c r="D40" s="47">
        <v>0.11407342657342658</v>
      </c>
      <c r="E40" s="12">
        <f>VLOOKUP(A40,'Sales Variance Data'!B93:I167,MATCH($E$3,'Sales Variance Data'!$B$5:$I$5,0),FALSE)</f>
        <v>-0.18065887353878851</v>
      </c>
      <c r="F40" s="35">
        <f t="shared" si="0"/>
        <v>7.9545454545454558E-2</v>
      </c>
      <c r="G40" s="19">
        <f t="shared" si="1"/>
        <v>2.7237354085603016E-2</v>
      </c>
      <c r="H40" s="19">
        <f t="shared" si="2"/>
        <v>5.8080808080808177E-2</v>
      </c>
      <c r="I40" s="19">
        <f t="shared" si="3"/>
        <v>-3.5202863961813824E-2</v>
      </c>
      <c r="J40" s="19">
        <f t="shared" si="4"/>
        <v>-7.544836116264686E-2</v>
      </c>
      <c r="K40" s="19">
        <f t="shared" si="5"/>
        <v>-3.7458193979933101E-2</v>
      </c>
      <c r="L40" s="19">
        <f t="shared" si="6"/>
        <v>0.24391938846421124</v>
      </c>
      <c r="M40" s="19">
        <f t="shared" si="7"/>
        <v>0.36815642458100561</v>
      </c>
      <c r="N40" s="19">
        <f t="shared" si="8"/>
        <v>0.17517354022049814</v>
      </c>
    </row>
    <row r="41" spans="1:14" x14ac:dyDescent="0.75">
      <c r="A41" s="3" t="s">
        <v>254</v>
      </c>
      <c r="B41" s="47">
        <v>4.12280701754386E-2</v>
      </c>
      <c r="C41" s="47">
        <v>0.81359649122807021</v>
      </c>
      <c r="D41" s="47">
        <v>0.14517543859649124</v>
      </c>
      <c r="E41" s="12">
        <f>VLOOKUP(A41,'Sales Variance Data'!B94:I168,MATCH($E$3,'Sales Variance Data'!$B$5:$I$5,0),FALSE)</f>
        <v>2.7237354085603016E-2</v>
      </c>
      <c r="F41" s="35">
        <f t="shared" si="0"/>
        <v>0.10394736842105264</v>
      </c>
      <c r="G41" s="19">
        <f t="shared" si="1"/>
        <v>5.8080808080808177E-2</v>
      </c>
      <c r="H41" s="19">
        <f t="shared" si="2"/>
        <v>-3.5202863961813824E-2</v>
      </c>
      <c r="I41" s="19">
        <f t="shared" si="3"/>
        <v>-7.544836116264686E-2</v>
      </c>
      <c r="J41" s="19">
        <f t="shared" si="4"/>
        <v>-3.7458193979933101E-2</v>
      </c>
      <c r="K41" s="19">
        <f t="shared" si="5"/>
        <v>0.24391938846421124</v>
      </c>
      <c r="L41" s="19">
        <f t="shared" si="6"/>
        <v>0.36815642458100561</v>
      </c>
      <c r="M41" s="19">
        <f t="shared" si="7"/>
        <v>0.17517354022049814</v>
      </c>
      <c r="N41" s="19">
        <f t="shared" si="8"/>
        <v>-0.23558026407227239</v>
      </c>
    </row>
    <row r="42" spans="1:14" x14ac:dyDescent="0.75">
      <c r="A42" s="3" t="s">
        <v>253</v>
      </c>
      <c r="B42" s="47">
        <v>3.2242305813385441E-2</v>
      </c>
      <c r="C42" s="47">
        <v>0.82901807523204685</v>
      </c>
      <c r="D42" s="47">
        <v>0.13873961895456766</v>
      </c>
      <c r="E42" s="12">
        <f>VLOOKUP(A42,'Sales Variance Data'!B95:I169,MATCH($E$3,'Sales Variance Data'!$B$5:$I$5,0),FALSE)</f>
        <v>5.8080808080808177E-2</v>
      </c>
      <c r="F42" s="35">
        <f t="shared" si="0"/>
        <v>0.10649731314118221</v>
      </c>
      <c r="G42" s="19">
        <f t="shared" si="1"/>
        <v>-3.5202863961813824E-2</v>
      </c>
      <c r="H42" s="19">
        <f t="shared" si="2"/>
        <v>-7.544836116264686E-2</v>
      </c>
      <c r="I42" s="19">
        <f t="shared" si="3"/>
        <v>-3.7458193979933101E-2</v>
      </c>
      <c r="J42" s="19">
        <f t="shared" si="4"/>
        <v>0.24391938846421124</v>
      </c>
      <c r="K42" s="19">
        <f t="shared" si="5"/>
        <v>0.36815642458100561</v>
      </c>
      <c r="L42" s="19">
        <f t="shared" si="6"/>
        <v>0.17517354022049814</v>
      </c>
      <c r="M42" s="19">
        <f t="shared" si="7"/>
        <v>-0.23558026407227239</v>
      </c>
      <c r="N42" s="19">
        <f t="shared" si="8"/>
        <v>-8.454545454545459E-2</v>
      </c>
    </row>
    <row r="43" spans="1:14" x14ac:dyDescent="0.75">
      <c r="A43" s="3" t="s">
        <v>252</v>
      </c>
      <c r="B43" s="47">
        <v>3.4373586612392586E-2</v>
      </c>
      <c r="C43" s="47">
        <v>0.83129805517865218</v>
      </c>
      <c r="D43" s="47">
        <v>0.13432835820895522</v>
      </c>
      <c r="E43" s="12">
        <f>VLOOKUP(A43,'Sales Variance Data'!B96:I170,MATCH($E$3,'Sales Variance Data'!$B$5:$I$5,0),FALSE)</f>
        <v>-3.5202863961813824E-2</v>
      </c>
      <c r="F43" s="35">
        <f t="shared" si="0"/>
        <v>9.995477159656263E-2</v>
      </c>
      <c r="G43" s="19">
        <f t="shared" si="1"/>
        <v>-7.544836116264686E-2</v>
      </c>
      <c r="H43" s="19">
        <f t="shared" si="2"/>
        <v>-3.7458193979933101E-2</v>
      </c>
      <c r="I43" s="19">
        <f t="shared" si="3"/>
        <v>0.24391938846421124</v>
      </c>
      <c r="J43" s="19">
        <f t="shared" si="4"/>
        <v>0.36815642458100561</v>
      </c>
      <c r="K43" s="19">
        <f t="shared" si="5"/>
        <v>0.17517354022049814</v>
      </c>
      <c r="L43" s="19">
        <f t="shared" si="6"/>
        <v>-0.23558026407227239</v>
      </c>
      <c r="M43" s="19">
        <f t="shared" si="7"/>
        <v>-8.454545454545459E-2</v>
      </c>
      <c r="N43" s="19">
        <f t="shared" si="8"/>
        <v>0.16037735849056611</v>
      </c>
    </row>
    <row r="44" spans="1:14" x14ac:dyDescent="0.75">
      <c r="A44" s="3" t="s">
        <v>251</v>
      </c>
      <c r="B44" s="47">
        <v>3.3813747228381374E-2</v>
      </c>
      <c r="C44" s="47">
        <v>0.81263858093126384</v>
      </c>
      <c r="D44" s="47">
        <v>0.15354767184035475</v>
      </c>
      <c r="E44" s="12">
        <f>VLOOKUP(A44,'Sales Variance Data'!B97:I171,MATCH($E$3,'Sales Variance Data'!$B$5:$I$5,0),FALSE)</f>
        <v>-7.544836116264686E-2</v>
      </c>
      <c r="F44" s="35">
        <f t="shared" si="0"/>
        <v>0.11973392461197338</v>
      </c>
      <c r="G44" s="19">
        <f t="shared" si="1"/>
        <v>-3.7458193979933101E-2</v>
      </c>
      <c r="H44" s="19">
        <f t="shared" si="2"/>
        <v>0.24391938846421124</v>
      </c>
      <c r="I44" s="19">
        <f t="shared" si="3"/>
        <v>0.36815642458100561</v>
      </c>
      <c r="J44" s="19">
        <f t="shared" si="4"/>
        <v>0.17517354022049814</v>
      </c>
      <c r="K44" s="19">
        <f t="shared" si="5"/>
        <v>-0.23558026407227239</v>
      </c>
      <c r="L44" s="19">
        <f t="shared" si="6"/>
        <v>-8.454545454545459E-2</v>
      </c>
      <c r="M44" s="19">
        <f t="shared" si="7"/>
        <v>0.16037735849056611</v>
      </c>
      <c r="N44" s="19">
        <f t="shared" si="8"/>
        <v>7.3598630723149316E-2</v>
      </c>
    </row>
    <row r="45" spans="1:14" x14ac:dyDescent="0.75">
      <c r="A45" s="3" t="s">
        <v>250</v>
      </c>
      <c r="B45" s="47">
        <v>3.4723375976075763E-2</v>
      </c>
      <c r="C45" s="47">
        <v>0.8689151021764413</v>
      </c>
      <c r="D45" s="47">
        <v>9.6361521847482964E-2</v>
      </c>
      <c r="E45" s="12">
        <f>VLOOKUP(A45,'Sales Variance Data'!B98:I172,MATCH($E$3,'Sales Variance Data'!$B$5:$I$5,0),FALSE)</f>
        <v>-3.7458193979933101E-2</v>
      </c>
      <c r="F45" s="35">
        <f t="shared" si="0"/>
        <v>6.1638145871407202E-2</v>
      </c>
      <c r="G45" s="19">
        <f t="shared" si="1"/>
        <v>0.24391938846421124</v>
      </c>
      <c r="H45" s="19">
        <f t="shared" si="2"/>
        <v>0.36815642458100561</v>
      </c>
      <c r="I45" s="19">
        <f t="shared" si="3"/>
        <v>0.17517354022049814</v>
      </c>
      <c r="J45" s="19">
        <f t="shared" si="4"/>
        <v>-0.23558026407227239</v>
      </c>
      <c r="K45" s="19">
        <f t="shared" si="5"/>
        <v>-8.454545454545459E-2</v>
      </c>
      <c r="L45" s="19">
        <f t="shared" si="6"/>
        <v>0.16037735849056611</v>
      </c>
      <c r="M45" s="19">
        <f t="shared" si="7"/>
        <v>7.3598630723149316E-2</v>
      </c>
      <c r="N45" s="19">
        <f t="shared" si="8"/>
        <v>4.9023515344758906E-2</v>
      </c>
    </row>
    <row r="46" spans="1:14" x14ac:dyDescent="0.75">
      <c r="A46" s="3" t="s">
        <v>249</v>
      </c>
      <c r="B46" s="47">
        <v>4.0415335463258789E-2</v>
      </c>
      <c r="C46" s="47">
        <v>0.85910543130990413</v>
      </c>
      <c r="D46" s="47">
        <v>0.10047923322683706</v>
      </c>
      <c r="E46" s="12">
        <f>VLOOKUP(A46,'Sales Variance Data'!B99:I173,MATCH($E$3,'Sales Variance Data'!$B$5:$I$5,0),FALSE)</f>
        <v>0.24391938846421124</v>
      </c>
      <c r="F46" s="35">
        <f t="shared" si="0"/>
        <v>6.0063897763578275E-2</v>
      </c>
      <c r="G46" s="19">
        <f t="shared" si="1"/>
        <v>0.36815642458100561</v>
      </c>
      <c r="H46" s="19">
        <f t="shared" si="2"/>
        <v>0.17517354022049814</v>
      </c>
      <c r="I46" s="19">
        <f t="shared" si="3"/>
        <v>-0.23558026407227239</v>
      </c>
      <c r="J46" s="19">
        <f t="shared" si="4"/>
        <v>-8.454545454545459E-2</v>
      </c>
      <c r="K46" s="19">
        <f t="shared" si="5"/>
        <v>0.16037735849056611</v>
      </c>
      <c r="L46" s="19">
        <f t="shared" si="6"/>
        <v>7.3598630723149316E-2</v>
      </c>
      <c r="M46" s="19">
        <f t="shared" si="7"/>
        <v>4.9023515344758906E-2</v>
      </c>
      <c r="N46" s="19">
        <f t="shared" si="8"/>
        <v>-4.5592705167173397E-3</v>
      </c>
    </row>
    <row r="47" spans="1:14" x14ac:dyDescent="0.75">
      <c r="A47" s="3" t="s">
        <v>248</v>
      </c>
      <c r="B47" s="47">
        <v>0.19715511760966306</v>
      </c>
      <c r="C47" s="47">
        <v>0.66330260648442463</v>
      </c>
      <c r="D47" s="47">
        <v>0.13954227590591228</v>
      </c>
      <c r="E47" s="12">
        <f>VLOOKUP(A47,'Sales Variance Data'!B100:I174,MATCH($E$3,'Sales Variance Data'!$B$5:$I$5,0),FALSE)</f>
        <v>0.36815642458100561</v>
      </c>
      <c r="F47" s="35">
        <f t="shared" si="0"/>
        <v>-5.7612841703750778E-2</v>
      </c>
      <c r="G47" s="19">
        <f t="shared" si="1"/>
        <v>0.17517354022049814</v>
      </c>
      <c r="H47" s="19">
        <f t="shared" si="2"/>
        <v>-0.23558026407227239</v>
      </c>
      <c r="I47" s="19">
        <f t="shared" si="3"/>
        <v>-8.454545454545459E-2</v>
      </c>
      <c r="J47" s="19">
        <f t="shared" si="4"/>
        <v>0.16037735849056611</v>
      </c>
      <c r="K47" s="19">
        <f t="shared" si="5"/>
        <v>7.3598630723149316E-2</v>
      </c>
      <c r="L47" s="19">
        <f t="shared" si="6"/>
        <v>4.9023515344758906E-2</v>
      </c>
      <c r="M47" s="19">
        <f t="shared" si="7"/>
        <v>-4.5592705167173397E-3</v>
      </c>
      <c r="N47" s="19">
        <f t="shared" si="8"/>
        <v>-5.4580152671755755E-2</v>
      </c>
    </row>
    <row r="48" spans="1:14" x14ac:dyDescent="0.75">
      <c r="A48" s="3" t="s">
        <v>247</v>
      </c>
      <c r="B48" s="47">
        <v>3.8780834914611005E-2</v>
      </c>
      <c r="C48" s="47">
        <v>0.84926470588235292</v>
      </c>
      <c r="D48" s="47">
        <v>0.11195445920303605</v>
      </c>
      <c r="E48" s="12">
        <f>VLOOKUP(A48,'Sales Variance Data'!B101:I175,MATCH($E$3,'Sales Variance Data'!$B$5:$I$5,0),FALSE)</f>
        <v>0.17517354022049814</v>
      </c>
      <c r="F48" s="35">
        <f t="shared" si="0"/>
        <v>7.3173624288425054E-2</v>
      </c>
      <c r="G48" s="19">
        <f t="shared" si="1"/>
        <v>-0.23558026407227239</v>
      </c>
      <c r="H48" s="19">
        <f t="shared" si="2"/>
        <v>-8.454545454545459E-2</v>
      </c>
      <c r="I48" s="19">
        <f t="shared" si="3"/>
        <v>0.16037735849056611</v>
      </c>
      <c r="J48" s="19">
        <f t="shared" si="4"/>
        <v>7.3598630723149316E-2</v>
      </c>
      <c r="K48" s="19">
        <f t="shared" si="5"/>
        <v>4.9023515344758906E-2</v>
      </c>
      <c r="L48" s="19">
        <f t="shared" si="6"/>
        <v>-4.5592705167173397E-3</v>
      </c>
      <c r="M48" s="19">
        <f t="shared" si="7"/>
        <v>-5.4580152671755755E-2</v>
      </c>
      <c r="N48" s="19">
        <f t="shared" si="8"/>
        <v>8.8817117480823882E-3</v>
      </c>
    </row>
    <row r="49" spans="1:14" x14ac:dyDescent="0.75">
      <c r="A49" s="3" t="s">
        <v>246</v>
      </c>
      <c r="B49" s="47">
        <v>3.1849627985902622E-2</v>
      </c>
      <c r="C49" s="47">
        <v>0.86816342514032108</v>
      </c>
      <c r="D49" s="47">
        <v>9.9986946873776267E-2</v>
      </c>
      <c r="E49" s="12">
        <f>VLOOKUP(A49,'Sales Variance Data'!B102:I176,MATCH($E$3,'Sales Variance Data'!$B$5:$I$5,0),FALSE)</f>
        <v>-0.23558026407227239</v>
      </c>
      <c r="F49" s="35">
        <f t="shared" si="0"/>
        <v>6.8137318887873638E-2</v>
      </c>
      <c r="G49" s="19">
        <f t="shared" si="1"/>
        <v>-8.454545454545459E-2</v>
      </c>
      <c r="H49" s="19">
        <f t="shared" si="2"/>
        <v>0.16037735849056611</v>
      </c>
      <c r="I49" s="19">
        <f t="shared" si="3"/>
        <v>7.3598630723149316E-2</v>
      </c>
      <c r="J49" s="19">
        <f t="shared" si="4"/>
        <v>4.9023515344758906E-2</v>
      </c>
      <c r="K49" s="19">
        <f t="shared" si="5"/>
        <v>-4.5592705167173397E-3</v>
      </c>
      <c r="L49" s="19">
        <f t="shared" si="6"/>
        <v>-5.4580152671755755E-2</v>
      </c>
      <c r="M49" s="19">
        <f t="shared" si="7"/>
        <v>8.8817117480823882E-3</v>
      </c>
      <c r="N49" s="19">
        <f t="shared" si="8"/>
        <v>-5.2420968387354994E-2</v>
      </c>
    </row>
    <row r="50" spans="1:14" x14ac:dyDescent="0.75">
      <c r="A50" s="3" t="s">
        <v>245</v>
      </c>
      <c r="B50" s="47">
        <v>4.2076871207012811E-2</v>
      </c>
      <c r="C50" s="47">
        <v>0.84531355360755223</v>
      </c>
      <c r="D50" s="47">
        <v>0.11260957518543493</v>
      </c>
      <c r="E50" s="12">
        <f>VLOOKUP(A50,'Sales Variance Data'!B103:I177,MATCH($E$3,'Sales Variance Data'!$B$5:$I$5,0),FALSE)</f>
        <v>-8.454545454545459E-2</v>
      </c>
      <c r="F50" s="35">
        <f t="shared" si="0"/>
        <v>7.0532703978422123E-2</v>
      </c>
      <c r="G50" s="19">
        <f t="shared" si="1"/>
        <v>0.16037735849056611</v>
      </c>
      <c r="H50" s="19">
        <f t="shared" si="2"/>
        <v>7.3598630723149316E-2</v>
      </c>
      <c r="I50" s="19">
        <f t="shared" si="3"/>
        <v>4.9023515344758906E-2</v>
      </c>
      <c r="J50" s="19">
        <f t="shared" si="4"/>
        <v>-4.5592705167173397E-3</v>
      </c>
      <c r="K50" s="19">
        <f t="shared" si="5"/>
        <v>-5.4580152671755755E-2</v>
      </c>
      <c r="L50" s="19">
        <f t="shared" si="6"/>
        <v>8.8817117480823882E-3</v>
      </c>
      <c r="M50" s="19">
        <f t="shared" si="7"/>
        <v>-5.2420968387354994E-2</v>
      </c>
      <c r="N50" s="19">
        <f t="shared" si="8"/>
        <v>-0.1026182432432432</v>
      </c>
    </row>
    <row r="51" spans="1:14" x14ac:dyDescent="0.75">
      <c r="A51" s="3" t="s">
        <v>244</v>
      </c>
      <c r="B51" s="47">
        <v>4.1924778761061945E-2</v>
      </c>
      <c r="C51" s="47">
        <v>0.83207964601769913</v>
      </c>
      <c r="D51" s="47">
        <v>0.12599557522123894</v>
      </c>
      <c r="E51" s="12">
        <f>VLOOKUP(A51,'Sales Variance Data'!B104:I178,MATCH($E$3,'Sales Variance Data'!$B$5:$I$5,0),FALSE)</f>
        <v>0.16037735849056611</v>
      </c>
      <c r="F51" s="35">
        <f t="shared" si="0"/>
        <v>8.4070796460176997E-2</v>
      </c>
      <c r="G51" s="19">
        <f t="shared" si="1"/>
        <v>7.3598630723149316E-2</v>
      </c>
      <c r="H51" s="19">
        <f t="shared" si="2"/>
        <v>4.9023515344758906E-2</v>
      </c>
      <c r="I51" s="19">
        <f t="shared" si="3"/>
        <v>-4.5592705167173397E-3</v>
      </c>
      <c r="J51" s="19">
        <f t="shared" si="4"/>
        <v>-5.4580152671755755E-2</v>
      </c>
      <c r="K51" s="19">
        <f t="shared" si="5"/>
        <v>8.8817117480823882E-3</v>
      </c>
      <c r="L51" s="19">
        <f t="shared" si="6"/>
        <v>-5.2420968387354994E-2</v>
      </c>
      <c r="M51" s="19">
        <f t="shared" si="7"/>
        <v>-0.1026182432432432</v>
      </c>
      <c r="N51" s="19">
        <f t="shared" si="8"/>
        <v>-4.8000000000000043E-2</v>
      </c>
    </row>
    <row r="52" spans="1:14" x14ac:dyDescent="0.75">
      <c r="A52" s="3" t="s">
        <v>243</v>
      </c>
      <c r="B52" s="47">
        <v>3.6219654679994807E-2</v>
      </c>
      <c r="C52" s="47">
        <v>0.85161625340776326</v>
      </c>
      <c r="D52" s="47">
        <v>0.11216409191224198</v>
      </c>
      <c r="E52" s="12">
        <f>VLOOKUP(A52,'Sales Variance Data'!B105:I179,MATCH($E$3,'Sales Variance Data'!$B$5:$I$5,0),FALSE)</f>
        <v>7.3598630723149316E-2</v>
      </c>
      <c r="F52" s="35">
        <f t="shared" si="0"/>
        <v>7.5944437232247169E-2</v>
      </c>
      <c r="G52" s="19">
        <f t="shared" si="1"/>
        <v>4.9023515344758906E-2</v>
      </c>
      <c r="H52" s="19">
        <f t="shared" si="2"/>
        <v>-4.5592705167173397E-3</v>
      </c>
      <c r="I52" s="19">
        <f t="shared" si="3"/>
        <v>-5.4580152671755755E-2</v>
      </c>
      <c r="J52" s="19">
        <f t="shared" si="4"/>
        <v>8.8817117480823882E-3</v>
      </c>
      <c r="K52" s="19">
        <f t="shared" si="5"/>
        <v>-5.2420968387354994E-2</v>
      </c>
      <c r="L52" s="19">
        <f t="shared" si="6"/>
        <v>-0.1026182432432432</v>
      </c>
      <c r="M52" s="19">
        <f t="shared" si="7"/>
        <v>-4.8000000000000043E-2</v>
      </c>
      <c r="N52" s="19">
        <f t="shared" si="8"/>
        <v>-3.4602076124567449E-2</v>
      </c>
    </row>
    <row r="53" spans="1:14" x14ac:dyDescent="0.75">
      <c r="A53" s="3" t="s">
        <v>242</v>
      </c>
      <c r="B53" s="47">
        <v>5.0246634896747765E-2</v>
      </c>
      <c r="C53" s="47">
        <v>0.7904857453390185</v>
      </c>
      <c r="D53" s="47">
        <v>0.15926761976423376</v>
      </c>
      <c r="E53" s="12">
        <f>VLOOKUP(A53,'Sales Variance Data'!B106:I180,MATCH($E$3,'Sales Variance Data'!$B$5:$I$5,0),FALSE)</f>
        <v>4.9023515344758906E-2</v>
      </c>
      <c r="F53" s="35">
        <f t="shared" si="0"/>
        <v>0.10902098486748599</v>
      </c>
      <c r="G53" s="19">
        <f t="shared" si="1"/>
        <v>-4.5592705167173397E-3</v>
      </c>
      <c r="H53" s="19">
        <f t="shared" si="2"/>
        <v>-5.4580152671755755E-2</v>
      </c>
      <c r="I53" s="19">
        <f t="shared" si="3"/>
        <v>8.8817117480823882E-3</v>
      </c>
      <c r="J53" s="19">
        <f t="shared" si="4"/>
        <v>-5.2420968387354994E-2</v>
      </c>
      <c r="K53" s="19">
        <f t="shared" si="5"/>
        <v>-0.1026182432432432</v>
      </c>
      <c r="L53" s="19">
        <f t="shared" si="6"/>
        <v>-4.8000000000000043E-2</v>
      </c>
      <c r="M53" s="19">
        <f t="shared" si="7"/>
        <v>-3.4602076124567449E-2</v>
      </c>
      <c r="N53" s="19">
        <f t="shared" si="8"/>
        <v>-1.8945212493599595E-2</v>
      </c>
    </row>
    <row r="54" spans="1:14" x14ac:dyDescent="0.75">
      <c r="A54" s="3" t="s">
        <v>241</v>
      </c>
      <c r="B54" s="47">
        <v>7.2622107969151667E-2</v>
      </c>
      <c r="C54" s="47">
        <v>0.81315727973825658</v>
      </c>
      <c r="D54" s="47">
        <v>0.11422061229259173</v>
      </c>
      <c r="E54" s="12">
        <f>VLOOKUP(A54,'Sales Variance Data'!B107:I181,MATCH($E$3,'Sales Variance Data'!$B$5:$I$5,0),FALSE)</f>
        <v>-4.5592705167173397E-3</v>
      </c>
      <c r="F54" s="35">
        <f t="shared" si="0"/>
        <v>4.1598504323440061E-2</v>
      </c>
      <c r="G54" s="19">
        <f t="shared" si="1"/>
        <v>-5.4580152671755755E-2</v>
      </c>
      <c r="H54" s="19">
        <f t="shared" si="2"/>
        <v>8.8817117480823882E-3</v>
      </c>
      <c r="I54" s="19">
        <f t="shared" si="3"/>
        <v>-5.2420968387354994E-2</v>
      </c>
      <c r="J54" s="19">
        <f t="shared" si="4"/>
        <v>-0.1026182432432432</v>
      </c>
      <c r="K54" s="19">
        <f t="shared" si="5"/>
        <v>-4.8000000000000043E-2</v>
      </c>
      <c r="L54" s="19">
        <f t="shared" si="6"/>
        <v>-3.4602076124567449E-2</v>
      </c>
      <c r="M54" s="19">
        <f t="shared" si="7"/>
        <v>-1.8945212493599595E-2</v>
      </c>
      <c r="N54" s="19">
        <f t="shared" si="8"/>
        <v>3.9665970772442494E-2</v>
      </c>
    </row>
    <row r="55" spans="1:14" x14ac:dyDescent="0.75">
      <c r="A55" s="3" t="s">
        <v>240</v>
      </c>
      <c r="B55" s="47">
        <v>5.7418111753371866E-2</v>
      </c>
      <c r="C55" s="47">
        <v>0.81335902376364799</v>
      </c>
      <c r="D55" s="47">
        <v>0.12922286448298009</v>
      </c>
      <c r="E55" s="12">
        <f>VLOOKUP(A55,'Sales Variance Data'!B108:I182,MATCH($E$3,'Sales Variance Data'!$B$5:$I$5,0),FALSE)</f>
        <v>-5.4580152671755755E-2</v>
      </c>
      <c r="F55" s="35">
        <f t="shared" si="0"/>
        <v>7.1804752729608234E-2</v>
      </c>
      <c r="G55" s="19">
        <f t="shared" si="1"/>
        <v>8.8817117480823882E-3</v>
      </c>
      <c r="H55" s="19">
        <f t="shared" si="2"/>
        <v>-5.2420968387354994E-2</v>
      </c>
      <c r="I55" s="19">
        <f t="shared" si="3"/>
        <v>-0.1026182432432432</v>
      </c>
      <c r="J55" s="19">
        <f t="shared" si="4"/>
        <v>-4.8000000000000043E-2</v>
      </c>
      <c r="K55" s="19">
        <f t="shared" si="5"/>
        <v>-3.4602076124567449E-2</v>
      </c>
      <c r="L55" s="19">
        <f t="shared" si="6"/>
        <v>-1.8945212493599595E-2</v>
      </c>
      <c r="M55" s="19">
        <f t="shared" si="7"/>
        <v>3.9665970772442494E-2</v>
      </c>
      <c r="N55" s="19">
        <f t="shared" si="8"/>
        <v>-6.6265060240963902E-2</v>
      </c>
    </row>
    <row r="56" spans="1:14" x14ac:dyDescent="0.75">
      <c r="A56" s="3" t="s">
        <v>239</v>
      </c>
      <c r="B56" s="47">
        <v>5.7669474755470122E-2</v>
      </c>
      <c r="C56" s="47">
        <v>0.81263074574546279</v>
      </c>
      <c r="D56" s="47">
        <v>0.12969977949906711</v>
      </c>
      <c r="E56" s="12">
        <f>VLOOKUP(A56,'Sales Variance Data'!B109:I183,MATCH($E$3,'Sales Variance Data'!$B$5:$I$5,0),FALSE)</f>
        <v>8.8817117480823882E-3</v>
      </c>
      <c r="F56" s="35">
        <f t="shared" si="0"/>
        <v>7.2030304743596979E-2</v>
      </c>
      <c r="G56" s="19">
        <f t="shared" si="1"/>
        <v>-5.2420968387354994E-2</v>
      </c>
      <c r="H56" s="19">
        <f t="shared" si="2"/>
        <v>-0.1026182432432432</v>
      </c>
      <c r="I56" s="19">
        <f t="shared" si="3"/>
        <v>-4.8000000000000043E-2</v>
      </c>
      <c r="J56" s="19">
        <f t="shared" si="4"/>
        <v>-3.4602076124567449E-2</v>
      </c>
      <c r="K56" s="19">
        <f t="shared" si="5"/>
        <v>-1.8945212493599595E-2</v>
      </c>
      <c r="L56" s="19">
        <f t="shared" si="6"/>
        <v>3.9665970772442494E-2</v>
      </c>
      <c r="M56" s="19">
        <f t="shared" si="7"/>
        <v>-6.6265060240963902E-2</v>
      </c>
      <c r="N56" s="19">
        <f t="shared" si="8"/>
        <v>6.9892473118280396E-3</v>
      </c>
    </row>
    <row r="57" spans="1:14" x14ac:dyDescent="0.75">
      <c r="A57" s="3" t="s">
        <v>238</v>
      </c>
      <c r="B57" s="47">
        <v>7.1110511401970042E-2</v>
      </c>
      <c r="C57" s="47">
        <v>0.71002563756578063</v>
      </c>
      <c r="D57" s="47">
        <v>0.21886385103224937</v>
      </c>
      <c r="E57" s="12">
        <f>VLOOKUP(A57,'Sales Variance Data'!B110:I184,MATCH($E$3,'Sales Variance Data'!$B$5:$I$5,0),FALSE)</f>
        <v>-5.2420968387354994E-2</v>
      </c>
      <c r="F57" s="35">
        <f t="shared" si="0"/>
        <v>0.14775333963027931</v>
      </c>
      <c r="G57" s="19">
        <f t="shared" si="1"/>
        <v>-0.1026182432432432</v>
      </c>
      <c r="H57" s="19">
        <f t="shared" si="2"/>
        <v>-4.8000000000000043E-2</v>
      </c>
      <c r="I57" s="19">
        <f t="shared" si="3"/>
        <v>-3.4602076124567449E-2</v>
      </c>
      <c r="J57" s="19">
        <f t="shared" si="4"/>
        <v>-1.8945212493599595E-2</v>
      </c>
      <c r="K57" s="19">
        <f t="shared" si="5"/>
        <v>3.9665970772442494E-2</v>
      </c>
      <c r="L57" s="19">
        <f t="shared" si="6"/>
        <v>-6.6265060240963902E-2</v>
      </c>
      <c r="M57" s="19">
        <f t="shared" si="7"/>
        <v>6.9892473118280396E-3</v>
      </c>
      <c r="N57" s="19">
        <f t="shared" si="8"/>
        <v>1.3347570742124892E-2</v>
      </c>
    </row>
    <row r="58" spans="1:14" x14ac:dyDescent="0.75">
      <c r="A58" s="3" t="s">
        <v>237</v>
      </c>
      <c r="B58" s="47">
        <v>9.0561673455020864E-2</v>
      </c>
      <c r="C58" s="47">
        <v>0.77326896967868453</v>
      </c>
      <c r="D58" s="47">
        <v>0.13616935686629456</v>
      </c>
      <c r="E58" s="12">
        <f>VLOOKUP(A58,'Sales Variance Data'!B111:I185,MATCH($E$3,'Sales Variance Data'!$B$5:$I$5,0),FALSE)</f>
        <v>-0.1026182432432432</v>
      </c>
      <c r="F58" s="35">
        <f t="shared" si="0"/>
        <v>4.5607683411273692E-2</v>
      </c>
      <c r="G58" s="19">
        <f t="shared" si="1"/>
        <v>-4.8000000000000043E-2</v>
      </c>
      <c r="H58" s="19">
        <f t="shared" si="2"/>
        <v>-3.4602076124567449E-2</v>
      </c>
      <c r="I58" s="19">
        <f t="shared" si="3"/>
        <v>-1.8945212493599595E-2</v>
      </c>
      <c r="J58" s="19">
        <f t="shared" si="4"/>
        <v>3.9665970772442494E-2</v>
      </c>
      <c r="K58" s="19">
        <f t="shared" si="5"/>
        <v>-6.6265060240963902E-2</v>
      </c>
      <c r="L58" s="19">
        <f t="shared" si="6"/>
        <v>6.9892473118280396E-3</v>
      </c>
      <c r="M58" s="19">
        <f t="shared" si="7"/>
        <v>1.3347570742124892E-2</v>
      </c>
      <c r="N58" s="19">
        <f t="shared" si="8"/>
        <v>-9.7471022128556406E-2</v>
      </c>
    </row>
    <row r="59" spans="1:14" x14ac:dyDescent="0.75">
      <c r="A59" s="3" t="s">
        <v>236</v>
      </c>
      <c r="B59" s="47">
        <v>6.9069069069069067E-2</v>
      </c>
      <c r="C59" s="47">
        <v>0.77698453170151283</v>
      </c>
      <c r="D59" s="47">
        <v>0.15394639922941811</v>
      </c>
      <c r="E59" s="12">
        <f>VLOOKUP(A59,'Sales Variance Data'!B112:I186,MATCH($E$3,'Sales Variance Data'!$B$5:$I$5,0),FALSE)</f>
        <v>-4.8000000000000043E-2</v>
      </c>
      <c r="F59" s="35">
        <f t="shared" si="0"/>
        <v>8.487733016034904E-2</v>
      </c>
      <c r="G59" s="19">
        <f t="shared" si="1"/>
        <v>-3.4602076124567449E-2</v>
      </c>
      <c r="H59" s="19">
        <f t="shared" si="2"/>
        <v>-1.8945212493599595E-2</v>
      </c>
      <c r="I59" s="19">
        <f t="shared" si="3"/>
        <v>3.9665970772442494E-2</v>
      </c>
      <c r="J59" s="19">
        <f t="shared" si="4"/>
        <v>-6.6265060240963902E-2</v>
      </c>
      <c r="K59" s="19">
        <f t="shared" si="5"/>
        <v>6.9892473118280396E-3</v>
      </c>
      <c r="L59" s="19">
        <f t="shared" si="6"/>
        <v>1.3347570742124892E-2</v>
      </c>
      <c r="M59" s="19">
        <f t="shared" si="7"/>
        <v>-9.7471022128556406E-2</v>
      </c>
      <c r="N59" s="19">
        <f t="shared" si="8"/>
        <v>3.7361354349095155E-2</v>
      </c>
    </row>
    <row r="60" spans="1:14" x14ac:dyDescent="0.75">
      <c r="A60" s="3" t="s">
        <v>235</v>
      </c>
      <c r="B60" s="47">
        <v>3.3222994928482491E-2</v>
      </c>
      <c r="C60" s="47">
        <v>0.80369886725986217</v>
      </c>
      <c r="D60" s="47">
        <v>0.16307813781165537</v>
      </c>
      <c r="E60" s="12">
        <f>VLOOKUP(A60,'Sales Variance Data'!B113:I187,MATCH($E$3,'Sales Variance Data'!$B$5:$I$5,0),FALSE)</f>
        <v>-3.4602076124567449E-2</v>
      </c>
      <c r="F60" s="35">
        <f t="shared" si="0"/>
        <v>0.12985514288317287</v>
      </c>
      <c r="G60" s="19">
        <f t="shared" si="1"/>
        <v>-1.8945212493599595E-2</v>
      </c>
      <c r="H60" s="19">
        <f t="shared" si="2"/>
        <v>3.9665970772442494E-2</v>
      </c>
      <c r="I60" s="19">
        <f t="shared" si="3"/>
        <v>-6.6265060240963902E-2</v>
      </c>
      <c r="J60" s="19">
        <f t="shared" si="4"/>
        <v>6.9892473118280396E-3</v>
      </c>
      <c r="K60" s="19">
        <f t="shared" si="5"/>
        <v>1.3347570742124892E-2</v>
      </c>
      <c r="L60" s="19">
        <f t="shared" si="6"/>
        <v>-9.7471022128556406E-2</v>
      </c>
      <c r="M60" s="19">
        <f t="shared" si="7"/>
        <v>3.7361354349095155E-2</v>
      </c>
      <c r="N60" s="19">
        <f t="shared" si="8"/>
        <v>5.3460889138998269E-2</v>
      </c>
    </row>
    <row r="61" spans="1:14" x14ac:dyDescent="0.75">
      <c r="A61" s="3" t="s">
        <v>234</v>
      </c>
      <c r="B61" s="47">
        <v>3.2244410138937307E-2</v>
      </c>
      <c r="C61" s="47">
        <v>0.79206712813106916</v>
      </c>
      <c r="D61" s="47">
        <v>0.17568846172999353</v>
      </c>
      <c r="E61" s="12">
        <f>VLOOKUP(A61,'Sales Variance Data'!B114:I188,MATCH($E$3,'Sales Variance Data'!$B$5:$I$5,0),FALSE)</f>
        <v>-1.8945212493599595E-2</v>
      </c>
      <c r="F61" s="35">
        <f t="shared" si="0"/>
        <v>0.14344405159105622</v>
      </c>
      <c r="G61" s="19">
        <f t="shared" si="1"/>
        <v>3.9665970772442494E-2</v>
      </c>
      <c r="H61" s="19">
        <f t="shared" si="2"/>
        <v>-6.6265060240963902E-2</v>
      </c>
      <c r="I61" s="19">
        <f t="shared" si="3"/>
        <v>6.9892473118280396E-3</v>
      </c>
      <c r="J61" s="19">
        <f t="shared" si="4"/>
        <v>1.3347570742124892E-2</v>
      </c>
      <c r="K61" s="19">
        <f t="shared" si="5"/>
        <v>-9.7471022128556406E-2</v>
      </c>
      <c r="L61" s="19">
        <f t="shared" si="6"/>
        <v>3.7361354349095155E-2</v>
      </c>
      <c r="M61" s="19">
        <f t="shared" si="7"/>
        <v>5.3460889138998269E-2</v>
      </c>
      <c r="N61" s="19">
        <f t="shared" si="8"/>
        <v>3.3653846153846256E-2</v>
      </c>
    </row>
    <row r="62" spans="1:14" x14ac:dyDescent="0.75">
      <c r="A62" s="3" t="s">
        <v>233</v>
      </c>
      <c r="B62" s="47">
        <v>2.5831353919239904E-2</v>
      </c>
      <c r="C62" s="47">
        <v>0.82017922694882317</v>
      </c>
      <c r="D62" s="47">
        <v>0.15398941913193695</v>
      </c>
      <c r="E62" s="12">
        <f>VLOOKUP(A62,'Sales Variance Data'!B115:I189,MATCH($E$3,'Sales Variance Data'!$B$5:$I$5,0),FALSE)</f>
        <v>3.9665970772442494E-2</v>
      </c>
      <c r="F62" s="35">
        <f t="shared" si="0"/>
        <v>0.12815806521269704</v>
      </c>
      <c r="G62" s="19">
        <f t="shared" si="1"/>
        <v>-6.6265060240963902E-2</v>
      </c>
      <c r="H62" s="19">
        <f t="shared" si="2"/>
        <v>6.9892473118280396E-3</v>
      </c>
      <c r="I62" s="19">
        <f t="shared" si="3"/>
        <v>1.3347570742124892E-2</v>
      </c>
      <c r="J62" s="19">
        <f t="shared" si="4"/>
        <v>-9.7471022128556406E-2</v>
      </c>
      <c r="K62" s="19">
        <f t="shared" si="5"/>
        <v>3.7361354349095155E-2</v>
      </c>
      <c r="L62" s="19">
        <f t="shared" si="6"/>
        <v>5.3460889138998269E-2</v>
      </c>
      <c r="M62" s="19">
        <f t="shared" si="7"/>
        <v>3.3653846153846256E-2</v>
      </c>
      <c r="N62" s="19">
        <f t="shared" si="8"/>
        <v>2.4289405684754461E-2</v>
      </c>
    </row>
    <row r="63" spans="1:14" x14ac:dyDescent="0.75">
      <c r="A63" s="3" t="s">
        <v>232</v>
      </c>
      <c r="B63" s="47">
        <v>3.1233389860538106E-2</v>
      </c>
      <c r="C63" s="47">
        <v>0.81075198056139108</v>
      </c>
      <c r="D63" s="47">
        <v>0.15801462957807083</v>
      </c>
      <c r="E63" s="12">
        <f>VLOOKUP(A63,'Sales Variance Data'!B116:I190,MATCH($E$3,'Sales Variance Data'!$B$5:$I$5,0),FALSE)</f>
        <v>-6.6265060240963902E-2</v>
      </c>
      <c r="F63" s="35">
        <f t="shared" si="0"/>
        <v>0.12678123971753272</v>
      </c>
      <c r="G63" s="19">
        <f t="shared" si="1"/>
        <v>6.9892473118280396E-3</v>
      </c>
      <c r="H63" s="19">
        <f t="shared" si="2"/>
        <v>1.3347570742124892E-2</v>
      </c>
      <c r="I63" s="19">
        <f t="shared" si="3"/>
        <v>-9.7471022128556406E-2</v>
      </c>
      <c r="J63" s="19">
        <f t="shared" si="4"/>
        <v>3.7361354349095155E-2</v>
      </c>
      <c r="K63" s="19">
        <f t="shared" si="5"/>
        <v>5.3460889138998269E-2</v>
      </c>
      <c r="L63" s="19">
        <f t="shared" si="6"/>
        <v>3.3653846153846256E-2</v>
      </c>
      <c r="M63" s="19">
        <f t="shared" si="7"/>
        <v>2.4289405684754461E-2</v>
      </c>
      <c r="N63" s="19">
        <f t="shared" si="8"/>
        <v>1.3622603430877955E-2</v>
      </c>
    </row>
    <row r="64" spans="1:14" x14ac:dyDescent="0.75">
      <c r="A64" s="3" t="s">
        <v>231</v>
      </c>
      <c r="B64" s="47">
        <v>2.4683783273551068E-2</v>
      </c>
      <c r="C64" s="47">
        <v>0.72493864451576362</v>
      </c>
      <c r="D64" s="47">
        <v>0.2503775722106853</v>
      </c>
      <c r="E64" s="12">
        <f>VLOOKUP(A64,'Sales Variance Data'!B117:I191,MATCH($E$3,'Sales Variance Data'!$B$5:$I$5,0),FALSE)</f>
        <v>6.9892473118280396E-3</v>
      </c>
      <c r="F64" s="35">
        <f t="shared" si="0"/>
        <v>0.22569378893713424</v>
      </c>
      <c r="G64" s="19">
        <f t="shared" si="1"/>
        <v>1.3347570742124892E-2</v>
      </c>
      <c r="H64" s="19">
        <f t="shared" si="2"/>
        <v>-9.7471022128556406E-2</v>
      </c>
      <c r="I64" s="19">
        <f t="shared" si="3"/>
        <v>3.7361354349095155E-2</v>
      </c>
      <c r="J64" s="19">
        <f t="shared" si="4"/>
        <v>5.3460889138998269E-2</v>
      </c>
      <c r="K64" s="19">
        <f t="shared" si="5"/>
        <v>3.3653846153846256E-2</v>
      </c>
      <c r="L64" s="19">
        <f t="shared" si="6"/>
        <v>2.4289405684754461E-2</v>
      </c>
      <c r="M64" s="19">
        <f t="shared" si="7"/>
        <v>1.3622603430877955E-2</v>
      </c>
      <c r="N64" s="19">
        <f t="shared" si="8"/>
        <v>1.0452961672473782E-2</v>
      </c>
    </row>
    <row r="65" spans="1:14" x14ac:dyDescent="0.75">
      <c r="A65" s="3" t="s">
        <v>230</v>
      </c>
      <c r="B65" s="47">
        <v>1.6253244880299972E-2</v>
      </c>
      <c r="C65" s="47">
        <v>0.69371214306316697</v>
      </c>
      <c r="D65" s="47">
        <v>0.29003461205653303</v>
      </c>
      <c r="E65" s="12">
        <f>VLOOKUP(A65,'Sales Variance Data'!B118:I192,MATCH($E$3,'Sales Variance Data'!$B$5:$I$5,0),FALSE)</f>
        <v>1.3347570742124892E-2</v>
      </c>
      <c r="F65" s="35">
        <f t="shared" si="0"/>
        <v>0.27378136717623303</v>
      </c>
      <c r="G65" s="19">
        <f t="shared" si="1"/>
        <v>-9.7471022128556406E-2</v>
      </c>
      <c r="H65" s="19">
        <f t="shared" si="2"/>
        <v>3.7361354349095155E-2</v>
      </c>
      <c r="I65" s="19">
        <f t="shared" si="3"/>
        <v>5.3460889138998269E-2</v>
      </c>
      <c r="J65" s="19">
        <f t="shared" si="4"/>
        <v>3.3653846153846256E-2</v>
      </c>
      <c r="K65" s="19">
        <f t="shared" si="5"/>
        <v>2.4289405684754461E-2</v>
      </c>
      <c r="L65" s="19">
        <f t="shared" si="6"/>
        <v>1.3622603430877955E-2</v>
      </c>
      <c r="M65" s="19">
        <f t="shared" si="7"/>
        <v>1.0452961672473782E-2</v>
      </c>
      <c r="N65" s="19">
        <f t="shared" si="8"/>
        <v>2.561576354679795E-2</v>
      </c>
    </row>
    <row r="66" spans="1:14" x14ac:dyDescent="0.75">
      <c r="A66" s="3" t="s">
        <v>229</v>
      </c>
      <c r="B66" s="47">
        <v>1.7674917344294522E-2</v>
      </c>
      <c r="C66" s="47">
        <v>0.74897685640246625</v>
      </c>
      <c r="D66" s="47">
        <v>0.2333482262532392</v>
      </c>
      <c r="E66" s="12">
        <f>VLOOKUP(A66,'Sales Variance Data'!B119:I193,MATCH($E$3,'Sales Variance Data'!$B$5:$I$5,0),FALSE)</f>
        <v>-9.7471022128556406E-2</v>
      </c>
      <c r="F66" s="35">
        <f t="shared" si="0"/>
        <v>0.21567330890894468</v>
      </c>
      <c r="G66" s="19">
        <f t="shared" si="1"/>
        <v>3.7361354349095155E-2</v>
      </c>
      <c r="H66" s="19">
        <f t="shared" si="2"/>
        <v>5.3460889138998269E-2</v>
      </c>
      <c r="I66" s="19">
        <f t="shared" si="3"/>
        <v>3.3653846153846256E-2</v>
      </c>
      <c r="J66" s="19">
        <f t="shared" si="4"/>
        <v>2.4289405684754461E-2</v>
      </c>
      <c r="K66" s="19">
        <f t="shared" si="5"/>
        <v>1.3622603430877955E-2</v>
      </c>
      <c r="L66" s="19">
        <f t="shared" si="6"/>
        <v>1.0452961672473782E-2</v>
      </c>
      <c r="M66" s="19">
        <f t="shared" si="7"/>
        <v>2.561576354679795E-2</v>
      </c>
      <c r="N66" s="19">
        <f t="shared" si="8"/>
        <v>0.1589817483189242</v>
      </c>
    </row>
    <row r="67" spans="1:14" x14ac:dyDescent="0.75">
      <c r="A67" s="3" t="s">
        <v>228</v>
      </c>
      <c r="B67" s="47">
        <v>3.9114858772207738E-2</v>
      </c>
      <c r="C67" s="47">
        <v>0.80883678990081154</v>
      </c>
      <c r="D67" s="47">
        <v>0.15204835132698072</v>
      </c>
      <c r="E67" s="12">
        <f>VLOOKUP(A67,'Sales Variance Data'!B120:I194,MATCH($E$3,'Sales Variance Data'!$B$5:$I$5,0),FALSE)</f>
        <v>3.7361354349095155E-2</v>
      </c>
      <c r="F67" s="35">
        <f t="shared" si="0"/>
        <v>0.11293349255477297</v>
      </c>
      <c r="G67" s="19">
        <f t="shared" si="1"/>
        <v>5.3460889138998269E-2</v>
      </c>
      <c r="H67" s="19">
        <f t="shared" si="2"/>
        <v>3.3653846153846256E-2</v>
      </c>
      <c r="I67" s="19">
        <f t="shared" si="3"/>
        <v>2.4289405684754461E-2</v>
      </c>
      <c r="J67" s="19">
        <f t="shared" si="4"/>
        <v>1.3622603430877955E-2</v>
      </c>
      <c r="K67" s="19">
        <f t="shared" si="5"/>
        <v>1.0452961672473782E-2</v>
      </c>
      <c r="L67" s="19">
        <f t="shared" si="6"/>
        <v>2.561576354679795E-2</v>
      </c>
      <c r="M67" s="19">
        <f t="shared" si="7"/>
        <v>0.1589817483189242</v>
      </c>
      <c r="N67" s="19">
        <f t="shared" si="8"/>
        <v>-0.39328636552009943</v>
      </c>
    </row>
    <row r="68" spans="1:14" x14ac:dyDescent="0.75">
      <c r="A68" s="3" t="s">
        <v>295</v>
      </c>
      <c r="B68" s="47">
        <v>3.1032512724628647E-2</v>
      </c>
      <c r="C68" s="47">
        <v>0.82333541082372497</v>
      </c>
      <c r="D68" s="47">
        <v>0.14563207645164641</v>
      </c>
      <c r="E68" s="12">
        <f>VLOOKUP(A68,'Sales Variance Data'!B121:I195,MATCH($E$3,'Sales Variance Data'!$B$5:$I$5,0),FALSE)</f>
        <v>5.3460889138998269E-2</v>
      </c>
      <c r="F68" s="35">
        <f t="shared" si="0"/>
        <v>0.11459956372701777</v>
      </c>
      <c r="G68" s="19">
        <f t="shared" si="1"/>
        <v>3.3653846153846256E-2</v>
      </c>
      <c r="H68" s="19">
        <f t="shared" si="2"/>
        <v>2.4289405684754461E-2</v>
      </c>
      <c r="I68" s="19">
        <f t="shared" si="3"/>
        <v>1.3622603430877955E-2</v>
      </c>
      <c r="J68" s="19">
        <f t="shared" si="4"/>
        <v>1.0452961672473782E-2</v>
      </c>
      <c r="K68" s="19">
        <f t="shared" si="5"/>
        <v>2.561576354679795E-2</v>
      </c>
      <c r="L68" s="19">
        <f t="shared" si="6"/>
        <v>0.1589817483189242</v>
      </c>
      <c r="M68" s="19">
        <f t="shared" si="7"/>
        <v>-0.39328636552009943</v>
      </c>
      <c r="N68" s="19">
        <f t="shared" si="8"/>
        <v>0</v>
      </c>
    </row>
    <row r="69" spans="1:14" x14ac:dyDescent="0.75">
      <c r="A69" s="3" t="s">
        <v>226</v>
      </c>
      <c r="B69" s="47">
        <v>4.4358602094783782E-2</v>
      </c>
      <c r="C69" s="47">
        <v>0.76532199522970035</v>
      </c>
      <c r="D69" s="47">
        <v>0.19031940267551592</v>
      </c>
      <c r="E69" s="12">
        <f>VLOOKUP(A69,'Sales Variance Data'!B122:I196,MATCH($E$3,'Sales Variance Data'!$B$5:$I$5,0),FALSE)</f>
        <v>3.3653846153846256E-2</v>
      </c>
      <c r="F69" s="35">
        <f t="shared" si="0"/>
        <v>0.14596080058073213</v>
      </c>
      <c r="G69" s="19">
        <f t="shared" si="1"/>
        <v>2.4289405684754461E-2</v>
      </c>
      <c r="H69" s="19">
        <f t="shared" si="2"/>
        <v>1.3622603430877955E-2</v>
      </c>
      <c r="I69" s="19">
        <f t="shared" si="3"/>
        <v>1.0452961672473782E-2</v>
      </c>
      <c r="J69" s="19">
        <f t="shared" si="4"/>
        <v>2.561576354679795E-2</v>
      </c>
      <c r="K69" s="19">
        <f t="shared" si="5"/>
        <v>0.1589817483189242</v>
      </c>
      <c r="L69" s="19">
        <f t="shared" si="6"/>
        <v>-0.39328636552009943</v>
      </c>
      <c r="M69" s="19">
        <f t="shared" si="7"/>
        <v>0</v>
      </c>
      <c r="N69" s="19">
        <f t="shared" si="8"/>
        <v>0</v>
      </c>
    </row>
    <row r="70" spans="1:14" x14ac:dyDescent="0.75">
      <c r="A70" s="3" t="s">
        <v>225</v>
      </c>
      <c r="B70" s="47">
        <v>2.8456344721666811E-2</v>
      </c>
      <c r="C70" s="47">
        <v>0.80492045553333913</v>
      </c>
      <c r="D70" s="47">
        <v>0.16662319974499407</v>
      </c>
      <c r="E70" s="12">
        <f>VLOOKUP(A70,'Sales Variance Data'!B123:I197,MATCH($E$3,'Sales Variance Data'!$B$5:$I$5,0),FALSE)</f>
        <v>2.4289405684754461E-2</v>
      </c>
      <c r="F70" s="35">
        <f t="shared" ref="F70:F75" si="9">D70-B70</f>
        <v>0.13816685502332726</v>
      </c>
      <c r="G70" s="19">
        <f t="shared" ref="G70:G75" si="10">$E71</f>
        <v>1.3622603430877955E-2</v>
      </c>
      <c r="H70" s="19">
        <f t="shared" ref="H70:H75" si="11">$E72</f>
        <v>1.0452961672473782E-2</v>
      </c>
      <c r="I70" s="19">
        <f t="shared" ref="I70:I75" si="12">$E73</f>
        <v>2.561576354679795E-2</v>
      </c>
      <c r="J70" s="19">
        <f t="shared" ref="J70:J75" si="13">$E74</f>
        <v>0.1589817483189242</v>
      </c>
      <c r="K70" s="19">
        <f t="shared" ref="K70:K75" si="14">$E75</f>
        <v>-0.39328636552009943</v>
      </c>
      <c r="L70" s="19">
        <f t="shared" ref="L70:L75" si="15">$E76</f>
        <v>0</v>
      </c>
      <c r="M70" s="19">
        <f t="shared" ref="M70:M75" si="16">$E77</f>
        <v>0</v>
      </c>
      <c r="N70" s="19">
        <f t="shared" ref="N70:N75" si="17">$E78</f>
        <v>0</v>
      </c>
    </row>
    <row r="71" spans="1:14" x14ac:dyDescent="0.75">
      <c r="A71" s="3" t="s">
        <v>224</v>
      </c>
      <c r="B71" s="47">
        <v>3.2237995588484815E-2</v>
      </c>
      <c r="C71" s="47">
        <v>0.81132288897686777</v>
      </c>
      <c r="D71" s="47">
        <v>0.15643911543464736</v>
      </c>
      <c r="E71" s="12">
        <f>VLOOKUP(A71,'Sales Variance Data'!B124:I198,MATCH($E$3,'Sales Variance Data'!$B$5:$I$5,0),FALSE)</f>
        <v>1.3622603430877955E-2</v>
      </c>
      <c r="F71" s="35">
        <f t="shared" si="9"/>
        <v>0.12420111984616256</v>
      </c>
      <c r="G71" s="19">
        <f t="shared" si="10"/>
        <v>1.0452961672473782E-2</v>
      </c>
      <c r="H71" s="19">
        <f t="shared" si="11"/>
        <v>2.561576354679795E-2</v>
      </c>
      <c r="I71" s="19">
        <f t="shared" si="12"/>
        <v>0.1589817483189242</v>
      </c>
      <c r="J71" s="19">
        <f t="shared" si="13"/>
        <v>-0.39328636552009943</v>
      </c>
      <c r="K71" s="19">
        <f t="shared" si="14"/>
        <v>0</v>
      </c>
      <c r="L71" s="19">
        <f t="shared" si="15"/>
        <v>0</v>
      </c>
      <c r="M71" s="19">
        <f t="shared" si="16"/>
        <v>0</v>
      </c>
      <c r="N71" s="19">
        <f t="shared" si="17"/>
        <v>0</v>
      </c>
    </row>
    <row r="72" spans="1:14" x14ac:dyDescent="0.75">
      <c r="A72" s="3" t="s">
        <v>223</v>
      </c>
      <c r="B72" s="47">
        <v>4.6375659873985356E-2</v>
      </c>
      <c r="C72" s="47">
        <v>0.78716580575580408</v>
      </c>
      <c r="D72" s="47">
        <v>0.1664585343702106</v>
      </c>
      <c r="E72" s="12">
        <f>VLOOKUP(A72,'Sales Variance Data'!B125:I199,MATCH($E$3,'Sales Variance Data'!$B$5:$I$5,0),FALSE)</f>
        <v>1.0452961672473782E-2</v>
      </c>
      <c r="F72" s="35">
        <f t="shared" si="9"/>
        <v>0.12008287449622525</v>
      </c>
      <c r="G72" s="19">
        <f t="shared" si="10"/>
        <v>2.561576354679795E-2</v>
      </c>
      <c r="H72" s="19">
        <f t="shared" si="11"/>
        <v>0.1589817483189242</v>
      </c>
      <c r="I72" s="19">
        <f t="shared" si="12"/>
        <v>-0.39328636552009943</v>
      </c>
      <c r="J72" s="19">
        <f t="shared" si="13"/>
        <v>0</v>
      </c>
      <c r="K72" s="19">
        <f t="shared" si="14"/>
        <v>0</v>
      </c>
      <c r="L72" s="19">
        <f t="shared" si="15"/>
        <v>0</v>
      </c>
      <c r="M72" s="19">
        <f t="shared" si="16"/>
        <v>0</v>
      </c>
      <c r="N72" s="19">
        <f t="shared" si="17"/>
        <v>0</v>
      </c>
    </row>
    <row r="73" spans="1:14" x14ac:dyDescent="0.75">
      <c r="A73" s="3" t="s">
        <v>222</v>
      </c>
      <c r="B73" s="47">
        <v>4.0706357805956599E-2</v>
      </c>
      <c r="C73" s="47">
        <v>0.78982048203356081</v>
      </c>
      <c r="D73" s="47">
        <v>0.16947316016048261</v>
      </c>
      <c r="E73" s="12">
        <f>VLOOKUP(A73,'Sales Variance Data'!B126:I200,MATCH($E$3,'Sales Variance Data'!$B$5:$I$5,0),FALSE)</f>
        <v>2.561576354679795E-2</v>
      </c>
      <c r="F73" s="35">
        <f t="shared" si="9"/>
        <v>0.12876680235452601</v>
      </c>
      <c r="G73" s="19">
        <f t="shared" si="10"/>
        <v>0.1589817483189242</v>
      </c>
      <c r="H73" s="19">
        <f t="shared" si="11"/>
        <v>-0.39328636552009943</v>
      </c>
      <c r="I73" s="19">
        <f t="shared" si="12"/>
        <v>0</v>
      </c>
      <c r="J73" s="19">
        <f t="shared" si="13"/>
        <v>0</v>
      </c>
      <c r="K73" s="19">
        <f t="shared" si="14"/>
        <v>0</v>
      </c>
      <c r="L73" s="19">
        <f t="shared" si="15"/>
        <v>0</v>
      </c>
      <c r="M73" s="19">
        <f t="shared" si="16"/>
        <v>0</v>
      </c>
      <c r="N73" s="19">
        <f t="shared" si="17"/>
        <v>0</v>
      </c>
    </row>
    <row r="74" spans="1:14" x14ac:dyDescent="0.75">
      <c r="A74" s="3" t="s">
        <v>221</v>
      </c>
      <c r="B74" s="47">
        <v>3.2375582095226028E-2</v>
      </c>
      <c r="C74" s="47">
        <v>0.80444768270662403</v>
      </c>
      <c r="D74" s="47">
        <v>0.16317673519814996</v>
      </c>
      <c r="E74" s="12">
        <f>VLOOKUP(A74,'Sales Variance Data'!B127:I201,MATCH($E$3,'Sales Variance Data'!$B$5:$I$5,0),FALSE)</f>
        <v>0.1589817483189242</v>
      </c>
      <c r="F74" s="35">
        <f t="shared" si="9"/>
        <v>0.13080115310292392</v>
      </c>
      <c r="G74" s="19">
        <f t="shared" si="10"/>
        <v>-0.39328636552009943</v>
      </c>
      <c r="H74" s="19">
        <f t="shared" si="11"/>
        <v>0</v>
      </c>
      <c r="I74" s="19">
        <f t="shared" si="12"/>
        <v>0</v>
      </c>
      <c r="J74" s="19">
        <f t="shared" si="13"/>
        <v>0</v>
      </c>
      <c r="K74" s="19">
        <f t="shared" si="14"/>
        <v>0</v>
      </c>
      <c r="L74" s="19">
        <f t="shared" si="15"/>
        <v>0</v>
      </c>
      <c r="M74" s="19">
        <f t="shared" si="16"/>
        <v>0</v>
      </c>
      <c r="N74" s="19">
        <f t="shared" si="17"/>
        <v>0</v>
      </c>
    </row>
    <row r="75" spans="1:14" x14ac:dyDescent="0.75">
      <c r="A75" s="3" t="s">
        <v>220</v>
      </c>
      <c r="B75" s="47">
        <v>2.8483303433733044E-2</v>
      </c>
      <c r="C75" s="47">
        <v>0.79148962955968905</v>
      </c>
      <c r="D75" s="47">
        <v>0.18002706700657792</v>
      </c>
      <c r="E75" s="12">
        <f>VLOOKUP(A75,'Sales Variance Data'!B128:I202,MATCH($E$3,'Sales Variance Data'!$B$5:$I$5,0),FALSE)</f>
        <v>-0.39328636552009943</v>
      </c>
      <c r="F75" s="35">
        <f t="shared" si="9"/>
        <v>0.15154376357284488</v>
      </c>
      <c r="G75" s="19">
        <f t="shared" si="10"/>
        <v>0</v>
      </c>
      <c r="H75" s="19">
        <f t="shared" si="11"/>
        <v>0</v>
      </c>
      <c r="I75" s="19">
        <f t="shared" si="12"/>
        <v>0</v>
      </c>
      <c r="J75" s="19">
        <f t="shared" si="13"/>
        <v>0</v>
      </c>
      <c r="K75" s="19">
        <f t="shared" si="14"/>
        <v>0</v>
      </c>
      <c r="L75" s="19">
        <f t="shared" si="15"/>
        <v>0</v>
      </c>
      <c r="M75" s="19">
        <f t="shared" si="16"/>
        <v>0</v>
      </c>
      <c r="N75" s="19">
        <f t="shared" si="17"/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2211E-85F4-4285-81DE-6932469A581B}">
  <sheetPr>
    <tabColor theme="0" tint="-0.249977111117893"/>
  </sheetPr>
  <dimension ref="A3:N75"/>
  <sheetViews>
    <sheetView topLeftCell="A43" workbookViewId="0">
      <selection activeCell="G5" sqref="G5:N75"/>
    </sheetView>
  </sheetViews>
  <sheetFormatPr defaultRowHeight="14.75" x14ac:dyDescent="0.75"/>
  <cols>
    <col min="1" max="1" width="20.6796875" bestFit="1" customWidth="1"/>
    <col min="2" max="2" width="15.54296875" bestFit="1" customWidth="1"/>
    <col min="3" max="3" width="7.2265625" bestFit="1" customWidth="1"/>
    <col min="4" max="4" width="7.6796875" bestFit="1" customWidth="1"/>
    <col min="5" max="5" width="10.6796875" bestFit="1" customWidth="1"/>
  </cols>
  <sheetData>
    <row r="3" spans="1:14" x14ac:dyDescent="0.75">
      <c r="A3" s="2" t="s">
        <v>340</v>
      </c>
      <c r="B3" s="2" t="s">
        <v>148</v>
      </c>
      <c r="E3" t="s">
        <v>157</v>
      </c>
    </row>
    <row r="4" spans="1:14" x14ac:dyDescent="0.75">
      <c r="A4" s="2" t="s">
        <v>149</v>
      </c>
      <c r="B4" s="35" t="s">
        <v>5</v>
      </c>
      <c r="C4" s="35" t="s">
        <v>3</v>
      </c>
      <c r="D4" s="35" t="s">
        <v>4</v>
      </c>
      <c r="E4" s="12" t="s">
        <v>215</v>
      </c>
      <c r="F4" s="35" t="s">
        <v>310</v>
      </c>
      <c r="G4" s="35" t="s">
        <v>311</v>
      </c>
      <c r="H4" s="35" t="s">
        <v>312</v>
      </c>
      <c r="I4" s="35" t="s">
        <v>313</v>
      </c>
      <c r="J4" s="35" t="s">
        <v>314</v>
      </c>
      <c r="K4" s="35" t="s">
        <v>315</v>
      </c>
      <c r="L4" s="35" t="s">
        <v>316</v>
      </c>
      <c r="M4" s="35" t="s">
        <v>317</v>
      </c>
      <c r="N4" s="35" t="s">
        <v>318</v>
      </c>
    </row>
    <row r="5" spans="1:14" x14ac:dyDescent="0.75">
      <c r="A5" s="3" t="s">
        <v>289</v>
      </c>
      <c r="B5" s="5">
        <v>16</v>
      </c>
      <c r="C5" s="5">
        <v>363</v>
      </c>
      <c r="D5" s="5">
        <v>43</v>
      </c>
      <c r="E5" s="12">
        <f>VLOOKUP(A5,'Sales Variance Data'!B58:I132,MATCH($E$3,'Sales Variance Data'!$B$5:$I$5,0),FALSE)</f>
        <v>8.9141004862236528E-3</v>
      </c>
      <c r="F5">
        <f>D5-B5</f>
        <v>27</v>
      </c>
      <c r="G5" s="19">
        <f>$E6</f>
        <v>-1.927710843373498E-2</v>
      </c>
      <c r="H5" s="19">
        <f>$E7</f>
        <v>-0.11056511056511054</v>
      </c>
      <c r="I5" s="19">
        <f>$E8</f>
        <v>-4.3278084714548755E-2</v>
      </c>
      <c r="J5" s="19">
        <f>$E9</f>
        <v>-2.791145332050049E-2</v>
      </c>
      <c r="K5" s="19">
        <f>$E10</f>
        <v>-8.4158415841584122E-2</v>
      </c>
      <c r="L5" s="19">
        <f>$E11</f>
        <v>7.3513513513513429E-2</v>
      </c>
      <c r="M5" s="19">
        <f>$E12</f>
        <v>6.7472306143000926E-2</v>
      </c>
      <c r="N5" s="19">
        <f>$E13</f>
        <v>9.4339622641510523E-3</v>
      </c>
    </row>
    <row r="6" spans="1:14" x14ac:dyDescent="0.75">
      <c r="A6" s="3" t="s">
        <v>288</v>
      </c>
      <c r="B6" s="5">
        <v>42</v>
      </c>
      <c r="C6" s="5">
        <v>1932</v>
      </c>
      <c r="D6" s="5">
        <v>86</v>
      </c>
      <c r="E6" s="12">
        <f>VLOOKUP(A6,'Sales Variance Data'!B59:I133,MATCH($E$3,'Sales Variance Data'!$B$5:$I$5,0),FALSE)</f>
        <v>-1.927710843373498E-2</v>
      </c>
      <c r="F6" s="35">
        <f t="shared" ref="F6:F69" si="0">D6-B6</f>
        <v>44</v>
      </c>
      <c r="G6" s="19">
        <f t="shared" ref="G6:G69" si="1">$E7</f>
        <v>-0.11056511056511054</v>
      </c>
      <c r="H6" s="19">
        <f t="shared" ref="H6:H69" si="2">$E8</f>
        <v>-4.3278084714548755E-2</v>
      </c>
      <c r="I6" s="19">
        <f t="shared" ref="I6:I69" si="3">$E9</f>
        <v>-2.791145332050049E-2</v>
      </c>
      <c r="J6" s="19">
        <f t="shared" ref="J6:J69" si="4">$E10</f>
        <v>-8.4158415841584122E-2</v>
      </c>
      <c r="K6" s="19">
        <f t="shared" ref="K6:K69" si="5">$E11</f>
        <v>7.3513513513513429E-2</v>
      </c>
      <c r="L6" s="19">
        <f t="shared" ref="L6:L69" si="6">$E12</f>
        <v>6.7472306143000926E-2</v>
      </c>
      <c r="M6" s="19">
        <f t="shared" ref="M6:M69" si="7">$E13</f>
        <v>9.4339622641510523E-3</v>
      </c>
      <c r="N6" s="19">
        <f t="shared" ref="N6:N69" si="8">$E14</f>
        <v>-9.3457943925233655E-3</v>
      </c>
    </row>
    <row r="7" spans="1:14" x14ac:dyDescent="0.75">
      <c r="A7" s="3" t="s">
        <v>287</v>
      </c>
      <c r="B7" s="5">
        <v>46</v>
      </c>
      <c r="C7" s="5">
        <v>1077</v>
      </c>
      <c r="D7" s="5">
        <v>88</v>
      </c>
      <c r="E7" s="12">
        <f>VLOOKUP(A7,'Sales Variance Data'!B60:I134,MATCH($E$3,'Sales Variance Data'!$B$5:$I$5,0),FALSE)</f>
        <v>-0.11056511056511054</v>
      </c>
      <c r="F7" s="35">
        <f t="shared" si="0"/>
        <v>42</v>
      </c>
      <c r="G7" s="19">
        <f t="shared" si="1"/>
        <v>-4.3278084714548755E-2</v>
      </c>
      <c r="H7" s="19">
        <f t="shared" si="2"/>
        <v>-2.791145332050049E-2</v>
      </c>
      <c r="I7" s="19">
        <f t="shared" si="3"/>
        <v>-8.4158415841584122E-2</v>
      </c>
      <c r="J7" s="19">
        <f t="shared" si="4"/>
        <v>7.3513513513513429E-2</v>
      </c>
      <c r="K7" s="19">
        <f t="shared" si="5"/>
        <v>6.7472306143000926E-2</v>
      </c>
      <c r="L7" s="19">
        <f t="shared" si="6"/>
        <v>9.4339622641510523E-3</v>
      </c>
      <c r="M7" s="19">
        <f t="shared" si="7"/>
        <v>-9.3457943925233655E-3</v>
      </c>
      <c r="N7" s="19">
        <f t="shared" si="8"/>
        <v>-5.3773584905660421E-2</v>
      </c>
    </row>
    <row r="8" spans="1:14" x14ac:dyDescent="0.75">
      <c r="A8" s="3" t="s">
        <v>286</v>
      </c>
      <c r="B8" s="5">
        <v>28</v>
      </c>
      <c r="C8" s="5">
        <v>945</v>
      </c>
      <c r="D8" s="5">
        <v>111</v>
      </c>
      <c r="E8" s="12">
        <f>VLOOKUP(A8,'Sales Variance Data'!B61:I135,MATCH($E$3,'Sales Variance Data'!$B$5:$I$5,0),FALSE)</f>
        <v>-4.3278084714548755E-2</v>
      </c>
      <c r="F8" s="35">
        <f t="shared" si="0"/>
        <v>83</v>
      </c>
      <c r="G8" s="19">
        <f t="shared" si="1"/>
        <v>-2.791145332050049E-2</v>
      </c>
      <c r="H8" s="19">
        <f t="shared" si="2"/>
        <v>-8.4158415841584122E-2</v>
      </c>
      <c r="I8" s="19">
        <f t="shared" si="3"/>
        <v>7.3513513513513429E-2</v>
      </c>
      <c r="J8" s="19">
        <f t="shared" si="4"/>
        <v>6.7472306143000926E-2</v>
      </c>
      <c r="K8" s="19">
        <f t="shared" si="5"/>
        <v>9.4339622641510523E-3</v>
      </c>
      <c r="L8" s="19">
        <f t="shared" si="6"/>
        <v>-9.3457943925233655E-3</v>
      </c>
      <c r="M8" s="19">
        <f t="shared" si="7"/>
        <v>-5.3773584905660421E-2</v>
      </c>
      <c r="N8" s="19">
        <f t="shared" si="8"/>
        <v>5.1844466600199368E-2</v>
      </c>
    </row>
    <row r="9" spans="1:14" x14ac:dyDescent="0.75">
      <c r="A9" s="3" t="s">
        <v>285</v>
      </c>
      <c r="B9" s="5">
        <v>35</v>
      </c>
      <c r="C9" s="5">
        <v>1011</v>
      </c>
      <c r="D9" s="5">
        <v>92</v>
      </c>
      <c r="E9" s="12">
        <f>VLOOKUP(A9,'Sales Variance Data'!B62:I136,MATCH($E$3,'Sales Variance Data'!$B$5:$I$5,0),FALSE)</f>
        <v>-2.791145332050049E-2</v>
      </c>
      <c r="F9" s="35">
        <f t="shared" si="0"/>
        <v>57</v>
      </c>
      <c r="G9" s="19">
        <f t="shared" si="1"/>
        <v>-8.4158415841584122E-2</v>
      </c>
      <c r="H9" s="19">
        <f t="shared" si="2"/>
        <v>7.3513513513513429E-2</v>
      </c>
      <c r="I9" s="19">
        <f t="shared" si="3"/>
        <v>6.7472306143000926E-2</v>
      </c>
      <c r="J9" s="19">
        <f t="shared" si="4"/>
        <v>9.4339622641510523E-3</v>
      </c>
      <c r="K9" s="19">
        <f t="shared" si="5"/>
        <v>-9.3457943925233655E-3</v>
      </c>
      <c r="L9" s="19">
        <f t="shared" si="6"/>
        <v>-5.3773584905660421E-2</v>
      </c>
      <c r="M9" s="19">
        <f t="shared" si="7"/>
        <v>5.1844466600199368E-2</v>
      </c>
      <c r="N9" s="19">
        <f t="shared" si="8"/>
        <v>2.6540284360189625E-2</v>
      </c>
    </row>
    <row r="10" spans="1:14" x14ac:dyDescent="0.75">
      <c r="A10" s="3" t="s">
        <v>284</v>
      </c>
      <c r="B10" s="5">
        <v>49</v>
      </c>
      <c r="C10" s="5">
        <v>1027</v>
      </c>
      <c r="D10" s="5">
        <v>118</v>
      </c>
      <c r="E10" s="12">
        <f>VLOOKUP(A10,'Sales Variance Data'!B63:I137,MATCH($E$3,'Sales Variance Data'!$B$5:$I$5,0),FALSE)</f>
        <v>-8.4158415841584122E-2</v>
      </c>
      <c r="F10" s="35">
        <f t="shared" si="0"/>
        <v>69</v>
      </c>
      <c r="G10" s="19">
        <f t="shared" si="1"/>
        <v>7.3513513513513429E-2</v>
      </c>
      <c r="H10" s="19">
        <f t="shared" si="2"/>
        <v>6.7472306143000926E-2</v>
      </c>
      <c r="I10" s="19">
        <f t="shared" si="3"/>
        <v>9.4339622641510523E-3</v>
      </c>
      <c r="J10" s="19">
        <f t="shared" si="4"/>
        <v>-9.3457943925233655E-3</v>
      </c>
      <c r="K10" s="19">
        <f t="shared" si="5"/>
        <v>-5.3773584905660421E-2</v>
      </c>
      <c r="L10" s="19">
        <f t="shared" si="6"/>
        <v>5.1844466600199368E-2</v>
      </c>
      <c r="M10" s="19">
        <f t="shared" si="7"/>
        <v>2.6540284360189625E-2</v>
      </c>
      <c r="N10" s="19">
        <f t="shared" si="8"/>
        <v>1.8467220683287211E-2</v>
      </c>
    </row>
    <row r="11" spans="1:14" x14ac:dyDescent="0.75">
      <c r="A11" s="3" t="s">
        <v>283</v>
      </c>
      <c r="B11" s="5">
        <v>34</v>
      </c>
      <c r="C11" s="5">
        <v>1037</v>
      </c>
      <c r="D11" s="5">
        <v>145</v>
      </c>
      <c r="E11" s="12">
        <f>VLOOKUP(A11,'Sales Variance Data'!B64:I138,MATCH($E$3,'Sales Variance Data'!$B$5:$I$5,0),FALSE)</f>
        <v>7.3513513513513429E-2</v>
      </c>
      <c r="F11" s="35">
        <f t="shared" si="0"/>
        <v>111</v>
      </c>
      <c r="G11" s="19">
        <f t="shared" si="1"/>
        <v>6.7472306143000926E-2</v>
      </c>
      <c r="H11" s="19">
        <f t="shared" si="2"/>
        <v>9.4339622641510523E-3</v>
      </c>
      <c r="I11" s="19">
        <f t="shared" si="3"/>
        <v>-9.3457943925233655E-3</v>
      </c>
      <c r="J11" s="19">
        <f t="shared" si="4"/>
        <v>-5.3773584905660421E-2</v>
      </c>
      <c r="K11" s="19">
        <f t="shared" si="5"/>
        <v>5.1844466600199368E-2</v>
      </c>
      <c r="L11" s="19">
        <f t="shared" si="6"/>
        <v>2.6540284360189625E-2</v>
      </c>
      <c r="M11" s="19">
        <f t="shared" si="7"/>
        <v>1.8467220683287211E-2</v>
      </c>
      <c r="N11" s="19">
        <f t="shared" si="8"/>
        <v>2.5385312783318129E-2</v>
      </c>
    </row>
    <row r="12" spans="1:14" x14ac:dyDescent="0.75">
      <c r="A12" s="3" t="s">
        <v>282</v>
      </c>
      <c r="B12" s="5">
        <v>37</v>
      </c>
      <c r="C12" s="5">
        <v>1383</v>
      </c>
      <c r="D12" s="5">
        <v>286</v>
      </c>
      <c r="E12" s="12">
        <f>VLOOKUP(A12,'Sales Variance Data'!B65:I139,MATCH($E$3,'Sales Variance Data'!$B$5:$I$5,0),FALSE)</f>
        <v>6.7472306143000926E-2</v>
      </c>
      <c r="F12" s="35">
        <f t="shared" si="0"/>
        <v>249</v>
      </c>
      <c r="G12" s="19">
        <f t="shared" si="1"/>
        <v>9.4339622641510523E-3</v>
      </c>
      <c r="H12" s="19">
        <f t="shared" si="2"/>
        <v>-9.3457943925233655E-3</v>
      </c>
      <c r="I12" s="19">
        <f t="shared" si="3"/>
        <v>-5.3773584905660421E-2</v>
      </c>
      <c r="J12" s="19">
        <f t="shared" si="4"/>
        <v>5.1844466600199368E-2</v>
      </c>
      <c r="K12" s="19">
        <f t="shared" si="5"/>
        <v>2.6540284360189625E-2</v>
      </c>
      <c r="L12" s="19">
        <f t="shared" si="6"/>
        <v>1.8467220683287211E-2</v>
      </c>
      <c r="M12" s="19">
        <f t="shared" si="7"/>
        <v>2.5385312783318129E-2</v>
      </c>
      <c r="N12" s="19">
        <f t="shared" si="8"/>
        <v>0.21396993810786924</v>
      </c>
    </row>
    <row r="13" spans="1:14" x14ac:dyDescent="0.75">
      <c r="A13" s="3" t="s">
        <v>281</v>
      </c>
      <c r="B13" s="5">
        <v>21</v>
      </c>
      <c r="C13" s="5">
        <v>1204</v>
      </c>
      <c r="D13" s="5">
        <v>134</v>
      </c>
      <c r="E13" s="12">
        <f>VLOOKUP(A13,'Sales Variance Data'!B66:I140,MATCH($E$3,'Sales Variance Data'!$B$5:$I$5,0),FALSE)</f>
        <v>9.4339622641510523E-3</v>
      </c>
      <c r="F13" s="35">
        <f t="shared" si="0"/>
        <v>113</v>
      </c>
      <c r="G13" s="19">
        <f t="shared" si="1"/>
        <v>-9.3457943925233655E-3</v>
      </c>
      <c r="H13" s="19">
        <f t="shared" si="2"/>
        <v>-5.3773584905660421E-2</v>
      </c>
      <c r="I13" s="19">
        <f t="shared" si="3"/>
        <v>5.1844466600199368E-2</v>
      </c>
      <c r="J13" s="19">
        <f t="shared" si="4"/>
        <v>2.6540284360189625E-2</v>
      </c>
      <c r="K13" s="19">
        <f t="shared" si="5"/>
        <v>1.8467220683287211E-2</v>
      </c>
      <c r="L13" s="19">
        <f t="shared" si="6"/>
        <v>2.5385312783318129E-2</v>
      </c>
      <c r="M13" s="19">
        <f t="shared" si="7"/>
        <v>0.21396993810786924</v>
      </c>
      <c r="N13" s="19">
        <f t="shared" si="8"/>
        <v>-0.112163146394756</v>
      </c>
    </row>
    <row r="14" spans="1:14" x14ac:dyDescent="0.75">
      <c r="A14" s="3" t="s">
        <v>280</v>
      </c>
      <c r="B14" s="5">
        <v>36</v>
      </c>
      <c r="C14" s="5">
        <v>1020</v>
      </c>
      <c r="D14" s="5">
        <v>103</v>
      </c>
      <c r="E14" s="12">
        <f>VLOOKUP(A14,'Sales Variance Data'!B67:I141,MATCH($E$3,'Sales Variance Data'!$B$5:$I$5,0),FALSE)</f>
        <v>-9.3457943925233655E-3</v>
      </c>
      <c r="F14" s="35">
        <f t="shared" si="0"/>
        <v>67</v>
      </c>
      <c r="G14" s="19">
        <f t="shared" si="1"/>
        <v>-5.3773584905660421E-2</v>
      </c>
      <c r="H14" s="19">
        <f t="shared" si="2"/>
        <v>5.1844466600199368E-2</v>
      </c>
      <c r="I14" s="19">
        <f t="shared" si="3"/>
        <v>2.6540284360189625E-2</v>
      </c>
      <c r="J14" s="19">
        <f t="shared" si="4"/>
        <v>1.8467220683287211E-2</v>
      </c>
      <c r="K14" s="19">
        <f t="shared" si="5"/>
        <v>2.5385312783318129E-2</v>
      </c>
      <c r="L14" s="19">
        <f t="shared" si="6"/>
        <v>0.21396993810786924</v>
      </c>
      <c r="M14" s="19">
        <f t="shared" si="7"/>
        <v>-0.112163146394756</v>
      </c>
      <c r="N14" s="19">
        <f t="shared" si="8"/>
        <v>6.480721903199349E-2</v>
      </c>
    </row>
    <row r="15" spans="1:14" x14ac:dyDescent="0.75">
      <c r="A15" s="3" t="s">
        <v>293</v>
      </c>
      <c r="B15" s="5">
        <v>53</v>
      </c>
      <c r="C15" s="5">
        <v>1366</v>
      </c>
      <c r="D15" s="5">
        <v>137</v>
      </c>
      <c r="E15" s="12">
        <f>VLOOKUP(A15,'Sales Variance Data'!B68:I142,MATCH($E$3,'Sales Variance Data'!$B$5:$I$5,0),FALSE)</f>
        <v>-5.3773584905660421E-2</v>
      </c>
      <c r="F15" s="35">
        <f t="shared" si="0"/>
        <v>84</v>
      </c>
      <c r="G15" s="19">
        <f t="shared" si="1"/>
        <v>5.1844466600199368E-2</v>
      </c>
      <c r="H15" s="19">
        <f t="shared" si="2"/>
        <v>2.6540284360189625E-2</v>
      </c>
      <c r="I15" s="19">
        <f t="shared" si="3"/>
        <v>1.8467220683287211E-2</v>
      </c>
      <c r="J15" s="19">
        <f t="shared" si="4"/>
        <v>2.5385312783318129E-2</v>
      </c>
      <c r="K15" s="19">
        <f t="shared" si="5"/>
        <v>0.21396993810786924</v>
      </c>
      <c r="L15" s="19">
        <f t="shared" si="6"/>
        <v>-0.112163146394756</v>
      </c>
      <c r="M15" s="19">
        <f t="shared" si="7"/>
        <v>6.480721903199349E-2</v>
      </c>
      <c r="N15" s="19">
        <f t="shared" si="8"/>
        <v>4.2372881355932313E-2</v>
      </c>
    </row>
    <row r="16" spans="1:14" x14ac:dyDescent="0.75">
      <c r="A16" s="3" t="s">
        <v>279</v>
      </c>
      <c r="B16" s="5">
        <v>42</v>
      </c>
      <c r="C16" s="5">
        <v>1491</v>
      </c>
      <c r="D16" s="5">
        <v>119</v>
      </c>
      <c r="E16" s="12">
        <f>VLOOKUP(A16,'Sales Variance Data'!B69:I143,MATCH($E$3,'Sales Variance Data'!$B$5:$I$5,0),FALSE)</f>
        <v>5.1844466600199368E-2</v>
      </c>
      <c r="F16" s="35">
        <f t="shared" si="0"/>
        <v>77</v>
      </c>
      <c r="G16" s="19">
        <f t="shared" si="1"/>
        <v>2.6540284360189625E-2</v>
      </c>
      <c r="H16" s="19">
        <f t="shared" si="2"/>
        <v>1.8467220683287211E-2</v>
      </c>
      <c r="I16" s="19">
        <f t="shared" si="3"/>
        <v>2.5385312783318129E-2</v>
      </c>
      <c r="J16" s="19">
        <f t="shared" si="4"/>
        <v>0.21396993810786924</v>
      </c>
      <c r="K16" s="19">
        <f t="shared" si="5"/>
        <v>-0.112163146394756</v>
      </c>
      <c r="L16" s="19">
        <f t="shared" si="6"/>
        <v>6.480721903199349E-2</v>
      </c>
      <c r="M16" s="19">
        <f t="shared" si="7"/>
        <v>4.2372881355932313E-2</v>
      </c>
      <c r="N16" s="19">
        <f t="shared" si="8"/>
        <v>0.12195121951219524</v>
      </c>
    </row>
    <row r="17" spans="1:14" x14ac:dyDescent="0.75">
      <c r="A17" s="3" t="s">
        <v>278</v>
      </c>
      <c r="B17" s="5">
        <v>34</v>
      </c>
      <c r="C17" s="5">
        <v>1275</v>
      </c>
      <c r="D17" s="5">
        <v>246</v>
      </c>
      <c r="E17" s="12">
        <f>VLOOKUP(A17,'Sales Variance Data'!B70:I144,MATCH($E$3,'Sales Variance Data'!$B$5:$I$5,0),FALSE)</f>
        <v>2.6540284360189625E-2</v>
      </c>
      <c r="F17" s="35">
        <f t="shared" si="0"/>
        <v>212</v>
      </c>
      <c r="G17" s="19">
        <f t="shared" si="1"/>
        <v>1.8467220683287211E-2</v>
      </c>
      <c r="H17" s="19">
        <f t="shared" si="2"/>
        <v>2.5385312783318129E-2</v>
      </c>
      <c r="I17" s="19">
        <f t="shared" si="3"/>
        <v>0.21396993810786924</v>
      </c>
      <c r="J17" s="19">
        <f t="shared" si="4"/>
        <v>-0.112163146394756</v>
      </c>
      <c r="K17" s="19">
        <f t="shared" si="5"/>
        <v>6.480721903199349E-2</v>
      </c>
      <c r="L17" s="19">
        <f t="shared" si="6"/>
        <v>4.2372881355932313E-2</v>
      </c>
      <c r="M17" s="19">
        <f t="shared" si="7"/>
        <v>0.12195121951219524</v>
      </c>
      <c r="N17" s="19">
        <f t="shared" si="8"/>
        <v>7.9710144927536142E-2</v>
      </c>
    </row>
    <row r="18" spans="1:14" x14ac:dyDescent="0.75">
      <c r="A18" s="3" t="s">
        <v>277</v>
      </c>
      <c r="B18" s="5">
        <v>47</v>
      </c>
      <c r="C18" s="5">
        <v>1374</v>
      </c>
      <c r="D18" s="5">
        <v>185</v>
      </c>
      <c r="E18" s="12">
        <f>VLOOKUP(A18,'Sales Variance Data'!B71:I145,MATCH($E$3,'Sales Variance Data'!$B$5:$I$5,0),FALSE)</f>
        <v>1.8467220683287211E-2</v>
      </c>
      <c r="F18" s="35">
        <f t="shared" si="0"/>
        <v>138</v>
      </c>
      <c r="G18" s="19">
        <f t="shared" si="1"/>
        <v>2.5385312783318129E-2</v>
      </c>
      <c r="H18" s="19">
        <f t="shared" si="2"/>
        <v>0.21396993810786924</v>
      </c>
      <c r="I18" s="19">
        <f t="shared" si="3"/>
        <v>-0.112163146394756</v>
      </c>
      <c r="J18" s="19">
        <f t="shared" si="4"/>
        <v>6.480721903199349E-2</v>
      </c>
      <c r="K18" s="19">
        <f t="shared" si="5"/>
        <v>4.2372881355932313E-2</v>
      </c>
      <c r="L18" s="19">
        <f t="shared" si="6"/>
        <v>0.12195121951219524</v>
      </c>
      <c r="M18" s="19">
        <f t="shared" si="7"/>
        <v>7.9710144927536142E-2</v>
      </c>
      <c r="N18" s="19">
        <f t="shared" si="8"/>
        <v>5.5521659548505069E-2</v>
      </c>
    </row>
    <row r="19" spans="1:14" x14ac:dyDescent="0.75">
      <c r="A19" s="3" t="s">
        <v>276</v>
      </c>
      <c r="B19" s="5">
        <v>44</v>
      </c>
      <c r="C19" s="5">
        <v>1223</v>
      </c>
      <c r="D19" s="5">
        <v>242</v>
      </c>
      <c r="E19" s="12">
        <f>VLOOKUP(A19,'Sales Variance Data'!B72:I146,MATCH($E$3,'Sales Variance Data'!$B$5:$I$5,0),FALSE)</f>
        <v>2.5385312783318129E-2</v>
      </c>
      <c r="F19" s="35">
        <f t="shared" si="0"/>
        <v>198</v>
      </c>
      <c r="G19" s="19">
        <f t="shared" si="1"/>
        <v>0.21396993810786924</v>
      </c>
      <c r="H19" s="19">
        <f t="shared" si="2"/>
        <v>-0.112163146394756</v>
      </c>
      <c r="I19" s="19">
        <f t="shared" si="3"/>
        <v>6.480721903199349E-2</v>
      </c>
      <c r="J19" s="19">
        <f t="shared" si="4"/>
        <v>4.2372881355932313E-2</v>
      </c>
      <c r="K19" s="19">
        <f t="shared" si="5"/>
        <v>0.12195121951219524</v>
      </c>
      <c r="L19" s="19">
        <f t="shared" si="6"/>
        <v>7.9710144927536142E-2</v>
      </c>
      <c r="M19" s="19">
        <f t="shared" si="7"/>
        <v>5.5521659548505069E-2</v>
      </c>
      <c r="N19" s="19">
        <f t="shared" si="8"/>
        <v>-7.5722543352601202E-2</v>
      </c>
    </row>
    <row r="20" spans="1:14" x14ac:dyDescent="0.75">
      <c r="A20" s="3" t="s">
        <v>275</v>
      </c>
      <c r="B20" s="5">
        <v>41</v>
      </c>
      <c r="C20" s="5">
        <v>1225</v>
      </c>
      <c r="D20" s="5">
        <v>435</v>
      </c>
      <c r="E20" s="12">
        <f>VLOOKUP(A20,'Sales Variance Data'!B73:I147,MATCH($E$3,'Sales Variance Data'!$B$5:$I$5,0),FALSE)</f>
        <v>0.21396993810786924</v>
      </c>
      <c r="F20" s="35">
        <f t="shared" si="0"/>
        <v>394</v>
      </c>
      <c r="G20" s="19">
        <f t="shared" si="1"/>
        <v>-0.112163146394756</v>
      </c>
      <c r="H20" s="19">
        <f t="shared" si="2"/>
        <v>6.480721903199349E-2</v>
      </c>
      <c r="I20" s="19">
        <f t="shared" si="3"/>
        <v>4.2372881355932313E-2</v>
      </c>
      <c r="J20" s="19">
        <f t="shared" si="4"/>
        <v>0.12195121951219524</v>
      </c>
      <c r="K20" s="19">
        <f t="shared" si="5"/>
        <v>7.9710144927536142E-2</v>
      </c>
      <c r="L20" s="19">
        <f t="shared" si="6"/>
        <v>5.5521659548505069E-2</v>
      </c>
      <c r="M20" s="19">
        <f t="shared" si="7"/>
        <v>-7.5722543352601202E-2</v>
      </c>
      <c r="N20" s="19">
        <f t="shared" si="8"/>
        <v>-0.1694809255784866</v>
      </c>
    </row>
    <row r="21" spans="1:14" x14ac:dyDescent="0.75">
      <c r="A21" s="3" t="s">
        <v>274</v>
      </c>
      <c r="B21" s="5">
        <v>50</v>
      </c>
      <c r="C21" s="5">
        <v>1243</v>
      </c>
      <c r="D21" s="5">
        <v>430</v>
      </c>
      <c r="E21" s="12">
        <f>VLOOKUP(A21,'Sales Variance Data'!B74:I148,MATCH($E$3,'Sales Variance Data'!$B$5:$I$5,0),FALSE)</f>
        <v>-0.112163146394756</v>
      </c>
      <c r="F21" s="35">
        <f t="shared" si="0"/>
        <v>380</v>
      </c>
      <c r="G21" s="19">
        <f t="shared" si="1"/>
        <v>6.480721903199349E-2</v>
      </c>
      <c r="H21" s="19">
        <f t="shared" si="2"/>
        <v>4.2372881355932313E-2</v>
      </c>
      <c r="I21" s="19">
        <f t="shared" si="3"/>
        <v>0.12195121951219524</v>
      </c>
      <c r="J21" s="19">
        <f t="shared" si="4"/>
        <v>7.9710144927536142E-2</v>
      </c>
      <c r="K21" s="19">
        <f t="shared" si="5"/>
        <v>5.5521659548505069E-2</v>
      </c>
      <c r="L21" s="19">
        <f t="shared" si="6"/>
        <v>-7.5722543352601202E-2</v>
      </c>
      <c r="M21" s="19">
        <f t="shared" si="7"/>
        <v>-0.1694809255784866</v>
      </c>
      <c r="N21" s="19">
        <f t="shared" si="8"/>
        <v>7.5301204819277157E-2</v>
      </c>
    </row>
    <row r="22" spans="1:14" x14ac:dyDescent="0.75">
      <c r="A22" s="3" t="s">
        <v>273</v>
      </c>
      <c r="B22" s="5">
        <v>75</v>
      </c>
      <c r="C22" s="5">
        <v>1490</v>
      </c>
      <c r="D22" s="5">
        <v>303</v>
      </c>
      <c r="E22" s="12">
        <f>VLOOKUP(A22,'Sales Variance Data'!B75:I149,MATCH($E$3,'Sales Variance Data'!$B$5:$I$5,0),FALSE)</f>
        <v>6.480721903199349E-2</v>
      </c>
      <c r="F22" s="35">
        <f t="shared" si="0"/>
        <v>228</v>
      </c>
      <c r="G22" s="19">
        <f t="shared" si="1"/>
        <v>4.2372881355932313E-2</v>
      </c>
      <c r="H22" s="19">
        <f t="shared" si="2"/>
        <v>0.12195121951219524</v>
      </c>
      <c r="I22" s="19">
        <f t="shared" si="3"/>
        <v>7.9710144927536142E-2</v>
      </c>
      <c r="J22" s="19">
        <f t="shared" si="4"/>
        <v>5.5521659548505069E-2</v>
      </c>
      <c r="K22" s="19">
        <f t="shared" si="5"/>
        <v>-7.5722543352601202E-2</v>
      </c>
      <c r="L22" s="19">
        <f t="shared" si="6"/>
        <v>-0.1694809255784866</v>
      </c>
      <c r="M22" s="19">
        <f t="shared" si="7"/>
        <v>7.5301204819277157E-2</v>
      </c>
      <c r="N22" s="19">
        <f t="shared" si="8"/>
        <v>6.022408963585435E-2</v>
      </c>
    </row>
    <row r="23" spans="1:14" x14ac:dyDescent="0.75">
      <c r="A23" s="3" t="s">
        <v>272</v>
      </c>
      <c r="B23" s="5">
        <v>46</v>
      </c>
      <c r="C23" s="5">
        <v>14991</v>
      </c>
      <c r="D23" s="5">
        <v>350</v>
      </c>
      <c r="E23" s="12">
        <f>VLOOKUP(A23,'Sales Variance Data'!B76:I150,MATCH($E$3,'Sales Variance Data'!$B$5:$I$5,0),FALSE)</f>
        <v>4.2372881355932313E-2</v>
      </c>
      <c r="F23" s="35">
        <f t="shared" si="0"/>
        <v>304</v>
      </c>
      <c r="G23" s="19">
        <f t="shared" si="1"/>
        <v>0.12195121951219524</v>
      </c>
      <c r="H23" s="19">
        <f t="shared" si="2"/>
        <v>7.9710144927536142E-2</v>
      </c>
      <c r="I23" s="19">
        <f t="shared" si="3"/>
        <v>5.5521659548505069E-2</v>
      </c>
      <c r="J23" s="19">
        <f t="shared" si="4"/>
        <v>-7.5722543352601202E-2</v>
      </c>
      <c r="K23" s="19">
        <f t="shared" si="5"/>
        <v>-0.1694809255784866</v>
      </c>
      <c r="L23" s="19">
        <f t="shared" si="6"/>
        <v>7.5301204819277157E-2</v>
      </c>
      <c r="M23" s="19">
        <f t="shared" si="7"/>
        <v>6.022408963585435E-2</v>
      </c>
      <c r="N23" s="19">
        <f t="shared" si="8"/>
        <v>-4.3593130779392301E-2</v>
      </c>
    </row>
    <row r="24" spans="1:14" x14ac:dyDescent="0.75">
      <c r="A24" s="3" t="s">
        <v>271</v>
      </c>
      <c r="B24" s="5">
        <v>52</v>
      </c>
      <c r="C24" s="5">
        <v>2080</v>
      </c>
      <c r="D24" s="5">
        <v>141</v>
      </c>
      <c r="E24" s="12">
        <f>VLOOKUP(A24,'Sales Variance Data'!B77:I151,MATCH($E$3,'Sales Variance Data'!$B$5:$I$5,0),FALSE)</f>
        <v>0.12195121951219524</v>
      </c>
      <c r="F24" s="35">
        <f t="shared" si="0"/>
        <v>89</v>
      </c>
      <c r="G24" s="19">
        <f t="shared" si="1"/>
        <v>7.9710144927536142E-2</v>
      </c>
      <c r="H24" s="19">
        <f t="shared" si="2"/>
        <v>5.5521659548505069E-2</v>
      </c>
      <c r="I24" s="19">
        <f t="shared" si="3"/>
        <v>-7.5722543352601202E-2</v>
      </c>
      <c r="J24" s="19">
        <f t="shared" si="4"/>
        <v>-0.1694809255784866</v>
      </c>
      <c r="K24" s="19">
        <f t="shared" si="5"/>
        <v>7.5301204819277157E-2</v>
      </c>
      <c r="L24" s="19">
        <f t="shared" si="6"/>
        <v>6.022408963585435E-2</v>
      </c>
      <c r="M24" s="19">
        <f t="shared" si="7"/>
        <v>-4.3593130779392301E-2</v>
      </c>
      <c r="N24" s="19">
        <f t="shared" si="8"/>
        <v>-2.9005524861878466E-2</v>
      </c>
    </row>
    <row r="25" spans="1:14" x14ac:dyDescent="0.75">
      <c r="A25" s="3" t="s">
        <v>270</v>
      </c>
      <c r="B25" s="5">
        <v>35</v>
      </c>
      <c r="C25" s="5">
        <v>1750</v>
      </c>
      <c r="D25" s="5">
        <v>162</v>
      </c>
      <c r="E25" s="12">
        <f>VLOOKUP(A25,'Sales Variance Data'!B78:I152,MATCH($E$3,'Sales Variance Data'!$B$5:$I$5,0),FALSE)</f>
        <v>7.9710144927536142E-2</v>
      </c>
      <c r="F25" s="35">
        <f t="shared" si="0"/>
        <v>127</v>
      </c>
      <c r="G25" s="19">
        <f t="shared" si="1"/>
        <v>5.5521659548505069E-2</v>
      </c>
      <c r="H25" s="19">
        <f t="shared" si="2"/>
        <v>-7.5722543352601202E-2</v>
      </c>
      <c r="I25" s="19">
        <f t="shared" si="3"/>
        <v>-0.1694809255784866</v>
      </c>
      <c r="J25" s="19">
        <f t="shared" si="4"/>
        <v>7.5301204819277157E-2</v>
      </c>
      <c r="K25" s="19">
        <f t="shared" si="5"/>
        <v>6.022408963585435E-2</v>
      </c>
      <c r="L25" s="19">
        <f t="shared" si="6"/>
        <v>-4.3593130779392301E-2</v>
      </c>
      <c r="M25" s="19">
        <f t="shared" si="7"/>
        <v>-2.9005524861878466E-2</v>
      </c>
      <c r="N25" s="19">
        <f t="shared" si="8"/>
        <v>6.4011379800853474E-2</v>
      </c>
    </row>
    <row r="26" spans="1:14" x14ac:dyDescent="0.75">
      <c r="A26" s="3" t="s">
        <v>269</v>
      </c>
      <c r="B26" s="5">
        <v>87</v>
      </c>
      <c r="C26" s="5">
        <v>1211</v>
      </c>
      <c r="D26" s="5">
        <v>129</v>
      </c>
      <c r="E26" s="12">
        <f>VLOOKUP(A26,'Sales Variance Data'!B79:I153,MATCH($E$3,'Sales Variance Data'!$B$5:$I$5,0),FALSE)</f>
        <v>5.5521659548505069E-2</v>
      </c>
      <c r="F26" s="35">
        <f t="shared" si="0"/>
        <v>42</v>
      </c>
      <c r="G26" s="19">
        <f t="shared" si="1"/>
        <v>-7.5722543352601202E-2</v>
      </c>
      <c r="H26" s="19">
        <f t="shared" si="2"/>
        <v>-0.1694809255784866</v>
      </c>
      <c r="I26" s="19">
        <f t="shared" si="3"/>
        <v>7.5301204819277157E-2</v>
      </c>
      <c r="J26" s="19">
        <f t="shared" si="4"/>
        <v>6.022408963585435E-2</v>
      </c>
      <c r="K26" s="19">
        <f t="shared" si="5"/>
        <v>-4.3593130779392301E-2</v>
      </c>
      <c r="L26" s="19">
        <f t="shared" si="6"/>
        <v>-2.9005524861878466E-2</v>
      </c>
      <c r="M26" s="19">
        <f t="shared" si="7"/>
        <v>6.4011379800853474E-2</v>
      </c>
      <c r="N26" s="19">
        <f t="shared" si="8"/>
        <v>0.21189839572192515</v>
      </c>
    </row>
    <row r="27" spans="1:14" x14ac:dyDescent="0.75">
      <c r="A27" s="3" t="s">
        <v>268</v>
      </c>
      <c r="B27" s="5">
        <v>43</v>
      </c>
      <c r="C27" s="5">
        <v>1192</v>
      </c>
      <c r="D27" s="5">
        <v>147</v>
      </c>
      <c r="E27" s="12">
        <f>VLOOKUP(A27,'Sales Variance Data'!B80:I154,MATCH($E$3,'Sales Variance Data'!$B$5:$I$5,0),FALSE)</f>
        <v>-7.5722543352601202E-2</v>
      </c>
      <c r="F27" s="35">
        <f t="shared" si="0"/>
        <v>104</v>
      </c>
      <c r="G27" s="19">
        <f t="shared" si="1"/>
        <v>-0.1694809255784866</v>
      </c>
      <c r="H27" s="19">
        <f t="shared" si="2"/>
        <v>7.5301204819277157E-2</v>
      </c>
      <c r="I27" s="19">
        <f t="shared" si="3"/>
        <v>6.022408963585435E-2</v>
      </c>
      <c r="J27" s="19">
        <f t="shared" si="4"/>
        <v>-4.3593130779392301E-2</v>
      </c>
      <c r="K27" s="19">
        <f t="shared" si="5"/>
        <v>-2.9005524861878466E-2</v>
      </c>
      <c r="L27" s="19">
        <f t="shared" si="6"/>
        <v>6.4011379800853474E-2</v>
      </c>
      <c r="M27" s="19">
        <f t="shared" si="7"/>
        <v>0.21189839572192515</v>
      </c>
      <c r="N27" s="19">
        <f t="shared" si="8"/>
        <v>-6.8394925537782703E-2</v>
      </c>
    </row>
    <row r="28" spans="1:14" x14ac:dyDescent="0.75">
      <c r="A28" s="3" t="s">
        <v>267</v>
      </c>
      <c r="B28" s="5">
        <v>157</v>
      </c>
      <c r="C28" s="5">
        <v>3529</v>
      </c>
      <c r="D28" s="5">
        <v>413</v>
      </c>
      <c r="E28" s="12">
        <f>VLOOKUP(A28,'Sales Variance Data'!B81:I155,MATCH($E$3,'Sales Variance Data'!$B$5:$I$5,0),FALSE)</f>
        <v>-0.1694809255784866</v>
      </c>
      <c r="F28" s="35">
        <f t="shared" si="0"/>
        <v>256</v>
      </c>
      <c r="G28" s="19">
        <f t="shared" si="1"/>
        <v>7.5301204819277157E-2</v>
      </c>
      <c r="H28" s="19">
        <f t="shared" si="2"/>
        <v>6.022408963585435E-2</v>
      </c>
      <c r="I28" s="19">
        <f t="shared" si="3"/>
        <v>-4.3593130779392301E-2</v>
      </c>
      <c r="J28" s="19">
        <f t="shared" si="4"/>
        <v>-2.9005524861878466E-2</v>
      </c>
      <c r="K28" s="19">
        <f t="shared" si="5"/>
        <v>6.4011379800853474E-2</v>
      </c>
      <c r="L28" s="19">
        <f t="shared" si="6"/>
        <v>0.21189839572192515</v>
      </c>
      <c r="M28" s="19">
        <f t="shared" si="7"/>
        <v>-6.8394925537782703E-2</v>
      </c>
      <c r="N28" s="19">
        <f t="shared" si="8"/>
        <v>4.0852575488454779E-2</v>
      </c>
    </row>
    <row r="29" spans="1:14" x14ac:dyDescent="0.75">
      <c r="A29" s="3" t="s">
        <v>266</v>
      </c>
      <c r="B29" s="5">
        <v>158</v>
      </c>
      <c r="C29" s="5">
        <v>2507</v>
      </c>
      <c r="D29" s="5">
        <v>404</v>
      </c>
      <c r="E29" s="12">
        <f>VLOOKUP(A29,'Sales Variance Data'!B82:I156,MATCH($E$3,'Sales Variance Data'!$B$5:$I$5,0),FALSE)</f>
        <v>7.5301204819277157E-2</v>
      </c>
      <c r="F29" s="35">
        <f t="shared" si="0"/>
        <v>246</v>
      </c>
      <c r="G29" s="19">
        <f t="shared" si="1"/>
        <v>6.022408963585435E-2</v>
      </c>
      <c r="H29" s="19">
        <f t="shared" si="2"/>
        <v>-4.3593130779392301E-2</v>
      </c>
      <c r="I29" s="19">
        <f t="shared" si="3"/>
        <v>-2.9005524861878466E-2</v>
      </c>
      <c r="J29" s="19">
        <f t="shared" si="4"/>
        <v>6.4011379800853474E-2</v>
      </c>
      <c r="K29" s="19">
        <f t="shared" si="5"/>
        <v>0.21189839572192515</v>
      </c>
      <c r="L29" s="19">
        <f t="shared" si="6"/>
        <v>-6.8394925537782703E-2</v>
      </c>
      <c r="M29" s="19">
        <f t="shared" si="7"/>
        <v>4.0852575488454779E-2</v>
      </c>
      <c r="N29" s="19">
        <f t="shared" si="8"/>
        <v>0.10978384527872588</v>
      </c>
    </row>
    <row r="30" spans="1:14" x14ac:dyDescent="0.75">
      <c r="A30" s="3" t="s">
        <v>265</v>
      </c>
      <c r="B30" s="5">
        <v>104</v>
      </c>
      <c r="C30" s="5">
        <v>1559</v>
      </c>
      <c r="D30" s="5">
        <v>261</v>
      </c>
      <c r="E30" s="12">
        <f>VLOOKUP(A30,'Sales Variance Data'!B83:I157,MATCH($E$3,'Sales Variance Data'!$B$5:$I$5,0),FALSE)</f>
        <v>6.022408963585435E-2</v>
      </c>
      <c r="F30" s="35">
        <f t="shared" si="0"/>
        <v>157</v>
      </c>
      <c r="G30" s="19">
        <f t="shared" si="1"/>
        <v>-4.3593130779392301E-2</v>
      </c>
      <c r="H30" s="19">
        <f t="shared" si="2"/>
        <v>-2.9005524861878466E-2</v>
      </c>
      <c r="I30" s="19">
        <f t="shared" si="3"/>
        <v>6.4011379800853474E-2</v>
      </c>
      <c r="J30" s="19">
        <f t="shared" si="4"/>
        <v>0.21189839572192515</v>
      </c>
      <c r="K30" s="19">
        <f t="shared" si="5"/>
        <v>-6.8394925537782703E-2</v>
      </c>
      <c r="L30" s="19">
        <f t="shared" si="6"/>
        <v>4.0852575488454779E-2</v>
      </c>
      <c r="M30" s="19">
        <f t="shared" si="7"/>
        <v>0.10978384527872588</v>
      </c>
      <c r="N30" s="19">
        <f t="shared" si="8"/>
        <v>2.3065094823167653E-2</v>
      </c>
    </row>
    <row r="31" spans="1:14" x14ac:dyDescent="0.75">
      <c r="A31" s="3" t="s">
        <v>264</v>
      </c>
      <c r="B31" s="5">
        <v>81</v>
      </c>
      <c r="C31" s="5">
        <v>1223</v>
      </c>
      <c r="D31" s="5">
        <v>184</v>
      </c>
      <c r="E31" s="12">
        <f>VLOOKUP(A31,'Sales Variance Data'!B84:I158,MATCH($E$3,'Sales Variance Data'!$B$5:$I$5,0),FALSE)</f>
        <v>-4.3593130779392301E-2</v>
      </c>
      <c r="F31" s="35">
        <f t="shared" si="0"/>
        <v>103</v>
      </c>
      <c r="G31" s="19">
        <f t="shared" si="1"/>
        <v>-2.9005524861878466E-2</v>
      </c>
      <c r="H31" s="19">
        <f t="shared" si="2"/>
        <v>6.4011379800853474E-2</v>
      </c>
      <c r="I31" s="19">
        <f t="shared" si="3"/>
        <v>0.21189839572192515</v>
      </c>
      <c r="J31" s="19">
        <f t="shared" si="4"/>
        <v>-6.8394925537782703E-2</v>
      </c>
      <c r="K31" s="19">
        <f t="shared" si="5"/>
        <v>4.0852575488454779E-2</v>
      </c>
      <c r="L31" s="19">
        <f t="shared" si="6"/>
        <v>0.10978384527872588</v>
      </c>
      <c r="M31" s="19">
        <f t="shared" si="7"/>
        <v>2.3065094823167653E-2</v>
      </c>
      <c r="N31" s="19">
        <f t="shared" si="8"/>
        <v>-5.7114228456913829E-2</v>
      </c>
    </row>
    <row r="32" spans="1:14" x14ac:dyDescent="0.75">
      <c r="A32" s="3" t="s">
        <v>263</v>
      </c>
      <c r="B32" s="5">
        <v>64</v>
      </c>
      <c r="C32" s="5">
        <v>1096</v>
      </c>
      <c r="D32" s="5">
        <v>236</v>
      </c>
      <c r="E32" s="12">
        <f>VLOOKUP(A32,'Sales Variance Data'!B85:I159,MATCH($E$3,'Sales Variance Data'!$B$5:$I$5,0),FALSE)</f>
        <v>-2.9005524861878466E-2</v>
      </c>
      <c r="F32" s="35">
        <f t="shared" si="0"/>
        <v>172</v>
      </c>
      <c r="G32" s="19">
        <f t="shared" si="1"/>
        <v>6.4011379800853474E-2</v>
      </c>
      <c r="H32" s="19">
        <f t="shared" si="2"/>
        <v>0.21189839572192515</v>
      </c>
      <c r="I32" s="19">
        <f t="shared" si="3"/>
        <v>-6.8394925537782703E-2</v>
      </c>
      <c r="J32" s="19">
        <f t="shared" si="4"/>
        <v>4.0852575488454779E-2</v>
      </c>
      <c r="K32" s="19">
        <f t="shared" si="5"/>
        <v>0.10978384527872588</v>
      </c>
      <c r="L32" s="19">
        <f t="shared" si="6"/>
        <v>2.3065094823167653E-2</v>
      </c>
      <c r="M32" s="19">
        <f t="shared" si="7"/>
        <v>-5.7114228456913829E-2</v>
      </c>
      <c r="N32" s="19">
        <f t="shared" si="8"/>
        <v>-0.18065887353878851</v>
      </c>
    </row>
    <row r="33" spans="1:14" x14ac:dyDescent="0.75">
      <c r="A33" s="3" t="s">
        <v>262</v>
      </c>
      <c r="B33" s="5">
        <v>57</v>
      </c>
      <c r="C33" s="5">
        <v>1067</v>
      </c>
      <c r="D33" s="5">
        <v>177</v>
      </c>
      <c r="E33" s="12">
        <f>VLOOKUP(A33,'Sales Variance Data'!B86:I160,MATCH($E$3,'Sales Variance Data'!$B$5:$I$5,0),FALSE)</f>
        <v>6.4011379800853474E-2</v>
      </c>
      <c r="F33" s="35">
        <f t="shared" si="0"/>
        <v>120</v>
      </c>
      <c r="G33" s="19">
        <f t="shared" si="1"/>
        <v>0.21189839572192515</v>
      </c>
      <c r="H33" s="19">
        <f t="shared" si="2"/>
        <v>-6.8394925537782703E-2</v>
      </c>
      <c r="I33" s="19">
        <f t="shared" si="3"/>
        <v>4.0852575488454779E-2</v>
      </c>
      <c r="J33" s="19">
        <f t="shared" si="4"/>
        <v>0.10978384527872588</v>
      </c>
      <c r="K33" s="19">
        <f t="shared" si="5"/>
        <v>2.3065094823167653E-2</v>
      </c>
      <c r="L33" s="19">
        <f t="shared" si="6"/>
        <v>-5.7114228456913829E-2</v>
      </c>
      <c r="M33" s="19">
        <f t="shared" si="7"/>
        <v>-0.18065887353878851</v>
      </c>
      <c r="N33" s="19">
        <f t="shared" si="8"/>
        <v>2.7237354085603016E-2</v>
      </c>
    </row>
    <row r="34" spans="1:14" x14ac:dyDescent="0.75">
      <c r="A34" s="3" t="s">
        <v>261</v>
      </c>
      <c r="B34" s="5">
        <v>176</v>
      </c>
      <c r="C34" s="5">
        <v>1452</v>
      </c>
      <c r="D34" s="5">
        <v>191</v>
      </c>
      <c r="E34" s="12">
        <f>VLOOKUP(A34,'Sales Variance Data'!B87:I161,MATCH($E$3,'Sales Variance Data'!$B$5:$I$5,0),FALSE)</f>
        <v>0.21189839572192515</v>
      </c>
      <c r="F34" s="35">
        <f t="shared" si="0"/>
        <v>15</v>
      </c>
      <c r="G34" s="19">
        <f t="shared" si="1"/>
        <v>-6.8394925537782703E-2</v>
      </c>
      <c r="H34" s="19">
        <f t="shared" si="2"/>
        <v>4.0852575488454779E-2</v>
      </c>
      <c r="I34" s="19">
        <f t="shared" si="3"/>
        <v>0.10978384527872588</v>
      </c>
      <c r="J34" s="19">
        <f t="shared" si="4"/>
        <v>2.3065094823167653E-2</v>
      </c>
      <c r="K34" s="19">
        <f t="shared" si="5"/>
        <v>-5.7114228456913829E-2</v>
      </c>
      <c r="L34" s="19">
        <f t="shared" si="6"/>
        <v>-0.18065887353878851</v>
      </c>
      <c r="M34" s="19">
        <f t="shared" si="7"/>
        <v>2.7237354085603016E-2</v>
      </c>
      <c r="N34" s="19">
        <f t="shared" si="8"/>
        <v>5.8080808080808177E-2</v>
      </c>
    </row>
    <row r="35" spans="1:14" x14ac:dyDescent="0.75">
      <c r="A35" s="3" t="s">
        <v>260</v>
      </c>
      <c r="B35" s="5">
        <v>65</v>
      </c>
      <c r="C35" s="5">
        <v>1051</v>
      </c>
      <c r="D35" s="5">
        <v>202</v>
      </c>
      <c r="E35" s="12">
        <f>VLOOKUP(A35,'Sales Variance Data'!B88:I162,MATCH($E$3,'Sales Variance Data'!$B$5:$I$5,0),FALSE)</f>
        <v>-6.8394925537782703E-2</v>
      </c>
      <c r="F35" s="35">
        <f t="shared" si="0"/>
        <v>137</v>
      </c>
      <c r="G35" s="19">
        <f t="shared" si="1"/>
        <v>4.0852575488454779E-2</v>
      </c>
      <c r="H35" s="19">
        <f t="shared" si="2"/>
        <v>0.10978384527872588</v>
      </c>
      <c r="I35" s="19">
        <f t="shared" si="3"/>
        <v>2.3065094823167653E-2</v>
      </c>
      <c r="J35" s="19">
        <f t="shared" si="4"/>
        <v>-5.7114228456913829E-2</v>
      </c>
      <c r="K35" s="19">
        <f t="shared" si="5"/>
        <v>-0.18065887353878851</v>
      </c>
      <c r="L35" s="19">
        <f t="shared" si="6"/>
        <v>2.7237354085603016E-2</v>
      </c>
      <c r="M35" s="19">
        <f t="shared" si="7"/>
        <v>5.8080808080808177E-2</v>
      </c>
      <c r="N35" s="19">
        <f t="shared" si="8"/>
        <v>-3.5202863961813824E-2</v>
      </c>
    </row>
    <row r="36" spans="1:14" x14ac:dyDescent="0.75">
      <c r="A36" s="3" t="s">
        <v>259</v>
      </c>
      <c r="B36" s="5">
        <v>77</v>
      </c>
      <c r="C36" s="5">
        <v>2045</v>
      </c>
      <c r="D36" s="5">
        <v>336</v>
      </c>
      <c r="E36" s="12">
        <f>VLOOKUP(A36,'Sales Variance Data'!B89:I163,MATCH($E$3,'Sales Variance Data'!$B$5:$I$5,0),FALSE)</f>
        <v>4.0852575488454779E-2</v>
      </c>
      <c r="F36" s="35">
        <f t="shared" si="0"/>
        <v>259</v>
      </c>
      <c r="G36" s="19">
        <f t="shared" si="1"/>
        <v>0.10978384527872588</v>
      </c>
      <c r="H36" s="19">
        <f t="shared" si="2"/>
        <v>2.3065094823167653E-2</v>
      </c>
      <c r="I36" s="19">
        <f t="shared" si="3"/>
        <v>-5.7114228456913829E-2</v>
      </c>
      <c r="J36" s="19">
        <f t="shared" si="4"/>
        <v>-0.18065887353878851</v>
      </c>
      <c r="K36" s="19">
        <f t="shared" si="5"/>
        <v>2.7237354085603016E-2</v>
      </c>
      <c r="L36" s="19">
        <f t="shared" si="6"/>
        <v>5.8080808080808177E-2</v>
      </c>
      <c r="M36" s="19">
        <f t="shared" si="7"/>
        <v>-3.5202863961813824E-2</v>
      </c>
      <c r="N36" s="19">
        <f t="shared" si="8"/>
        <v>-7.544836116264686E-2</v>
      </c>
    </row>
    <row r="37" spans="1:14" x14ac:dyDescent="0.75">
      <c r="A37" s="3" t="s">
        <v>258</v>
      </c>
      <c r="B37" s="5">
        <v>91</v>
      </c>
      <c r="C37" s="5">
        <v>2319</v>
      </c>
      <c r="D37" s="5">
        <v>305</v>
      </c>
      <c r="E37" s="12">
        <f>VLOOKUP(A37,'Sales Variance Data'!B90:I164,MATCH($E$3,'Sales Variance Data'!$B$5:$I$5,0),FALSE)</f>
        <v>0.10978384527872588</v>
      </c>
      <c r="F37" s="35">
        <f t="shared" si="0"/>
        <v>214</v>
      </c>
      <c r="G37" s="19">
        <f t="shared" si="1"/>
        <v>2.3065094823167653E-2</v>
      </c>
      <c r="H37" s="19">
        <f t="shared" si="2"/>
        <v>-5.7114228456913829E-2</v>
      </c>
      <c r="I37" s="19">
        <f t="shared" si="3"/>
        <v>-0.18065887353878851</v>
      </c>
      <c r="J37" s="19">
        <f t="shared" si="4"/>
        <v>2.7237354085603016E-2</v>
      </c>
      <c r="K37" s="19">
        <f t="shared" si="5"/>
        <v>5.8080808080808177E-2</v>
      </c>
      <c r="L37" s="19">
        <f t="shared" si="6"/>
        <v>-3.5202863961813824E-2</v>
      </c>
      <c r="M37" s="19">
        <f t="shared" si="7"/>
        <v>-7.544836116264686E-2</v>
      </c>
      <c r="N37" s="19">
        <f t="shared" si="8"/>
        <v>-3.7458193979933101E-2</v>
      </c>
    </row>
    <row r="38" spans="1:14" x14ac:dyDescent="0.75">
      <c r="A38" s="3" t="s">
        <v>257</v>
      </c>
      <c r="B38" s="5">
        <v>112</v>
      </c>
      <c r="C38" s="5">
        <v>2431</v>
      </c>
      <c r="D38" s="5">
        <v>364</v>
      </c>
      <c r="E38" s="12">
        <f>VLOOKUP(A38,'Sales Variance Data'!B91:I165,MATCH($E$3,'Sales Variance Data'!$B$5:$I$5,0),FALSE)</f>
        <v>2.3065094823167653E-2</v>
      </c>
      <c r="F38" s="35">
        <f t="shared" si="0"/>
        <v>252</v>
      </c>
      <c r="G38" s="19">
        <f t="shared" si="1"/>
        <v>-5.7114228456913829E-2</v>
      </c>
      <c r="H38" s="19">
        <f t="shared" si="2"/>
        <v>-0.18065887353878851</v>
      </c>
      <c r="I38" s="19">
        <f t="shared" si="3"/>
        <v>2.7237354085603016E-2</v>
      </c>
      <c r="J38" s="19">
        <f t="shared" si="4"/>
        <v>5.8080808080808177E-2</v>
      </c>
      <c r="K38" s="19">
        <f t="shared" si="5"/>
        <v>-3.5202863961813824E-2</v>
      </c>
      <c r="L38" s="19">
        <f t="shared" si="6"/>
        <v>-7.544836116264686E-2</v>
      </c>
      <c r="M38" s="19">
        <f t="shared" si="7"/>
        <v>-3.7458193979933101E-2</v>
      </c>
      <c r="N38" s="19">
        <f t="shared" si="8"/>
        <v>0.24391938846421124</v>
      </c>
    </row>
    <row r="39" spans="1:14" x14ac:dyDescent="0.75">
      <c r="A39" s="3" t="s">
        <v>256</v>
      </c>
      <c r="B39" s="5">
        <v>119</v>
      </c>
      <c r="C39" s="5">
        <v>2365</v>
      </c>
      <c r="D39" s="5">
        <v>516</v>
      </c>
      <c r="E39" s="12">
        <f>VLOOKUP(A39,'Sales Variance Data'!B92:I166,MATCH($E$3,'Sales Variance Data'!$B$5:$I$5,0),FALSE)</f>
        <v>-5.7114228456913829E-2</v>
      </c>
      <c r="F39" s="35">
        <f t="shared" si="0"/>
        <v>397</v>
      </c>
      <c r="G39" s="19">
        <f t="shared" si="1"/>
        <v>-0.18065887353878851</v>
      </c>
      <c r="H39" s="19">
        <f t="shared" si="2"/>
        <v>2.7237354085603016E-2</v>
      </c>
      <c r="I39" s="19">
        <f t="shared" si="3"/>
        <v>5.8080808080808177E-2</v>
      </c>
      <c r="J39" s="19">
        <f t="shared" si="4"/>
        <v>-3.5202863961813824E-2</v>
      </c>
      <c r="K39" s="19">
        <f t="shared" si="5"/>
        <v>-7.544836116264686E-2</v>
      </c>
      <c r="L39" s="19">
        <f t="shared" si="6"/>
        <v>-3.7458193979933101E-2</v>
      </c>
      <c r="M39" s="19">
        <f t="shared" si="7"/>
        <v>0.24391938846421124</v>
      </c>
      <c r="N39" s="19">
        <f t="shared" si="8"/>
        <v>0.36815642458100561</v>
      </c>
    </row>
    <row r="40" spans="1:14" x14ac:dyDescent="0.75">
      <c r="A40" s="3" t="s">
        <v>255</v>
      </c>
      <c r="B40" s="5">
        <v>79</v>
      </c>
      <c r="C40" s="5">
        <v>1948</v>
      </c>
      <c r="D40" s="5">
        <v>261</v>
      </c>
      <c r="E40" s="12">
        <f>VLOOKUP(A40,'Sales Variance Data'!B93:I167,MATCH($E$3,'Sales Variance Data'!$B$5:$I$5,0),FALSE)</f>
        <v>-0.18065887353878851</v>
      </c>
      <c r="F40" s="35">
        <f t="shared" si="0"/>
        <v>182</v>
      </c>
      <c r="G40" s="19">
        <f t="shared" si="1"/>
        <v>2.7237354085603016E-2</v>
      </c>
      <c r="H40" s="19">
        <f t="shared" si="2"/>
        <v>5.8080808080808177E-2</v>
      </c>
      <c r="I40" s="19">
        <f t="shared" si="3"/>
        <v>-3.5202863961813824E-2</v>
      </c>
      <c r="J40" s="19">
        <f t="shared" si="4"/>
        <v>-7.544836116264686E-2</v>
      </c>
      <c r="K40" s="19">
        <f t="shared" si="5"/>
        <v>-3.7458193979933101E-2</v>
      </c>
      <c r="L40" s="19">
        <f t="shared" si="6"/>
        <v>0.24391938846421124</v>
      </c>
      <c r="M40" s="19">
        <f t="shared" si="7"/>
        <v>0.36815642458100561</v>
      </c>
      <c r="N40" s="19">
        <f t="shared" si="8"/>
        <v>0.17517354022049814</v>
      </c>
    </row>
    <row r="41" spans="1:14" x14ac:dyDescent="0.75">
      <c r="A41" s="3" t="s">
        <v>254</v>
      </c>
      <c r="B41" s="5">
        <v>94</v>
      </c>
      <c r="C41" s="5">
        <v>1855</v>
      </c>
      <c r="D41" s="5">
        <v>331</v>
      </c>
      <c r="E41" s="12">
        <f>VLOOKUP(A41,'Sales Variance Data'!B94:I168,MATCH($E$3,'Sales Variance Data'!$B$5:$I$5,0),FALSE)</f>
        <v>2.7237354085603016E-2</v>
      </c>
      <c r="F41" s="35">
        <f t="shared" si="0"/>
        <v>237</v>
      </c>
      <c r="G41" s="19">
        <f t="shared" si="1"/>
        <v>5.8080808080808177E-2</v>
      </c>
      <c r="H41" s="19">
        <f t="shared" si="2"/>
        <v>-3.5202863961813824E-2</v>
      </c>
      <c r="I41" s="19">
        <f t="shared" si="3"/>
        <v>-7.544836116264686E-2</v>
      </c>
      <c r="J41" s="19">
        <f t="shared" si="4"/>
        <v>-3.7458193979933101E-2</v>
      </c>
      <c r="K41" s="19">
        <f t="shared" si="5"/>
        <v>0.24391938846421124</v>
      </c>
      <c r="L41" s="19">
        <f t="shared" si="6"/>
        <v>0.36815642458100561</v>
      </c>
      <c r="M41" s="19">
        <f t="shared" si="7"/>
        <v>0.17517354022049814</v>
      </c>
      <c r="N41" s="19">
        <f t="shared" si="8"/>
        <v>-0.23558026407227239</v>
      </c>
    </row>
    <row r="42" spans="1:14" x14ac:dyDescent="0.75">
      <c r="A42" s="3" t="s">
        <v>253</v>
      </c>
      <c r="B42" s="5">
        <v>66</v>
      </c>
      <c r="C42" s="5">
        <v>1697</v>
      </c>
      <c r="D42" s="5">
        <v>284</v>
      </c>
      <c r="E42" s="12">
        <f>VLOOKUP(A42,'Sales Variance Data'!B95:I169,MATCH($E$3,'Sales Variance Data'!$B$5:$I$5,0),FALSE)</f>
        <v>5.8080808080808177E-2</v>
      </c>
      <c r="F42" s="35">
        <f t="shared" si="0"/>
        <v>218</v>
      </c>
      <c r="G42" s="19">
        <f t="shared" si="1"/>
        <v>-3.5202863961813824E-2</v>
      </c>
      <c r="H42" s="19">
        <f t="shared" si="2"/>
        <v>-7.544836116264686E-2</v>
      </c>
      <c r="I42" s="19">
        <f t="shared" si="3"/>
        <v>-3.7458193979933101E-2</v>
      </c>
      <c r="J42" s="19">
        <f t="shared" si="4"/>
        <v>0.24391938846421124</v>
      </c>
      <c r="K42" s="19">
        <f t="shared" si="5"/>
        <v>0.36815642458100561</v>
      </c>
      <c r="L42" s="19">
        <f t="shared" si="6"/>
        <v>0.17517354022049814</v>
      </c>
      <c r="M42" s="19">
        <f t="shared" si="7"/>
        <v>-0.23558026407227239</v>
      </c>
      <c r="N42" s="19">
        <f t="shared" si="8"/>
        <v>-8.454545454545459E-2</v>
      </c>
    </row>
    <row r="43" spans="1:14" x14ac:dyDescent="0.75">
      <c r="A43" s="3" t="s">
        <v>252</v>
      </c>
      <c r="B43" s="5">
        <v>76</v>
      </c>
      <c r="C43" s="5">
        <v>1838</v>
      </c>
      <c r="D43" s="5">
        <v>297</v>
      </c>
      <c r="E43" s="12">
        <f>VLOOKUP(A43,'Sales Variance Data'!B96:I170,MATCH($E$3,'Sales Variance Data'!$B$5:$I$5,0),FALSE)</f>
        <v>-3.5202863961813824E-2</v>
      </c>
      <c r="F43" s="35">
        <f t="shared" si="0"/>
        <v>221</v>
      </c>
      <c r="G43" s="19">
        <f t="shared" si="1"/>
        <v>-7.544836116264686E-2</v>
      </c>
      <c r="H43" s="19">
        <f t="shared" si="2"/>
        <v>-3.7458193979933101E-2</v>
      </c>
      <c r="I43" s="19">
        <f t="shared" si="3"/>
        <v>0.24391938846421124</v>
      </c>
      <c r="J43" s="19">
        <f t="shared" si="4"/>
        <v>0.36815642458100561</v>
      </c>
      <c r="K43" s="19">
        <f t="shared" si="5"/>
        <v>0.17517354022049814</v>
      </c>
      <c r="L43" s="19">
        <f t="shared" si="6"/>
        <v>-0.23558026407227239</v>
      </c>
      <c r="M43" s="19">
        <f t="shared" si="7"/>
        <v>-8.454545454545459E-2</v>
      </c>
      <c r="N43" s="19">
        <f t="shared" si="8"/>
        <v>0.16037735849056611</v>
      </c>
    </row>
    <row r="44" spans="1:14" x14ac:dyDescent="0.75">
      <c r="A44" s="3" t="s">
        <v>251</v>
      </c>
      <c r="B44" s="5">
        <v>122</v>
      </c>
      <c r="C44" s="5">
        <v>2932</v>
      </c>
      <c r="D44" s="5">
        <v>554</v>
      </c>
      <c r="E44" s="12">
        <f>VLOOKUP(A44,'Sales Variance Data'!B97:I171,MATCH($E$3,'Sales Variance Data'!$B$5:$I$5,0),FALSE)</f>
        <v>-7.544836116264686E-2</v>
      </c>
      <c r="F44" s="35">
        <f t="shared" si="0"/>
        <v>432</v>
      </c>
      <c r="G44" s="19">
        <f t="shared" si="1"/>
        <v>-3.7458193979933101E-2</v>
      </c>
      <c r="H44" s="19">
        <f t="shared" si="2"/>
        <v>0.24391938846421124</v>
      </c>
      <c r="I44" s="19">
        <f t="shared" si="3"/>
        <v>0.36815642458100561</v>
      </c>
      <c r="J44" s="19">
        <f t="shared" si="4"/>
        <v>0.17517354022049814</v>
      </c>
      <c r="K44" s="19">
        <f t="shared" si="5"/>
        <v>-0.23558026407227239</v>
      </c>
      <c r="L44" s="19">
        <f t="shared" si="6"/>
        <v>-8.454545454545459E-2</v>
      </c>
      <c r="M44" s="19">
        <f t="shared" si="7"/>
        <v>0.16037735849056611</v>
      </c>
      <c r="N44" s="19">
        <f t="shared" si="8"/>
        <v>7.3598630723149316E-2</v>
      </c>
    </row>
    <row r="45" spans="1:14" x14ac:dyDescent="0.75">
      <c r="A45" s="3" t="s">
        <v>250</v>
      </c>
      <c r="B45" s="5">
        <v>209</v>
      </c>
      <c r="C45" s="5">
        <v>5230</v>
      </c>
      <c r="D45" s="5">
        <v>580</v>
      </c>
      <c r="E45" s="12">
        <f>VLOOKUP(A45,'Sales Variance Data'!B98:I172,MATCH($E$3,'Sales Variance Data'!$B$5:$I$5,0),FALSE)</f>
        <v>-3.7458193979933101E-2</v>
      </c>
      <c r="F45" s="35">
        <f t="shared" si="0"/>
        <v>371</v>
      </c>
      <c r="G45" s="19">
        <f t="shared" si="1"/>
        <v>0.24391938846421124</v>
      </c>
      <c r="H45" s="19">
        <f t="shared" si="2"/>
        <v>0.36815642458100561</v>
      </c>
      <c r="I45" s="19">
        <f t="shared" si="3"/>
        <v>0.17517354022049814</v>
      </c>
      <c r="J45" s="19">
        <f t="shared" si="4"/>
        <v>-0.23558026407227239</v>
      </c>
      <c r="K45" s="19">
        <f t="shared" si="5"/>
        <v>-8.454545454545459E-2</v>
      </c>
      <c r="L45" s="19">
        <f t="shared" si="6"/>
        <v>0.16037735849056611</v>
      </c>
      <c r="M45" s="19">
        <f t="shared" si="7"/>
        <v>7.3598630723149316E-2</v>
      </c>
      <c r="N45" s="19">
        <f t="shared" si="8"/>
        <v>4.9023515344758906E-2</v>
      </c>
    </row>
    <row r="46" spans="1:14" x14ac:dyDescent="0.75">
      <c r="A46" s="3" t="s">
        <v>249</v>
      </c>
      <c r="B46" s="5">
        <v>253</v>
      </c>
      <c r="C46" s="5">
        <v>5378</v>
      </c>
      <c r="D46" s="5">
        <v>629</v>
      </c>
      <c r="E46" s="12">
        <f>VLOOKUP(A46,'Sales Variance Data'!B99:I173,MATCH($E$3,'Sales Variance Data'!$B$5:$I$5,0),FALSE)</f>
        <v>0.24391938846421124</v>
      </c>
      <c r="F46" s="35">
        <f t="shared" si="0"/>
        <v>376</v>
      </c>
      <c r="G46" s="19">
        <f t="shared" si="1"/>
        <v>0.36815642458100561</v>
      </c>
      <c r="H46" s="19">
        <f t="shared" si="2"/>
        <v>0.17517354022049814</v>
      </c>
      <c r="I46" s="19">
        <f t="shared" si="3"/>
        <v>-0.23558026407227239</v>
      </c>
      <c r="J46" s="19">
        <f t="shared" si="4"/>
        <v>-8.454545454545459E-2</v>
      </c>
      <c r="K46" s="19">
        <f t="shared" si="5"/>
        <v>0.16037735849056611</v>
      </c>
      <c r="L46" s="19">
        <f t="shared" si="6"/>
        <v>7.3598630723149316E-2</v>
      </c>
      <c r="M46" s="19">
        <f t="shared" si="7"/>
        <v>4.9023515344758906E-2</v>
      </c>
      <c r="N46" s="19">
        <f t="shared" si="8"/>
        <v>-4.5592705167173397E-3</v>
      </c>
    </row>
    <row r="47" spans="1:14" x14ac:dyDescent="0.75">
      <c r="A47" s="3" t="s">
        <v>248</v>
      </c>
      <c r="B47" s="5">
        <v>2481</v>
      </c>
      <c r="C47" s="5">
        <v>8347</v>
      </c>
      <c r="D47" s="5">
        <v>1756</v>
      </c>
      <c r="E47" s="12">
        <f>VLOOKUP(A47,'Sales Variance Data'!B100:I174,MATCH($E$3,'Sales Variance Data'!$B$5:$I$5,0),FALSE)</f>
        <v>0.36815642458100561</v>
      </c>
      <c r="F47" s="35">
        <f t="shared" si="0"/>
        <v>-725</v>
      </c>
      <c r="G47" s="19">
        <f t="shared" si="1"/>
        <v>0.17517354022049814</v>
      </c>
      <c r="H47" s="19">
        <f t="shared" si="2"/>
        <v>-0.23558026407227239</v>
      </c>
      <c r="I47" s="19">
        <f t="shared" si="3"/>
        <v>-8.454545454545459E-2</v>
      </c>
      <c r="J47" s="19">
        <f t="shared" si="4"/>
        <v>0.16037735849056611</v>
      </c>
      <c r="K47" s="19">
        <f t="shared" si="5"/>
        <v>7.3598630723149316E-2</v>
      </c>
      <c r="L47" s="19">
        <f t="shared" si="6"/>
        <v>4.9023515344758906E-2</v>
      </c>
      <c r="M47" s="19">
        <f t="shared" si="7"/>
        <v>-4.5592705167173397E-3</v>
      </c>
      <c r="N47" s="19">
        <f t="shared" si="8"/>
        <v>-5.4580152671755755E-2</v>
      </c>
    </row>
    <row r="48" spans="1:14" x14ac:dyDescent="0.75">
      <c r="A48" s="3" t="s">
        <v>247</v>
      </c>
      <c r="B48" s="5">
        <v>327</v>
      </c>
      <c r="C48" s="5">
        <v>7161</v>
      </c>
      <c r="D48" s="5">
        <v>944</v>
      </c>
      <c r="E48" s="12">
        <f>VLOOKUP(A48,'Sales Variance Data'!B101:I175,MATCH($E$3,'Sales Variance Data'!$B$5:$I$5,0),FALSE)</f>
        <v>0.17517354022049814</v>
      </c>
      <c r="F48" s="35">
        <f t="shared" si="0"/>
        <v>617</v>
      </c>
      <c r="G48" s="19">
        <f t="shared" si="1"/>
        <v>-0.23558026407227239</v>
      </c>
      <c r="H48" s="19">
        <f t="shared" si="2"/>
        <v>-8.454545454545459E-2</v>
      </c>
      <c r="I48" s="19">
        <f t="shared" si="3"/>
        <v>0.16037735849056611</v>
      </c>
      <c r="J48" s="19">
        <f t="shared" si="4"/>
        <v>7.3598630723149316E-2</v>
      </c>
      <c r="K48" s="19">
        <f t="shared" si="5"/>
        <v>4.9023515344758906E-2</v>
      </c>
      <c r="L48" s="19">
        <f t="shared" si="6"/>
        <v>-4.5592705167173397E-3</v>
      </c>
      <c r="M48" s="19">
        <f t="shared" si="7"/>
        <v>-5.4580152671755755E-2</v>
      </c>
      <c r="N48" s="19">
        <f t="shared" si="8"/>
        <v>8.8817117480823882E-3</v>
      </c>
    </row>
    <row r="49" spans="1:14" x14ac:dyDescent="0.75">
      <c r="A49" s="3" t="s">
        <v>246</v>
      </c>
      <c r="B49" s="5">
        <v>244</v>
      </c>
      <c r="C49" s="5">
        <v>6651</v>
      </c>
      <c r="D49" s="5">
        <v>766</v>
      </c>
      <c r="E49" s="12">
        <f>VLOOKUP(A49,'Sales Variance Data'!B102:I176,MATCH($E$3,'Sales Variance Data'!$B$5:$I$5,0),FALSE)</f>
        <v>-0.23558026407227239</v>
      </c>
      <c r="F49" s="35">
        <f t="shared" si="0"/>
        <v>522</v>
      </c>
      <c r="G49" s="19">
        <f t="shared" si="1"/>
        <v>-8.454545454545459E-2</v>
      </c>
      <c r="H49" s="19">
        <f t="shared" si="2"/>
        <v>0.16037735849056611</v>
      </c>
      <c r="I49" s="19">
        <f t="shared" si="3"/>
        <v>7.3598630723149316E-2</v>
      </c>
      <c r="J49" s="19">
        <f t="shared" si="4"/>
        <v>4.9023515344758906E-2</v>
      </c>
      <c r="K49" s="19">
        <f t="shared" si="5"/>
        <v>-4.5592705167173397E-3</v>
      </c>
      <c r="L49" s="19">
        <f t="shared" si="6"/>
        <v>-5.4580152671755755E-2</v>
      </c>
      <c r="M49" s="19">
        <f t="shared" si="7"/>
        <v>8.8817117480823882E-3</v>
      </c>
      <c r="N49" s="19">
        <f t="shared" si="8"/>
        <v>-5.2420968387354994E-2</v>
      </c>
    </row>
    <row r="50" spans="1:14" x14ac:dyDescent="0.75">
      <c r="A50" s="3" t="s">
        <v>245</v>
      </c>
      <c r="B50" s="5">
        <v>312</v>
      </c>
      <c r="C50" s="5">
        <v>6268</v>
      </c>
      <c r="D50" s="5">
        <v>835</v>
      </c>
      <c r="E50" s="12">
        <f>VLOOKUP(A50,'Sales Variance Data'!B103:I177,MATCH($E$3,'Sales Variance Data'!$B$5:$I$5,0),FALSE)</f>
        <v>-8.454545454545459E-2</v>
      </c>
      <c r="F50" s="35">
        <f t="shared" si="0"/>
        <v>523</v>
      </c>
      <c r="G50" s="19">
        <f t="shared" si="1"/>
        <v>0.16037735849056611</v>
      </c>
      <c r="H50" s="19">
        <f t="shared" si="2"/>
        <v>7.3598630723149316E-2</v>
      </c>
      <c r="I50" s="19">
        <f t="shared" si="3"/>
        <v>4.9023515344758906E-2</v>
      </c>
      <c r="J50" s="19">
        <f t="shared" si="4"/>
        <v>-4.5592705167173397E-3</v>
      </c>
      <c r="K50" s="19">
        <f t="shared" si="5"/>
        <v>-5.4580152671755755E-2</v>
      </c>
      <c r="L50" s="19">
        <f t="shared" si="6"/>
        <v>8.8817117480823882E-3</v>
      </c>
      <c r="M50" s="19">
        <f t="shared" si="7"/>
        <v>-5.2420968387354994E-2</v>
      </c>
      <c r="N50" s="19">
        <f t="shared" si="8"/>
        <v>-0.1026182432432432</v>
      </c>
    </row>
    <row r="51" spans="1:14" x14ac:dyDescent="0.75">
      <c r="A51" s="3" t="s">
        <v>244</v>
      </c>
      <c r="B51" s="5">
        <v>379</v>
      </c>
      <c r="C51" s="5">
        <v>7522</v>
      </c>
      <c r="D51" s="5">
        <v>1139</v>
      </c>
      <c r="E51" s="12">
        <f>VLOOKUP(A51,'Sales Variance Data'!B104:I178,MATCH($E$3,'Sales Variance Data'!$B$5:$I$5,0),FALSE)</f>
        <v>0.16037735849056611</v>
      </c>
      <c r="F51" s="35">
        <f t="shared" si="0"/>
        <v>760</v>
      </c>
      <c r="G51" s="19">
        <f t="shared" si="1"/>
        <v>7.3598630723149316E-2</v>
      </c>
      <c r="H51" s="19">
        <f t="shared" si="2"/>
        <v>4.9023515344758906E-2</v>
      </c>
      <c r="I51" s="19">
        <f t="shared" si="3"/>
        <v>-4.5592705167173397E-3</v>
      </c>
      <c r="J51" s="19">
        <f t="shared" si="4"/>
        <v>-5.4580152671755755E-2</v>
      </c>
      <c r="K51" s="19">
        <f t="shared" si="5"/>
        <v>8.8817117480823882E-3</v>
      </c>
      <c r="L51" s="19">
        <f t="shared" si="6"/>
        <v>-5.2420968387354994E-2</v>
      </c>
      <c r="M51" s="19">
        <f t="shared" si="7"/>
        <v>-0.1026182432432432</v>
      </c>
      <c r="N51" s="19">
        <f t="shared" si="8"/>
        <v>-4.8000000000000043E-2</v>
      </c>
    </row>
    <row r="52" spans="1:14" x14ac:dyDescent="0.75">
      <c r="A52" s="3" t="s">
        <v>243</v>
      </c>
      <c r="B52" s="5">
        <v>279</v>
      </c>
      <c r="C52" s="5">
        <v>6560</v>
      </c>
      <c r="D52" s="5">
        <v>864</v>
      </c>
      <c r="E52" s="12">
        <f>VLOOKUP(A52,'Sales Variance Data'!B105:I179,MATCH($E$3,'Sales Variance Data'!$B$5:$I$5,0),FALSE)</f>
        <v>7.3598630723149316E-2</v>
      </c>
      <c r="F52" s="35">
        <f t="shared" si="0"/>
        <v>585</v>
      </c>
      <c r="G52" s="19">
        <f t="shared" si="1"/>
        <v>4.9023515344758906E-2</v>
      </c>
      <c r="H52" s="19">
        <f t="shared" si="2"/>
        <v>-4.5592705167173397E-3</v>
      </c>
      <c r="I52" s="19">
        <f t="shared" si="3"/>
        <v>-5.4580152671755755E-2</v>
      </c>
      <c r="J52" s="19">
        <f t="shared" si="4"/>
        <v>8.8817117480823882E-3</v>
      </c>
      <c r="K52" s="19">
        <f t="shared" si="5"/>
        <v>-5.2420968387354994E-2</v>
      </c>
      <c r="L52" s="19">
        <f t="shared" si="6"/>
        <v>-0.1026182432432432</v>
      </c>
      <c r="M52" s="19">
        <f t="shared" si="7"/>
        <v>-4.8000000000000043E-2</v>
      </c>
      <c r="N52" s="19">
        <f t="shared" si="8"/>
        <v>-3.4602076124567449E-2</v>
      </c>
    </row>
    <row r="53" spans="1:14" x14ac:dyDescent="0.75">
      <c r="A53" s="3" t="s">
        <v>242</v>
      </c>
      <c r="B53" s="5">
        <v>601</v>
      </c>
      <c r="C53" s="5">
        <v>9455</v>
      </c>
      <c r="D53" s="5">
        <v>1905</v>
      </c>
      <c r="E53" s="12">
        <f>VLOOKUP(A53,'Sales Variance Data'!B106:I180,MATCH($E$3,'Sales Variance Data'!$B$5:$I$5,0),FALSE)</f>
        <v>4.9023515344758906E-2</v>
      </c>
      <c r="F53" s="35">
        <f t="shared" si="0"/>
        <v>1304</v>
      </c>
      <c r="G53" s="19">
        <f t="shared" si="1"/>
        <v>-4.5592705167173397E-3</v>
      </c>
      <c r="H53" s="19">
        <f t="shared" si="2"/>
        <v>-5.4580152671755755E-2</v>
      </c>
      <c r="I53" s="19">
        <f t="shared" si="3"/>
        <v>8.8817117480823882E-3</v>
      </c>
      <c r="J53" s="19">
        <f t="shared" si="4"/>
        <v>-5.2420968387354994E-2</v>
      </c>
      <c r="K53" s="19">
        <f t="shared" si="5"/>
        <v>-0.1026182432432432</v>
      </c>
      <c r="L53" s="19">
        <f t="shared" si="6"/>
        <v>-4.8000000000000043E-2</v>
      </c>
      <c r="M53" s="19">
        <f t="shared" si="7"/>
        <v>-3.4602076124567449E-2</v>
      </c>
      <c r="N53" s="19">
        <f t="shared" si="8"/>
        <v>-1.8945212493599595E-2</v>
      </c>
    </row>
    <row r="54" spans="1:14" x14ac:dyDescent="0.75">
      <c r="A54" s="3" t="s">
        <v>241</v>
      </c>
      <c r="B54" s="5">
        <v>1243</v>
      </c>
      <c r="C54" s="5">
        <v>13918</v>
      </c>
      <c r="D54" s="5">
        <v>1955</v>
      </c>
      <c r="E54" s="12">
        <f>VLOOKUP(A54,'Sales Variance Data'!B107:I181,MATCH($E$3,'Sales Variance Data'!$B$5:$I$5,0),FALSE)</f>
        <v>-4.5592705167173397E-3</v>
      </c>
      <c r="F54" s="35">
        <f t="shared" si="0"/>
        <v>712</v>
      </c>
      <c r="G54" s="19">
        <f t="shared" si="1"/>
        <v>-5.4580152671755755E-2</v>
      </c>
      <c r="H54" s="19">
        <f t="shared" si="2"/>
        <v>8.8817117480823882E-3</v>
      </c>
      <c r="I54" s="19">
        <f t="shared" si="3"/>
        <v>-5.2420968387354994E-2</v>
      </c>
      <c r="J54" s="19">
        <f t="shared" si="4"/>
        <v>-0.1026182432432432</v>
      </c>
      <c r="K54" s="19">
        <f t="shared" si="5"/>
        <v>-4.8000000000000043E-2</v>
      </c>
      <c r="L54" s="19">
        <f t="shared" si="6"/>
        <v>-3.4602076124567449E-2</v>
      </c>
      <c r="M54" s="19">
        <f t="shared" si="7"/>
        <v>-1.8945212493599595E-2</v>
      </c>
      <c r="N54" s="19">
        <f t="shared" si="8"/>
        <v>3.9665970772442494E-2</v>
      </c>
    </row>
    <row r="55" spans="1:14" x14ac:dyDescent="0.75">
      <c r="A55" s="3" t="s">
        <v>240</v>
      </c>
      <c r="B55" s="5">
        <v>894</v>
      </c>
      <c r="C55" s="5">
        <v>12664</v>
      </c>
      <c r="D55" s="5">
        <v>2012</v>
      </c>
      <c r="E55" s="12">
        <f>VLOOKUP(A55,'Sales Variance Data'!B108:I182,MATCH($E$3,'Sales Variance Data'!$B$5:$I$5,0),FALSE)</f>
        <v>-5.4580152671755755E-2</v>
      </c>
      <c r="F55" s="35">
        <f t="shared" si="0"/>
        <v>1118</v>
      </c>
      <c r="G55" s="19">
        <f t="shared" si="1"/>
        <v>8.8817117480823882E-3</v>
      </c>
      <c r="H55" s="19">
        <f t="shared" si="2"/>
        <v>-5.2420968387354994E-2</v>
      </c>
      <c r="I55" s="19">
        <f t="shared" si="3"/>
        <v>-0.1026182432432432</v>
      </c>
      <c r="J55" s="19">
        <f t="shared" si="4"/>
        <v>-4.8000000000000043E-2</v>
      </c>
      <c r="K55" s="19">
        <f t="shared" si="5"/>
        <v>-3.4602076124567449E-2</v>
      </c>
      <c r="L55" s="19">
        <f t="shared" si="6"/>
        <v>-1.8945212493599595E-2</v>
      </c>
      <c r="M55" s="19">
        <f t="shared" si="7"/>
        <v>3.9665970772442494E-2</v>
      </c>
      <c r="N55" s="19">
        <f t="shared" si="8"/>
        <v>-6.6265060240963902E-2</v>
      </c>
    </row>
    <row r="56" spans="1:14" x14ac:dyDescent="0.75">
      <c r="A56" s="3" t="s">
        <v>239</v>
      </c>
      <c r="B56" s="5">
        <v>1020</v>
      </c>
      <c r="C56" s="5">
        <v>14373</v>
      </c>
      <c r="D56" s="5">
        <v>2294</v>
      </c>
      <c r="E56" s="12">
        <f>VLOOKUP(A56,'Sales Variance Data'!B109:I183,MATCH($E$3,'Sales Variance Data'!$B$5:$I$5,0),FALSE)</f>
        <v>8.8817117480823882E-3</v>
      </c>
      <c r="F56" s="35">
        <f t="shared" si="0"/>
        <v>1274</v>
      </c>
      <c r="G56" s="19">
        <f t="shared" si="1"/>
        <v>-5.2420968387354994E-2</v>
      </c>
      <c r="H56" s="19">
        <f t="shared" si="2"/>
        <v>-0.1026182432432432</v>
      </c>
      <c r="I56" s="19">
        <f t="shared" si="3"/>
        <v>-4.8000000000000043E-2</v>
      </c>
      <c r="J56" s="19">
        <f t="shared" si="4"/>
        <v>-3.4602076124567449E-2</v>
      </c>
      <c r="K56" s="19">
        <f t="shared" si="5"/>
        <v>-1.8945212493599595E-2</v>
      </c>
      <c r="L56" s="19">
        <f t="shared" si="6"/>
        <v>3.9665970772442494E-2</v>
      </c>
      <c r="M56" s="19">
        <f t="shared" si="7"/>
        <v>-6.6265060240963902E-2</v>
      </c>
      <c r="N56" s="19">
        <f t="shared" si="8"/>
        <v>6.9892473118280396E-3</v>
      </c>
    </row>
    <row r="57" spans="1:14" x14ac:dyDescent="0.75">
      <c r="A57" s="3" t="s">
        <v>238</v>
      </c>
      <c r="B57" s="5">
        <v>1581</v>
      </c>
      <c r="C57" s="5">
        <v>15786</v>
      </c>
      <c r="D57" s="5">
        <v>4866</v>
      </c>
      <c r="E57" s="12">
        <f>VLOOKUP(A57,'Sales Variance Data'!B110:I184,MATCH($E$3,'Sales Variance Data'!$B$5:$I$5,0),FALSE)</f>
        <v>-5.2420968387354994E-2</v>
      </c>
      <c r="F57" s="35">
        <f t="shared" si="0"/>
        <v>3285</v>
      </c>
      <c r="G57" s="19">
        <f t="shared" si="1"/>
        <v>-0.1026182432432432</v>
      </c>
      <c r="H57" s="19">
        <f t="shared" si="2"/>
        <v>-4.8000000000000043E-2</v>
      </c>
      <c r="I57" s="19">
        <f t="shared" si="3"/>
        <v>-3.4602076124567449E-2</v>
      </c>
      <c r="J57" s="19">
        <f t="shared" si="4"/>
        <v>-1.8945212493599595E-2</v>
      </c>
      <c r="K57" s="19">
        <f t="shared" si="5"/>
        <v>3.9665970772442494E-2</v>
      </c>
      <c r="L57" s="19">
        <f t="shared" si="6"/>
        <v>-6.6265060240963902E-2</v>
      </c>
      <c r="M57" s="19">
        <f t="shared" si="7"/>
        <v>6.9892473118280396E-3</v>
      </c>
      <c r="N57" s="19">
        <f t="shared" si="8"/>
        <v>1.3347570742124892E-2</v>
      </c>
    </row>
    <row r="58" spans="1:14" x14ac:dyDescent="0.75">
      <c r="A58" s="3" t="s">
        <v>237</v>
      </c>
      <c r="B58" s="5">
        <v>1801</v>
      </c>
      <c r="C58" s="5">
        <v>15378</v>
      </c>
      <c r="D58" s="5">
        <v>2708</v>
      </c>
      <c r="E58" s="12">
        <f>VLOOKUP(A58,'Sales Variance Data'!B111:I185,MATCH($E$3,'Sales Variance Data'!$B$5:$I$5,0),FALSE)</f>
        <v>-0.1026182432432432</v>
      </c>
      <c r="F58" s="35">
        <f t="shared" si="0"/>
        <v>907</v>
      </c>
      <c r="G58" s="19">
        <f t="shared" si="1"/>
        <v>-4.8000000000000043E-2</v>
      </c>
      <c r="H58" s="19">
        <f t="shared" si="2"/>
        <v>-3.4602076124567449E-2</v>
      </c>
      <c r="I58" s="19">
        <f t="shared" si="3"/>
        <v>-1.8945212493599595E-2</v>
      </c>
      <c r="J58" s="19">
        <f t="shared" si="4"/>
        <v>3.9665970772442494E-2</v>
      </c>
      <c r="K58" s="19">
        <f t="shared" si="5"/>
        <v>-6.6265060240963902E-2</v>
      </c>
      <c r="L58" s="19">
        <f t="shared" si="6"/>
        <v>6.9892473118280396E-3</v>
      </c>
      <c r="M58" s="19">
        <f t="shared" si="7"/>
        <v>1.3347570742124892E-2</v>
      </c>
      <c r="N58" s="19">
        <f t="shared" si="8"/>
        <v>-9.7471022128556406E-2</v>
      </c>
    </row>
    <row r="59" spans="1:14" x14ac:dyDescent="0.75">
      <c r="A59" s="3" t="s">
        <v>236</v>
      </c>
      <c r="B59" s="5">
        <v>1219</v>
      </c>
      <c r="C59" s="5">
        <v>13713</v>
      </c>
      <c r="D59" s="5">
        <v>2717</v>
      </c>
      <c r="E59" s="12">
        <f>VLOOKUP(A59,'Sales Variance Data'!B112:I186,MATCH($E$3,'Sales Variance Data'!$B$5:$I$5,0),FALSE)</f>
        <v>-4.8000000000000043E-2</v>
      </c>
      <c r="F59" s="35">
        <f t="shared" si="0"/>
        <v>1498</v>
      </c>
      <c r="G59" s="19">
        <f t="shared" si="1"/>
        <v>-3.4602076124567449E-2</v>
      </c>
      <c r="H59" s="19">
        <f t="shared" si="2"/>
        <v>-1.8945212493599595E-2</v>
      </c>
      <c r="I59" s="19">
        <f t="shared" si="3"/>
        <v>3.9665970772442494E-2</v>
      </c>
      <c r="J59" s="19">
        <f t="shared" si="4"/>
        <v>-6.6265060240963902E-2</v>
      </c>
      <c r="K59" s="19">
        <f t="shared" si="5"/>
        <v>6.9892473118280396E-3</v>
      </c>
      <c r="L59" s="19">
        <f t="shared" si="6"/>
        <v>1.3347570742124892E-2</v>
      </c>
      <c r="M59" s="19">
        <f t="shared" si="7"/>
        <v>-9.7471022128556406E-2</v>
      </c>
      <c r="N59" s="19">
        <f t="shared" si="8"/>
        <v>3.7361354349095155E-2</v>
      </c>
    </row>
    <row r="60" spans="1:14" x14ac:dyDescent="0.75">
      <c r="A60" s="3" t="s">
        <v>235</v>
      </c>
      <c r="B60" s="5">
        <v>1094</v>
      </c>
      <c r="C60" s="5">
        <v>26465</v>
      </c>
      <c r="D60" s="5">
        <v>5370</v>
      </c>
      <c r="E60" s="12">
        <f>VLOOKUP(A60,'Sales Variance Data'!B113:I187,MATCH($E$3,'Sales Variance Data'!$B$5:$I$5,0),FALSE)</f>
        <v>-3.4602076124567449E-2</v>
      </c>
      <c r="F60" s="35">
        <f t="shared" si="0"/>
        <v>4276</v>
      </c>
      <c r="G60" s="19">
        <f t="shared" si="1"/>
        <v>-1.8945212493599595E-2</v>
      </c>
      <c r="H60" s="19">
        <f t="shared" si="2"/>
        <v>3.9665970772442494E-2</v>
      </c>
      <c r="I60" s="19">
        <f t="shared" si="3"/>
        <v>-6.6265060240963902E-2</v>
      </c>
      <c r="J60" s="19">
        <f t="shared" si="4"/>
        <v>6.9892473118280396E-3</v>
      </c>
      <c r="K60" s="19">
        <f t="shared" si="5"/>
        <v>1.3347570742124892E-2</v>
      </c>
      <c r="L60" s="19">
        <f t="shared" si="6"/>
        <v>-9.7471022128556406E-2</v>
      </c>
      <c r="M60" s="19">
        <f t="shared" si="7"/>
        <v>3.7361354349095155E-2</v>
      </c>
      <c r="N60" s="19">
        <f t="shared" si="8"/>
        <v>5.3460889138998269E-2</v>
      </c>
    </row>
    <row r="61" spans="1:14" x14ac:dyDescent="0.75">
      <c r="A61" s="3" t="s">
        <v>234</v>
      </c>
      <c r="B61" s="5">
        <v>1295</v>
      </c>
      <c r="C61" s="5">
        <v>31811</v>
      </c>
      <c r="D61" s="5">
        <v>7056</v>
      </c>
      <c r="E61" s="12">
        <f>VLOOKUP(A61,'Sales Variance Data'!B114:I188,MATCH($E$3,'Sales Variance Data'!$B$5:$I$5,0),FALSE)</f>
        <v>-1.8945212493599595E-2</v>
      </c>
      <c r="F61" s="35">
        <f t="shared" si="0"/>
        <v>5761</v>
      </c>
      <c r="G61" s="19">
        <f t="shared" si="1"/>
        <v>3.9665970772442494E-2</v>
      </c>
      <c r="H61" s="19">
        <f t="shared" si="2"/>
        <v>-6.6265060240963902E-2</v>
      </c>
      <c r="I61" s="19">
        <f t="shared" si="3"/>
        <v>6.9892473118280396E-3</v>
      </c>
      <c r="J61" s="19">
        <f t="shared" si="4"/>
        <v>1.3347570742124892E-2</v>
      </c>
      <c r="K61" s="19">
        <f t="shared" si="5"/>
        <v>-9.7471022128556406E-2</v>
      </c>
      <c r="L61" s="19">
        <f t="shared" si="6"/>
        <v>3.7361354349095155E-2</v>
      </c>
      <c r="M61" s="19">
        <f t="shared" si="7"/>
        <v>5.3460889138998269E-2</v>
      </c>
      <c r="N61" s="19">
        <f t="shared" si="8"/>
        <v>3.3653846153846256E-2</v>
      </c>
    </row>
    <row r="62" spans="1:14" x14ac:dyDescent="0.75">
      <c r="A62" s="3" t="s">
        <v>233</v>
      </c>
      <c r="B62" s="5">
        <v>957</v>
      </c>
      <c r="C62" s="5">
        <v>30386</v>
      </c>
      <c r="D62" s="5">
        <v>5705</v>
      </c>
      <c r="E62" s="12">
        <f>VLOOKUP(A62,'Sales Variance Data'!B115:I189,MATCH($E$3,'Sales Variance Data'!$B$5:$I$5,0),FALSE)</f>
        <v>3.9665970772442494E-2</v>
      </c>
      <c r="F62" s="35">
        <f t="shared" si="0"/>
        <v>4748</v>
      </c>
      <c r="G62" s="19">
        <f t="shared" si="1"/>
        <v>-6.6265060240963902E-2</v>
      </c>
      <c r="H62" s="19">
        <f t="shared" si="2"/>
        <v>6.9892473118280396E-3</v>
      </c>
      <c r="I62" s="19">
        <f t="shared" si="3"/>
        <v>1.3347570742124892E-2</v>
      </c>
      <c r="J62" s="19">
        <f t="shared" si="4"/>
        <v>-9.7471022128556406E-2</v>
      </c>
      <c r="K62" s="19">
        <f t="shared" si="5"/>
        <v>3.7361354349095155E-2</v>
      </c>
      <c r="L62" s="19">
        <f t="shared" si="6"/>
        <v>5.3460889138998269E-2</v>
      </c>
      <c r="M62" s="19">
        <f t="shared" si="7"/>
        <v>3.3653846153846256E-2</v>
      </c>
      <c r="N62" s="19">
        <f t="shared" si="8"/>
        <v>2.4289405684754461E-2</v>
      </c>
    </row>
    <row r="63" spans="1:14" x14ac:dyDescent="0.75">
      <c r="A63" s="3" t="s">
        <v>232</v>
      </c>
      <c r="B63" s="5">
        <v>1234</v>
      </c>
      <c r="C63" s="5">
        <v>32032</v>
      </c>
      <c r="D63" s="5">
        <v>6243</v>
      </c>
      <c r="E63" s="12">
        <f>VLOOKUP(A63,'Sales Variance Data'!B116:I190,MATCH($E$3,'Sales Variance Data'!$B$5:$I$5,0),FALSE)</f>
        <v>-6.6265060240963902E-2</v>
      </c>
      <c r="F63" s="35">
        <f t="shared" si="0"/>
        <v>5009</v>
      </c>
      <c r="G63" s="19">
        <f t="shared" si="1"/>
        <v>6.9892473118280396E-3</v>
      </c>
      <c r="H63" s="19">
        <f t="shared" si="2"/>
        <v>1.3347570742124892E-2</v>
      </c>
      <c r="I63" s="19">
        <f t="shared" si="3"/>
        <v>-9.7471022128556406E-2</v>
      </c>
      <c r="J63" s="19">
        <f t="shared" si="4"/>
        <v>3.7361354349095155E-2</v>
      </c>
      <c r="K63" s="19">
        <f t="shared" si="5"/>
        <v>5.3460889138998269E-2</v>
      </c>
      <c r="L63" s="19">
        <f t="shared" si="6"/>
        <v>3.3653846153846256E-2</v>
      </c>
      <c r="M63" s="19">
        <f t="shared" si="7"/>
        <v>2.4289405684754461E-2</v>
      </c>
      <c r="N63" s="19">
        <f t="shared" si="8"/>
        <v>1.3622603430877955E-2</v>
      </c>
    </row>
    <row r="64" spans="1:14" x14ac:dyDescent="0.75">
      <c r="A64" s="3" t="s">
        <v>231</v>
      </c>
      <c r="B64" s="5">
        <v>1046</v>
      </c>
      <c r="C64" s="5">
        <v>30720</v>
      </c>
      <c r="D64" s="5">
        <v>10610</v>
      </c>
      <c r="E64" s="12">
        <f>VLOOKUP(A64,'Sales Variance Data'!B117:I191,MATCH($E$3,'Sales Variance Data'!$B$5:$I$5,0),FALSE)</f>
        <v>6.9892473118280396E-3</v>
      </c>
      <c r="F64" s="35">
        <f t="shared" si="0"/>
        <v>9564</v>
      </c>
      <c r="G64" s="19">
        <f t="shared" si="1"/>
        <v>1.3347570742124892E-2</v>
      </c>
      <c r="H64" s="19">
        <f t="shared" si="2"/>
        <v>-9.7471022128556406E-2</v>
      </c>
      <c r="I64" s="19">
        <f t="shared" si="3"/>
        <v>3.7361354349095155E-2</v>
      </c>
      <c r="J64" s="19">
        <f t="shared" si="4"/>
        <v>5.3460889138998269E-2</v>
      </c>
      <c r="K64" s="19">
        <f t="shared" si="5"/>
        <v>3.3653846153846256E-2</v>
      </c>
      <c r="L64" s="19">
        <f t="shared" si="6"/>
        <v>2.4289405684754461E-2</v>
      </c>
      <c r="M64" s="19">
        <f t="shared" si="7"/>
        <v>1.3622603430877955E-2</v>
      </c>
      <c r="N64" s="19">
        <f t="shared" si="8"/>
        <v>1.0452961672473782E-2</v>
      </c>
    </row>
    <row r="65" spans="1:14" x14ac:dyDescent="0.75">
      <c r="A65" s="3" t="s">
        <v>230</v>
      </c>
      <c r="B65" s="5">
        <v>1127</v>
      </c>
      <c r="C65" s="5">
        <v>48102</v>
      </c>
      <c r="D65" s="5">
        <v>20111</v>
      </c>
      <c r="E65" s="12">
        <f>VLOOKUP(A65,'Sales Variance Data'!B118:I192,MATCH($E$3,'Sales Variance Data'!$B$5:$I$5,0),FALSE)</f>
        <v>1.3347570742124892E-2</v>
      </c>
      <c r="F65" s="35">
        <f t="shared" si="0"/>
        <v>18984</v>
      </c>
      <c r="G65" s="19">
        <f t="shared" si="1"/>
        <v>-9.7471022128556406E-2</v>
      </c>
      <c r="H65" s="19">
        <f t="shared" si="2"/>
        <v>3.7361354349095155E-2</v>
      </c>
      <c r="I65" s="19">
        <f t="shared" si="3"/>
        <v>5.3460889138998269E-2</v>
      </c>
      <c r="J65" s="19">
        <f t="shared" si="4"/>
        <v>3.3653846153846256E-2</v>
      </c>
      <c r="K65" s="19">
        <f t="shared" si="5"/>
        <v>2.4289405684754461E-2</v>
      </c>
      <c r="L65" s="19">
        <f t="shared" si="6"/>
        <v>1.3622603430877955E-2</v>
      </c>
      <c r="M65" s="19">
        <f t="shared" si="7"/>
        <v>1.0452961672473782E-2</v>
      </c>
      <c r="N65" s="19">
        <f t="shared" si="8"/>
        <v>2.561576354679795E-2</v>
      </c>
    </row>
    <row r="66" spans="1:14" x14ac:dyDescent="0.75">
      <c r="A66" s="3" t="s">
        <v>229</v>
      </c>
      <c r="B66" s="5">
        <v>989</v>
      </c>
      <c r="C66" s="5">
        <v>41909</v>
      </c>
      <c r="D66" s="5">
        <v>13057</v>
      </c>
      <c r="E66" s="12">
        <f>VLOOKUP(A66,'Sales Variance Data'!B119:I193,MATCH($E$3,'Sales Variance Data'!$B$5:$I$5,0),FALSE)</f>
        <v>-9.7471022128556406E-2</v>
      </c>
      <c r="F66" s="35">
        <f t="shared" si="0"/>
        <v>12068</v>
      </c>
      <c r="G66" s="19">
        <f t="shared" si="1"/>
        <v>3.7361354349095155E-2</v>
      </c>
      <c r="H66" s="19">
        <f t="shared" si="2"/>
        <v>5.3460889138998269E-2</v>
      </c>
      <c r="I66" s="19">
        <f t="shared" si="3"/>
        <v>3.3653846153846256E-2</v>
      </c>
      <c r="J66" s="19">
        <f t="shared" si="4"/>
        <v>2.4289405684754461E-2</v>
      </c>
      <c r="K66" s="19">
        <f t="shared" si="5"/>
        <v>1.3622603430877955E-2</v>
      </c>
      <c r="L66" s="19">
        <f t="shared" si="6"/>
        <v>1.0452961672473782E-2</v>
      </c>
      <c r="M66" s="19">
        <f t="shared" si="7"/>
        <v>2.561576354679795E-2</v>
      </c>
      <c r="N66" s="19">
        <f t="shared" si="8"/>
        <v>0.1589817483189242</v>
      </c>
    </row>
    <row r="67" spans="1:14" x14ac:dyDescent="0.75">
      <c r="A67" s="3" t="s">
        <v>228</v>
      </c>
      <c r="B67" s="5">
        <v>1605</v>
      </c>
      <c r="C67" s="5">
        <v>33189</v>
      </c>
      <c r="D67" s="5">
        <v>6239</v>
      </c>
      <c r="E67" s="12">
        <f>VLOOKUP(A67,'Sales Variance Data'!B120:I194,MATCH($E$3,'Sales Variance Data'!$B$5:$I$5,0),FALSE)</f>
        <v>3.7361354349095155E-2</v>
      </c>
      <c r="F67" s="35">
        <f t="shared" si="0"/>
        <v>4634</v>
      </c>
      <c r="G67" s="19">
        <f t="shared" si="1"/>
        <v>5.3460889138998269E-2</v>
      </c>
      <c r="H67" s="19">
        <f t="shared" si="2"/>
        <v>3.3653846153846256E-2</v>
      </c>
      <c r="I67" s="19">
        <f t="shared" si="3"/>
        <v>2.4289405684754461E-2</v>
      </c>
      <c r="J67" s="19">
        <f t="shared" si="4"/>
        <v>1.3622603430877955E-2</v>
      </c>
      <c r="K67" s="19">
        <f t="shared" si="5"/>
        <v>1.0452961672473782E-2</v>
      </c>
      <c r="L67" s="19">
        <f t="shared" si="6"/>
        <v>2.561576354679795E-2</v>
      </c>
      <c r="M67" s="19">
        <f t="shared" si="7"/>
        <v>0.1589817483189242</v>
      </c>
      <c r="N67" s="19">
        <f t="shared" si="8"/>
        <v>-0.39328636552009943</v>
      </c>
    </row>
    <row r="68" spans="1:14" x14ac:dyDescent="0.75">
      <c r="A68" s="3" t="s">
        <v>295</v>
      </c>
      <c r="B68" s="5">
        <v>1195</v>
      </c>
      <c r="C68" s="5">
        <v>31705</v>
      </c>
      <c r="D68" s="5">
        <v>5608</v>
      </c>
      <c r="E68" s="12">
        <f>VLOOKUP(A68,'Sales Variance Data'!B121:I195,MATCH($E$3,'Sales Variance Data'!$B$5:$I$5,0),FALSE)</f>
        <v>5.3460889138998269E-2</v>
      </c>
      <c r="F68" s="35">
        <f t="shared" si="0"/>
        <v>4413</v>
      </c>
      <c r="G68" s="19">
        <f t="shared" si="1"/>
        <v>3.3653846153846256E-2</v>
      </c>
      <c r="H68" s="19">
        <f t="shared" si="2"/>
        <v>2.4289405684754461E-2</v>
      </c>
      <c r="I68" s="19">
        <f t="shared" si="3"/>
        <v>1.3622603430877955E-2</v>
      </c>
      <c r="J68" s="19">
        <f t="shared" si="4"/>
        <v>1.0452961672473782E-2</v>
      </c>
      <c r="K68" s="19">
        <f t="shared" si="5"/>
        <v>2.561576354679795E-2</v>
      </c>
      <c r="L68" s="19">
        <f t="shared" si="6"/>
        <v>0.1589817483189242</v>
      </c>
      <c r="M68" s="19">
        <f t="shared" si="7"/>
        <v>-0.39328636552009943</v>
      </c>
      <c r="N68" s="19">
        <f t="shared" si="8"/>
        <v>0</v>
      </c>
    </row>
    <row r="69" spans="1:14" x14ac:dyDescent="0.75">
      <c r="A69" s="3" t="s">
        <v>226</v>
      </c>
      <c r="B69" s="5">
        <v>1711</v>
      </c>
      <c r="C69" s="5">
        <v>29520</v>
      </c>
      <c r="D69" s="5">
        <v>7341</v>
      </c>
      <c r="E69" s="12">
        <f>VLOOKUP(A69,'Sales Variance Data'!B122:I196,MATCH($E$3,'Sales Variance Data'!$B$5:$I$5,0),FALSE)</f>
        <v>3.3653846153846256E-2</v>
      </c>
      <c r="F69" s="35">
        <f t="shared" si="0"/>
        <v>5630</v>
      </c>
      <c r="G69" s="19">
        <f t="shared" si="1"/>
        <v>2.4289405684754461E-2</v>
      </c>
      <c r="H69" s="19">
        <f t="shared" si="2"/>
        <v>1.3622603430877955E-2</v>
      </c>
      <c r="I69" s="19">
        <f t="shared" si="3"/>
        <v>1.0452961672473782E-2</v>
      </c>
      <c r="J69" s="19">
        <f t="shared" si="4"/>
        <v>2.561576354679795E-2</v>
      </c>
      <c r="K69" s="19">
        <f t="shared" si="5"/>
        <v>0.1589817483189242</v>
      </c>
      <c r="L69" s="19">
        <f t="shared" si="6"/>
        <v>-0.39328636552009943</v>
      </c>
      <c r="M69" s="19">
        <f t="shared" si="7"/>
        <v>0</v>
      </c>
      <c r="N69" s="19">
        <f t="shared" si="8"/>
        <v>0</v>
      </c>
    </row>
    <row r="70" spans="1:14" x14ac:dyDescent="0.75">
      <c r="A70" s="3" t="s">
        <v>225</v>
      </c>
      <c r="B70" s="5">
        <v>982</v>
      </c>
      <c r="C70" s="5">
        <v>27777</v>
      </c>
      <c r="D70" s="5">
        <v>5750</v>
      </c>
      <c r="E70" s="12">
        <f>VLOOKUP(A70,'Sales Variance Data'!B123:I197,MATCH($E$3,'Sales Variance Data'!$B$5:$I$5,0),FALSE)</f>
        <v>2.4289405684754461E-2</v>
      </c>
      <c r="F70" s="35">
        <f t="shared" ref="F70:F75" si="9">D70-B70</f>
        <v>4768</v>
      </c>
      <c r="G70" s="19">
        <f t="shared" ref="G70:G75" si="10">$E71</f>
        <v>1.3622603430877955E-2</v>
      </c>
      <c r="H70" s="19">
        <f t="shared" ref="H70:H75" si="11">$E72</f>
        <v>1.0452961672473782E-2</v>
      </c>
      <c r="I70" s="19">
        <f t="shared" ref="I70:I75" si="12">$E73</f>
        <v>2.561576354679795E-2</v>
      </c>
      <c r="J70" s="19">
        <f t="shared" ref="J70:J75" si="13">$E74</f>
        <v>0.1589817483189242</v>
      </c>
      <c r="K70" s="19">
        <f t="shared" ref="K70:K75" si="14">$E75</f>
        <v>-0.39328636552009943</v>
      </c>
      <c r="L70" s="19">
        <f t="shared" ref="L70:L75" si="15">$E76</f>
        <v>0</v>
      </c>
      <c r="M70" s="19">
        <f t="shared" ref="M70:M75" si="16">$E77</f>
        <v>0</v>
      </c>
      <c r="N70" s="19">
        <f t="shared" ref="N70:N75" si="17">$E78</f>
        <v>0</v>
      </c>
    </row>
    <row r="71" spans="1:14" x14ac:dyDescent="0.75">
      <c r="A71" s="3" t="s">
        <v>224</v>
      </c>
      <c r="B71" s="5">
        <v>1140</v>
      </c>
      <c r="C71" s="5">
        <v>28690</v>
      </c>
      <c r="D71" s="5">
        <v>5532</v>
      </c>
      <c r="E71" s="12">
        <f>VLOOKUP(A71,'Sales Variance Data'!B124:I198,MATCH($E$3,'Sales Variance Data'!$B$5:$I$5,0),FALSE)</f>
        <v>1.3622603430877955E-2</v>
      </c>
      <c r="F71" s="35">
        <f t="shared" si="9"/>
        <v>4392</v>
      </c>
      <c r="G71" s="19">
        <f t="shared" si="10"/>
        <v>1.0452961672473782E-2</v>
      </c>
      <c r="H71" s="19">
        <f t="shared" si="11"/>
        <v>2.561576354679795E-2</v>
      </c>
      <c r="I71" s="19">
        <f t="shared" si="12"/>
        <v>0.1589817483189242</v>
      </c>
      <c r="J71" s="19">
        <f t="shared" si="13"/>
        <v>-0.39328636552009943</v>
      </c>
      <c r="K71" s="19">
        <f t="shared" si="14"/>
        <v>0</v>
      </c>
      <c r="L71" s="19">
        <f t="shared" si="15"/>
        <v>0</v>
      </c>
      <c r="M71" s="19">
        <f t="shared" si="16"/>
        <v>0</v>
      </c>
      <c r="N71" s="19">
        <f t="shared" si="17"/>
        <v>0</v>
      </c>
    </row>
    <row r="72" spans="1:14" x14ac:dyDescent="0.75">
      <c r="A72" s="3" t="s">
        <v>223</v>
      </c>
      <c r="B72" s="5">
        <v>1634</v>
      </c>
      <c r="C72" s="5">
        <v>27735</v>
      </c>
      <c r="D72" s="5">
        <v>5865</v>
      </c>
      <c r="E72" s="12">
        <f>VLOOKUP(A72,'Sales Variance Data'!B125:I199,MATCH($E$3,'Sales Variance Data'!$B$5:$I$5,0),FALSE)</f>
        <v>1.0452961672473782E-2</v>
      </c>
      <c r="F72" s="35">
        <f t="shared" si="9"/>
        <v>4231</v>
      </c>
      <c r="G72" s="19">
        <f t="shared" si="10"/>
        <v>2.561576354679795E-2</v>
      </c>
      <c r="H72" s="19">
        <f t="shared" si="11"/>
        <v>0.1589817483189242</v>
      </c>
      <c r="I72" s="19">
        <f t="shared" si="12"/>
        <v>-0.39328636552009943</v>
      </c>
      <c r="J72" s="19">
        <f t="shared" si="13"/>
        <v>0</v>
      </c>
      <c r="K72" s="19">
        <f t="shared" si="14"/>
        <v>0</v>
      </c>
      <c r="L72" s="19">
        <f t="shared" si="15"/>
        <v>0</v>
      </c>
      <c r="M72" s="19">
        <f t="shared" si="16"/>
        <v>0</v>
      </c>
      <c r="N72" s="19">
        <f t="shared" si="17"/>
        <v>0</v>
      </c>
    </row>
    <row r="73" spans="1:14" x14ac:dyDescent="0.75">
      <c r="A73" s="3" t="s">
        <v>222</v>
      </c>
      <c r="B73" s="5">
        <v>1390</v>
      </c>
      <c r="C73" s="5">
        <v>26970</v>
      </c>
      <c r="D73" s="5">
        <v>5787</v>
      </c>
      <c r="E73" s="12">
        <f>VLOOKUP(A73,'Sales Variance Data'!B126:I200,MATCH($E$3,'Sales Variance Data'!$B$5:$I$5,0),FALSE)</f>
        <v>2.561576354679795E-2</v>
      </c>
      <c r="F73" s="35">
        <f t="shared" si="9"/>
        <v>4397</v>
      </c>
      <c r="G73" s="19">
        <f t="shared" si="10"/>
        <v>0.1589817483189242</v>
      </c>
      <c r="H73" s="19">
        <f t="shared" si="11"/>
        <v>-0.39328636552009943</v>
      </c>
      <c r="I73" s="19">
        <f t="shared" si="12"/>
        <v>0</v>
      </c>
      <c r="J73" s="19">
        <f t="shared" si="13"/>
        <v>0</v>
      </c>
      <c r="K73" s="19">
        <f t="shared" si="14"/>
        <v>0</v>
      </c>
      <c r="L73" s="19">
        <f t="shared" si="15"/>
        <v>0</v>
      </c>
      <c r="M73" s="19">
        <f t="shared" si="16"/>
        <v>0</v>
      </c>
      <c r="N73" s="19">
        <f t="shared" si="17"/>
        <v>0</v>
      </c>
    </row>
    <row r="74" spans="1:14" x14ac:dyDescent="0.75">
      <c r="A74" s="3" t="s">
        <v>221</v>
      </c>
      <c r="B74" s="5">
        <v>1022</v>
      </c>
      <c r="C74" s="5">
        <v>25394</v>
      </c>
      <c r="D74" s="5">
        <v>5151</v>
      </c>
      <c r="E74" s="12">
        <f>VLOOKUP(A74,'Sales Variance Data'!B127:I201,MATCH($E$3,'Sales Variance Data'!$B$5:$I$5,0),FALSE)</f>
        <v>0.1589817483189242</v>
      </c>
      <c r="F74" s="35">
        <f t="shared" si="9"/>
        <v>4129</v>
      </c>
      <c r="G74" s="19">
        <f t="shared" si="10"/>
        <v>-0.39328636552009943</v>
      </c>
      <c r="H74" s="19">
        <f t="shared" si="11"/>
        <v>0</v>
      </c>
      <c r="I74" s="19">
        <f t="shared" si="12"/>
        <v>0</v>
      </c>
      <c r="J74" s="19">
        <f t="shared" si="13"/>
        <v>0</v>
      </c>
      <c r="K74" s="19">
        <f t="shared" si="14"/>
        <v>0</v>
      </c>
      <c r="L74" s="19">
        <f t="shared" si="15"/>
        <v>0</v>
      </c>
      <c r="M74" s="19">
        <f t="shared" si="16"/>
        <v>0</v>
      </c>
      <c r="N74" s="19">
        <f t="shared" si="17"/>
        <v>0</v>
      </c>
    </row>
    <row r="75" spans="1:14" x14ac:dyDescent="0.75">
      <c r="A75" s="3" t="s">
        <v>220</v>
      </c>
      <c r="B75" s="5">
        <v>905</v>
      </c>
      <c r="C75" s="5">
        <v>25148</v>
      </c>
      <c r="D75" s="5">
        <v>5720</v>
      </c>
      <c r="E75" s="12">
        <f>VLOOKUP(A75,'Sales Variance Data'!B128:I202,MATCH($E$3,'Sales Variance Data'!$B$5:$I$5,0),FALSE)</f>
        <v>-0.39328636552009943</v>
      </c>
      <c r="F75" s="35">
        <f t="shared" si="9"/>
        <v>4815</v>
      </c>
      <c r="G75" s="19">
        <f t="shared" si="10"/>
        <v>0</v>
      </c>
      <c r="H75" s="19">
        <f t="shared" si="11"/>
        <v>0</v>
      </c>
      <c r="I75" s="19">
        <f t="shared" si="12"/>
        <v>0</v>
      </c>
      <c r="J75" s="19">
        <f t="shared" si="13"/>
        <v>0</v>
      </c>
      <c r="K75" s="19">
        <f t="shared" si="14"/>
        <v>0</v>
      </c>
      <c r="L75" s="19">
        <f t="shared" si="15"/>
        <v>0</v>
      </c>
      <c r="M75" s="19">
        <f t="shared" si="16"/>
        <v>0</v>
      </c>
      <c r="N75" s="19">
        <f t="shared" si="17"/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B7B92-471E-4576-BA4B-67E5DC74C2B6}">
  <dimension ref="A1:Q17"/>
  <sheetViews>
    <sheetView workbookViewId="0">
      <selection activeCell="H18" sqref="H18"/>
    </sheetView>
  </sheetViews>
  <sheetFormatPr defaultRowHeight="14.75" x14ac:dyDescent="0.75"/>
  <sheetData>
    <row r="1" spans="1:17" x14ac:dyDescent="0.75">
      <c r="A1" s="29"/>
      <c r="B1" s="29" t="s">
        <v>5</v>
      </c>
      <c r="C1" s="29" t="s">
        <v>3</v>
      </c>
      <c r="D1" s="29" t="s">
        <v>4</v>
      </c>
      <c r="E1" s="29" t="s">
        <v>349</v>
      </c>
      <c r="F1" s="29" t="s">
        <v>311</v>
      </c>
      <c r="G1" s="29" t="s">
        <v>312</v>
      </c>
      <c r="H1" s="29" t="s">
        <v>313</v>
      </c>
      <c r="I1" s="29" t="s">
        <v>314</v>
      </c>
      <c r="J1" s="29" t="s">
        <v>315</v>
      </c>
      <c r="K1" s="29" t="s">
        <v>316</v>
      </c>
      <c r="L1" s="29" t="s">
        <v>317</v>
      </c>
      <c r="M1" s="29" t="s">
        <v>318</v>
      </c>
      <c r="N1" s="29" t="s">
        <v>354</v>
      </c>
      <c r="O1" s="29" t="s">
        <v>355</v>
      </c>
      <c r="P1" s="29" t="s">
        <v>356</v>
      </c>
      <c r="Q1" s="29"/>
    </row>
    <row r="2" spans="1:17" x14ac:dyDescent="0.75">
      <c r="A2" s="27" t="s">
        <v>5</v>
      </c>
      <c r="B2" s="27">
        <v>1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</row>
    <row r="3" spans="1:17" x14ac:dyDescent="0.75">
      <c r="A3" s="27" t="s">
        <v>3</v>
      </c>
      <c r="B3" s="27">
        <v>-0.45768503935776311</v>
      </c>
      <c r="C3" s="27">
        <v>1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</row>
    <row r="4" spans="1:17" x14ac:dyDescent="0.75">
      <c r="A4" s="27" t="s">
        <v>4</v>
      </c>
      <c r="B4" s="27">
        <v>2.3036862933924524E-3</v>
      </c>
      <c r="C4" s="50">
        <v>-0.89016639700758626</v>
      </c>
      <c r="D4" s="27">
        <v>1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</row>
    <row r="5" spans="1:17" x14ac:dyDescent="0.75">
      <c r="A5" s="27" t="s">
        <v>349</v>
      </c>
      <c r="B5" s="27">
        <v>0.32125337000566007</v>
      </c>
      <c r="C5" s="27">
        <v>-0.10630849926041949</v>
      </c>
      <c r="D5" s="27">
        <v>-4.506309880542609E-2</v>
      </c>
      <c r="E5" s="27">
        <v>1</v>
      </c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</row>
    <row r="6" spans="1:17" x14ac:dyDescent="0.75">
      <c r="A6" s="27" t="s">
        <v>311</v>
      </c>
      <c r="B6" s="27">
        <v>7.2885951838216861E-2</v>
      </c>
      <c r="C6" s="27">
        <v>7.0330348788064032E-2</v>
      </c>
      <c r="D6" s="27">
        <v>-0.11645250169457824</v>
      </c>
      <c r="E6" s="27">
        <v>0.10352408160870874</v>
      </c>
      <c r="F6" s="27">
        <v>1</v>
      </c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</row>
    <row r="7" spans="1:17" x14ac:dyDescent="0.75">
      <c r="A7" s="27" t="s">
        <v>312</v>
      </c>
      <c r="B7" s="27">
        <v>-0.26822561521438842</v>
      </c>
      <c r="C7" s="27">
        <v>0.17163270806015646</v>
      </c>
      <c r="D7" s="27">
        <v>-5.5582406600617688E-2</v>
      </c>
      <c r="E7" s="27">
        <v>-0.22286072447876029</v>
      </c>
      <c r="F7" s="27">
        <v>0.10366599234116188</v>
      </c>
      <c r="G7" s="27">
        <v>1</v>
      </c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x14ac:dyDescent="0.75">
      <c r="A8" s="27" t="s">
        <v>313</v>
      </c>
      <c r="B8" s="27">
        <v>-0.1096420958493997</v>
      </c>
      <c r="C8" s="27">
        <v>-3.230137734360037E-2</v>
      </c>
      <c r="D8" s="27">
        <v>9.2516927668473525E-2</v>
      </c>
      <c r="E8" s="27">
        <v>-0.1606813837306702</v>
      </c>
      <c r="F8" s="27">
        <v>-0.22462645426428285</v>
      </c>
      <c r="G8" s="27">
        <v>0.10066546200578377</v>
      </c>
      <c r="H8" s="27">
        <v>1</v>
      </c>
      <c r="I8" s="27"/>
      <c r="J8" s="27"/>
      <c r="K8" s="27"/>
      <c r="L8" s="27"/>
      <c r="M8" s="27"/>
      <c r="N8" s="27"/>
      <c r="O8" s="27"/>
      <c r="P8" s="27"/>
      <c r="Q8" s="27"/>
    </row>
    <row r="9" spans="1:17" x14ac:dyDescent="0.75">
      <c r="A9" s="27" t="s">
        <v>314</v>
      </c>
      <c r="B9" s="27">
        <v>0.10979674236051298</v>
      </c>
      <c r="C9" s="27">
        <v>-0.16737383418997492</v>
      </c>
      <c r="D9" s="27">
        <v>0.13198086553002414</v>
      </c>
      <c r="E9" s="27">
        <v>9.1790158676322162E-2</v>
      </c>
      <c r="F9" s="27">
        <v>-0.16080876756569978</v>
      </c>
      <c r="G9" s="27">
        <v>-0.2268127992608511</v>
      </c>
      <c r="H9" s="27">
        <v>9.3920972010900133E-2</v>
      </c>
      <c r="I9" s="27">
        <v>1</v>
      </c>
      <c r="J9" s="27"/>
      <c r="K9" s="27"/>
      <c r="L9" s="27"/>
      <c r="M9" s="27"/>
      <c r="N9" s="27"/>
      <c r="O9" s="27"/>
      <c r="P9" s="27"/>
      <c r="Q9" s="27"/>
    </row>
    <row r="10" spans="1:17" x14ac:dyDescent="0.75">
      <c r="A10" s="27" t="s">
        <v>315</v>
      </c>
      <c r="B10" s="27">
        <v>2.3130817859767444E-3</v>
      </c>
      <c r="C10" s="27">
        <v>-4.7812996693730618E-2</v>
      </c>
      <c r="D10" s="27">
        <v>5.2590474063595113E-2</v>
      </c>
      <c r="E10" s="27">
        <v>0.15599992862226369</v>
      </c>
      <c r="F10" s="27">
        <v>9.2001284694523053E-2</v>
      </c>
      <c r="G10" s="27">
        <v>-0.16221595234018471</v>
      </c>
      <c r="H10" s="27">
        <v>-0.23459427071820635</v>
      </c>
      <c r="I10" s="27">
        <v>9.1730227368610306E-2</v>
      </c>
      <c r="J10" s="27">
        <v>1</v>
      </c>
      <c r="K10" s="27"/>
      <c r="L10" s="27"/>
      <c r="M10" s="27"/>
      <c r="N10" s="27"/>
      <c r="O10" s="27"/>
      <c r="P10" s="27"/>
      <c r="Q10" s="27"/>
    </row>
    <row r="11" spans="1:17" x14ac:dyDescent="0.75">
      <c r="A11" s="27" t="s">
        <v>316</v>
      </c>
      <c r="B11" s="27">
        <v>-0.1116497831175169</v>
      </c>
      <c r="C11" s="27">
        <v>0.20469617422257452</v>
      </c>
      <c r="D11" s="27">
        <v>-0.17300812811452229</v>
      </c>
      <c r="E11" s="27">
        <v>-7.1937108833981481E-2</v>
      </c>
      <c r="F11" s="27">
        <v>0.1570520768388772</v>
      </c>
      <c r="G11" s="27">
        <v>8.9418472342447236E-2</v>
      </c>
      <c r="H11" s="27">
        <v>-0.17863590122774603</v>
      </c>
      <c r="I11" s="27">
        <v>-0.24254845527437166</v>
      </c>
      <c r="J11" s="27">
        <v>8.7863841424383721E-2</v>
      </c>
      <c r="K11" s="27">
        <v>1</v>
      </c>
      <c r="L11" s="27"/>
      <c r="M11" s="27"/>
      <c r="N11" s="27"/>
      <c r="O11" s="27"/>
      <c r="P11" s="27"/>
      <c r="Q11" s="27"/>
    </row>
    <row r="12" spans="1:17" x14ac:dyDescent="0.75">
      <c r="A12" s="27" t="s">
        <v>317</v>
      </c>
      <c r="B12" s="27">
        <v>-4.2125549129515723E-2</v>
      </c>
      <c r="C12" s="27">
        <v>0.10488884746530056</v>
      </c>
      <c r="D12" s="27">
        <v>-9.6382052275513899E-2</v>
      </c>
      <c r="E12" s="27">
        <v>-0.17619716687483242</v>
      </c>
      <c r="F12" s="27">
        <v>-7.2014710285218081E-2</v>
      </c>
      <c r="G12" s="27">
        <v>0.15970298285304166</v>
      </c>
      <c r="H12" s="27">
        <v>9.9705277585114591E-2</v>
      </c>
      <c r="I12" s="27">
        <v>-0.17508384463032883</v>
      </c>
      <c r="J12" s="27">
        <v>-0.24017249176352673</v>
      </c>
      <c r="K12" s="27">
        <v>9.6121688150420756E-2</v>
      </c>
      <c r="L12" s="27">
        <v>1</v>
      </c>
      <c r="M12" s="27"/>
      <c r="N12" s="27"/>
      <c r="O12" s="27"/>
      <c r="P12" s="27"/>
      <c r="Q12" s="27"/>
    </row>
    <row r="13" spans="1:17" x14ac:dyDescent="0.75">
      <c r="A13" s="27" t="s">
        <v>318</v>
      </c>
      <c r="B13" s="27">
        <v>-7.7180362859359711E-2</v>
      </c>
      <c r="C13" s="27">
        <v>3.4545456991624375E-2</v>
      </c>
      <c r="D13" s="27">
        <v>6.9817157753067946E-4</v>
      </c>
      <c r="E13" s="27">
        <v>-0.11250550269886407</v>
      </c>
      <c r="F13" s="27">
        <v>-0.17645408924336428</v>
      </c>
      <c r="G13" s="27">
        <v>-7.0137918590118323E-2</v>
      </c>
      <c r="H13" s="27">
        <v>0.16996378546472996</v>
      </c>
      <c r="I13" s="27">
        <v>0.10399394920019379</v>
      </c>
      <c r="J13" s="27">
        <v>-0.17268565955223694</v>
      </c>
      <c r="K13" s="27">
        <v>-0.23503770496745674</v>
      </c>
      <c r="L13" s="27">
        <v>9.2311318649193314E-2</v>
      </c>
      <c r="M13" s="27">
        <v>1</v>
      </c>
      <c r="N13" s="27"/>
      <c r="O13" s="27"/>
      <c r="P13" s="27"/>
      <c r="Q13" s="27"/>
    </row>
    <row r="14" spans="1:17" x14ac:dyDescent="0.75">
      <c r="A14" s="27" t="s">
        <v>354</v>
      </c>
      <c r="B14" s="27">
        <v>-0.11549603044237469</v>
      </c>
      <c r="C14" s="27">
        <v>-0.38789342763236201</v>
      </c>
      <c r="D14" s="50">
        <v>0.50852439540449645</v>
      </c>
      <c r="E14" s="27">
        <v>-0.16464283428304863</v>
      </c>
      <c r="F14" s="27">
        <v>-0.13546559196234925</v>
      </c>
      <c r="G14" s="27">
        <v>-0.12572850504447808</v>
      </c>
      <c r="H14" s="27">
        <v>-6.3475931773580033E-2</v>
      </c>
      <c r="I14" s="27">
        <v>-0.12026035169213972</v>
      </c>
      <c r="J14" s="27">
        <v>-0.10938255098353122</v>
      </c>
      <c r="K14" s="27">
        <v>-0.11446315061717581</v>
      </c>
      <c r="L14" s="27">
        <v>-0.10874594318849676</v>
      </c>
      <c r="M14" s="27">
        <v>-0.13918346782846536</v>
      </c>
      <c r="N14" s="27">
        <v>1</v>
      </c>
      <c r="O14" s="27"/>
      <c r="P14" s="27"/>
      <c r="Q14" s="27"/>
    </row>
    <row r="15" spans="1:17" x14ac:dyDescent="0.75">
      <c r="A15" s="27" t="s">
        <v>355</v>
      </c>
      <c r="B15" s="27">
        <v>-3.2665811487605424E-2</v>
      </c>
      <c r="C15" s="27">
        <v>-0.43691271343862859</v>
      </c>
      <c r="D15" s="50">
        <v>0.50814075612244591</v>
      </c>
      <c r="E15" s="27">
        <v>-7.8075597241857031E-2</v>
      </c>
      <c r="F15" s="27">
        <v>-7.7349169183536265E-2</v>
      </c>
      <c r="G15" s="27">
        <v>-0.14623913604644664</v>
      </c>
      <c r="H15" s="27">
        <v>-0.13575822965615686</v>
      </c>
      <c r="I15" s="27">
        <v>-0.13218838441920033</v>
      </c>
      <c r="J15" s="27">
        <v>-0.11038333389527626</v>
      </c>
      <c r="K15" s="27">
        <v>-0.11951110594640207</v>
      </c>
      <c r="L15" s="27">
        <v>-7.4470973111965155E-2</v>
      </c>
      <c r="M15" s="27">
        <v>-0.13125694904412782</v>
      </c>
      <c r="N15" s="50">
        <v>0.89583499314191972</v>
      </c>
      <c r="O15" s="27">
        <v>1</v>
      </c>
      <c r="P15" s="27"/>
      <c r="Q15" s="27"/>
    </row>
    <row r="16" spans="1:17" x14ac:dyDescent="0.75">
      <c r="A16" s="27" t="s">
        <v>356</v>
      </c>
      <c r="B16" s="27">
        <v>-7.8830549074020442E-2</v>
      </c>
      <c r="C16" s="27">
        <v>-0.43080637346439449</v>
      </c>
      <c r="D16" s="50">
        <v>0.52528761591142747</v>
      </c>
      <c r="E16" s="27">
        <v>-0.10040883021038044</v>
      </c>
      <c r="F16" s="27">
        <v>-9.2001523933545465E-2</v>
      </c>
      <c r="G16" s="27">
        <v>-0.11044231882209632</v>
      </c>
      <c r="H16" s="27">
        <v>-0.12120747681209053</v>
      </c>
      <c r="I16" s="27">
        <v>-0.12418426486818777</v>
      </c>
      <c r="J16" s="27">
        <v>-0.12905284344131945</v>
      </c>
      <c r="K16" s="27">
        <v>-0.12687806705505295</v>
      </c>
      <c r="L16" s="27">
        <v>-0.10829342213356118</v>
      </c>
      <c r="M16" s="27">
        <v>-0.1154387693504423</v>
      </c>
      <c r="N16" s="50">
        <v>0.93666344893157227</v>
      </c>
      <c r="O16" s="50">
        <v>0.96584263072582111</v>
      </c>
      <c r="P16" s="27">
        <v>1</v>
      </c>
      <c r="Q16" s="27"/>
    </row>
    <row r="17" spans="1:17" ht="15.5" thickBot="1" x14ac:dyDescent="0.9">
      <c r="A17" s="28"/>
      <c r="B17" s="28" t="e">
        <v>#DIV/0!</v>
      </c>
      <c r="C17" s="28" t="e">
        <v>#DIV/0!</v>
      </c>
      <c r="D17" s="28" t="e">
        <v>#DIV/0!</v>
      </c>
      <c r="E17" s="28" t="e">
        <v>#DIV/0!</v>
      </c>
      <c r="F17" s="28" t="e">
        <v>#DIV/0!</v>
      </c>
      <c r="G17" s="28" t="e">
        <v>#DIV/0!</v>
      </c>
      <c r="H17" s="28" t="e">
        <v>#DIV/0!</v>
      </c>
      <c r="I17" s="28" t="e">
        <v>#DIV/0!</v>
      </c>
      <c r="J17" s="28" t="e">
        <v>#DIV/0!</v>
      </c>
      <c r="K17" s="28" t="e">
        <v>#DIV/0!</v>
      </c>
      <c r="L17" s="28" t="e">
        <v>#DIV/0!</v>
      </c>
      <c r="M17" s="28" t="e">
        <v>#DIV/0!</v>
      </c>
      <c r="N17" s="28" t="e">
        <v>#DIV/0!</v>
      </c>
      <c r="O17" s="28" t="e">
        <v>#DIV/0!</v>
      </c>
      <c r="P17" s="28" t="e">
        <v>#DIV/0!</v>
      </c>
      <c r="Q17" s="28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DB56C-5AFC-4B46-89A3-DDDB489CF305}">
  <dimension ref="A1:T72"/>
  <sheetViews>
    <sheetView topLeftCell="B1" workbookViewId="0">
      <selection activeCell="J1" sqref="J1:Q1048576"/>
    </sheetView>
  </sheetViews>
  <sheetFormatPr defaultRowHeight="14.75" x14ac:dyDescent="0.75"/>
  <cols>
    <col min="1" max="1" width="11" style="4" bestFit="1" customWidth="1"/>
    <col min="2" max="2" width="20.6796875" customWidth="1"/>
    <col min="3" max="3" width="20.31640625" bestFit="1" customWidth="1"/>
    <col min="4" max="4" width="18.54296875" bestFit="1" customWidth="1"/>
    <col min="5" max="5" width="19" bestFit="1" customWidth="1"/>
    <col min="6" max="6" width="18" style="12" bestFit="1" customWidth="1"/>
    <col min="7" max="8" width="8.453125" bestFit="1" customWidth="1"/>
    <col min="9" max="9" width="18" bestFit="1" customWidth="1"/>
    <col min="10" max="14" width="8.453125" bestFit="1" customWidth="1"/>
    <col min="15" max="15" width="19.76953125" style="23" bestFit="1" customWidth="1"/>
    <col min="16" max="16" width="18.54296875" style="23" bestFit="1" customWidth="1"/>
    <col min="17" max="17" width="19" style="23" bestFit="1" customWidth="1"/>
  </cols>
  <sheetData>
    <row r="1" spans="1:20" s="35" customFormat="1" ht="25.2" customHeight="1" x14ac:dyDescent="0.75">
      <c r="A1" s="7" t="s">
        <v>76</v>
      </c>
      <c r="B1" s="26" t="s">
        <v>305</v>
      </c>
      <c r="C1" s="22" t="s">
        <v>346</v>
      </c>
      <c r="D1" s="22" t="s">
        <v>347</v>
      </c>
      <c r="E1" s="22" t="s">
        <v>348</v>
      </c>
      <c r="F1" s="51" t="s">
        <v>5</v>
      </c>
      <c r="G1" s="51" t="s">
        <v>3</v>
      </c>
      <c r="H1" s="51" t="s">
        <v>4</v>
      </c>
      <c r="I1" s="36" t="s">
        <v>349</v>
      </c>
      <c r="J1" s="21" t="s">
        <v>311</v>
      </c>
      <c r="K1" s="21" t="s">
        <v>312</v>
      </c>
      <c r="L1" s="21" t="s">
        <v>313</v>
      </c>
      <c r="M1" s="21" t="s">
        <v>314</v>
      </c>
      <c r="N1" s="21" t="s">
        <v>315</v>
      </c>
      <c r="O1" s="21" t="s">
        <v>316</v>
      </c>
      <c r="P1" s="21" t="s">
        <v>317</v>
      </c>
      <c r="Q1" s="21" t="s">
        <v>318</v>
      </c>
      <c r="R1" s="22" t="s">
        <v>354</v>
      </c>
      <c r="S1" s="22" t="s">
        <v>355</v>
      </c>
      <c r="T1" s="22" t="s">
        <v>356</v>
      </c>
    </row>
    <row r="2" spans="1:20" x14ac:dyDescent="0.75">
      <c r="A2" s="4" t="s">
        <v>77</v>
      </c>
      <c r="B2" t="s">
        <v>289</v>
      </c>
      <c r="C2">
        <v>16</v>
      </c>
      <c r="D2">
        <v>363</v>
      </c>
      <c r="E2">
        <v>43</v>
      </c>
      <c r="F2" s="47">
        <v>3.7914691943127965E-2</v>
      </c>
      <c r="G2" s="47">
        <v>0.8601895734597157</v>
      </c>
      <c r="H2" s="47">
        <v>0.1018957345971564</v>
      </c>
      <c r="I2" s="12">
        <v>8.9141004862236528E-3</v>
      </c>
      <c r="J2" s="12">
        <v>-1.927710843373498E-2</v>
      </c>
      <c r="K2" s="12">
        <v>-0.11056511056511054</v>
      </c>
      <c r="L2" s="12">
        <v>-4.3278084714548755E-2</v>
      </c>
      <c r="M2" s="12">
        <v>-2.791145332050049E-2</v>
      </c>
      <c r="N2" s="12">
        <v>-8.4158415841584122E-2</v>
      </c>
      <c r="O2" s="12">
        <v>7.3513513513513429E-2</v>
      </c>
      <c r="P2" s="12">
        <v>6.7472306143000926E-2</v>
      </c>
      <c r="Q2" s="12">
        <v>9.4339622641510523E-3</v>
      </c>
      <c r="R2" s="35"/>
      <c r="S2" s="35">
        <v>4</v>
      </c>
      <c r="T2" s="35"/>
    </row>
    <row r="3" spans="1:20" x14ac:dyDescent="0.75">
      <c r="A3" s="4" t="s">
        <v>78</v>
      </c>
      <c r="B3" t="s">
        <v>288</v>
      </c>
      <c r="C3">
        <v>42</v>
      </c>
      <c r="D3">
        <v>1932</v>
      </c>
      <c r="E3">
        <v>86</v>
      </c>
      <c r="F3" s="47">
        <v>2.0388349514563107E-2</v>
      </c>
      <c r="G3" s="47">
        <v>0.93786407766990287</v>
      </c>
      <c r="H3" s="47">
        <v>4.1747572815533977E-2</v>
      </c>
      <c r="I3" s="12">
        <v>-1.927710843373498E-2</v>
      </c>
      <c r="J3" s="12">
        <v>-0.11056511056511054</v>
      </c>
      <c r="K3" s="12">
        <v>-4.3278084714548755E-2</v>
      </c>
      <c r="L3" s="12">
        <v>-2.791145332050049E-2</v>
      </c>
      <c r="M3" s="12">
        <v>-8.4158415841584122E-2</v>
      </c>
      <c r="N3" s="12">
        <v>7.3513513513513429E-2</v>
      </c>
      <c r="O3" s="12">
        <v>6.7472306143000926E-2</v>
      </c>
      <c r="P3" s="12">
        <v>9.4339622641510523E-3</v>
      </c>
      <c r="Q3" s="12">
        <v>-9.3457943925233655E-3</v>
      </c>
      <c r="R3" s="35"/>
      <c r="S3" s="35">
        <v>19</v>
      </c>
      <c r="T3" s="35">
        <v>5</v>
      </c>
    </row>
    <row r="4" spans="1:20" x14ac:dyDescent="0.75">
      <c r="A4" s="4" t="s">
        <v>79</v>
      </c>
      <c r="B4" t="s">
        <v>287</v>
      </c>
      <c r="C4">
        <v>46</v>
      </c>
      <c r="D4">
        <v>1077</v>
      </c>
      <c r="E4">
        <v>88</v>
      </c>
      <c r="F4" s="47">
        <v>3.7985136251032205E-2</v>
      </c>
      <c r="G4" s="47">
        <v>0.88934764657308008</v>
      </c>
      <c r="H4" s="47">
        <v>7.2667217175887699E-2</v>
      </c>
      <c r="I4" s="12">
        <v>-0.11056511056511054</v>
      </c>
      <c r="J4" s="12">
        <v>-4.3278084714548755E-2</v>
      </c>
      <c r="K4" s="12">
        <v>-2.791145332050049E-2</v>
      </c>
      <c r="L4" s="12">
        <v>-8.4158415841584122E-2</v>
      </c>
      <c r="M4" s="12">
        <v>7.3513513513513429E-2</v>
      </c>
      <c r="N4" s="12">
        <v>6.7472306143000926E-2</v>
      </c>
      <c r="O4" s="12">
        <v>9.4339622641510523E-3</v>
      </c>
      <c r="P4" s="12">
        <v>-9.3457943925233655E-3</v>
      </c>
      <c r="Q4" s="12">
        <v>-5.3773584905660421E-2</v>
      </c>
      <c r="R4" s="35"/>
      <c r="S4" s="35">
        <v>15</v>
      </c>
      <c r="T4" s="35">
        <v>4</v>
      </c>
    </row>
    <row r="5" spans="1:20" x14ac:dyDescent="0.75">
      <c r="A5" s="4" t="s">
        <v>80</v>
      </c>
      <c r="B5" t="s">
        <v>286</v>
      </c>
      <c r="C5">
        <v>28</v>
      </c>
      <c r="D5">
        <v>945</v>
      </c>
      <c r="E5">
        <v>111</v>
      </c>
      <c r="F5" s="47">
        <v>2.5830258302583026E-2</v>
      </c>
      <c r="G5" s="47">
        <v>0.87177121771217714</v>
      </c>
      <c r="H5" s="47">
        <v>0.10239852398523985</v>
      </c>
      <c r="I5" s="12">
        <v>-4.3278084714548755E-2</v>
      </c>
      <c r="J5" s="12">
        <v>-2.791145332050049E-2</v>
      </c>
      <c r="K5" s="12">
        <v>-8.4158415841584122E-2</v>
      </c>
      <c r="L5" s="12">
        <v>7.3513513513513429E-2</v>
      </c>
      <c r="M5" s="12">
        <v>6.7472306143000926E-2</v>
      </c>
      <c r="N5" s="12">
        <v>9.4339622641510523E-3</v>
      </c>
      <c r="O5" s="12">
        <v>-9.3457943925233655E-3</v>
      </c>
      <c r="P5" s="12">
        <v>-5.3773584905660421E-2</v>
      </c>
      <c r="Q5" s="12">
        <v>5.1844466600199368E-2</v>
      </c>
      <c r="R5" s="35"/>
      <c r="S5" s="35">
        <v>23</v>
      </c>
      <c r="T5" s="35">
        <v>15</v>
      </c>
    </row>
    <row r="6" spans="1:20" x14ac:dyDescent="0.75">
      <c r="A6" s="4" t="s">
        <v>81</v>
      </c>
      <c r="B6" t="s">
        <v>285</v>
      </c>
      <c r="C6">
        <v>35</v>
      </c>
      <c r="D6">
        <v>1011</v>
      </c>
      <c r="E6">
        <v>92</v>
      </c>
      <c r="F6" s="47">
        <v>3.0755711775043937E-2</v>
      </c>
      <c r="G6" s="47">
        <v>0.88840070298769769</v>
      </c>
      <c r="H6" s="47">
        <v>8.0843585237258347E-2</v>
      </c>
      <c r="I6" s="12">
        <v>-2.791145332050049E-2</v>
      </c>
      <c r="J6" s="12">
        <v>-8.4158415841584122E-2</v>
      </c>
      <c r="K6" s="12">
        <v>7.3513513513513429E-2</v>
      </c>
      <c r="L6" s="12">
        <v>6.7472306143000926E-2</v>
      </c>
      <c r="M6" s="12">
        <v>9.4339622641510523E-3</v>
      </c>
      <c r="N6" s="12">
        <v>-9.3457943925233655E-3</v>
      </c>
      <c r="O6" s="12">
        <v>-5.3773584905660421E-2</v>
      </c>
      <c r="P6" s="12">
        <v>5.1844466600199368E-2</v>
      </c>
      <c r="Q6" s="12">
        <v>2.6540284360189625E-2</v>
      </c>
      <c r="R6" s="35">
        <v>1</v>
      </c>
      <c r="S6" s="35">
        <v>14</v>
      </c>
      <c r="T6" s="35">
        <v>9</v>
      </c>
    </row>
    <row r="7" spans="1:20" x14ac:dyDescent="0.75">
      <c r="A7" s="4" t="s">
        <v>82</v>
      </c>
      <c r="B7" t="s">
        <v>284</v>
      </c>
      <c r="C7">
        <v>49</v>
      </c>
      <c r="D7">
        <v>1027</v>
      </c>
      <c r="E7">
        <v>118</v>
      </c>
      <c r="F7" s="47">
        <v>4.1038525963149081E-2</v>
      </c>
      <c r="G7" s="47">
        <v>0.86013400335008372</v>
      </c>
      <c r="H7" s="47">
        <v>9.8827470686767172E-2</v>
      </c>
      <c r="I7" s="12">
        <v>-8.4158415841584122E-2</v>
      </c>
      <c r="J7" s="12">
        <v>7.3513513513513429E-2</v>
      </c>
      <c r="K7" s="12">
        <v>6.7472306143000926E-2</v>
      </c>
      <c r="L7" s="12">
        <v>9.4339622641510523E-3</v>
      </c>
      <c r="M7" s="12">
        <v>-9.3457943925233655E-3</v>
      </c>
      <c r="N7" s="12">
        <v>-5.3773584905660421E-2</v>
      </c>
      <c r="O7" s="12">
        <v>5.1844466600199368E-2</v>
      </c>
      <c r="P7" s="12">
        <v>2.6540284360189625E-2</v>
      </c>
      <c r="Q7" s="12">
        <v>1.8467220683287211E-2</v>
      </c>
      <c r="R7" s="35"/>
      <c r="S7" s="35">
        <v>42</v>
      </c>
      <c r="T7" s="35">
        <v>10</v>
      </c>
    </row>
    <row r="8" spans="1:20" x14ac:dyDescent="0.75">
      <c r="A8" s="4" t="s">
        <v>83</v>
      </c>
      <c r="B8" t="s">
        <v>283</v>
      </c>
      <c r="C8">
        <v>34</v>
      </c>
      <c r="D8">
        <v>1037</v>
      </c>
      <c r="E8">
        <v>145</v>
      </c>
      <c r="F8" s="47">
        <v>2.7960526315789474E-2</v>
      </c>
      <c r="G8" s="47">
        <v>0.85279605263157898</v>
      </c>
      <c r="H8" s="47">
        <v>0.11924342105263158</v>
      </c>
      <c r="I8" s="12">
        <v>7.3513513513513429E-2</v>
      </c>
      <c r="J8" s="12">
        <v>6.7472306143000926E-2</v>
      </c>
      <c r="K8" s="12">
        <v>9.4339622641510523E-3</v>
      </c>
      <c r="L8" s="12">
        <v>-9.3457943925233655E-3</v>
      </c>
      <c r="M8" s="12">
        <v>-5.3773584905660421E-2</v>
      </c>
      <c r="N8" s="12">
        <v>5.1844466600199368E-2</v>
      </c>
      <c r="O8" s="12">
        <v>2.6540284360189625E-2</v>
      </c>
      <c r="P8" s="12">
        <v>1.8467220683287211E-2</v>
      </c>
      <c r="Q8" s="12">
        <v>2.5385312783318129E-2</v>
      </c>
      <c r="R8" s="35"/>
      <c r="S8" s="35">
        <v>19</v>
      </c>
      <c r="T8" s="35">
        <v>3</v>
      </c>
    </row>
    <row r="9" spans="1:20" x14ac:dyDescent="0.75">
      <c r="A9" s="4" t="s">
        <v>84</v>
      </c>
      <c r="B9" t="s">
        <v>282</v>
      </c>
      <c r="C9">
        <v>37</v>
      </c>
      <c r="D9">
        <v>1383</v>
      </c>
      <c r="E9">
        <v>286</v>
      </c>
      <c r="F9" s="47">
        <v>2.1688159437280186E-2</v>
      </c>
      <c r="G9" s="47">
        <v>0.81066822977725672</v>
      </c>
      <c r="H9" s="47">
        <v>0.16764361078546308</v>
      </c>
      <c r="I9" s="12">
        <v>6.7472306143000926E-2</v>
      </c>
      <c r="J9" s="12">
        <v>9.4339622641510523E-3</v>
      </c>
      <c r="K9" s="12">
        <v>-9.3457943925233655E-3</v>
      </c>
      <c r="L9" s="12">
        <v>-5.3773584905660421E-2</v>
      </c>
      <c r="M9" s="12">
        <v>5.1844466600199368E-2</v>
      </c>
      <c r="N9" s="12">
        <v>2.6540284360189625E-2</v>
      </c>
      <c r="O9" s="12">
        <v>1.8467220683287211E-2</v>
      </c>
      <c r="P9" s="12">
        <v>2.5385312783318129E-2</v>
      </c>
      <c r="Q9" s="12">
        <v>0.21396993810786924</v>
      </c>
      <c r="R9" s="35">
        <v>1</v>
      </c>
      <c r="S9" s="35">
        <v>38</v>
      </c>
      <c r="T9" s="35">
        <v>6</v>
      </c>
    </row>
    <row r="10" spans="1:20" x14ac:dyDescent="0.75">
      <c r="A10" s="4" t="s">
        <v>85</v>
      </c>
      <c r="B10" t="s">
        <v>281</v>
      </c>
      <c r="C10">
        <v>21</v>
      </c>
      <c r="D10">
        <v>1204</v>
      </c>
      <c r="E10">
        <v>134</v>
      </c>
      <c r="F10" s="47">
        <v>1.5452538631346579E-2</v>
      </c>
      <c r="G10" s="47">
        <v>0.88594554819720384</v>
      </c>
      <c r="H10" s="47">
        <v>9.860191317144959E-2</v>
      </c>
      <c r="I10" s="12">
        <v>9.4339622641510523E-3</v>
      </c>
      <c r="J10" s="12">
        <v>-9.3457943925233655E-3</v>
      </c>
      <c r="K10" s="12">
        <v>-5.3773584905660421E-2</v>
      </c>
      <c r="L10" s="12">
        <v>5.1844466600199368E-2</v>
      </c>
      <c r="M10" s="12">
        <v>2.6540284360189625E-2</v>
      </c>
      <c r="N10" s="12">
        <v>1.8467220683287211E-2</v>
      </c>
      <c r="O10" s="12">
        <v>2.5385312783318129E-2</v>
      </c>
      <c r="P10" s="12">
        <v>0.21396993810786924</v>
      </c>
      <c r="Q10" s="12">
        <v>-0.112163146394756</v>
      </c>
      <c r="R10" s="35">
        <v>1</v>
      </c>
      <c r="S10" s="35">
        <v>32</v>
      </c>
      <c r="T10" s="35">
        <v>3</v>
      </c>
    </row>
    <row r="11" spans="1:20" x14ac:dyDescent="0.75">
      <c r="A11" s="4" t="s">
        <v>86</v>
      </c>
      <c r="B11" t="s">
        <v>280</v>
      </c>
      <c r="C11">
        <v>36</v>
      </c>
      <c r="D11">
        <v>1020</v>
      </c>
      <c r="E11">
        <v>103</v>
      </c>
      <c r="F11" s="47">
        <v>3.1061259706643658E-2</v>
      </c>
      <c r="G11" s="47">
        <v>0.88006902502157036</v>
      </c>
      <c r="H11" s="47">
        <v>8.8869715271786026E-2</v>
      </c>
      <c r="I11" s="12">
        <v>-9.3457943925233655E-3</v>
      </c>
      <c r="J11" s="12">
        <v>-5.3773584905660421E-2</v>
      </c>
      <c r="K11" s="12">
        <v>5.1844466600199368E-2</v>
      </c>
      <c r="L11" s="12">
        <v>2.6540284360189625E-2</v>
      </c>
      <c r="M11" s="12">
        <v>1.8467220683287211E-2</v>
      </c>
      <c r="N11" s="12">
        <v>2.5385312783318129E-2</v>
      </c>
      <c r="O11" s="12">
        <v>0.21396993810786924</v>
      </c>
      <c r="P11" s="12">
        <v>-0.112163146394756</v>
      </c>
      <c r="Q11" s="12">
        <v>6.480721903199349E-2</v>
      </c>
      <c r="R11" s="35">
        <v>1</v>
      </c>
      <c r="S11" s="35">
        <v>43</v>
      </c>
      <c r="T11" s="35">
        <v>13</v>
      </c>
    </row>
    <row r="12" spans="1:20" x14ac:dyDescent="0.75">
      <c r="A12" s="4" t="s">
        <v>87</v>
      </c>
      <c r="B12" t="s">
        <v>293</v>
      </c>
      <c r="C12">
        <v>53</v>
      </c>
      <c r="D12">
        <v>1366</v>
      </c>
      <c r="E12">
        <v>137</v>
      </c>
      <c r="F12" s="47">
        <v>3.4061696658097683E-2</v>
      </c>
      <c r="G12" s="47">
        <v>0.87789203084832901</v>
      </c>
      <c r="H12" s="47">
        <v>8.804627249357326E-2</v>
      </c>
      <c r="I12" s="12">
        <v>-5.3773584905660421E-2</v>
      </c>
      <c r="J12" s="12">
        <v>5.1844466600199368E-2</v>
      </c>
      <c r="K12" s="12">
        <v>2.6540284360189625E-2</v>
      </c>
      <c r="L12" s="12">
        <v>1.8467220683287211E-2</v>
      </c>
      <c r="M12" s="12">
        <v>2.5385312783318129E-2</v>
      </c>
      <c r="N12" s="12">
        <v>0.21396993810786924</v>
      </c>
      <c r="O12" s="12">
        <v>-0.112163146394756</v>
      </c>
      <c r="P12" s="12">
        <v>6.480721903199349E-2</v>
      </c>
      <c r="Q12" s="12">
        <v>4.2372881355932313E-2</v>
      </c>
      <c r="R12" s="35"/>
      <c r="S12" s="35">
        <v>136</v>
      </c>
      <c r="T12" s="35">
        <v>68</v>
      </c>
    </row>
    <row r="13" spans="1:20" x14ac:dyDescent="0.75">
      <c r="A13" s="4" t="s">
        <v>88</v>
      </c>
      <c r="B13" t="s">
        <v>279</v>
      </c>
      <c r="C13">
        <v>42</v>
      </c>
      <c r="D13">
        <v>1491</v>
      </c>
      <c r="E13">
        <v>119</v>
      </c>
      <c r="F13" s="47">
        <v>2.5423728813559324E-2</v>
      </c>
      <c r="G13" s="47">
        <v>0.90254237288135597</v>
      </c>
      <c r="H13" s="47">
        <v>7.2033898305084748E-2</v>
      </c>
      <c r="I13" s="12">
        <v>5.1844466600199368E-2</v>
      </c>
      <c r="J13" s="12">
        <v>2.6540284360189625E-2</v>
      </c>
      <c r="K13" s="12">
        <v>1.8467220683287211E-2</v>
      </c>
      <c r="L13" s="12">
        <v>2.5385312783318129E-2</v>
      </c>
      <c r="M13" s="12">
        <v>0.21396993810786924</v>
      </c>
      <c r="N13" s="12">
        <v>-0.112163146394756</v>
      </c>
      <c r="O13" s="12">
        <v>6.480721903199349E-2</v>
      </c>
      <c r="P13" s="12">
        <v>4.2372881355932313E-2</v>
      </c>
      <c r="Q13" s="12">
        <v>0.12195121951219524</v>
      </c>
      <c r="R13" s="35">
        <v>2</v>
      </c>
      <c r="S13" s="35">
        <v>54</v>
      </c>
      <c r="T13" s="35">
        <v>34</v>
      </c>
    </row>
    <row r="14" spans="1:20" x14ac:dyDescent="0.75">
      <c r="A14" s="4" t="s">
        <v>89</v>
      </c>
      <c r="B14" t="s">
        <v>278</v>
      </c>
      <c r="C14">
        <v>34</v>
      </c>
      <c r="D14">
        <v>1275</v>
      </c>
      <c r="E14">
        <v>246</v>
      </c>
      <c r="F14" s="47">
        <v>2.1864951768488745E-2</v>
      </c>
      <c r="G14" s="47">
        <v>0.819935691318328</v>
      </c>
      <c r="H14" s="47">
        <v>0.15819935691318329</v>
      </c>
      <c r="I14" s="12">
        <v>2.6540284360189625E-2</v>
      </c>
      <c r="J14" s="12">
        <v>1.8467220683287211E-2</v>
      </c>
      <c r="K14" s="12">
        <v>2.5385312783318129E-2</v>
      </c>
      <c r="L14" s="12">
        <v>0.21396993810786924</v>
      </c>
      <c r="M14" s="12">
        <v>-0.112163146394756</v>
      </c>
      <c r="N14" s="12">
        <v>6.480721903199349E-2</v>
      </c>
      <c r="O14" s="12">
        <v>4.2372881355932313E-2</v>
      </c>
      <c r="P14" s="12">
        <v>0.12195121951219524</v>
      </c>
      <c r="Q14" s="12">
        <v>7.9710144927536142E-2</v>
      </c>
      <c r="R14" s="35"/>
      <c r="S14" s="35">
        <v>29</v>
      </c>
      <c r="T14" s="35">
        <v>11</v>
      </c>
    </row>
    <row r="15" spans="1:20" x14ac:dyDescent="0.75">
      <c r="A15" s="4" t="s">
        <v>90</v>
      </c>
      <c r="B15" t="s">
        <v>277</v>
      </c>
      <c r="C15">
        <v>47</v>
      </c>
      <c r="D15">
        <v>1374</v>
      </c>
      <c r="E15">
        <v>185</v>
      </c>
      <c r="F15" s="47">
        <v>2.9265255292652552E-2</v>
      </c>
      <c r="G15" s="47">
        <v>0.85554171855541716</v>
      </c>
      <c r="H15" s="47">
        <v>0.11519302615193026</v>
      </c>
      <c r="I15" s="12">
        <v>1.8467220683287211E-2</v>
      </c>
      <c r="J15" s="12">
        <v>2.5385312783318129E-2</v>
      </c>
      <c r="K15" s="12">
        <v>0.21396993810786924</v>
      </c>
      <c r="L15" s="12">
        <v>-0.112163146394756</v>
      </c>
      <c r="M15" s="12">
        <v>6.480721903199349E-2</v>
      </c>
      <c r="N15" s="12">
        <v>4.2372881355932313E-2</v>
      </c>
      <c r="O15" s="12">
        <v>0.12195121951219524</v>
      </c>
      <c r="P15" s="12">
        <v>7.9710144927536142E-2</v>
      </c>
      <c r="Q15" s="12">
        <v>5.5521659548505069E-2</v>
      </c>
      <c r="R15" s="35">
        <v>1</v>
      </c>
      <c r="S15" s="35">
        <v>63</v>
      </c>
      <c r="T15" s="35">
        <v>13</v>
      </c>
    </row>
    <row r="16" spans="1:20" x14ac:dyDescent="0.75">
      <c r="A16" s="4" t="s">
        <v>91</v>
      </c>
      <c r="B16" t="s">
        <v>276</v>
      </c>
      <c r="C16">
        <v>44</v>
      </c>
      <c r="D16">
        <v>1223</v>
      </c>
      <c r="E16">
        <v>242</v>
      </c>
      <c r="F16" s="47">
        <v>2.9158383035122599E-2</v>
      </c>
      <c r="G16" s="47">
        <v>0.81047051027170314</v>
      </c>
      <c r="H16" s="47">
        <v>0.16037110669317428</v>
      </c>
      <c r="I16" s="12">
        <v>2.5385312783318129E-2</v>
      </c>
      <c r="J16" s="12">
        <v>0.21396993810786924</v>
      </c>
      <c r="K16" s="12">
        <v>-0.112163146394756</v>
      </c>
      <c r="L16" s="12">
        <v>6.480721903199349E-2</v>
      </c>
      <c r="M16" s="12">
        <v>4.2372881355932313E-2</v>
      </c>
      <c r="N16" s="12">
        <v>0.12195121951219524</v>
      </c>
      <c r="O16" s="12">
        <v>7.9710144927536142E-2</v>
      </c>
      <c r="P16" s="12">
        <v>5.5521659548505069E-2</v>
      </c>
      <c r="Q16" s="12">
        <v>-7.5722543352601202E-2</v>
      </c>
      <c r="R16" s="35">
        <v>2</v>
      </c>
      <c r="S16" s="35">
        <v>31</v>
      </c>
      <c r="T16" s="35">
        <v>4</v>
      </c>
    </row>
    <row r="17" spans="1:20" x14ac:dyDescent="0.75">
      <c r="A17" s="4" t="s">
        <v>92</v>
      </c>
      <c r="B17" t="s">
        <v>275</v>
      </c>
      <c r="C17">
        <v>41</v>
      </c>
      <c r="D17">
        <v>1225</v>
      </c>
      <c r="E17">
        <v>435</v>
      </c>
      <c r="F17" s="47">
        <v>2.4103468547912992E-2</v>
      </c>
      <c r="G17" s="47">
        <v>0.72016460905349799</v>
      </c>
      <c r="H17" s="47">
        <v>0.25573192239858905</v>
      </c>
      <c r="I17" s="12">
        <v>0.21396993810786924</v>
      </c>
      <c r="J17" s="12">
        <v>-0.112163146394756</v>
      </c>
      <c r="K17" s="12">
        <v>6.480721903199349E-2</v>
      </c>
      <c r="L17" s="12">
        <v>4.2372881355932313E-2</v>
      </c>
      <c r="M17" s="12">
        <v>0.12195121951219524</v>
      </c>
      <c r="N17" s="12">
        <v>7.9710144927536142E-2</v>
      </c>
      <c r="O17" s="12">
        <v>5.5521659548505069E-2</v>
      </c>
      <c r="P17" s="12">
        <v>-7.5722543352601202E-2</v>
      </c>
      <c r="Q17" s="12">
        <v>-0.1694809255784866</v>
      </c>
      <c r="R17" s="35"/>
      <c r="S17" s="35">
        <v>30</v>
      </c>
      <c r="T17" s="35">
        <v>13</v>
      </c>
    </row>
    <row r="18" spans="1:20" x14ac:dyDescent="0.75">
      <c r="A18" s="4" t="s">
        <v>93</v>
      </c>
      <c r="B18" t="s">
        <v>274</v>
      </c>
      <c r="C18">
        <v>50</v>
      </c>
      <c r="D18">
        <v>1243</v>
      </c>
      <c r="E18">
        <v>430</v>
      </c>
      <c r="F18" s="47">
        <v>2.9019152640742889E-2</v>
      </c>
      <c r="G18" s="47">
        <v>0.72141613464886822</v>
      </c>
      <c r="H18" s="47">
        <v>0.24956471271038885</v>
      </c>
      <c r="I18" s="12">
        <v>-0.112163146394756</v>
      </c>
      <c r="J18" s="12">
        <v>6.480721903199349E-2</v>
      </c>
      <c r="K18" s="12">
        <v>4.2372881355932313E-2</v>
      </c>
      <c r="L18" s="12">
        <v>0.12195121951219524</v>
      </c>
      <c r="M18" s="12">
        <v>7.9710144927536142E-2</v>
      </c>
      <c r="N18" s="12">
        <v>5.5521659548505069E-2</v>
      </c>
      <c r="O18" s="12">
        <v>-7.5722543352601202E-2</v>
      </c>
      <c r="P18" s="12">
        <v>-0.1694809255784866</v>
      </c>
      <c r="Q18" s="12">
        <v>7.5301204819277157E-2</v>
      </c>
      <c r="R18" s="35">
        <v>8</v>
      </c>
      <c r="S18" s="35">
        <v>60</v>
      </c>
      <c r="T18" s="35">
        <v>24</v>
      </c>
    </row>
    <row r="19" spans="1:20" x14ac:dyDescent="0.75">
      <c r="A19" s="4" t="s">
        <v>94</v>
      </c>
      <c r="B19" t="s">
        <v>273</v>
      </c>
      <c r="C19">
        <v>75</v>
      </c>
      <c r="D19">
        <v>1490</v>
      </c>
      <c r="E19">
        <v>303</v>
      </c>
      <c r="F19" s="47">
        <v>4.0149892933618841E-2</v>
      </c>
      <c r="G19" s="47">
        <v>0.79764453961456105</v>
      </c>
      <c r="H19" s="47">
        <v>0.16220556745182013</v>
      </c>
      <c r="I19" s="12">
        <v>6.480721903199349E-2</v>
      </c>
      <c r="J19" s="12">
        <v>4.2372881355932313E-2</v>
      </c>
      <c r="K19" s="12">
        <v>0.12195121951219524</v>
      </c>
      <c r="L19" s="12">
        <v>7.9710144927536142E-2</v>
      </c>
      <c r="M19" s="12">
        <v>5.5521659548505069E-2</v>
      </c>
      <c r="N19" s="12">
        <v>-7.5722543352601202E-2</v>
      </c>
      <c r="O19" s="12">
        <v>-0.1694809255784866</v>
      </c>
      <c r="P19" s="12">
        <v>7.5301204819277157E-2</v>
      </c>
      <c r="Q19" s="12">
        <v>6.022408963585435E-2</v>
      </c>
      <c r="R19" s="35">
        <v>1</v>
      </c>
      <c r="S19" s="35">
        <v>54</v>
      </c>
      <c r="T19" s="35">
        <v>9</v>
      </c>
    </row>
    <row r="20" spans="1:20" x14ac:dyDescent="0.75">
      <c r="A20" s="4" t="s">
        <v>95</v>
      </c>
      <c r="B20" t="s">
        <v>272</v>
      </c>
      <c r="C20">
        <v>46</v>
      </c>
      <c r="D20">
        <v>14991</v>
      </c>
      <c r="E20">
        <v>350</v>
      </c>
      <c r="F20" s="47">
        <v>2.9895366218236174E-3</v>
      </c>
      <c r="G20" s="47">
        <v>0.97426398908169232</v>
      </c>
      <c r="H20" s="47">
        <v>2.2746474296484045E-2</v>
      </c>
      <c r="I20" s="12">
        <v>4.2372881355932313E-2</v>
      </c>
      <c r="J20" s="12">
        <v>0.12195121951219524</v>
      </c>
      <c r="K20" s="12">
        <v>7.9710144927536142E-2</v>
      </c>
      <c r="L20" s="12">
        <v>5.5521659548505069E-2</v>
      </c>
      <c r="M20" s="12">
        <v>-7.5722543352601202E-2</v>
      </c>
      <c r="N20" s="12">
        <v>-0.1694809255784866</v>
      </c>
      <c r="O20" s="12">
        <v>7.5301204819277157E-2</v>
      </c>
      <c r="P20" s="12">
        <v>6.022408963585435E-2</v>
      </c>
      <c r="Q20" s="12">
        <v>-4.3593130779392301E-2</v>
      </c>
      <c r="R20" s="35">
        <v>6</v>
      </c>
      <c r="S20" s="35">
        <v>63</v>
      </c>
      <c r="T20" s="35">
        <v>15</v>
      </c>
    </row>
    <row r="21" spans="1:20" x14ac:dyDescent="0.75">
      <c r="A21" s="4" t="s">
        <v>96</v>
      </c>
      <c r="B21" t="s">
        <v>271</v>
      </c>
      <c r="C21">
        <v>52</v>
      </c>
      <c r="D21">
        <v>2080</v>
      </c>
      <c r="E21">
        <v>141</v>
      </c>
      <c r="F21" s="47">
        <v>2.2877254729432469E-2</v>
      </c>
      <c r="G21" s="47">
        <v>0.91509018917729867</v>
      </c>
      <c r="H21" s="47">
        <v>6.2032556093268805E-2</v>
      </c>
      <c r="I21" s="12">
        <v>0.12195121951219524</v>
      </c>
      <c r="J21" s="12">
        <v>7.9710144927536142E-2</v>
      </c>
      <c r="K21" s="12">
        <v>5.5521659548505069E-2</v>
      </c>
      <c r="L21" s="12">
        <v>-7.5722543352601202E-2</v>
      </c>
      <c r="M21" s="12">
        <v>-0.1694809255784866</v>
      </c>
      <c r="N21" s="12">
        <v>7.5301204819277157E-2</v>
      </c>
      <c r="O21" s="12">
        <v>6.022408963585435E-2</v>
      </c>
      <c r="P21" s="12">
        <v>-4.3593130779392301E-2</v>
      </c>
      <c r="Q21" s="12">
        <v>-2.9005524861878466E-2</v>
      </c>
      <c r="R21" s="35">
        <v>4</v>
      </c>
      <c r="S21" s="35">
        <v>62</v>
      </c>
      <c r="T21" s="35">
        <v>7</v>
      </c>
    </row>
    <row r="22" spans="1:20" x14ac:dyDescent="0.75">
      <c r="A22" s="4" t="s">
        <v>97</v>
      </c>
      <c r="B22" t="s">
        <v>270</v>
      </c>
      <c r="C22">
        <v>35</v>
      </c>
      <c r="D22">
        <v>1750</v>
      </c>
      <c r="E22">
        <v>162</v>
      </c>
      <c r="F22" s="47">
        <v>1.7976373908577297E-2</v>
      </c>
      <c r="G22" s="47">
        <v>0.89881869542886494</v>
      </c>
      <c r="H22" s="47">
        <v>8.3204930662557783E-2</v>
      </c>
      <c r="I22" s="12">
        <v>7.9710144927536142E-2</v>
      </c>
      <c r="J22" s="12">
        <v>5.5521659548505069E-2</v>
      </c>
      <c r="K22" s="12">
        <v>-7.5722543352601202E-2</v>
      </c>
      <c r="L22" s="12">
        <v>-0.1694809255784866</v>
      </c>
      <c r="M22" s="12">
        <v>7.5301204819277157E-2</v>
      </c>
      <c r="N22" s="12">
        <v>6.022408963585435E-2</v>
      </c>
      <c r="O22" s="12">
        <v>-4.3593130779392301E-2</v>
      </c>
      <c r="P22" s="12">
        <v>-2.9005524861878466E-2</v>
      </c>
      <c r="Q22" s="12">
        <v>6.4011379800853474E-2</v>
      </c>
      <c r="R22" s="35">
        <v>2</v>
      </c>
      <c r="S22" s="35">
        <v>62</v>
      </c>
      <c r="T22" s="35">
        <v>7</v>
      </c>
    </row>
    <row r="23" spans="1:20" x14ac:dyDescent="0.75">
      <c r="A23" s="4" t="s">
        <v>98</v>
      </c>
      <c r="B23" t="s">
        <v>269</v>
      </c>
      <c r="C23">
        <v>87</v>
      </c>
      <c r="D23">
        <v>1211</v>
      </c>
      <c r="E23">
        <v>129</v>
      </c>
      <c r="F23" s="47">
        <v>6.0967063770147163E-2</v>
      </c>
      <c r="G23" s="47">
        <v>0.84863349684653122</v>
      </c>
      <c r="H23" s="47">
        <v>9.039943938332165E-2</v>
      </c>
      <c r="I23" s="12">
        <v>5.5521659548505069E-2</v>
      </c>
      <c r="J23" s="12">
        <v>-7.5722543352601202E-2</v>
      </c>
      <c r="K23" s="12">
        <v>-0.1694809255784866</v>
      </c>
      <c r="L23" s="12">
        <v>7.5301204819277157E-2</v>
      </c>
      <c r="M23" s="12">
        <v>6.022408963585435E-2</v>
      </c>
      <c r="N23" s="12">
        <v>-4.3593130779392301E-2</v>
      </c>
      <c r="O23" s="12">
        <v>-2.9005524861878466E-2</v>
      </c>
      <c r="P23" s="12">
        <v>6.4011379800853474E-2</v>
      </c>
      <c r="Q23" s="12">
        <v>0.21189839572192515</v>
      </c>
      <c r="R23" s="35">
        <v>1</v>
      </c>
      <c r="S23" s="35">
        <v>37</v>
      </c>
      <c r="T23" s="35">
        <v>6</v>
      </c>
    </row>
    <row r="24" spans="1:20" x14ac:dyDescent="0.75">
      <c r="A24" s="4" t="s">
        <v>99</v>
      </c>
      <c r="B24" t="s">
        <v>268</v>
      </c>
      <c r="C24">
        <v>43</v>
      </c>
      <c r="D24">
        <v>1192</v>
      </c>
      <c r="E24">
        <v>147</v>
      </c>
      <c r="F24" s="47">
        <v>3.1114327062228653E-2</v>
      </c>
      <c r="G24" s="47">
        <v>0.86251808972503619</v>
      </c>
      <c r="H24" s="47">
        <v>0.10636758321273516</v>
      </c>
      <c r="I24" s="12">
        <v>-7.5722543352601202E-2</v>
      </c>
      <c r="J24" s="12">
        <v>-0.1694809255784866</v>
      </c>
      <c r="K24" s="12">
        <v>7.5301204819277157E-2</v>
      </c>
      <c r="L24" s="12">
        <v>6.022408963585435E-2</v>
      </c>
      <c r="M24" s="12">
        <v>-4.3593130779392301E-2</v>
      </c>
      <c r="N24" s="12">
        <v>-2.9005524861878466E-2</v>
      </c>
      <c r="O24" s="12">
        <v>6.4011379800853474E-2</v>
      </c>
      <c r="P24" s="12">
        <v>0.21189839572192515</v>
      </c>
      <c r="Q24" s="12">
        <v>-6.8394925537782703E-2</v>
      </c>
      <c r="R24" s="35"/>
      <c r="S24" s="35">
        <v>57</v>
      </c>
      <c r="T24" s="35">
        <v>11</v>
      </c>
    </row>
    <row r="25" spans="1:20" x14ac:dyDescent="0.75">
      <c r="A25" s="4" t="s">
        <v>100</v>
      </c>
      <c r="B25" t="s">
        <v>267</v>
      </c>
      <c r="C25">
        <v>157</v>
      </c>
      <c r="D25">
        <v>3529</v>
      </c>
      <c r="E25">
        <v>413</v>
      </c>
      <c r="F25" s="47">
        <v>3.8302024884118074E-2</v>
      </c>
      <c r="G25" s="47">
        <v>0.86094169309587709</v>
      </c>
      <c r="H25" s="47">
        <v>0.10075628202000488</v>
      </c>
      <c r="I25" s="12">
        <v>-0.1694809255784866</v>
      </c>
      <c r="J25" s="12">
        <v>7.5301204819277157E-2</v>
      </c>
      <c r="K25" s="12">
        <v>6.022408963585435E-2</v>
      </c>
      <c r="L25" s="12">
        <v>-4.3593130779392301E-2</v>
      </c>
      <c r="M25" s="12">
        <v>-2.9005524861878466E-2</v>
      </c>
      <c r="N25" s="12">
        <v>6.4011379800853474E-2</v>
      </c>
      <c r="O25" s="12">
        <v>0.21189839572192515</v>
      </c>
      <c r="P25" s="12">
        <v>-6.8394925537782703E-2</v>
      </c>
      <c r="Q25" s="12">
        <v>4.0852575488454779E-2</v>
      </c>
      <c r="R25" s="35">
        <v>4</v>
      </c>
      <c r="S25" s="35">
        <v>99</v>
      </c>
      <c r="T25" s="35">
        <v>36</v>
      </c>
    </row>
    <row r="26" spans="1:20" x14ac:dyDescent="0.75">
      <c r="A26" s="4" t="s">
        <v>101</v>
      </c>
      <c r="B26" t="s">
        <v>266</v>
      </c>
      <c r="C26">
        <v>158</v>
      </c>
      <c r="D26">
        <v>2507</v>
      </c>
      <c r="E26">
        <v>404</v>
      </c>
      <c r="F26" s="47">
        <v>5.1482567611599868E-2</v>
      </c>
      <c r="G26" s="47">
        <v>0.81687846203975234</v>
      </c>
      <c r="H26" s="47">
        <v>0.13163897034864777</v>
      </c>
      <c r="I26" s="12">
        <v>7.5301204819277157E-2</v>
      </c>
      <c r="J26" s="12">
        <v>6.022408963585435E-2</v>
      </c>
      <c r="K26" s="12">
        <v>-4.3593130779392301E-2</v>
      </c>
      <c r="L26" s="12">
        <v>-2.9005524861878466E-2</v>
      </c>
      <c r="M26" s="12">
        <v>6.4011379800853474E-2</v>
      </c>
      <c r="N26" s="12">
        <v>0.21189839572192515</v>
      </c>
      <c r="O26" s="12">
        <v>-6.8394925537782703E-2</v>
      </c>
      <c r="P26" s="12">
        <v>4.0852575488454779E-2</v>
      </c>
      <c r="Q26" s="12">
        <v>0.10978384527872588</v>
      </c>
      <c r="R26" s="35"/>
      <c r="S26" s="35">
        <v>92</v>
      </c>
      <c r="T26" s="35">
        <v>17</v>
      </c>
    </row>
    <row r="27" spans="1:20" x14ac:dyDescent="0.75">
      <c r="A27" s="4" t="s">
        <v>102</v>
      </c>
      <c r="B27" t="s">
        <v>265</v>
      </c>
      <c r="C27">
        <v>104</v>
      </c>
      <c r="D27">
        <v>1559</v>
      </c>
      <c r="E27">
        <v>261</v>
      </c>
      <c r="F27" s="47">
        <v>5.4054054054054057E-2</v>
      </c>
      <c r="G27" s="47">
        <v>0.81029106029106024</v>
      </c>
      <c r="H27" s="47">
        <v>0.13565488565488565</v>
      </c>
      <c r="I27" s="12">
        <v>6.022408963585435E-2</v>
      </c>
      <c r="J27" s="12">
        <v>-4.3593130779392301E-2</v>
      </c>
      <c r="K27" s="12">
        <v>-2.9005524861878466E-2</v>
      </c>
      <c r="L27" s="12">
        <v>6.4011379800853474E-2</v>
      </c>
      <c r="M27" s="12">
        <v>0.21189839572192515</v>
      </c>
      <c r="N27" s="12">
        <v>-6.8394925537782703E-2</v>
      </c>
      <c r="O27" s="12">
        <v>4.0852575488454779E-2</v>
      </c>
      <c r="P27" s="12">
        <v>0.10978384527872588</v>
      </c>
      <c r="Q27" s="12">
        <v>2.3065094823167653E-2</v>
      </c>
      <c r="R27" s="35"/>
      <c r="S27" s="35">
        <v>57</v>
      </c>
      <c r="T27" s="35">
        <v>16</v>
      </c>
    </row>
    <row r="28" spans="1:20" x14ac:dyDescent="0.75">
      <c r="A28" s="4" t="s">
        <v>103</v>
      </c>
      <c r="B28" t="s">
        <v>264</v>
      </c>
      <c r="C28">
        <v>81</v>
      </c>
      <c r="D28">
        <v>1223</v>
      </c>
      <c r="E28">
        <v>184</v>
      </c>
      <c r="F28" s="47">
        <v>5.4435483870967742E-2</v>
      </c>
      <c r="G28" s="47">
        <v>0.82190860215053763</v>
      </c>
      <c r="H28" s="47">
        <v>0.12365591397849462</v>
      </c>
      <c r="I28" s="12">
        <v>-4.3593130779392301E-2</v>
      </c>
      <c r="J28" s="12">
        <v>-2.9005524861878466E-2</v>
      </c>
      <c r="K28" s="12">
        <v>6.4011379800853474E-2</v>
      </c>
      <c r="L28" s="12">
        <v>0.21189839572192515</v>
      </c>
      <c r="M28" s="12">
        <v>-6.8394925537782703E-2</v>
      </c>
      <c r="N28" s="12">
        <v>4.0852575488454779E-2</v>
      </c>
      <c r="O28" s="12">
        <v>0.10978384527872588</v>
      </c>
      <c r="P28" s="12">
        <v>2.3065094823167653E-2</v>
      </c>
      <c r="Q28" s="12">
        <v>-5.7114228456913829E-2</v>
      </c>
      <c r="R28" s="35">
        <v>1</v>
      </c>
      <c r="S28" s="35">
        <v>34</v>
      </c>
      <c r="T28" s="35">
        <v>21</v>
      </c>
    </row>
    <row r="29" spans="1:20" x14ac:dyDescent="0.75">
      <c r="A29" s="4" t="s">
        <v>104</v>
      </c>
      <c r="B29" t="s">
        <v>263</v>
      </c>
      <c r="C29">
        <v>64</v>
      </c>
      <c r="D29">
        <v>1096</v>
      </c>
      <c r="E29">
        <v>236</v>
      </c>
      <c r="F29" s="47">
        <v>4.5845272206303724E-2</v>
      </c>
      <c r="G29" s="47">
        <v>0.78510028653295127</v>
      </c>
      <c r="H29" s="47">
        <v>0.16905444126074498</v>
      </c>
      <c r="I29" s="12">
        <v>-2.9005524861878466E-2</v>
      </c>
      <c r="J29" s="12">
        <v>6.4011379800853474E-2</v>
      </c>
      <c r="K29" s="12">
        <v>0.21189839572192515</v>
      </c>
      <c r="L29" s="12">
        <v>-6.8394925537782703E-2</v>
      </c>
      <c r="M29" s="12">
        <v>4.0852575488454779E-2</v>
      </c>
      <c r="N29" s="12">
        <v>0.10978384527872588</v>
      </c>
      <c r="O29" s="12">
        <v>2.3065094823167653E-2</v>
      </c>
      <c r="P29" s="12">
        <v>-5.7114228456913829E-2</v>
      </c>
      <c r="Q29" s="12">
        <v>-0.18065887353878851</v>
      </c>
      <c r="R29" s="35">
        <v>1</v>
      </c>
      <c r="S29" s="35">
        <v>35</v>
      </c>
      <c r="T29" s="35">
        <v>27</v>
      </c>
    </row>
    <row r="30" spans="1:20" x14ac:dyDescent="0.75">
      <c r="A30" s="4" t="s">
        <v>105</v>
      </c>
      <c r="B30" t="s">
        <v>262</v>
      </c>
      <c r="C30">
        <v>57</v>
      </c>
      <c r="D30">
        <v>1067</v>
      </c>
      <c r="E30">
        <v>177</v>
      </c>
      <c r="F30" s="47">
        <v>4.3812451960030745E-2</v>
      </c>
      <c r="G30" s="47">
        <v>0.82013835511145272</v>
      </c>
      <c r="H30" s="47">
        <v>0.13604919292851653</v>
      </c>
      <c r="I30" s="12">
        <v>6.4011379800853474E-2</v>
      </c>
      <c r="J30" s="12">
        <v>0.21189839572192515</v>
      </c>
      <c r="K30" s="12">
        <v>-6.8394925537782703E-2</v>
      </c>
      <c r="L30" s="12">
        <v>4.0852575488454779E-2</v>
      </c>
      <c r="M30" s="12">
        <v>0.10978384527872588</v>
      </c>
      <c r="N30" s="12">
        <v>2.3065094823167653E-2</v>
      </c>
      <c r="O30" s="12">
        <v>-5.7114228456913829E-2</v>
      </c>
      <c r="P30" s="12">
        <v>-0.18065887353878851</v>
      </c>
      <c r="Q30" s="12">
        <v>2.7237354085603016E-2</v>
      </c>
      <c r="R30" s="35"/>
      <c r="S30" s="35">
        <v>58</v>
      </c>
      <c r="T30" s="35">
        <v>9</v>
      </c>
    </row>
    <row r="31" spans="1:20" x14ac:dyDescent="0.75">
      <c r="A31" s="4" t="s">
        <v>106</v>
      </c>
      <c r="B31" t="s">
        <v>261</v>
      </c>
      <c r="C31">
        <v>176</v>
      </c>
      <c r="D31">
        <v>1452</v>
      </c>
      <c r="E31">
        <v>191</v>
      </c>
      <c r="F31" s="47">
        <v>9.6756459593183061E-2</v>
      </c>
      <c r="G31" s="47">
        <v>0.79824079164376027</v>
      </c>
      <c r="H31" s="47">
        <v>0.10500274876305662</v>
      </c>
      <c r="I31" s="12">
        <v>0.21189839572192515</v>
      </c>
      <c r="J31" s="12">
        <v>-6.8394925537782703E-2</v>
      </c>
      <c r="K31" s="12">
        <v>4.0852575488454779E-2</v>
      </c>
      <c r="L31" s="12">
        <v>0.10978384527872588</v>
      </c>
      <c r="M31" s="12">
        <v>2.3065094823167653E-2</v>
      </c>
      <c r="N31" s="12">
        <v>-5.7114228456913829E-2</v>
      </c>
      <c r="O31" s="12">
        <v>-0.18065887353878851</v>
      </c>
      <c r="P31" s="12">
        <v>2.7237354085603016E-2</v>
      </c>
      <c r="Q31" s="12">
        <v>5.8080808080808177E-2</v>
      </c>
      <c r="R31" s="35"/>
      <c r="S31" s="35">
        <v>54</v>
      </c>
      <c r="T31" s="35">
        <v>18</v>
      </c>
    </row>
    <row r="32" spans="1:20" x14ac:dyDescent="0.75">
      <c r="A32" s="4" t="s">
        <v>107</v>
      </c>
      <c r="B32" t="s">
        <v>260</v>
      </c>
      <c r="C32">
        <v>65</v>
      </c>
      <c r="D32">
        <v>1051</v>
      </c>
      <c r="E32">
        <v>202</v>
      </c>
      <c r="F32" s="47">
        <v>4.9317147192716237E-2</v>
      </c>
      <c r="G32" s="47">
        <v>0.79742033383915023</v>
      </c>
      <c r="H32" s="47">
        <v>0.15326251896813353</v>
      </c>
      <c r="I32" s="12">
        <v>-6.8394925537782703E-2</v>
      </c>
      <c r="J32" s="12">
        <v>4.0852575488454779E-2</v>
      </c>
      <c r="K32" s="12">
        <v>0.10978384527872588</v>
      </c>
      <c r="L32" s="12">
        <v>2.3065094823167653E-2</v>
      </c>
      <c r="M32" s="12">
        <v>-5.7114228456913829E-2</v>
      </c>
      <c r="N32" s="12">
        <v>-0.18065887353878851</v>
      </c>
      <c r="O32" s="12">
        <v>2.7237354085603016E-2</v>
      </c>
      <c r="P32" s="12">
        <v>5.8080808080808177E-2</v>
      </c>
      <c r="Q32" s="12">
        <v>-3.5202863961813824E-2</v>
      </c>
      <c r="R32" s="35">
        <v>1</v>
      </c>
      <c r="S32" s="35">
        <v>39</v>
      </c>
      <c r="T32" s="35">
        <v>26</v>
      </c>
    </row>
    <row r="33" spans="1:20" x14ac:dyDescent="0.75">
      <c r="A33" s="4" t="s">
        <v>108</v>
      </c>
      <c r="B33" t="s">
        <v>259</v>
      </c>
      <c r="C33">
        <v>77</v>
      </c>
      <c r="D33">
        <v>2045</v>
      </c>
      <c r="E33">
        <v>336</v>
      </c>
      <c r="F33" s="47">
        <v>3.1326281529698942E-2</v>
      </c>
      <c r="G33" s="47">
        <v>0.83197721724979656</v>
      </c>
      <c r="H33" s="47">
        <v>0.13669650122050447</v>
      </c>
      <c r="I33" s="12">
        <v>4.0852575488454779E-2</v>
      </c>
      <c r="J33" s="12">
        <v>0.10978384527872588</v>
      </c>
      <c r="K33" s="12">
        <v>2.3065094823167653E-2</v>
      </c>
      <c r="L33" s="12">
        <v>-5.7114228456913829E-2</v>
      </c>
      <c r="M33" s="12">
        <v>-0.18065887353878851</v>
      </c>
      <c r="N33" s="12">
        <v>2.7237354085603016E-2</v>
      </c>
      <c r="O33" s="12">
        <v>5.8080808080808177E-2</v>
      </c>
      <c r="P33" s="12">
        <v>-3.5202863961813824E-2</v>
      </c>
      <c r="Q33" s="12">
        <v>-7.544836116264686E-2</v>
      </c>
      <c r="R33" s="35">
        <v>2</v>
      </c>
      <c r="S33" s="35">
        <v>63</v>
      </c>
      <c r="T33" s="35">
        <v>13</v>
      </c>
    </row>
    <row r="34" spans="1:20" x14ac:dyDescent="0.75">
      <c r="A34" s="4" t="s">
        <v>109</v>
      </c>
      <c r="B34" t="s">
        <v>258</v>
      </c>
      <c r="C34">
        <v>91</v>
      </c>
      <c r="D34">
        <v>2319</v>
      </c>
      <c r="E34">
        <v>305</v>
      </c>
      <c r="F34" s="47">
        <v>3.3517495395948435E-2</v>
      </c>
      <c r="G34" s="47">
        <v>0.85414364640883977</v>
      </c>
      <c r="H34" s="47">
        <v>0.11233885819521179</v>
      </c>
      <c r="I34" s="12">
        <v>0.10978384527872588</v>
      </c>
      <c r="J34" s="12">
        <v>2.3065094823167653E-2</v>
      </c>
      <c r="K34" s="12">
        <v>-5.7114228456913829E-2</v>
      </c>
      <c r="L34" s="12">
        <v>-0.18065887353878851</v>
      </c>
      <c r="M34" s="12">
        <v>2.7237354085603016E-2</v>
      </c>
      <c r="N34" s="12">
        <v>5.8080808080808177E-2</v>
      </c>
      <c r="O34" s="12">
        <v>-3.5202863961813824E-2</v>
      </c>
      <c r="P34" s="12">
        <v>-7.544836116264686E-2</v>
      </c>
      <c r="Q34" s="12">
        <v>-3.7458193979933101E-2</v>
      </c>
      <c r="R34" s="35">
        <v>2</v>
      </c>
      <c r="S34" s="35">
        <v>85</v>
      </c>
      <c r="T34" s="35">
        <v>26</v>
      </c>
    </row>
    <row r="35" spans="1:20" x14ac:dyDescent="0.75">
      <c r="A35" s="4" t="s">
        <v>110</v>
      </c>
      <c r="B35" t="s">
        <v>257</v>
      </c>
      <c r="C35">
        <v>112</v>
      </c>
      <c r="D35">
        <v>2431</v>
      </c>
      <c r="E35">
        <v>364</v>
      </c>
      <c r="F35" s="47">
        <v>3.8527691778465774E-2</v>
      </c>
      <c r="G35" s="47">
        <v>0.83625730994152048</v>
      </c>
      <c r="H35" s="47">
        <v>0.12521499828001376</v>
      </c>
      <c r="I35" s="12">
        <v>2.3065094823167653E-2</v>
      </c>
      <c r="J35" s="12">
        <v>-5.7114228456913829E-2</v>
      </c>
      <c r="K35" s="12">
        <v>-0.18065887353878851</v>
      </c>
      <c r="L35" s="12">
        <v>2.7237354085603016E-2</v>
      </c>
      <c r="M35" s="12">
        <v>5.8080808080808177E-2</v>
      </c>
      <c r="N35" s="12">
        <v>-3.5202863961813824E-2</v>
      </c>
      <c r="O35" s="12">
        <v>-7.544836116264686E-2</v>
      </c>
      <c r="P35" s="12">
        <v>-3.7458193979933101E-2</v>
      </c>
      <c r="Q35" s="12">
        <v>0.24391938846421124</v>
      </c>
      <c r="R35" s="35">
        <v>3</v>
      </c>
      <c r="S35" s="35">
        <v>82</v>
      </c>
      <c r="T35" s="35">
        <v>14</v>
      </c>
    </row>
    <row r="36" spans="1:20" x14ac:dyDescent="0.75">
      <c r="A36" s="4" t="s">
        <v>111</v>
      </c>
      <c r="B36" t="s">
        <v>256</v>
      </c>
      <c r="C36">
        <v>119</v>
      </c>
      <c r="D36">
        <v>2365</v>
      </c>
      <c r="E36">
        <v>516</v>
      </c>
      <c r="F36" s="47">
        <v>3.966666666666667E-2</v>
      </c>
      <c r="G36" s="47">
        <v>0.78833333333333333</v>
      </c>
      <c r="H36" s="47">
        <v>0.17199999999999999</v>
      </c>
      <c r="I36" s="12">
        <v>-5.7114228456913829E-2</v>
      </c>
      <c r="J36" s="12">
        <v>-0.18065887353878851</v>
      </c>
      <c r="K36" s="12">
        <v>2.7237354085603016E-2</v>
      </c>
      <c r="L36" s="12">
        <v>5.8080808080808177E-2</v>
      </c>
      <c r="M36" s="12">
        <v>-3.5202863961813824E-2</v>
      </c>
      <c r="N36" s="12">
        <v>-7.544836116264686E-2</v>
      </c>
      <c r="O36" s="12">
        <v>-3.7458193979933101E-2</v>
      </c>
      <c r="P36" s="12">
        <v>0.24391938846421124</v>
      </c>
      <c r="Q36" s="12">
        <v>0.36815642458100561</v>
      </c>
      <c r="R36" s="35">
        <v>5</v>
      </c>
      <c r="S36" s="35">
        <v>59</v>
      </c>
      <c r="T36" s="35">
        <v>16</v>
      </c>
    </row>
    <row r="37" spans="1:20" x14ac:dyDescent="0.75">
      <c r="A37" s="4" t="s">
        <v>112</v>
      </c>
      <c r="B37" t="s">
        <v>255</v>
      </c>
      <c r="C37">
        <v>79</v>
      </c>
      <c r="D37">
        <v>1948</v>
      </c>
      <c r="E37">
        <v>261</v>
      </c>
      <c r="F37" s="47">
        <v>3.4527972027972025E-2</v>
      </c>
      <c r="G37" s="47">
        <v>0.85139860139860135</v>
      </c>
      <c r="H37" s="47">
        <v>0.11407342657342658</v>
      </c>
      <c r="I37" s="12">
        <v>-0.18065887353878851</v>
      </c>
      <c r="J37" s="12">
        <v>2.7237354085603016E-2</v>
      </c>
      <c r="K37" s="12">
        <v>5.8080808080808177E-2</v>
      </c>
      <c r="L37" s="12">
        <v>-3.5202863961813824E-2</v>
      </c>
      <c r="M37" s="12">
        <v>-7.544836116264686E-2</v>
      </c>
      <c r="N37" s="12">
        <v>-3.7458193979933101E-2</v>
      </c>
      <c r="O37" s="12">
        <v>0.24391938846421124</v>
      </c>
      <c r="P37" s="12">
        <v>0.36815642458100561</v>
      </c>
      <c r="Q37" s="12">
        <v>0.17517354022049814</v>
      </c>
      <c r="R37" s="35">
        <v>2</v>
      </c>
      <c r="S37" s="35">
        <v>86</v>
      </c>
      <c r="T37" s="35">
        <v>21</v>
      </c>
    </row>
    <row r="38" spans="1:20" x14ac:dyDescent="0.75">
      <c r="A38" s="4" t="s">
        <v>113</v>
      </c>
      <c r="B38" t="s">
        <v>254</v>
      </c>
      <c r="C38">
        <v>94</v>
      </c>
      <c r="D38">
        <v>1855</v>
      </c>
      <c r="E38">
        <v>331</v>
      </c>
      <c r="F38" s="47">
        <v>4.12280701754386E-2</v>
      </c>
      <c r="G38" s="47">
        <v>0.81359649122807021</v>
      </c>
      <c r="H38" s="47">
        <v>0.14517543859649124</v>
      </c>
      <c r="I38" s="12">
        <v>2.7237354085603016E-2</v>
      </c>
      <c r="J38" s="12">
        <v>5.8080808080808177E-2</v>
      </c>
      <c r="K38" s="12">
        <v>-3.5202863961813824E-2</v>
      </c>
      <c r="L38" s="12">
        <v>-7.544836116264686E-2</v>
      </c>
      <c r="M38" s="12">
        <v>-3.7458193979933101E-2</v>
      </c>
      <c r="N38" s="12">
        <v>0.24391938846421124</v>
      </c>
      <c r="O38" s="12">
        <v>0.36815642458100561</v>
      </c>
      <c r="P38" s="12">
        <v>0.17517354022049814</v>
      </c>
      <c r="Q38" s="12">
        <v>-0.23558026407227239</v>
      </c>
      <c r="R38" s="35">
        <v>4</v>
      </c>
      <c r="S38" s="35">
        <v>90</v>
      </c>
      <c r="T38" s="35">
        <v>32</v>
      </c>
    </row>
    <row r="39" spans="1:20" x14ac:dyDescent="0.75">
      <c r="A39" s="4" t="s">
        <v>114</v>
      </c>
      <c r="B39" t="s">
        <v>253</v>
      </c>
      <c r="C39">
        <v>66</v>
      </c>
      <c r="D39">
        <v>1697</v>
      </c>
      <c r="E39">
        <v>284</v>
      </c>
      <c r="F39" s="47">
        <v>3.2242305813385441E-2</v>
      </c>
      <c r="G39" s="47">
        <v>0.82901807523204685</v>
      </c>
      <c r="H39" s="47">
        <v>0.13873961895456766</v>
      </c>
      <c r="I39" s="12">
        <v>5.8080808080808177E-2</v>
      </c>
      <c r="J39" s="12">
        <v>-3.5202863961813824E-2</v>
      </c>
      <c r="K39" s="12">
        <v>-7.544836116264686E-2</v>
      </c>
      <c r="L39" s="12">
        <v>-3.7458193979933101E-2</v>
      </c>
      <c r="M39" s="12">
        <v>0.24391938846421124</v>
      </c>
      <c r="N39" s="12">
        <v>0.36815642458100561</v>
      </c>
      <c r="O39" s="12">
        <v>0.17517354022049814</v>
      </c>
      <c r="P39" s="12">
        <v>-0.23558026407227239</v>
      </c>
      <c r="Q39" s="12">
        <v>-8.454545454545459E-2</v>
      </c>
      <c r="R39" s="35">
        <v>5</v>
      </c>
      <c r="S39" s="35">
        <v>70</v>
      </c>
      <c r="T39" s="35">
        <v>30</v>
      </c>
    </row>
    <row r="40" spans="1:20" x14ac:dyDescent="0.75">
      <c r="A40" s="4" t="s">
        <v>115</v>
      </c>
      <c r="B40" t="s">
        <v>252</v>
      </c>
      <c r="C40">
        <v>76</v>
      </c>
      <c r="D40">
        <v>1838</v>
      </c>
      <c r="E40">
        <v>297</v>
      </c>
      <c r="F40" s="47">
        <v>3.4373586612392586E-2</v>
      </c>
      <c r="G40" s="47">
        <v>0.83129805517865218</v>
      </c>
      <c r="H40" s="47">
        <v>0.13432835820895522</v>
      </c>
      <c r="I40" s="12">
        <v>-3.5202863961813824E-2</v>
      </c>
      <c r="J40" s="12">
        <v>-7.544836116264686E-2</v>
      </c>
      <c r="K40" s="12">
        <v>-3.7458193979933101E-2</v>
      </c>
      <c r="L40" s="12">
        <v>0.24391938846421124</v>
      </c>
      <c r="M40" s="12">
        <v>0.36815642458100561</v>
      </c>
      <c r="N40" s="12">
        <v>0.17517354022049814</v>
      </c>
      <c r="O40" s="12">
        <v>-0.23558026407227239</v>
      </c>
      <c r="P40" s="12">
        <v>-8.454545454545459E-2</v>
      </c>
      <c r="Q40" s="12">
        <v>0.16037735849056611</v>
      </c>
      <c r="R40" s="35">
        <v>5</v>
      </c>
      <c r="S40" s="35">
        <v>74</v>
      </c>
      <c r="T40" s="35">
        <v>57</v>
      </c>
    </row>
    <row r="41" spans="1:20" x14ac:dyDescent="0.75">
      <c r="A41" s="4" t="s">
        <v>116</v>
      </c>
      <c r="B41" t="s">
        <v>251</v>
      </c>
      <c r="C41">
        <v>122</v>
      </c>
      <c r="D41">
        <v>2932</v>
      </c>
      <c r="E41">
        <v>554</v>
      </c>
      <c r="F41" s="47">
        <v>3.3813747228381374E-2</v>
      </c>
      <c r="G41" s="47">
        <v>0.81263858093126384</v>
      </c>
      <c r="H41" s="47">
        <v>0.15354767184035475</v>
      </c>
      <c r="I41" s="12">
        <v>-7.544836116264686E-2</v>
      </c>
      <c r="J41" s="12">
        <v>-3.7458193979933101E-2</v>
      </c>
      <c r="K41" s="12">
        <v>0.24391938846421124</v>
      </c>
      <c r="L41" s="12">
        <v>0.36815642458100561</v>
      </c>
      <c r="M41" s="12">
        <v>0.17517354022049814</v>
      </c>
      <c r="N41" s="12">
        <v>-0.23558026407227239</v>
      </c>
      <c r="O41" s="12">
        <v>-8.454545454545459E-2</v>
      </c>
      <c r="P41" s="12">
        <v>0.16037735849056611</v>
      </c>
      <c r="Q41" s="12">
        <v>7.3598630723149316E-2</v>
      </c>
      <c r="R41" s="35">
        <v>9</v>
      </c>
      <c r="S41" s="35">
        <v>112</v>
      </c>
      <c r="T41" s="35">
        <v>45</v>
      </c>
    </row>
    <row r="42" spans="1:20" x14ac:dyDescent="0.75">
      <c r="A42" s="4" t="s">
        <v>117</v>
      </c>
      <c r="B42" t="s">
        <v>250</v>
      </c>
      <c r="C42">
        <v>209</v>
      </c>
      <c r="D42">
        <v>5230</v>
      </c>
      <c r="E42">
        <v>580</v>
      </c>
      <c r="F42" s="47">
        <v>3.4723375976075763E-2</v>
      </c>
      <c r="G42" s="47">
        <v>0.8689151021764413</v>
      </c>
      <c r="H42" s="47">
        <v>9.6361521847482964E-2</v>
      </c>
      <c r="I42" s="12">
        <v>-3.7458193979933101E-2</v>
      </c>
      <c r="J42" s="12">
        <v>0.24391938846421124</v>
      </c>
      <c r="K42" s="12">
        <v>0.36815642458100561</v>
      </c>
      <c r="L42" s="12">
        <v>0.17517354022049814</v>
      </c>
      <c r="M42" s="12">
        <v>-0.23558026407227239</v>
      </c>
      <c r="N42" s="12">
        <v>-8.454545454545459E-2</v>
      </c>
      <c r="O42" s="12">
        <v>0.16037735849056611</v>
      </c>
      <c r="P42" s="12">
        <v>7.3598630723149316E-2</v>
      </c>
      <c r="Q42" s="12">
        <v>4.9023515344758906E-2</v>
      </c>
      <c r="R42" s="35">
        <v>7</v>
      </c>
      <c r="S42" s="35">
        <v>209</v>
      </c>
      <c r="T42" s="35">
        <v>155</v>
      </c>
    </row>
    <row r="43" spans="1:20" x14ac:dyDescent="0.75">
      <c r="A43" s="4" t="s">
        <v>118</v>
      </c>
      <c r="B43" t="s">
        <v>249</v>
      </c>
      <c r="C43">
        <v>253</v>
      </c>
      <c r="D43">
        <v>5378</v>
      </c>
      <c r="E43">
        <v>629</v>
      </c>
      <c r="F43" s="47">
        <v>4.0415335463258789E-2</v>
      </c>
      <c r="G43" s="47">
        <v>0.85910543130990413</v>
      </c>
      <c r="H43" s="47">
        <v>0.10047923322683706</v>
      </c>
      <c r="I43" s="12">
        <v>0.24391938846421124</v>
      </c>
      <c r="J43" s="12">
        <v>0.36815642458100561</v>
      </c>
      <c r="K43" s="12">
        <v>0.17517354022049814</v>
      </c>
      <c r="L43" s="12">
        <v>-0.23558026407227239</v>
      </c>
      <c r="M43" s="12">
        <v>-8.454545454545459E-2</v>
      </c>
      <c r="N43" s="12">
        <v>0.16037735849056611</v>
      </c>
      <c r="O43" s="12">
        <v>7.3598630723149316E-2</v>
      </c>
      <c r="P43" s="12">
        <v>4.9023515344758906E-2</v>
      </c>
      <c r="Q43" s="12">
        <v>-4.5592705167173397E-3</v>
      </c>
      <c r="R43" s="35">
        <v>23</v>
      </c>
      <c r="S43" s="35">
        <v>301</v>
      </c>
      <c r="T43" s="35">
        <v>159</v>
      </c>
    </row>
    <row r="44" spans="1:20" x14ac:dyDescent="0.75">
      <c r="A44" s="4" t="s">
        <v>119</v>
      </c>
      <c r="B44" t="s">
        <v>248</v>
      </c>
      <c r="C44">
        <v>2481</v>
      </c>
      <c r="D44">
        <v>8347</v>
      </c>
      <c r="E44">
        <v>1756</v>
      </c>
      <c r="F44" s="47">
        <v>0.19715511760966306</v>
      </c>
      <c r="G44" s="47">
        <v>0.66330260648442463</v>
      </c>
      <c r="H44" s="47">
        <v>0.13954227590591228</v>
      </c>
      <c r="I44" s="12">
        <v>0.36815642458100561</v>
      </c>
      <c r="J44" s="12">
        <v>0.17517354022049814</v>
      </c>
      <c r="K44" s="12">
        <v>-0.23558026407227239</v>
      </c>
      <c r="L44" s="12">
        <v>-8.454545454545459E-2</v>
      </c>
      <c r="M44" s="12">
        <v>0.16037735849056611</v>
      </c>
      <c r="N44" s="12">
        <v>7.3598630723149316E-2</v>
      </c>
      <c r="O44" s="12">
        <v>4.9023515344758906E-2</v>
      </c>
      <c r="P44" s="12">
        <v>-4.5592705167173397E-3</v>
      </c>
      <c r="Q44" s="12">
        <v>-5.4580152671755755E-2</v>
      </c>
      <c r="R44" s="35">
        <v>61</v>
      </c>
      <c r="S44" s="35">
        <v>714</v>
      </c>
      <c r="T44" s="35">
        <v>247</v>
      </c>
    </row>
    <row r="45" spans="1:20" x14ac:dyDescent="0.75">
      <c r="A45" s="4" t="s">
        <v>120</v>
      </c>
      <c r="B45" t="s">
        <v>247</v>
      </c>
      <c r="C45">
        <v>327</v>
      </c>
      <c r="D45">
        <v>7161</v>
      </c>
      <c r="E45">
        <v>944</v>
      </c>
      <c r="F45" s="47">
        <v>3.8780834914611005E-2</v>
      </c>
      <c r="G45" s="47">
        <v>0.84926470588235292</v>
      </c>
      <c r="H45" s="47">
        <v>0.11195445920303605</v>
      </c>
      <c r="I45" s="12">
        <v>0.17517354022049814</v>
      </c>
      <c r="J45" s="12">
        <v>-0.23558026407227239</v>
      </c>
      <c r="K45" s="12">
        <v>-8.454545454545459E-2</v>
      </c>
      <c r="L45" s="12">
        <v>0.16037735849056611</v>
      </c>
      <c r="M45" s="12">
        <v>7.3598630723149316E-2</v>
      </c>
      <c r="N45" s="12">
        <v>4.9023515344758906E-2</v>
      </c>
      <c r="O45" s="12">
        <v>-4.5592705167173397E-3</v>
      </c>
      <c r="P45" s="12">
        <v>-5.4580152671755755E-2</v>
      </c>
      <c r="Q45" s="12">
        <v>8.8817117480823882E-3</v>
      </c>
      <c r="R45" s="35">
        <v>36</v>
      </c>
      <c r="S45" s="35">
        <v>579</v>
      </c>
      <c r="T45" s="35">
        <v>235</v>
      </c>
    </row>
    <row r="46" spans="1:20" x14ac:dyDescent="0.75">
      <c r="A46" s="4" t="s">
        <v>121</v>
      </c>
      <c r="B46" t="s">
        <v>246</v>
      </c>
      <c r="C46">
        <v>244</v>
      </c>
      <c r="D46">
        <v>6651</v>
      </c>
      <c r="E46">
        <v>766</v>
      </c>
      <c r="F46" s="47">
        <v>3.1849627985902622E-2</v>
      </c>
      <c r="G46" s="47">
        <v>0.86816342514032108</v>
      </c>
      <c r="H46" s="47">
        <v>9.9986946873776267E-2</v>
      </c>
      <c r="I46" s="12">
        <v>-0.23558026407227239</v>
      </c>
      <c r="J46" s="12">
        <v>-8.454545454545459E-2</v>
      </c>
      <c r="K46" s="12">
        <v>0.16037735849056611</v>
      </c>
      <c r="L46" s="12">
        <v>7.3598630723149316E-2</v>
      </c>
      <c r="M46" s="12">
        <v>4.9023515344758906E-2</v>
      </c>
      <c r="N46" s="12">
        <v>-4.5592705167173397E-3</v>
      </c>
      <c r="O46" s="12">
        <v>-5.4580152671755755E-2</v>
      </c>
      <c r="P46" s="12">
        <v>8.8817117480823882E-3</v>
      </c>
      <c r="Q46" s="12">
        <v>-5.2420968387354994E-2</v>
      </c>
      <c r="R46" s="35">
        <v>30</v>
      </c>
      <c r="S46" s="35">
        <v>507</v>
      </c>
      <c r="T46" s="35">
        <v>216</v>
      </c>
    </row>
    <row r="47" spans="1:20" x14ac:dyDescent="0.75">
      <c r="A47" s="4" t="s">
        <v>122</v>
      </c>
      <c r="B47" t="s">
        <v>245</v>
      </c>
      <c r="C47">
        <v>312</v>
      </c>
      <c r="D47">
        <v>6268</v>
      </c>
      <c r="E47">
        <v>835</v>
      </c>
      <c r="F47" s="47">
        <v>4.2076871207012811E-2</v>
      </c>
      <c r="G47" s="47">
        <v>0.84531355360755223</v>
      </c>
      <c r="H47" s="47">
        <v>0.11260957518543493</v>
      </c>
      <c r="I47" s="12">
        <v>-8.454545454545459E-2</v>
      </c>
      <c r="J47" s="12">
        <v>0.16037735849056611</v>
      </c>
      <c r="K47" s="12">
        <v>7.3598630723149316E-2</v>
      </c>
      <c r="L47" s="12">
        <v>4.9023515344758906E-2</v>
      </c>
      <c r="M47" s="12">
        <v>-4.5592705167173397E-3</v>
      </c>
      <c r="N47" s="12">
        <v>-5.4580152671755755E-2</v>
      </c>
      <c r="O47" s="12">
        <v>8.8817117480823882E-3</v>
      </c>
      <c r="P47" s="12">
        <v>-5.2420968387354994E-2</v>
      </c>
      <c r="Q47" s="12">
        <v>-0.1026182432432432</v>
      </c>
      <c r="R47" s="35">
        <v>75</v>
      </c>
      <c r="S47" s="35">
        <v>742</v>
      </c>
      <c r="T47" s="35">
        <v>339</v>
      </c>
    </row>
    <row r="48" spans="1:20" x14ac:dyDescent="0.75">
      <c r="A48" s="4" t="s">
        <v>123</v>
      </c>
      <c r="B48" t="s">
        <v>244</v>
      </c>
      <c r="C48">
        <v>379</v>
      </c>
      <c r="D48">
        <v>7522</v>
      </c>
      <c r="E48">
        <v>1139</v>
      </c>
      <c r="F48" s="47">
        <v>4.1924778761061945E-2</v>
      </c>
      <c r="G48" s="47">
        <v>0.83207964601769913</v>
      </c>
      <c r="H48" s="47">
        <v>0.12599557522123894</v>
      </c>
      <c r="I48" s="12">
        <v>0.16037735849056611</v>
      </c>
      <c r="J48" s="12">
        <v>7.3598630723149316E-2</v>
      </c>
      <c r="K48" s="12">
        <v>4.9023515344758906E-2</v>
      </c>
      <c r="L48" s="12">
        <v>-4.5592705167173397E-3</v>
      </c>
      <c r="M48" s="12">
        <v>-5.4580152671755755E-2</v>
      </c>
      <c r="N48" s="12">
        <v>8.8817117480823882E-3</v>
      </c>
      <c r="O48" s="12">
        <v>-5.2420968387354994E-2</v>
      </c>
      <c r="P48" s="12">
        <v>-0.1026182432432432</v>
      </c>
      <c r="Q48" s="12">
        <v>-4.8000000000000043E-2</v>
      </c>
      <c r="R48" s="35">
        <v>40</v>
      </c>
      <c r="S48" s="35">
        <v>588</v>
      </c>
      <c r="T48" s="35">
        <v>290</v>
      </c>
    </row>
    <row r="49" spans="1:20" x14ac:dyDescent="0.75">
      <c r="A49" s="4" t="s">
        <v>124</v>
      </c>
      <c r="B49" t="s">
        <v>243</v>
      </c>
      <c r="C49">
        <v>279</v>
      </c>
      <c r="D49">
        <v>6560</v>
      </c>
      <c r="E49">
        <v>864</v>
      </c>
      <c r="F49" s="47">
        <v>3.6219654679994807E-2</v>
      </c>
      <c r="G49" s="47">
        <v>0.85161625340776326</v>
      </c>
      <c r="H49" s="47">
        <v>0.11216409191224198</v>
      </c>
      <c r="I49" s="12">
        <v>7.3598630723149316E-2</v>
      </c>
      <c r="J49" s="12">
        <v>4.9023515344758906E-2</v>
      </c>
      <c r="K49" s="12">
        <v>-4.5592705167173397E-3</v>
      </c>
      <c r="L49" s="12">
        <v>-5.4580152671755755E-2</v>
      </c>
      <c r="M49" s="12">
        <v>8.8817117480823882E-3</v>
      </c>
      <c r="N49" s="12">
        <v>-5.2420968387354994E-2</v>
      </c>
      <c r="O49" s="12">
        <v>-0.1026182432432432</v>
      </c>
      <c r="P49" s="12">
        <v>-4.8000000000000043E-2</v>
      </c>
      <c r="Q49" s="12">
        <v>-3.4602076124567449E-2</v>
      </c>
      <c r="R49" s="35">
        <v>39</v>
      </c>
      <c r="S49" s="35">
        <v>555</v>
      </c>
      <c r="T49" s="35">
        <v>270</v>
      </c>
    </row>
    <row r="50" spans="1:20" x14ac:dyDescent="0.75">
      <c r="A50" s="4" t="s">
        <v>125</v>
      </c>
      <c r="B50" t="s">
        <v>242</v>
      </c>
      <c r="C50">
        <v>601</v>
      </c>
      <c r="D50">
        <v>9455</v>
      </c>
      <c r="E50">
        <v>1905</v>
      </c>
      <c r="F50" s="47">
        <v>5.0246634896747765E-2</v>
      </c>
      <c r="G50" s="47">
        <v>0.7904857453390185</v>
      </c>
      <c r="H50" s="47">
        <v>0.15926761976423376</v>
      </c>
      <c r="I50" s="12">
        <v>4.9023515344758906E-2</v>
      </c>
      <c r="J50" s="12">
        <v>-4.5592705167173397E-3</v>
      </c>
      <c r="K50" s="12">
        <v>-5.4580152671755755E-2</v>
      </c>
      <c r="L50" s="12">
        <v>8.8817117480823882E-3</v>
      </c>
      <c r="M50" s="12">
        <v>-5.2420968387354994E-2</v>
      </c>
      <c r="N50" s="12">
        <v>-0.1026182432432432</v>
      </c>
      <c r="O50" s="12">
        <v>-4.8000000000000043E-2</v>
      </c>
      <c r="P50" s="12">
        <v>-3.4602076124567449E-2</v>
      </c>
      <c r="Q50" s="12">
        <v>-1.8945212493599595E-2</v>
      </c>
      <c r="R50" s="35">
        <v>52</v>
      </c>
      <c r="S50" s="35">
        <v>681</v>
      </c>
      <c r="T50" s="35">
        <v>321</v>
      </c>
    </row>
    <row r="51" spans="1:20" x14ac:dyDescent="0.75">
      <c r="A51" s="4" t="s">
        <v>126</v>
      </c>
      <c r="B51" t="s">
        <v>241</v>
      </c>
      <c r="C51">
        <v>1243</v>
      </c>
      <c r="D51">
        <v>13918</v>
      </c>
      <c r="E51">
        <v>1955</v>
      </c>
      <c r="F51" s="47">
        <v>7.2622107969151667E-2</v>
      </c>
      <c r="G51" s="47">
        <v>0.81315727973825658</v>
      </c>
      <c r="H51" s="47">
        <v>0.11422061229259173</v>
      </c>
      <c r="I51" s="12">
        <v>-4.5592705167173397E-3</v>
      </c>
      <c r="J51" s="12">
        <v>-5.4580152671755755E-2</v>
      </c>
      <c r="K51" s="12">
        <v>8.8817117480823882E-3</v>
      </c>
      <c r="L51" s="12">
        <v>-5.2420968387354994E-2</v>
      </c>
      <c r="M51" s="12">
        <v>-0.1026182432432432</v>
      </c>
      <c r="N51" s="12">
        <v>-4.8000000000000043E-2</v>
      </c>
      <c r="O51" s="12">
        <v>-3.4602076124567449E-2</v>
      </c>
      <c r="P51" s="12">
        <v>-1.8945212493599595E-2</v>
      </c>
      <c r="Q51" s="12">
        <v>3.9665970772442494E-2</v>
      </c>
      <c r="R51" s="35">
        <v>39</v>
      </c>
      <c r="S51" s="35">
        <v>874</v>
      </c>
      <c r="T51" s="35">
        <v>296</v>
      </c>
    </row>
    <row r="52" spans="1:20" x14ac:dyDescent="0.75">
      <c r="A52" s="4" t="s">
        <v>127</v>
      </c>
      <c r="B52" t="s">
        <v>240</v>
      </c>
      <c r="C52">
        <v>894</v>
      </c>
      <c r="D52">
        <v>12664</v>
      </c>
      <c r="E52">
        <v>2012</v>
      </c>
      <c r="F52" s="47">
        <v>5.7418111753371866E-2</v>
      </c>
      <c r="G52" s="47">
        <v>0.81335902376364799</v>
      </c>
      <c r="H52" s="47">
        <v>0.12922286448298009</v>
      </c>
      <c r="I52" s="12">
        <v>-5.4580152671755755E-2</v>
      </c>
      <c r="J52" s="12">
        <v>8.8817117480823882E-3</v>
      </c>
      <c r="K52" s="12">
        <v>-5.2420968387354994E-2</v>
      </c>
      <c r="L52" s="12">
        <v>-0.1026182432432432</v>
      </c>
      <c r="M52" s="12">
        <v>-4.8000000000000043E-2</v>
      </c>
      <c r="N52" s="12">
        <v>-3.4602076124567449E-2</v>
      </c>
      <c r="O52" s="12">
        <v>-1.8945212493599595E-2</v>
      </c>
      <c r="P52" s="12">
        <v>3.9665970772442494E-2</v>
      </c>
      <c r="Q52" s="12">
        <v>-6.6265060240963902E-2</v>
      </c>
      <c r="R52" s="35">
        <v>52</v>
      </c>
      <c r="S52" s="35">
        <v>832</v>
      </c>
      <c r="T52" s="35">
        <v>294</v>
      </c>
    </row>
    <row r="53" spans="1:20" x14ac:dyDescent="0.75">
      <c r="A53" s="4" t="s">
        <v>128</v>
      </c>
      <c r="B53" t="s">
        <v>239</v>
      </c>
      <c r="C53">
        <v>1020</v>
      </c>
      <c r="D53">
        <v>14373</v>
      </c>
      <c r="E53">
        <v>2294</v>
      </c>
      <c r="F53" s="47">
        <v>5.7669474755470122E-2</v>
      </c>
      <c r="G53" s="47">
        <v>0.81263074574546279</v>
      </c>
      <c r="H53" s="47">
        <v>0.12969977949906711</v>
      </c>
      <c r="I53" s="12">
        <v>8.8817117480823882E-3</v>
      </c>
      <c r="J53" s="12">
        <v>-5.2420968387354994E-2</v>
      </c>
      <c r="K53" s="12">
        <v>-0.1026182432432432</v>
      </c>
      <c r="L53" s="12">
        <v>-4.8000000000000043E-2</v>
      </c>
      <c r="M53" s="12">
        <v>-3.4602076124567449E-2</v>
      </c>
      <c r="N53" s="12">
        <v>-1.8945212493599595E-2</v>
      </c>
      <c r="O53" s="12">
        <v>3.9665970772442494E-2</v>
      </c>
      <c r="P53" s="12">
        <v>-6.6265060240963902E-2</v>
      </c>
      <c r="Q53" s="12">
        <v>6.9892473118280396E-3</v>
      </c>
      <c r="R53" s="35">
        <v>51</v>
      </c>
      <c r="S53" s="35">
        <v>1027</v>
      </c>
      <c r="T53" s="35">
        <v>264</v>
      </c>
    </row>
    <row r="54" spans="1:20" x14ac:dyDescent="0.75">
      <c r="A54" s="4" t="s">
        <v>129</v>
      </c>
      <c r="B54" t="s">
        <v>238</v>
      </c>
      <c r="C54">
        <v>1581</v>
      </c>
      <c r="D54">
        <v>15786</v>
      </c>
      <c r="E54">
        <v>4866</v>
      </c>
      <c r="F54" s="47">
        <v>7.1110511401970042E-2</v>
      </c>
      <c r="G54" s="47">
        <v>0.71002563756578063</v>
      </c>
      <c r="H54" s="47">
        <v>0.21886385103224937</v>
      </c>
      <c r="I54" s="12">
        <v>-5.2420968387354994E-2</v>
      </c>
      <c r="J54" s="12">
        <v>-0.1026182432432432</v>
      </c>
      <c r="K54" s="12">
        <v>-4.8000000000000043E-2</v>
      </c>
      <c r="L54" s="12">
        <v>-3.4602076124567449E-2</v>
      </c>
      <c r="M54" s="12">
        <v>-1.8945212493599595E-2</v>
      </c>
      <c r="N54" s="12">
        <v>3.9665970772442494E-2</v>
      </c>
      <c r="O54" s="12">
        <v>-6.6265060240963902E-2</v>
      </c>
      <c r="P54" s="12">
        <v>6.9892473118280396E-3</v>
      </c>
      <c r="Q54" s="12">
        <v>1.3347570742124892E-2</v>
      </c>
      <c r="R54" s="35">
        <v>66</v>
      </c>
      <c r="S54" s="35">
        <v>730</v>
      </c>
      <c r="T54" s="35">
        <v>302</v>
      </c>
    </row>
    <row r="55" spans="1:20" x14ac:dyDescent="0.75">
      <c r="A55" s="4" t="s">
        <v>130</v>
      </c>
      <c r="B55" t="s">
        <v>237</v>
      </c>
      <c r="C55">
        <v>1801</v>
      </c>
      <c r="D55">
        <v>15378</v>
      </c>
      <c r="E55">
        <v>2708</v>
      </c>
      <c r="F55" s="47">
        <v>9.0561673455020864E-2</v>
      </c>
      <c r="G55" s="47">
        <v>0.77326896967868453</v>
      </c>
      <c r="H55" s="47">
        <v>0.13616935686629456</v>
      </c>
      <c r="I55" s="12">
        <v>-0.1026182432432432</v>
      </c>
      <c r="J55" s="12">
        <v>-4.8000000000000043E-2</v>
      </c>
      <c r="K55" s="12">
        <v>-3.4602076124567449E-2</v>
      </c>
      <c r="L55" s="12">
        <v>-1.8945212493599595E-2</v>
      </c>
      <c r="M55" s="12">
        <v>3.9665970772442494E-2</v>
      </c>
      <c r="N55" s="12">
        <v>-6.6265060240963902E-2</v>
      </c>
      <c r="O55" s="12">
        <v>6.9892473118280396E-3</v>
      </c>
      <c r="P55" s="12">
        <v>1.3347570742124892E-2</v>
      </c>
      <c r="Q55" s="12">
        <v>-9.7471022128556406E-2</v>
      </c>
      <c r="R55" s="35">
        <v>48</v>
      </c>
      <c r="S55" s="35">
        <v>654</v>
      </c>
      <c r="T55" s="35">
        <v>466</v>
      </c>
    </row>
    <row r="56" spans="1:20" x14ac:dyDescent="0.75">
      <c r="A56" s="4" t="s">
        <v>131</v>
      </c>
      <c r="B56" t="s">
        <v>236</v>
      </c>
      <c r="C56">
        <v>1219</v>
      </c>
      <c r="D56">
        <v>13713</v>
      </c>
      <c r="E56">
        <v>2717</v>
      </c>
      <c r="F56" s="47">
        <v>6.9069069069069067E-2</v>
      </c>
      <c r="G56" s="47">
        <v>0.77698453170151283</v>
      </c>
      <c r="H56" s="47">
        <v>0.15394639922941811</v>
      </c>
      <c r="I56" s="12">
        <v>-4.8000000000000043E-2</v>
      </c>
      <c r="J56" s="12">
        <v>-3.4602076124567449E-2</v>
      </c>
      <c r="K56" s="12">
        <v>-1.8945212493599595E-2</v>
      </c>
      <c r="L56" s="12">
        <v>3.9665970772442494E-2</v>
      </c>
      <c r="M56" s="12">
        <v>-6.6265060240963902E-2</v>
      </c>
      <c r="N56" s="12">
        <v>6.9892473118280396E-3</v>
      </c>
      <c r="O56" s="12">
        <v>1.3347570742124892E-2</v>
      </c>
      <c r="P56" s="12">
        <v>-9.7471022128556406E-2</v>
      </c>
      <c r="Q56" s="12">
        <v>3.7361354349095155E-2</v>
      </c>
      <c r="R56" s="35">
        <v>76</v>
      </c>
      <c r="S56" s="35">
        <v>607</v>
      </c>
      <c r="T56" s="35">
        <v>745</v>
      </c>
    </row>
    <row r="57" spans="1:20" x14ac:dyDescent="0.75">
      <c r="A57" s="4" t="s">
        <v>132</v>
      </c>
      <c r="B57" t="s">
        <v>235</v>
      </c>
      <c r="C57">
        <v>1094</v>
      </c>
      <c r="D57">
        <v>26465</v>
      </c>
      <c r="E57">
        <v>5370</v>
      </c>
      <c r="F57" s="47">
        <v>3.3222994928482491E-2</v>
      </c>
      <c r="G57" s="47">
        <v>0.80369886725986217</v>
      </c>
      <c r="H57" s="47">
        <v>0.16307813781165537</v>
      </c>
      <c r="I57" s="12">
        <v>-3.4602076124567449E-2</v>
      </c>
      <c r="J57" s="12">
        <v>-1.8945212493599595E-2</v>
      </c>
      <c r="K57" s="12">
        <v>3.9665970772442494E-2</v>
      </c>
      <c r="L57" s="12">
        <v>-6.6265060240963902E-2</v>
      </c>
      <c r="M57" s="12">
        <v>6.9892473118280396E-3</v>
      </c>
      <c r="N57" s="12">
        <v>1.3347570742124892E-2</v>
      </c>
      <c r="O57" s="12">
        <v>-9.7471022128556406E-2</v>
      </c>
      <c r="P57" s="12">
        <v>3.7361354349095155E-2</v>
      </c>
      <c r="Q57" s="12">
        <v>5.3460889138998269E-2</v>
      </c>
      <c r="R57" s="35">
        <v>176</v>
      </c>
      <c r="S57" s="35">
        <v>1891</v>
      </c>
      <c r="T57" s="35">
        <v>1075</v>
      </c>
    </row>
    <row r="58" spans="1:20" x14ac:dyDescent="0.75">
      <c r="A58" s="4" t="s">
        <v>133</v>
      </c>
      <c r="B58" t="s">
        <v>234</v>
      </c>
      <c r="C58">
        <v>1295</v>
      </c>
      <c r="D58">
        <v>31811</v>
      </c>
      <c r="E58">
        <v>7056</v>
      </c>
      <c r="F58" s="47">
        <v>3.2244410138937307E-2</v>
      </c>
      <c r="G58" s="47">
        <v>0.79206712813106916</v>
      </c>
      <c r="H58" s="47">
        <v>0.17568846172999353</v>
      </c>
      <c r="I58" s="12">
        <v>-1.8945212493599595E-2</v>
      </c>
      <c r="J58" s="12">
        <v>3.9665970772442494E-2</v>
      </c>
      <c r="K58" s="12">
        <v>-6.6265060240963902E-2</v>
      </c>
      <c r="L58" s="12">
        <v>6.9892473118280396E-3</v>
      </c>
      <c r="M58" s="12">
        <v>1.3347570742124892E-2</v>
      </c>
      <c r="N58" s="12">
        <v>-9.7471022128556406E-2</v>
      </c>
      <c r="O58" s="12">
        <v>3.7361354349095155E-2</v>
      </c>
      <c r="P58" s="12">
        <v>5.3460889138998269E-2</v>
      </c>
      <c r="Q58" s="12">
        <v>3.3653846153846256E-2</v>
      </c>
      <c r="R58" s="35">
        <v>344</v>
      </c>
      <c r="S58" s="35">
        <v>2569</v>
      </c>
      <c r="T58" s="35">
        <v>1212</v>
      </c>
    </row>
    <row r="59" spans="1:20" x14ac:dyDescent="0.75">
      <c r="A59" s="4" t="s">
        <v>134</v>
      </c>
      <c r="B59" t="s">
        <v>233</v>
      </c>
      <c r="C59">
        <v>957</v>
      </c>
      <c r="D59">
        <v>30386</v>
      </c>
      <c r="E59">
        <v>5705</v>
      </c>
      <c r="F59" s="47">
        <v>2.5831353919239904E-2</v>
      </c>
      <c r="G59" s="47">
        <v>0.82017922694882317</v>
      </c>
      <c r="H59" s="47">
        <v>0.15398941913193695</v>
      </c>
      <c r="I59" s="12">
        <v>3.9665970772442494E-2</v>
      </c>
      <c r="J59" s="12">
        <v>-6.6265060240963902E-2</v>
      </c>
      <c r="K59" s="12">
        <v>6.9892473118280396E-3</v>
      </c>
      <c r="L59" s="12">
        <v>1.3347570742124892E-2</v>
      </c>
      <c r="M59" s="12">
        <v>-9.7471022128556406E-2</v>
      </c>
      <c r="N59" s="12">
        <v>3.7361354349095155E-2</v>
      </c>
      <c r="O59" s="12">
        <v>5.3460889138998269E-2</v>
      </c>
      <c r="P59" s="12">
        <v>3.3653846153846256E-2</v>
      </c>
      <c r="Q59" s="12">
        <v>2.4289405684754461E-2</v>
      </c>
      <c r="R59" s="35">
        <v>189</v>
      </c>
      <c r="S59" s="35">
        <v>2861</v>
      </c>
      <c r="T59" s="35">
        <v>1396</v>
      </c>
    </row>
    <row r="60" spans="1:20" x14ac:dyDescent="0.75">
      <c r="A60" s="4" t="s">
        <v>135</v>
      </c>
      <c r="B60" t="s">
        <v>232</v>
      </c>
      <c r="C60">
        <v>1234</v>
      </c>
      <c r="D60">
        <v>32032</v>
      </c>
      <c r="E60">
        <v>6243</v>
      </c>
      <c r="F60" s="47">
        <v>3.1233389860538106E-2</v>
      </c>
      <c r="G60" s="47">
        <v>0.81075198056139108</v>
      </c>
      <c r="H60" s="47">
        <v>0.15801462957807083</v>
      </c>
      <c r="I60" s="12">
        <v>-6.6265060240963902E-2</v>
      </c>
      <c r="J60" s="12">
        <v>6.9892473118280396E-3</v>
      </c>
      <c r="K60" s="12">
        <v>1.3347570742124892E-2</v>
      </c>
      <c r="L60" s="12">
        <v>-9.7471022128556406E-2</v>
      </c>
      <c r="M60" s="12">
        <v>3.7361354349095155E-2</v>
      </c>
      <c r="N60" s="12">
        <v>5.3460889138998269E-2</v>
      </c>
      <c r="O60" s="12">
        <v>3.3653846153846256E-2</v>
      </c>
      <c r="P60" s="12">
        <v>2.4289405684754461E-2</v>
      </c>
      <c r="Q60" s="12">
        <v>1.3622603430877955E-2</v>
      </c>
      <c r="R60" s="35">
        <v>280</v>
      </c>
      <c r="S60" s="35">
        <v>2052</v>
      </c>
      <c r="T60" s="35">
        <v>1236</v>
      </c>
    </row>
    <row r="61" spans="1:20" x14ac:dyDescent="0.75">
      <c r="A61" s="4" t="s">
        <v>136</v>
      </c>
      <c r="B61" t="s">
        <v>231</v>
      </c>
      <c r="C61">
        <v>1046</v>
      </c>
      <c r="D61">
        <v>30720</v>
      </c>
      <c r="E61">
        <v>10610</v>
      </c>
      <c r="F61" s="47">
        <v>2.4683783273551068E-2</v>
      </c>
      <c r="G61" s="47">
        <v>0.72493864451576362</v>
      </c>
      <c r="H61" s="47">
        <v>0.2503775722106853</v>
      </c>
      <c r="I61" s="12">
        <v>6.9892473118280396E-3</v>
      </c>
      <c r="J61" s="12">
        <v>1.3347570742124892E-2</v>
      </c>
      <c r="K61" s="12">
        <v>-9.7471022128556406E-2</v>
      </c>
      <c r="L61" s="12">
        <v>3.7361354349095155E-2</v>
      </c>
      <c r="M61" s="12">
        <v>5.3460889138998269E-2</v>
      </c>
      <c r="N61" s="12">
        <v>3.3653846153846256E-2</v>
      </c>
      <c r="O61" s="12">
        <v>2.4289405684754461E-2</v>
      </c>
      <c r="P61" s="12">
        <v>1.3622603430877955E-2</v>
      </c>
      <c r="Q61" s="12">
        <v>1.0452961672473782E-2</v>
      </c>
      <c r="R61" s="35">
        <v>264</v>
      </c>
      <c r="S61" s="35">
        <v>2207</v>
      </c>
      <c r="T61" s="35">
        <v>1310</v>
      </c>
    </row>
    <row r="62" spans="1:20" x14ac:dyDescent="0.75">
      <c r="A62" s="4" t="s">
        <v>137</v>
      </c>
      <c r="B62" t="s">
        <v>230</v>
      </c>
      <c r="C62">
        <v>1127</v>
      </c>
      <c r="D62">
        <v>48102</v>
      </c>
      <c r="E62">
        <v>20111</v>
      </c>
      <c r="F62" s="47">
        <v>1.6253244880299972E-2</v>
      </c>
      <c r="G62" s="47">
        <v>0.69371214306316697</v>
      </c>
      <c r="H62" s="47">
        <v>0.29003461205653303</v>
      </c>
      <c r="I62" s="12">
        <v>1.3347570742124892E-2</v>
      </c>
      <c r="J62" s="12">
        <v>-9.7471022128556406E-2</v>
      </c>
      <c r="K62" s="12">
        <v>3.7361354349095155E-2</v>
      </c>
      <c r="L62" s="12">
        <v>5.3460889138998269E-2</v>
      </c>
      <c r="M62" s="12">
        <v>3.3653846153846256E-2</v>
      </c>
      <c r="N62" s="12">
        <v>2.4289405684754461E-2</v>
      </c>
      <c r="O62" s="12">
        <v>1.3622603430877955E-2</v>
      </c>
      <c r="P62" s="12">
        <v>1.0452961672473782E-2</v>
      </c>
      <c r="Q62" s="12">
        <v>2.561576354679795E-2</v>
      </c>
      <c r="R62" s="35">
        <v>246</v>
      </c>
      <c r="S62" s="35">
        <v>2022</v>
      </c>
      <c r="T62" s="35">
        <v>1356</v>
      </c>
    </row>
    <row r="63" spans="1:20" x14ac:dyDescent="0.75">
      <c r="A63" s="4" t="s">
        <v>138</v>
      </c>
      <c r="B63" t="s">
        <v>229</v>
      </c>
      <c r="C63">
        <v>989</v>
      </c>
      <c r="D63">
        <v>41909</v>
      </c>
      <c r="E63">
        <v>13057</v>
      </c>
      <c r="F63" s="47">
        <v>1.7674917344294522E-2</v>
      </c>
      <c r="G63" s="47">
        <v>0.74897685640246625</v>
      </c>
      <c r="H63" s="47">
        <v>0.2333482262532392</v>
      </c>
      <c r="I63" s="12">
        <v>-9.7471022128556406E-2</v>
      </c>
      <c r="J63" s="12">
        <v>3.7361354349095155E-2</v>
      </c>
      <c r="K63" s="12">
        <v>5.3460889138998269E-2</v>
      </c>
      <c r="L63" s="12">
        <v>3.3653846153846256E-2</v>
      </c>
      <c r="M63" s="12">
        <v>2.4289405684754461E-2</v>
      </c>
      <c r="N63" s="12">
        <v>1.3622603430877955E-2</v>
      </c>
      <c r="O63" s="12">
        <v>1.0452961672473782E-2</v>
      </c>
      <c r="P63" s="12">
        <v>2.561576354679795E-2</v>
      </c>
      <c r="Q63" s="12">
        <v>0.1589817483189242</v>
      </c>
      <c r="R63" s="35">
        <v>233</v>
      </c>
      <c r="S63" s="35">
        <v>2142</v>
      </c>
      <c r="T63" s="35">
        <v>1481</v>
      </c>
    </row>
    <row r="64" spans="1:20" x14ac:dyDescent="0.75">
      <c r="A64" s="4" t="s">
        <v>139</v>
      </c>
      <c r="B64" t="s">
        <v>228</v>
      </c>
      <c r="C64">
        <v>1605</v>
      </c>
      <c r="D64">
        <v>33189</v>
      </c>
      <c r="E64">
        <v>6239</v>
      </c>
      <c r="F64" s="47">
        <v>3.9114858772207738E-2</v>
      </c>
      <c r="G64" s="47">
        <v>0.80883678990081154</v>
      </c>
      <c r="H64" s="47">
        <v>0.15204835132698072</v>
      </c>
      <c r="I64" s="12">
        <v>3.7361354349095155E-2</v>
      </c>
      <c r="J64" s="12">
        <v>5.3460889138998269E-2</v>
      </c>
      <c r="K64" s="12">
        <v>3.3653846153846256E-2</v>
      </c>
      <c r="L64" s="12">
        <v>2.4289405684754461E-2</v>
      </c>
      <c r="M64" s="12">
        <v>1.3622603430877955E-2</v>
      </c>
      <c r="N64" s="12">
        <v>1.0452961672473782E-2</v>
      </c>
      <c r="O64" s="12">
        <v>2.561576354679795E-2</v>
      </c>
      <c r="P64" s="12">
        <v>0.1589817483189242</v>
      </c>
      <c r="Q64" s="12">
        <v>-0.39328636552009943</v>
      </c>
      <c r="R64" s="35">
        <v>297</v>
      </c>
      <c r="S64" s="35">
        <v>2254</v>
      </c>
      <c r="T64" s="35">
        <v>1354</v>
      </c>
    </row>
    <row r="65" spans="1:20" x14ac:dyDescent="0.75">
      <c r="A65" s="4" t="s">
        <v>140</v>
      </c>
      <c r="B65" t="s">
        <v>295</v>
      </c>
      <c r="C65">
        <v>1195</v>
      </c>
      <c r="D65">
        <v>31705</v>
      </c>
      <c r="E65">
        <v>5608</v>
      </c>
      <c r="F65" s="47">
        <v>3.1032512724628647E-2</v>
      </c>
      <c r="G65" s="47">
        <v>0.82333541082372497</v>
      </c>
      <c r="H65" s="47">
        <v>0.14563207645164641</v>
      </c>
      <c r="I65" s="12">
        <v>5.3460889138998269E-2</v>
      </c>
      <c r="J65" s="12">
        <v>3.3653846153846256E-2</v>
      </c>
      <c r="K65" s="12">
        <v>2.4289405684754461E-2</v>
      </c>
      <c r="L65" s="12">
        <v>1.3622603430877955E-2</v>
      </c>
      <c r="M65" s="12">
        <v>1.0452961672473782E-2</v>
      </c>
      <c r="N65" s="12">
        <v>2.561576354679795E-2</v>
      </c>
      <c r="O65" s="12">
        <v>0.1589817483189242</v>
      </c>
      <c r="P65" s="12">
        <v>-0.39328636552009943</v>
      </c>
      <c r="Q65" s="12">
        <v>0</v>
      </c>
      <c r="R65" s="35">
        <v>312</v>
      </c>
      <c r="S65" s="35">
        <v>1521</v>
      </c>
      <c r="T65" s="35">
        <v>1240</v>
      </c>
    </row>
    <row r="66" spans="1:20" x14ac:dyDescent="0.75">
      <c r="A66" s="4" t="s">
        <v>141</v>
      </c>
      <c r="B66" t="s">
        <v>226</v>
      </c>
      <c r="C66">
        <v>1711</v>
      </c>
      <c r="D66">
        <v>29520</v>
      </c>
      <c r="E66">
        <v>7341</v>
      </c>
      <c r="F66" s="47">
        <v>4.4358602094783782E-2</v>
      </c>
      <c r="G66" s="47">
        <v>0.76532199522970035</v>
      </c>
      <c r="H66" s="47">
        <v>0.19031940267551592</v>
      </c>
      <c r="I66" s="12">
        <v>3.3653846153846256E-2</v>
      </c>
      <c r="J66" s="12">
        <v>2.4289405684754461E-2</v>
      </c>
      <c r="K66" s="12">
        <v>1.3622603430877955E-2</v>
      </c>
      <c r="L66" s="12">
        <v>1.0452961672473782E-2</v>
      </c>
      <c r="M66" s="12">
        <v>2.561576354679795E-2</v>
      </c>
      <c r="N66" s="12">
        <v>0.1589817483189242</v>
      </c>
      <c r="O66" s="12">
        <v>-0.39328636552009943</v>
      </c>
      <c r="P66" s="12">
        <v>0</v>
      </c>
      <c r="Q66" s="12">
        <v>0</v>
      </c>
      <c r="R66" s="35">
        <v>229</v>
      </c>
      <c r="S66" s="35">
        <v>1717</v>
      </c>
      <c r="T66" s="35">
        <v>1335</v>
      </c>
    </row>
    <row r="67" spans="1:20" x14ac:dyDescent="0.75">
      <c r="A67" s="4" t="s">
        <v>142</v>
      </c>
      <c r="B67" t="s">
        <v>225</v>
      </c>
      <c r="C67">
        <v>982</v>
      </c>
      <c r="D67">
        <v>27777</v>
      </c>
      <c r="E67">
        <v>5750</v>
      </c>
      <c r="F67" s="47">
        <v>2.8456344721666811E-2</v>
      </c>
      <c r="G67" s="47">
        <v>0.80492045553333913</v>
      </c>
      <c r="H67" s="47">
        <v>0.16662319974499407</v>
      </c>
      <c r="I67" s="12">
        <v>2.4289405684754461E-2</v>
      </c>
      <c r="J67" s="12">
        <v>1.3622603430877955E-2</v>
      </c>
      <c r="K67" s="12">
        <v>1.0452961672473782E-2</v>
      </c>
      <c r="L67" s="12">
        <v>2.561576354679795E-2</v>
      </c>
      <c r="M67" s="12">
        <v>0.1589817483189242</v>
      </c>
      <c r="N67" s="12">
        <v>-0.39328636552009943</v>
      </c>
      <c r="O67" s="12">
        <v>0</v>
      </c>
      <c r="P67" s="12">
        <v>0</v>
      </c>
      <c r="Q67" s="12">
        <v>0</v>
      </c>
      <c r="R67" s="35">
        <v>276</v>
      </c>
      <c r="S67" s="35">
        <v>1566</v>
      </c>
      <c r="T67" s="35">
        <v>1306</v>
      </c>
    </row>
    <row r="68" spans="1:20" x14ac:dyDescent="0.75">
      <c r="A68" s="4" t="s">
        <v>143</v>
      </c>
      <c r="B68" t="s">
        <v>224</v>
      </c>
      <c r="C68">
        <v>1140</v>
      </c>
      <c r="D68">
        <v>28690</v>
      </c>
      <c r="E68">
        <v>5532</v>
      </c>
      <c r="F68" s="47">
        <v>3.2237995588484815E-2</v>
      </c>
      <c r="G68" s="47">
        <v>0.81132288897686777</v>
      </c>
      <c r="H68" s="47">
        <v>0.15643911543464736</v>
      </c>
      <c r="I68" s="12">
        <v>1.3622603430877955E-2</v>
      </c>
      <c r="J68" s="12">
        <v>1.0452961672473782E-2</v>
      </c>
      <c r="K68" s="12">
        <v>2.561576354679795E-2</v>
      </c>
      <c r="L68" s="12">
        <v>0.1589817483189242</v>
      </c>
      <c r="M68" s="12">
        <v>-0.39328636552009943</v>
      </c>
      <c r="N68" s="12">
        <v>0</v>
      </c>
      <c r="O68" s="12">
        <v>0</v>
      </c>
      <c r="P68" s="12">
        <v>0</v>
      </c>
      <c r="Q68" s="12">
        <v>0</v>
      </c>
      <c r="R68" s="35">
        <v>349</v>
      </c>
      <c r="S68" s="35">
        <v>1756</v>
      </c>
      <c r="T68" s="35">
        <v>1250</v>
      </c>
    </row>
    <row r="69" spans="1:20" x14ac:dyDescent="0.75">
      <c r="A69" s="4" t="s">
        <v>144</v>
      </c>
      <c r="B69" t="s">
        <v>223</v>
      </c>
      <c r="C69">
        <v>1634</v>
      </c>
      <c r="D69">
        <v>27735</v>
      </c>
      <c r="E69">
        <v>5865</v>
      </c>
      <c r="F69" s="47">
        <v>4.6375659873985356E-2</v>
      </c>
      <c r="G69" s="47">
        <v>0.78716580575580408</v>
      </c>
      <c r="H69" s="47">
        <v>0.1664585343702106</v>
      </c>
      <c r="I69" s="12">
        <v>1.0452961672473782E-2</v>
      </c>
      <c r="J69" s="12">
        <v>2.561576354679795E-2</v>
      </c>
      <c r="K69" s="12">
        <v>0.1589817483189242</v>
      </c>
      <c r="L69" s="12">
        <v>-0.39328636552009943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35">
        <v>237</v>
      </c>
      <c r="S69" s="35">
        <v>1771</v>
      </c>
      <c r="T69" s="35">
        <v>1285</v>
      </c>
    </row>
    <row r="70" spans="1:20" x14ac:dyDescent="0.75">
      <c r="A70" s="4" t="s">
        <v>145</v>
      </c>
      <c r="B70" t="s">
        <v>222</v>
      </c>
      <c r="C70">
        <v>1390</v>
      </c>
      <c r="D70">
        <v>26970</v>
      </c>
      <c r="E70">
        <v>5787</v>
      </c>
      <c r="F70" s="47">
        <v>4.0706357805956599E-2</v>
      </c>
      <c r="G70" s="47">
        <v>0.78982048203356081</v>
      </c>
      <c r="H70" s="47">
        <v>0.16947316016048261</v>
      </c>
      <c r="I70" s="12">
        <v>2.561576354679795E-2</v>
      </c>
      <c r="J70" s="12">
        <v>0.1589817483189242</v>
      </c>
      <c r="K70" s="12">
        <v>-0.39328636552009943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35">
        <v>206</v>
      </c>
      <c r="S70" s="35">
        <v>2032</v>
      </c>
      <c r="T70" s="35">
        <v>1270</v>
      </c>
    </row>
    <row r="71" spans="1:20" x14ac:dyDescent="0.75">
      <c r="A71" s="4" t="s">
        <v>146</v>
      </c>
      <c r="B71" t="s">
        <v>221</v>
      </c>
      <c r="C71">
        <v>1022</v>
      </c>
      <c r="D71">
        <v>25394</v>
      </c>
      <c r="E71">
        <v>5151</v>
      </c>
      <c r="F71" s="47">
        <v>3.2375582095226028E-2</v>
      </c>
      <c r="G71" s="47">
        <v>0.80444768270662403</v>
      </c>
      <c r="H71" s="47">
        <v>0.16317673519814996</v>
      </c>
      <c r="I71" s="12">
        <v>0.1589817483189242</v>
      </c>
      <c r="J71" s="12">
        <v>-0.39328636552009943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35">
        <v>302</v>
      </c>
      <c r="S71" s="35">
        <v>1627</v>
      </c>
      <c r="T71" s="35">
        <v>1232</v>
      </c>
    </row>
    <row r="72" spans="1:20" x14ac:dyDescent="0.75">
      <c r="A72" s="4" t="s">
        <v>147</v>
      </c>
      <c r="B72" t="s">
        <v>220</v>
      </c>
      <c r="C72">
        <v>905</v>
      </c>
      <c r="D72">
        <v>25148</v>
      </c>
      <c r="E72">
        <v>5720</v>
      </c>
      <c r="F72" s="47">
        <v>2.8483303433733044E-2</v>
      </c>
      <c r="G72" s="47">
        <v>0.79148962955968905</v>
      </c>
      <c r="H72" s="47">
        <v>0.18002706700657792</v>
      </c>
      <c r="I72" s="12">
        <v>-0.39328636552009943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35">
        <v>463</v>
      </c>
      <c r="S72" s="35">
        <v>1698</v>
      </c>
      <c r="T72" s="35">
        <v>1197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67693-F25C-41E9-AF38-1DBA37B8F5B1}">
  <dimension ref="A1:P18"/>
  <sheetViews>
    <sheetView workbookViewId="0">
      <selection activeCell="C19" sqref="C19"/>
    </sheetView>
  </sheetViews>
  <sheetFormatPr defaultRowHeight="14.75" x14ac:dyDescent="0.75"/>
  <cols>
    <col min="1" max="1" width="20.08984375" bestFit="1" customWidth="1"/>
    <col min="2" max="2" width="20.31640625" bestFit="1" customWidth="1"/>
    <col min="3" max="3" width="18.76953125" bestFit="1" customWidth="1"/>
    <col min="4" max="4" width="18.86328125" bestFit="1" customWidth="1"/>
    <col min="5" max="5" width="18.54296875" bestFit="1" customWidth="1"/>
    <col min="6" max="13" width="12.2265625" bestFit="1" customWidth="1"/>
    <col min="14" max="14" width="20" bestFit="1" customWidth="1"/>
    <col min="15" max="15" width="18.76953125" bestFit="1" customWidth="1"/>
    <col min="16" max="16" width="18.86328125" bestFit="1" customWidth="1"/>
  </cols>
  <sheetData>
    <row r="1" spans="1:16" x14ac:dyDescent="0.75">
      <c r="A1" s="29"/>
      <c r="B1" s="29" t="s">
        <v>346</v>
      </c>
      <c r="C1" s="29" t="s">
        <v>347</v>
      </c>
      <c r="D1" s="29" t="s">
        <v>348</v>
      </c>
      <c r="E1" s="29" t="s">
        <v>349</v>
      </c>
      <c r="F1" s="29" t="s">
        <v>311</v>
      </c>
      <c r="G1" s="29" t="s">
        <v>312</v>
      </c>
      <c r="H1" s="29" t="s">
        <v>313</v>
      </c>
      <c r="I1" s="29" t="s">
        <v>314</v>
      </c>
      <c r="J1" s="29" t="s">
        <v>315</v>
      </c>
      <c r="K1" s="29" t="s">
        <v>316</v>
      </c>
      <c r="L1" s="29" t="s">
        <v>317</v>
      </c>
      <c r="M1" s="29" t="s">
        <v>318</v>
      </c>
      <c r="N1" s="29" t="s">
        <v>354</v>
      </c>
      <c r="O1" s="29" t="s">
        <v>355</v>
      </c>
      <c r="P1" s="29" t="s">
        <v>356</v>
      </c>
    </row>
    <row r="2" spans="1:16" x14ac:dyDescent="0.75">
      <c r="A2" s="27" t="s">
        <v>346</v>
      </c>
      <c r="B2" s="27">
        <v>1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16" x14ac:dyDescent="0.75">
      <c r="A3" s="27" t="s">
        <v>347</v>
      </c>
      <c r="B3" s="27">
        <v>0.77634835248226908</v>
      </c>
      <c r="C3" s="27">
        <v>1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</row>
    <row r="4" spans="1:16" x14ac:dyDescent="0.75">
      <c r="A4" s="27" t="s">
        <v>348</v>
      </c>
      <c r="B4" s="27">
        <v>0.65875371970491614</v>
      </c>
      <c r="C4" s="27">
        <v>0.92725280748679439</v>
      </c>
      <c r="D4" s="27">
        <v>1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</row>
    <row r="5" spans="1:16" x14ac:dyDescent="0.75">
      <c r="A5" s="27" t="s">
        <v>349</v>
      </c>
      <c r="B5" s="27">
        <v>6.8207907165831222E-2</v>
      </c>
      <c r="C5" s="27">
        <v>-9.5369001938493E-2</v>
      </c>
      <c r="D5" s="27">
        <v>-9.8245570058194148E-2</v>
      </c>
      <c r="E5" s="27">
        <v>1</v>
      </c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</row>
    <row r="6" spans="1:16" x14ac:dyDescent="0.75">
      <c r="A6" s="27" t="s">
        <v>311</v>
      </c>
      <c r="B6" s="27">
        <v>-3.2257923288101911E-2</v>
      </c>
      <c r="C6" s="27">
        <v>-8.8863339105045763E-2</v>
      </c>
      <c r="D6" s="27">
        <v>-0.11622422472415062</v>
      </c>
      <c r="E6" s="27">
        <v>0.10352408160870874</v>
      </c>
      <c r="F6" s="27">
        <v>1</v>
      </c>
      <c r="G6" s="27"/>
      <c r="H6" s="27"/>
      <c r="I6" s="27"/>
      <c r="J6" s="27"/>
      <c r="K6" s="27"/>
      <c r="L6" s="27"/>
      <c r="M6" s="27"/>
      <c r="N6" s="27"/>
      <c r="O6" s="27"/>
      <c r="P6" s="27"/>
    </row>
    <row r="7" spans="1:16" x14ac:dyDescent="0.75">
      <c r="A7" s="27" t="s">
        <v>312</v>
      </c>
      <c r="B7" s="27">
        <v>-0.25563766516491765</v>
      </c>
      <c r="C7" s="27">
        <v>-8.8004454187885869E-2</v>
      </c>
      <c r="D7" s="27">
        <v>-8.4149989499541014E-2</v>
      </c>
      <c r="E7" s="27">
        <v>-0.22286072447876029</v>
      </c>
      <c r="F7" s="27">
        <v>0.10366599234116188</v>
      </c>
      <c r="G7" s="27">
        <v>1</v>
      </c>
      <c r="H7" s="27"/>
      <c r="I7" s="27"/>
      <c r="J7" s="27"/>
      <c r="K7" s="27"/>
      <c r="L7" s="27"/>
      <c r="M7" s="27"/>
      <c r="N7" s="27"/>
      <c r="O7" s="27"/>
      <c r="P7" s="27"/>
    </row>
    <row r="8" spans="1:16" x14ac:dyDescent="0.75">
      <c r="A8" s="27" t="s">
        <v>313</v>
      </c>
      <c r="B8" s="27">
        <v>-0.2357759345226258</v>
      </c>
      <c r="C8" s="27">
        <v>-0.11405064146638573</v>
      </c>
      <c r="D8" s="27">
        <v>-6.0890384561402278E-2</v>
      </c>
      <c r="E8" s="27">
        <v>-0.1606813837306702</v>
      </c>
      <c r="F8" s="27">
        <v>-0.22462645426428285</v>
      </c>
      <c r="G8" s="27">
        <v>0.10066546200578377</v>
      </c>
      <c r="H8" s="27">
        <v>1</v>
      </c>
      <c r="I8" s="27"/>
      <c r="J8" s="27"/>
      <c r="K8" s="27"/>
      <c r="L8" s="27"/>
      <c r="M8" s="27"/>
      <c r="N8" s="27"/>
      <c r="O8" s="27"/>
      <c r="P8" s="27"/>
    </row>
    <row r="9" spans="1:16" x14ac:dyDescent="0.75">
      <c r="A9" s="27" t="s">
        <v>314</v>
      </c>
      <c r="B9" s="27">
        <v>-7.2595724244537752E-2</v>
      </c>
      <c r="C9" s="27">
        <v>-0.13427456266347859</v>
      </c>
      <c r="D9" s="27">
        <v>-5.1366551434346187E-2</v>
      </c>
      <c r="E9" s="27">
        <v>9.1790158676322162E-2</v>
      </c>
      <c r="F9" s="27">
        <v>-0.16080876756569978</v>
      </c>
      <c r="G9" s="27">
        <v>-0.2268127992608511</v>
      </c>
      <c r="H9" s="27">
        <v>9.3920972010900133E-2</v>
      </c>
      <c r="I9" s="27">
        <v>1</v>
      </c>
      <c r="J9" s="27"/>
      <c r="K9" s="27"/>
      <c r="L9" s="27"/>
      <c r="M9" s="27"/>
      <c r="N9" s="27"/>
      <c r="O9" s="27"/>
      <c r="P9" s="27"/>
    </row>
    <row r="10" spans="1:16" x14ac:dyDescent="0.75">
      <c r="A10" s="27" t="s">
        <v>315</v>
      </c>
      <c r="B10" s="27">
        <v>-7.7968108935872638E-2</v>
      </c>
      <c r="C10" s="27">
        <v>-0.13594863676977215</v>
      </c>
      <c r="D10" s="27">
        <v>-6.287517285656026E-2</v>
      </c>
      <c r="E10" s="27">
        <v>0.15599992862226369</v>
      </c>
      <c r="F10" s="27">
        <v>9.2001284694523053E-2</v>
      </c>
      <c r="G10" s="27">
        <v>-0.16221595234018471</v>
      </c>
      <c r="H10" s="27">
        <v>-0.23459427071820635</v>
      </c>
      <c r="I10" s="27">
        <v>9.1730227368610306E-2</v>
      </c>
      <c r="J10" s="27">
        <v>1</v>
      </c>
      <c r="K10" s="27"/>
      <c r="L10" s="27"/>
      <c r="M10" s="27"/>
      <c r="N10" s="27"/>
      <c r="O10" s="27"/>
      <c r="P10" s="27"/>
    </row>
    <row r="11" spans="1:16" x14ac:dyDescent="0.75">
      <c r="A11" s="27" t="s">
        <v>316</v>
      </c>
      <c r="B11" s="27">
        <v>-0.1681509773928675</v>
      </c>
      <c r="C11" s="27">
        <v>-0.10691287384412765</v>
      </c>
      <c r="D11" s="27">
        <v>-0.11271229512632504</v>
      </c>
      <c r="E11" s="27">
        <v>-7.1937108833981481E-2</v>
      </c>
      <c r="F11" s="27">
        <v>0.1570520768388772</v>
      </c>
      <c r="G11" s="27">
        <v>8.9418472342447236E-2</v>
      </c>
      <c r="H11" s="27">
        <v>-0.17863590122774603</v>
      </c>
      <c r="I11" s="27">
        <v>-0.24254845527437166</v>
      </c>
      <c r="J11" s="27">
        <v>8.7863841424383721E-2</v>
      </c>
      <c r="K11" s="27">
        <v>1</v>
      </c>
      <c r="L11" s="27"/>
      <c r="M11" s="27"/>
      <c r="N11" s="27"/>
      <c r="O11" s="27"/>
      <c r="P11" s="27"/>
    </row>
    <row r="12" spans="1:16" x14ac:dyDescent="0.75">
      <c r="A12" s="27" t="s">
        <v>317</v>
      </c>
      <c r="B12" s="27">
        <v>-0.11677711564104054</v>
      </c>
      <c r="C12" s="27">
        <v>-0.10096528178892758</v>
      </c>
      <c r="D12" s="27">
        <v>-6.1984221371165882E-2</v>
      </c>
      <c r="E12" s="27">
        <v>-0.17619716687483242</v>
      </c>
      <c r="F12" s="27">
        <v>-7.2014710285218081E-2</v>
      </c>
      <c r="G12" s="27">
        <v>0.15970298285304166</v>
      </c>
      <c r="H12" s="27">
        <v>9.9705277585114591E-2</v>
      </c>
      <c r="I12" s="27">
        <v>-0.17508384463032883</v>
      </c>
      <c r="J12" s="27">
        <v>-0.24017249176352673</v>
      </c>
      <c r="K12" s="27">
        <v>9.6121688150420756E-2</v>
      </c>
      <c r="L12" s="27">
        <v>1</v>
      </c>
      <c r="M12" s="27"/>
      <c r="N12" s="27"/>
      <c r="O12" s="27"/>
      <c r="P12" s="27"/>
    </row>
    <row r="13" spans="1:16" x14ac:dyDescent="0.75">
      <c r="A13" s="27" t="s">
        <v>318</v>
      </c>
      <c r="B13" s="27">
        <v>-0.18995749667802697</v>
      </c>
      <c r="C13" s="27">
        <v>-0.10446000958642991</v>
      </c>
      <c r="D13" s="27">
        <v>-2.6521955736801099E-2</v>
      </c>
      <c r="E13" s="27">
        <v>-0.11250550269886407</v>
      </c>
      <c r="F13" s="27">
        <v>-0.17645408924336428</v>
      </c>
      <c r="G13" s="27">
        <v>-7.0137918590118323E-2</v>
      </c>
      <c r="H13" s="27">
        <v>0.16996378546472996</v>
      </c>
      <c r="I13" s="27">
        <v>0.10399394920019379</v>
      </c>
      <c r="J13" s="27">
        <v>-0.17268565955223694</v>
      </c>
      <c r="K13" s="27">
        <v>-0.23503770496745674</v>
      </c>
      <c r="L13" s="27">
        <v>9.2311318649193314E-2</v>
      </c>
      <c r="M13" s="27">
        <v>1</v>
      </c>
      <c r="N13" s="27"/>
      <c r="O13" s="27"/>
      <c r="P13" s="27"/>
    </row>
    <row r="14" spans="1:16" x14ac:dyDescent="0.75">
      <c r="A14" s="27" t="s">
        <v>354</v>
      </c>
      <c r="B14" s="27">
        <v>0.66242121757752837</v>
      </c>
      <c r="C14" s="27">
        <v>0.88872404750084444</v>
      </c>
      <c r="D14" s="27">
        <v>0.76332818772359234</v>
      </c>
      <c r="E14" s="27">
        <v>-0.16464283428304863</v>
      </c>
      <c r="F14" s="27">
        <v>-0.13546559196234925</v>
      </c>
      <c r="G14" s="27">
        <v>-0.12572850504447808</v>
      </c>
      <c r="H14" s="27">
        <v>-6.3475931773580033E-2</v>
      </c>
      <c r="I14" s="27">
        <v>-0.12026035169213972</v>
      </c>
      <c r="J14" s="27">
        <v>-0.10938255098353122</v>
      </c>
      <c r="K14" s="27">
        <v>-0.11446315061717581</v>
      </c>
      <c r="L14" s="27">
        <v>-0.10874594318849676</v>
      </c>
      <c r="M14" s="27">
        <v>-0.13918346782846536</v>
      </c>
      <c r="N14" s="27">
        <v>1</v>
      </c>
      <c r="O14" s="27"/>
      <c r="P14" s="27"/>
    </row>
    <row r="15" spans="1:16" x14ac:dyDescent="0.75">
      <c r="A15" s="27" t="s">
        <v>355</v>
      </c>
      <c r="B15" s="27">
        <v>0.77806633881456433</v>
      </c>
      <c r="C15" s="27">
        <v>0.95069578540875022</v>
      </c>
      <c r="D15" s="27">
        <v>0.83965527744553792</v>
      </c>
      <c r="E15" s="27">
        <v>-7.8075597241857031E-2</v>
      </c>
      <c r="F15" s="27">
        <v>-7.7349169183536265E-2</v>
      </c>
      <c r="G15" s="27">
        <v>-0.14623913604644664</v>
      </c>
      <c r="H15" s="27">
        <v>-0.13575822965615686</v>
      </c>
      <c r="I15" s="27">
        <v>-0.13218838441920033</v>
      </c>
      <c r="J15" s="27">
        <v>-0.11038333389527626</v>
      </c>
      <c r="K15" s="27">
        <v>-0.11951110594640207</v>
      </c>
      <c r="L15" s="27">
        <v>-7.4470973111965155E-2</v>
      </c>
      <c r="M15" s="27">
        <v>-0.13125694904412782</v>
      </c>
      <c r="N15" s="27">
        <v>0.89583499314191972</v>
      </c>
      <c r="O15" s="27">
        <v>1</v>
      </c>
      <c r="P15" s="27"/>
    </row>
    <row r="16" spans="1:16" ht="15.5" thickBot="1" x14ac:dyDescent="0.9">
      <c r="A16" s="28" t="s">
        <v>356</v>
      </c>
      <c r="B16" s="28">
        <v>0.76211568430646304</v>
      </c>
      <c r="C16" s="28">
        <v>0.96317953702976977</v>
      </c>
      <c r="D16" s="28">
        <v>0.86091890158350171</v>
      </c>
      <c r="E16" s="28">
        <v>-0.10040883021038044</v>
      </c>
      <c r="F16" s="28">
        <v>-9.2001523933545465E-2</v>
      </c>
      <c r="G16" s="28">
        <v>-0.11044231882209632</v>
      </c>
      <c r="H16" s="28">
        <v>-0.12120747681209053</v>
      </c>
      <c r="I16" s="28">
        <v>-0.12418426486818777</v>
      </c>
      <c r="J16" s="28">
        <v>-0.12905284344131945</v>
      </c>
      <c r="K16" s="28">
        <v>-0.12687806705505295</v>
      </c>
      <c r="L16" s="28">
        <v>-0.10829342213356118</v>
      </c>
      <c r="M16" s="28">
        <v>-0.1154387693504423</v>
      </c>
      <c r="N16" s="28">
        <v>0.93666344893157227</v>
      </c>
      <c r="O16" s="28">
        <v>0.96584263072582111</v>
      </c>
      <c r="P16" s="28">
        <v>1</v>
      </c>
    </row>
    <row r="18" spans="1:1" x14ac:dyDescent="0.75">
      <c r="A18" s="35" t="s">
        <v>320</v>
      </c>
    </row>
  </sheetData>
  <conditionalFormatting sqref="B2:P16">
    <cfRule type="cellIs" dxfId="5" priority="2" operator="greaterThan">
      <formula>0.6</formula>
    </cfRule>
  </conditionalFormatting>
  <conditionalFormatting sqref="A18">
    <cfRule type="cellIs" dxfId="4" priority="1" operator="greaterThan">
      <formula>0.6</formula>
    </cfRule>
  </conditionalFormatting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F13C7-B467-45B8-91AF-7EC0D719B91B}">
  <sheetPr>
    <tabColor theme="9" tint="-0.249977111117893"/>
  </sheetPr>
  <dimension ref="A1:F208"/>
  <sheetViews>
    <sheetView workbookViewId="0">
      <selection activeCell="H25" sqref="H25"/>
    </sheetView>
  </sheetViews>
  <sheetFormatPr defaultRowHeight="14.75" x14ac:dyDescent="0.75"/>
  <cols>
    <col min="1" max="1" width="37.08984375" bestFit="1" customWidth="1"/>
    <col min="2" max="2" width="20.6796875" bestFit="1" customWidth="1"/>
    <col min="3" max="3" width="37.08984375" bestFit="1" customWidth="1"/>
    <col min="4" max="4" width="18.453125" bestFit="1" customWidth="1"/>
    <col min="5" max="5" width="12.2265625" bestFit="1" customWidth="1"/>
    <col min="6" max="6" width="9.76953125" bestFit="1" customWidth="1"/>
    <col min="8" max="8" width="37.08984375" bestFit="1" customWidth="1"/>
  </cols>
  <sheetData>
    <row r="1" spans="1:6" ht="15" x14ac:dyDescent="0.8">
      <c r="A1" s="1" t="s">
        <v>0</v>
      </c>
      <c r="B1" s="1" t="s">
        <v>216</v>
      </c>
      <c r="C1" s="1" t="s">
        <v>0</v>
      </c>
      <c r="D1" s="1" t="s">
        <v>218</v>
      </c>
      <c r="E1" s="1" t="s">
        <v>1</v>
      </c>
      <c r="F1" s="1" t="s">
        <v>336</v>
      </c>
    </row>
    <row r="2" spans="1:6" x14ac:dyDescent="0.75">
      <c r="A2" s="35" t="s">
        <v>2</v>
      </c>
      <c r="B2" t="str">
        <f>TEXT(C2,"YYYY-MM-DD")&amp;"--"&amp;TEXT(D2,"YYYY-MM-DD")</f>
        <v>2019-12-28--2020-01-03</v>
      </c>
      <c r="C2" s="11">
        <v>43827</v>
      </c>
      <c r="D2" s="11">
        <f>C2+6</f>
        <v>43833</v>
      </c>
      <c r="E2" s="35" t="s">
        <v>3</v>
      </c>
      <c r="F2" s="35">
        <v>9</v>
      </c>
    </row>
    <row r="3" spans="1:6" x14ac:dyDescent="0.75">
      <c r="A3" s="35" t="s">
        <v>2</v>
      </c>
      <c r="B3" s="35" t="str">
        <f t="shared" ref="B3:B66" si="0">TEXT(C3,"YYYY-MM-DD")&amp;"--"&amp;TEXT(D3,"YYYY-MM-DD")</f>
        <v>2019-12-28--2020-01-03</v>
      </c>
      <c r="C3" s="11">
        <v>43827</v>
      </c>
      <c r="D3" s="11">
        <f t="shared" ref="D3:D66" si="1">C3+6</f>
        <v>43833</v>
      </c>
      <c r="E3" s="35" t="s">
        <v>5</v>
      </c>
      <c r="F3" s="35">
        <v>1</v>
      </c>
    </row>
    <row r="4" spans="1:6" x14ac:dyDescent="0.75">
      <c r="A4" s="35" t="s">
        <v>6</v>
      </c>
      <c r="B4" s="35" t="str">
        <f t="shared" si="0"/>
        <v>2020-01-04--2020-01-10</v>
      </c>
      <c r="C4" s="11">
        <v>43834</v>
      </c>
      <c r="D4" s="11">
        <f t="shared" si="1"/>
        <v>43840</v>
      </c>
      <c r="E4" s="35" t="s">
        <v>3</v>
      </c>
      <c r="F4" s="35">
        <v>12</v>
      </c>
    </row>
    <row r="5" spans="1:6" x14ac:dyDescent="0.75">
      <c r="A5" s="35" t="s">
        <v>6</v>
      </c>
      <c r="B5" s="35" t="str">
        <f t="shared" si="0"/>
        <v>2020-01-04--2020-01-10</v>
      </c>
      <c r="C5" s="11">
        <v>43834</v>
      </c>
      <c r="D5" s="11">
        <f t="shared" si="1"/>
        <v>43840</v>
      </c>
      <c r="E5" s="35" t="s">
        <v>5</v>
      </c>
      <c r="F5" s="35">
        <v>3</v>
      </c>
    </row>
    <row r="6" spans="1:6" x14ac:dyDescent="0.75">
      <c r="A6" s="35" t="s">
        <v>6</v>
      </c>
      <c r="B6" s="35" t="str">
        <f t="shared" si="0"/>
        <v>2020-01-04--2020-01-10</v>
      </c>
      <c r="C6" s="11">
        <v>43834</v>
      </c>
      <c r="D6" s="11">
        <f t="shared" si="1"/>
        <v>43840</v>
      </c>
      <c r="E6" s="35" t="s">
        <v>4</v>
      </c>
      <c r="F6" s="35">
        <v>3</v>
      </c>
    </row>
    <row r="7" spans="1:6" x14ac:dyDescent="0.75">
      <c r="A7" s="35" t="s">
        <v>7</v>
      </c>
      <c r="B7" s="35" t="str">
        <f t="shared" si="0"/>
        <v>2020-01-11--2020-01-17</v>
      </c>
      <c r="C7" s="11">
        <v>43841</v>
      </c>
      <c r="D7" s="11">
        <f t="shared" si="1"/>
        <v>43847</v>
      </c>
      <c r="E7" s="35" t="s">
        <v>3</v>
      </c>
      <c r="F7" s="35">
        <v>23</v>
      </c>
    </row>
    <row r="8" spans="1:6" x14ac:dyDescent="0.75">
      <c r="A8" s="35" t="s">
        <v>7</v>
      </c>
      <c r="B8" s="35" t="str">
        <f t="shared" si="0"/>
        <v>2020-01-11--2020-01-17</v>
      </c>
      <c r="C8" s="11">
        <v>43841</v>
      </c>
      <c r="D8" s="11">
        <f t="shared" si="1"/>
        <v>43847</v>
      </c>
      <c r="E8" s="35" t="s">
        <v>4</v>
      </c>
      <c r="F8" s="35">
        <v>8</v>
      </c>
    </row>
    <row r="9" spans="1:6" x14ac:dyDescent="0.75">
      <c r="A9" s="35" t="s">
        <v>7</v>
      </c>
      <c r="B9" s="35" t="str">
        <f t="shared" si="0"/>
        <v>2020-01-11--2020-01-17</v>
      </c>
      <c r="C9" s="11">
        <v>43841</v>
      </c>
      <c r="D9" s="11">
        <f t="shared" si="1"/>
        <v>43847</v>
      </c>
      <c r="E9" s="35" t="s">
        <v>5</v>
      </c>
      <c r="F9" s="35">
        <v>1</v>
      </c>
    </row>
    <row r="10" spans="1:6" x14ac:dyDescent="0.75">
      <c r="A10" s="35" t="s">
        <v>8</v>
      </c>
      <c r="B10" s="35" t="str">
        <f t="shared" si="0"/>
        <v>2020-01-18--2020-01-24</v>
      </c>
      <c r="C10" s="11">
        <v>43848</v>
      </c>
      <c r="D10" s="11">
        <f t="shared" si="1"/>
        <v>43854</v>
      </c>
      <c r="E10" s="35" t="s">
        <v>3</v>
      </c>
      <c r="F10" s="35">
        <v>14</v>
      </c>
    </row>
    <row r="11" spans="1:6" x14ac:dyDescent="0.75">
      <c r="A11" s="35" t="s">
        <v>8</v>
      </c>
      <c r="B11" s="35" t="str">
        <f t="shared" si="0"/>
        <v>2020-01-18--2020-01-24</v>
      </c>
      <c r="C11" s="11">
        <v>43848</v>
      </c>
      <c r="D11" s="11">
        <f t="shared" si="1"/>
        <v>43854</v>
      </c>
      <c r="E11" s="35" t="s">
        <v>5</v>
      </c>
      <c r="F11" s="35">
        <v>2</v>
      </c>
    </row>
    <row r="12" spans="1:6" x14ac:dyDescent="0.75">
      <c r="A12" s="35" t="s">
        <v>8</v>
      </c>
      <c r="B12" s="35" t="str">
        <f t="shared" si="0"/>
        <v>2020-01-18--2020-01-24</v>
      </c>
      <c r="C12" s="11">
        <v>43848</v>
      </c>
      <c r="D12" s="11">
        <f t="shared" si="1"/>
        <v>43854</v>
      </c>
      <c r="E12" s="35" t="s">
        <v>4</v>
      </c>
      <c r="F12" s="35">
        <v>1</v>
      </c>
    </row>
    <row r="13" spans="1:6" x14ac:dyDescent="0.75">
      <c r="A13" s="35" t="s">
        <v>9</v>
      </c>
      <c r="B13" s="35" t="str">
        <f t="shared" si="0"/>
        <v>2020-01-25--2020-01-31</v>
      </c>
      <c r="C13" s="11">
        <v>43855</v>
      </c>
      <c r="D13" s="11">
        <f t="shared" si="1"/>
        <v>43861</v>
      </c>
      <c r="E13" s="35" t="s">
        <v>3</v>
      </c>
      <c r="F13" s="35">
        <v>17</v>
      </c>
    </row>
    <row r="14" spans="1:6" x14ac:dyDescent="0.75">
      <c r="A14" s="35" t="s">
        <v>9</v>
      </c>
      <c r="B14" s="35" t="str">
        <f t="shared" si="0"/>
        <v>2020-01-25--2020-01-31</v>
      </c>
      <c r="C14" s="11">
        <v>43855</v>
      </c>
      <c r="D14" s="11">
        <f t="shared" si="1"/>
        <v>43861</v>
      </c>
      <c r="E14" s="35" t="s">
        <v>5</v>
      </c>
      <c r="F14" s="35">
        <v>6</v>
      </c>
    </row>
    <row r="15" spans="1:6" x14ac:dyDescent="0.75">
      <c r="A15" s="35" t="s">
        <v>9</v>
      </c>
      <c r="B15" s="35" t="str">
        <f t="shared" si="0"/>
        <v>2020-01-25--2020-01-31</v>
      </c>
      <c r="C15" s="11">
        <v>43855</v>
      </c>
      <c r="D15" s="11">
        <f t="shared" si="1"/>
        <v>43861</v>
      </c>
      <c r="E15" s="35" t="s">
        <v>4</v>
      </c>
      <c r="F15" s="35">
        <v>3</v>
      </c>
    </row>
    <row r="16" spans="1:6" x14ac:dyDescent="0.75">
      <c r="A16" s="35" t="s">
        <v>10</v>
      </c>
      <c r="B16" s="35" t="str">
        <f t="shared" si="0"/>
        <v>2020-02-01--2020-02-07</v>
      </c>
      <c r="C16" s="11">
        <v>43862</v>
      </c>
      <c r="D16" s="11">
        <f t="shared" si="1"/>
        <v>43868</v>
      </c>
      <c r="E16" s="35" t="s">
        <v>3</v>
      </c>
      <c r="F16" s="35">
        <v>30</v>
      </c>
    </row>
    <row r="17" spans="1:6" x14ac:dyDescent="0.75">
      <c r="A17" s="35" t="s">
        <v>10</v>
      </c>
      <c r="B17" s="35" t="str">
        <f t="shared" si="0"/>
        <v>2020-02-01--2020-02-07</v>
      </c>
      <c r="C17" s="11">
        <v>43862</v>
      </c>
      <c r="D17" s="11">
        <f t="shared" si="1"/>
        <v>43868</v>
      </c>
      <c r="E17" s="35" t="s">
        <v>5</v>
      </c>
      <c r="F17" s="35">
        <v>3</v>
      </c>
    </row>
    <row r="18" spans="1:6" x14ac:dyDescent="0.75">
      <c r="A18" s="35" t="s">
        <v>11</v>
      </c>
      <c r="B18" s="35" t="str">
        <f t="shared" si="0"/>
        <v>2020-02-08--2020-02-14</v>
      </c>
      <c r="C18" s="11">
        <v>43869</v>
      </c>
      <c r="D18" s="11">
        <f t="shared" si="1"/>
        <v>43875</v>
      </c>
      <c r="E18" s="35" t="s">
        <v>3</v>
      </c>
      <c r="F18" s="35">
        <v>47</v>
      </c>
    </row>
    <row r="19" spans="1:6" x14ac:dyDescent="0.75">
      <c r="A19" s="35" t="s">
        <v>11</v>
      </c>
      <c r="B19" s="35" t="str">
        <f t="shared" si="0"/>
        <v>2020-02-08--2020-02-14</v>
      </c>
      <c r="C19" s="11">
        <v>43869</v>
      </c>
      <c r="D19" s="11">
        <f t="shared" si="1"/>
        <v>43875</v>
      </c>
      <c r="E19" s="35" t="s">
        <v>4</v>
      </c>
      <c r="F19" s="35">
        <v>8</v>
      </c>
    </row>
    <row r="20" spans="1:6" x14ac:dyDescent="0.75">
      <c r="A20" s="35" t="s">
        <v>11</v>
      </c>
      <c r="B20" s="35" t="str">
        <f t="shared" si="0"/>
        <v>2020-02-08--2020-02-14</v>
      </c>
      <c r="C20" s="11">
        <v>43869</v>
      </c>
      <c r="D20" s="11">
        <f t="shared" si="1"/>
        <v>43875</v>
      </c>
      <c r="E20" s="35" t="s">
        <v>5</v>
      </c>
      <c r="F20" s="35">
        <v>2</v>
      </c>
    </row>
    <row r="21" spans="1:6" x14ac:dyDescent="0.75">
      <c r="A21" s="35" t="s">
        <v>12</v>
      </c>
      <c r="B21" s="35" t="str">
        <f t="shared" si="0"/>
        <v>2020-02-15--2020-02-21</v>
      </c>
      <c r="C21" s="11">
        <v>43876</v>
      </c>
      <c r="D21" s="11">
        <f t="shared" si="1"/>
        <v>43882</v>
      </c>
      <c r="E21" s="35" t="s">
        <v>3</v>
      </c>
      <c r="F21" s="35">
        <v>36</v>
      </c>
    </row>
    <row r="22" spans="1:6" x14ac:dyDescent="0.75">
      <c r="A22" s="35" t="s">
        <v>12</v>
      </c>
      <c r="B22" s="35" t="str">
        <f t="shared" si="0"/>
        <v>2020-02-15--2020-02-21</v>
      </c>
      <c r="C22" s="11">
        <v>43876</v>
      </c>
      <c r="D22" s="11">
        <f t="shared" si="1"/>
        <v>43882</v>
      </c>
      <c r="E22" s="35" t="s">
        <v>4</v>
      </c>
      <c r="F22" s="35">
        <v>1</v>
      </c>
    </row>
    <row r="23" spans="1:6" x14ac:dyDescent="0.75">
      <c r="A23" s="35" t="s">
        <v>13</v>
      </c>
      <c r="B23" s="35" t="str">
        <f t="shared" si="0"/>
        <v>2020-02-22--2020-02-28</v>
      </c>
      <c r="C23" s="11">
        <v>43883</v>
      </c>
      <c r="D23" s="11">
        <f t="shared" si="1"/>
        <v>43889</v>
      </c>
      <c r="E23" s="35" t="s">
        <v>3</v>
      </c>
      <c r="F23" s="35">
        <v>12</v>
      </c>
    </row>
    <row r="24" spans="1:6" x14ac:dyDescent="0.75">
      <c r="A24" s="35" t="s">
        <v>13</v>
      </c>
      <c r="B24" s="35" t="str">
        <f t="shared" si="0"/>
        <v>2020-02-22--2020-02-28</v>
      </c>
      <c r="C24" s="11">
        <v>43883</v>
      </c>
      <c r="D24" s="11">
        <f t="shared" si="1"/>
        <v>43889</v>
      </c>
      <c r="E24" s="35" t="s">
        <v>4</v>
      </c>
      <c r="F24" s="35">
        <v>5</v>
      </c>
    </row>
    <row r="25" spans="1:6" x14ac:dyDescent="0.75">
      <c r="A25" s="35" t="s">
        <v>14</v>
      </c>
      <c r="B25" s="35" t="str">
        <f t="shared" si="0"/>
        <v>2020-02-29--2020-03-06</v>
      </c>
      <c r="C25" s="11">
        <v>43890</v>
      </c>
      <c r="D25" s="11">
        <f t="shared" si="1"/>
        <v>43896</v>
      </c>
      <c r="E25" s="35" t="s">
        <v>3</v>
      </c>
      <c r="F25" s="35">
        <v>16</v>
      </c>
    </row>
    <row r="26" spans="1:6" x14ac:dyDescent="0.75">
      <c r="A26" s="35" t="s">
        <v>14</v>
      </c>
      <c r="B26" s="35" t="str">
        <f t="shared" si="0"/>
        <v>2020-02-29--2020-03-06</v>
      </c>
      <c r="C26" s="11">
        <v>43890</v>
      </c>
      <c r="D26" s="11">
        <f t="shared" si="1"/>
        <v>43896</v>
      </c>
      <c r="E26" s="35" t="s">
        <v>4</v>
      </c>
      <c r="F26" s="35">
        <v>2</v>
      </c>
    </row>
    <row r="27" spans="1:6" x14ac:dyDescent="0.75">
      <c r="A27" s="35" t="s">
        <v>290</v>
      </c>
      <c r="B27" s="35" t="str">
        <f t="shared" si="0"/>
        <v>2020-03-07--2020-03-13</v>
      </c>
      <c r="C27" s="11">
        <v>43897</v>
      </c>
      <c r="D27" s="11">
        <f t="shared" si="1"/>
        <v>43903</v>
      </c>
      <c r="E27" s="35" t="s">
        <v>3</v>
      </c>
      <c r="F27" s="35">
        <v>27</v>
      </c>
    </row>
    <row r="28" spans="1:6" x14ac:dyDescent="0.75">
      <c r="A28" s="35" t="s">
        <v>291</v>
      </c>
      <c r="B28" s="35" t="str">
        <f t="shared" si="0"/>
        <v>2020-03-07--2020-03-13</v>
      </c>
      <c r="C28" s="11">
        <v>43897</v>
      </c>
      <c r="D28" s="11">
        <f t="shared" si="1"/>
        <v>43903</v>
      </c>
      <c r="E28" s="35" t="s">
        <v>5</v>
      </c>
      <c r="F28" s="35">
        <v>5</v>
      </c>
    </row>
    <row r="29" spans="1:6" x14ac:dyDescent="0.75">
      <c r="A29" s="35" t="s">
        <v>292</v>
      </c>
      <c r="B29" s="35" t="str">
        <f t="shared" si="0"/>
        <v>2020-03-07--2020-03-13</v>
      </c>
      <c r="C29" s="11">
        <v>43897</v>
      </c>
      <c r="D29" s="11">
        <f t="shared" si="1"/>
        <v>43903</v>
      </c>
      <c r="E29" s="35" t="s">
        <v>4</v>
      </c>
      <c r="F29" s="35">
        <v>3</v>
      </c>
    </row>
    <row r="30" spans="1:6" x14ac:dyDescent="0.75">
      <c r="A30" s="35" t="s">
        <v>15</v>
      </c>
      <c r="B30" s="35" t="str">
        <f t="shared" si="0"/>
        <v>2020-03-14--2020-03-20</v>
      </c>
      <c r="C30" s="11">
        <v>43904</v>
      </c>
      <c r="D30" s="11">
        <f t="shared" si="1"/>
        <v>43910</v>
      </c>
      <c r="E30" s="35" t="s">
        <v>3</v>
      </c>
      <c r="F30" s="35">
        <v>23</v>
      </c>
    </row>
    <row r="31" spans="1:6" x14ac:dyDescent="0.75">
      <c r="A31" s="35" t="s">
        <v>15</v>
      </c>
      <c r="B31" s="35" t="str">
        <f t="shared" si="0"/>
        <v>2020-03-14--2020-03-20</v>
      </c>
      <c r="C31" s="11">
        <v>43904</v>
      </c>
      <c r="D31" s="11">
        <f t="shared" si="1"/>
        <v>43910</v>
      </c>
      <c r="E31" s="35" t="s">
        <v>5</v>
      </c>
      <c r="F31" s="35">
        <v>3</v>
      </c>
    </row>
    <row r="32" spans="1:6" x14ac:dyDescent="0.75">
      <c r="A32" s="35" t="s">
        <v>15</v>
      </c>
      <c r="B32" s="35" t="str">
        <f t="shared" si="0"/>
        <v>2020-03-14--2020-03-20</v>
      </c>
      <c r="C32" s="11">
        <v>43904</v>
      </c>
      <c r="D32" s="11">
        <f t="shared" si="1"/>
        <v>43910</v>
      </c>
      <c r="E32" s="35" t="s">
        <v>4</v>
      </c>
      <c r="F32" s="35">
        <v>3</v>
      </c>
    </row>
    <row r="33" spans="1:6" x14ac:dyDescent="0.75">
      <c r="A33" s="35" t="s">
        <v>16</v>
      </c>
      <c r="B33" s="35" t="str">
        <f t="shared" si="0"/>
        <v>2020-03-21--2020-03-27</v>
      </c>
      <c r="C33" s="11">
        <v>43911</v>
      </c>
      <c r="D33" s="11">
        <f t="shared" si="1"/>
        <v>43917</v>
      </c>
      <c r="E33" s="35" t="s">
        <v>3</v>
      </c>
      <c r="F33" s="35">
        <v>24</v>
      </c>
    </row>
    <row r="34" spans="1:6" x14ac:dyDescent="0.75">
      <c r="A34" s="35" t="s">
        <v>16</v>
      </c>
      <c r="B34" s="35" t="str">
        <f t="shared" si="0"/>
        <v>2020-03-21--2020-03-27</v>
      </c>
      <c r="C34" s="11">
        <v>43911</v>
      </c>
      <c r="D34" s="11">
        <f t="shared" si="1"/>
        <v>43917</v>
      </c>
      <c r="E34" s="35" t="s">
        <v>5</v>
      </c>
      <c r="F34" s="35">
        <v>5</v>
      </c>
    </row>
    <row r="35" spans="1:6" x14ac:dyDescent="0.75">
      <c r="A35" s="35" t="s">
        <v>16</v>
      </c>
      <c r="B35" s="35" t="str">
        <f t="shared" si="0"/>
        <v>2020-03-21--2020-03-27</v>
      </c>
      <c r="C35" s="11">
        <v>43911</v>
      </c>
      <c r="D35" s="11">
        <f t="shared" si="1"/>
        <v>43917</v>
      </c>
      <c r="E35" s="35" t="s">
        <v>4</v>
      </c>
      <c r="F35" s="35">
        <v>1</v>
      </c>
    </row>
    <row r="36" spans="1:6" x14ac:dyDescent="0.75">
      <c r="A36" s="35" t="s">
        <v>17</v>
      </c>
      <c r="B36" s="35" t="str">
        <f t="shared" si="0"/>
        <v>2020-03-28--2020-04-03</v>
      </c>
      <c r="C36" s="11">
        <v>43918</v>
      </c>
      <c r="D36" s="11">
        <f t="shared" si="1"/>
        <v>43924</v>
      </c>
      <c r="E36" s="35" t="s">
        <v>3</v>
      </c>
      <c r="F36" s="35">
        <v>13</v>
      </c>
    </row>
    <row r="37" spans="1:6" x14ac:dyDescent="0.75">
      <c r="A37" s="35" t="s">
        <v>17</v>
      </c>
      <c r="B37" s="35" t="str">
        <f t="shared" si="0"/>
        <v>2020-03-28--2020-04-03</v>
      </c>
      <c r="C37" s="11">
        <v>43918</v>
      </c>
      <c r="D37" s="11">
        <f t="shared" si="1"/>
        <v>43924</v>
      </c>
      <c r="E37" s="35" t="s">
        <v>4</v>
      </c>
      <c r="F37" s="35">
        <v>3</v>
      </c>
    </row>
    <row r="38" spans="1:6" x14ac:dyDescent="0.75">
      <c r="A38" s="35" t="s">
        <v>17</v>
      </c>
      <c r="B38" s="35" t="str">
        <f t="shared" si="0"/>
        <v>2020-03-28--2020-04-03</v>
      </c>
      <c r="C38" s="11">
        <v>43918</v>
      </c>
      <c r="D38" s="11">
        <f t="shared" si="1"/>
        <v>43924</v>
      </c>
      <c r="E38" s="35" t="s">
        <v>5</v>
      </c>
      <c r="F38" s="35">
        <v>2</v>
      </c>
    </row>
    <row r="39" spans="1:6" x14ac:dyDescent="0.75">
      <c r="A39" s="35" t="s">
        <v>18</v>
      </c>
      <c r="B39" s="35" t="str">
        <f t="shared" si="0"/>
        <v>2020-04-04--2020-04-10</v>
      </c>
      <c r="C39" s="11">
        <v>43925</v>
      </c>
      <c r="D39" s="11">
        <f t="shared" si="1"/>
        <v>43931</v>
      </c>
      <c r="E39" s="35" t="s">
        <v>3</v>
      </c>
      <c r="F39" s="35">
        <v>21</v>
      </c>
    </row>
    <row r="40" spans="1:6" x14ac:dyDescent="0.75">
      <c r="A40" s="35" t="s">
        <v>18</v>
      </c>
      <c r="B40" s="35" t="str">
        <f t="shared" si="0"/>
        <v>2020-04-04--2020-04-10</v>
      </c>
      <c r="C40" s="11">
        <v>43925</v>
      </c>
      <c r="D40" s="11">
        <f t="shared" si="1"/>
        <v>43931</v>
      </c>
      <c r="E40" s="35" t="s">
        <v>4</v>
      </c>
      <c r="F40" s="35">
        <v>14</v>
      </c>
    </row>
    <row r="41" spans="1:6" x14ac:dyDescent="0.75">
      <c r="A41" s="35" t="s">
        <v>19</v>
      </c>
      <c r="B41" s="35" t="str">
        <f t="shared" si="0"/>
        <v>2020-04-11--2020-04-17</v>
      </c>
      <c r="C41" s="11">
        <v>43932</v>
      </c>
      <c r="D41" s="11">
        <f t="shared" si="1"/>
        <v>43938</v>
      </c>
      <c r="E41" s="35" t="s">
        <v>3</v>
      </c>
      <c r="F41" s="35">
        <v>20</v>
      </c>
    </row>
    <row r="42" spans="1:6" x14ac:dyDescent="0.75">
      <c r="A42" s="35" t="s">
        <v>19</v>
      </c>
      <c r="B42" s="35" t="str">
        <f t="shared" si="0"/>
        <v>2020-04-11--2020-04-17</v>
      </c>
      <c r="C42" s="11">
        <v>43932</v>
      </c>
      <c r="D42" s="11">
        <f t="shared" si="1"/>
        <v>43938</v>
      </c>
      <c r="E42" s="35" t="s">
        <v>5</v>
      </c>
      <c r="F42" s="35">
        <v>4</v>
      </c>
    </row>
    <row r="43" spans="1:6" x14ac:dyDescent="0.75">
      <c r="A43" s="35" t="s">
        <v>19</v>
      </c>
      <c r="B43" s="35" t="str">
        <f t="shared" si="0"/>
        <v>2020-04-11--2020-04-17</v>
      </c>
      <c r="C43" s="11">
        <v>43932</v>
      </c>
      <c r="D43" s="11">
        <f t="shared" si="1"/>
        <v>43938</v>
      </c>
      <c r="E43" s="35" t="s">
        <v>4</v>
      </c>
      <c r="F43" s="35">
        <v>1</v>
      </c>
    </row>
    <row r="44" spans="1:6" x14ac:dyDescent="0.75">
      <c r="A44" s="35" t="s">
        <v>20</v>
      </c>
      <c r="B44" s="35" t="str">
        <f t="shared" si="0"/>
        <v>2020-04-18--2020-04-24</v>
      </c>
      <c r="C44" s="11">
        <v>43939</v>
      </c>
      <c r="D44" s="11">
        <f t="shared" si="1"/>
        <v>43945</v>
      </c>
      <c r="E44" s="35" t="s">
        <v>3</v>
      </c>
      <c r="F44" s="35">
        <v>19</v>
      </c>
    </row>
    <row r="45" spans="1:6" x14ac:dyDescent="0.75">
      <c r="A45" s="35" t="s">
        <v>20</v>
      </c>
      <c r="B45" s="35" t="str">
        <f t="shared" si="0"/>
        <v>2020-04-18--2020-04-24</v>
      </c>
      <c r="C45" s="11">
        <v>43939</v>
      </c>
      <c r="D45" s="11">
        <f t="shared" si="1"/>
        <v>43945</v>
      </c>
      <c r="E45" s="35" t="s">
        <v>5</v>
      </c>
      <c r="F45" s="35">
        <v>6</v>
      </c>
    </row>
    <row r="46" spans="1:6" x14ac:dyDescent="0.75">
      <c r="A46" s="35" t="s">
        <v>20</v>
      </c>
      <c r="B46" s="35" t="str">
        <f t="shared" si="0"/>
        <v>2020-04-18--2020-04-24</v>
      </c>
      <c r="C46" s="11">
        <v>43939</v>
      </c>
      <c r="D46" s="11">
        <f t="shared" si="1"/>
        <v>43945</v>
      </c>
      <c r="E46" s="35" t="s">
        <v>4</v>
      </c>
      <c r="F46" s="35">
        <v>2</v>
      </c>
    </row>
    <row r="47" spans="1:6" x14ac:dyDescent="0.75">
      <c r="A47" s="35" t="s">
        <v>21</v>
      </c>
      <c r="B47" s="35" t="str">
        <f t="shared" si="0"/>
        <v>2020-04-25--2020-05-01</v>
      </c>
      <c r="C47" s="11">
        <v>43946</v>
      </c>
      <c r="D47" s="11">
        <f t="shared" si="1"/>
        <v>43952</v>
      </c>
      <c r="E47" s="35" t="s">
        <v>3</v>
      </c>
      <c r="F47" s="35">
        <v>573</v>
      </c>
    </row>
    <row r="48" spans="1:6" x14ac:dyDescent="0.75">
      <c r="A48" s="35" t="s">
        <v>21</v>
      </c>
      <c r="B48" s="35" t="str">
        <f t="shared" si="0"/>
        <v>2020-04-25--2020-05-01</v>
      </c>
      <c r="C48" s="11">
        <v>43946</v>
      </c>
      <c r="D48" s="11">
        <f t="shared" si="1"/>
        <v>43952</v>
      </c>
      <c r="E48" s="35" t="s">
        <v>4</v>
      </c>
      <c r="F48" s="35">
        <v>31</v>
      </c>
    </row>
    <row r="49" spans="1:6" x14ac:dyDescent="0.75">
      <c r="A49" s="35" t="s">
        <v>21</v>
      </c>
      <c r="B49" s="35" t="str">
        <f t="shared" si="0"/>
        <v>2020-04-25--2020-05-01</v>
      </c>
      <c r="C49" s="11">
        <v>43946</v>
      </c>
      <c r="D49" s="11">
        <f t="shared" si="1"/>
        <v>43952</v>
      </c>
      <c r="E49" s="35" t="s">
        <v>5</v>
      </c>
      <c r="F49" s="35">
        <v>10</v>
      </c>
    </row>
    <row r="50" spans="1:6" x14ac:dyDescent="0.75">
      <c r="A50" s="35" t="s">
        <v>22</v>
      </c>
      <c r="B50" s="35" t="str">
        <f t="shared" si="0"/>
        <v>2020-05-02--2020-05-08</v>
      </c>
      <c r="C50" s="11">
        <v>43953</v>
      </c>
      <c r="D50" s="11">
        <f t="shared" si="1"/>
        <v>43959</v>
      </c>
      <c r="E50" s="35" t="s">
        <v>3</v>
      </c>
      <c r="F50" s="35">
        <v>2406</v>
      </c>
    </row>
    <row r="51" spans="1:6" x14ac:dyDescent="0.75">
      <c r="A51" s="35" t="s">
        <v>22</v>
      </c>
      <c r="B51" s="35" t="str">
        <f t="shared" si="0"/>
        <v>2020-05-02--2020-05-08</v>
      </c>
      <c r="C51" s="11">
        <v>43953</v>
      </c>
      <c r="D51" s="11">
        <f t="shared" si="1"/>
        <v>43959</v>
      </c>
      <c r="E51" s="35" t="s">
        <v>5</v>
      </c>
      <c r="F51" s="35">
        <v>180</v>
      </c>
    </row>
    <row r="52" spans="1:6" x14ac:dyDescent="0.75">
      <c r="A52" s="35" t="s">
        <v>22</v>
      </c>
      <c r="B52" s="35" t="str">
        <f t="shared" si="0"/>
        <v>2020-05-02--2020-05-08</v>
      </c>
      <c r="C52" s="11">
        <v>43953</v>
      </c>
      <c r="D52" s="11">
        <f t="shared" si="1"/>
        <v>43959</v>
      </c>
      <c r="E52" s="35" t="s">
        <v>4</v>
      </c>
      <c r="F52" s="35">
        <v>138</v>
      </c>
    </row>
    <row r="53" spans="1:6" x14ac:dyDescent="0.75">
      <c r="A53" s="35" t="s">
        <v>23</v>
      </c>
      <c r="B53" s="35" t="str">
        <f t="shared" si="0"/>
        <v>2020-05-09--2020-05-15</v>
      </c>
      <c r="C53" s="11">
        <v>43960</v>
      </c>
      <c r="D53" s="11">
        <f t="shared" si="1"/>
        <v>43966</v>
      </c>
      <c r="E53" s="35" t="s">
        <v>3</v>
      </c>
      <c r="F53" s="35">
        <v>3138</v>
      </c>
    </row>
    <row r="54" spans="1:6" x14ac:dyDescent="0.75">
      <c r="A54" s="35" t="s">
        <v>23</v>
      </c>
      <c r="B54" s="35" t="str">
        <f t="shared" si="0"/>
        <v>2020-05-09--2020-05-15</v>
      </c>
      <c r="C54" s="11">
        <v>43960</v>
      </c>
      <c r="D54" s="11">
        <f t="shared" si="1"/>
        <v>43966</v>
      </c>
      <c r="E54" s="35" t="s">
        <v>5</v>
      </c>
      <c r="F54" s="35">
        <v>414</v>
      </c>
    </row>
    <row r="55" spans="1:6" x14ac:dyDescent="0.75">
      <c r="A55" s="35" t="s">
        <v>23</v>
      </c>
      <c r="B55" s="35" t="str">
        <f t="shared" si="0"/>
        <v>2020-05-09--2020-05-15</v>
      </c>
      <c r="C55" s="11">
        <v>43960</v>
      </c>
      <c r="D55" s="11">
        <f t="shared" si="1"/>
        <v>43966</v>
      </c>
      <c r="E55" s="35" t="s">
        <v>4</v>
      </c>
      <c r="F55" s="35">
        <v>152</v>
      </c>
    </row>
    <row r="56" spans="1:6" x14ac:dyDescent="0.75">
      <c r="A56" s="35" t="s">
        <v>24</v>
      </c>
      <c r="B56" s="35" t="str">
        <f t="shared" si="0"/>
        <v>2020-05-16--2020-05-22</v>
      </c>
      <c r="C56" s="11">
        <v>43967</v>
      </c>
      <c r="D56" s="11">
        <f t="shared" si="1"/>
        <v>43973</v>
      </c>
      <c r="E56" s="35" t="s">
        <v>3</v>
      </c>
      <c r="F56" s="35">
        <v>2167</v>
      </c>
    </row>
    <row r="57" spans="1:6" x14ac:dyDescent="0.75">
      <c r="A57" s="35" t="s">
        <v>24</v>
      </c>
      <c r="B57" s="35" t="str">
        <f t="shared" si="0"/>
        <v>2020-05-16--2020-05-22</v>
      </c>
      <c r="C57" s="11">
        <v>43967</v>
      </c>
      <c r="D57" s="11">
        <f t="shared" si="1"/>
        <v>43973</v>
      </c>
      <c r="E57" s="35" t="s">
        <v>5</v>
      </c>
      <c r="F57" s="35">
        <v>406</v>
      </c>
    </row>
    <row r="58" spans="1:6" x14ac:dyDescent="0.75">
      <c r="A58" s="35" t="s">
        <v>24</v>
      </c>
      <c r="B58" s="35" t="str">
        <f t="shared" si="0"/>
        <v>2020-05-16--2020-05-22</v>
      </c>
      <c r="C58" s="11">
        <v>43967</v>
      </c>
      <c r="D58" s="11">
        <f t="shared" si="1"/>
        <v>43973</v>
      </c>
      <c r="E58" s="35" t="s">
        <v>4</v>
      </c>
      <c r="F58" s="35">
        <v>97</v>
      </c>
    </row>
    <row r="59" spans="1:6" x14ac:dyDescent="0.75">
      <c r="A59" s="35" t="s">
        <v>25</v>
      </c>
      <c r="B59" s="35" t="str">
        <f t="shared" si="0"/>
        <v>2020-05-23--2020-05-29</v>
      </c>
      <c r="C59" s="11">
        <v>43974</v>
      </c>
      <c r="D59" s="11">
        <f t="shared" si="1"/>
        <v>43980</v>
      </c>
      <c r="E59" s="35" t="s">
        <v>3</v>
      </c>
      <c r="F59" s="35">
        <v>1562</v>
      </c>
    </row>
    <row r="60" spans="1:6" x14ac:dyDescent="0.75">
      <c r="A60" s="35" t="s">
        <v>25</v>
      </c>
      <c r="B60" s="35" t="str">
        <f t="shared" si="0"/>
        <v>2020-05-23--2020-05-29</v>
      </c>
      <c r="C60" s="11">
        <v>43974</v>
      </c>
      <c r="D60" s="11">
        <f t="shared" si="1"/>
        <v>43980</v>
      </c>
      <c r="E60" s="35" t="s">
        <v>5</v>
      </c>
      <c r="F60" s="35">
        <v>410</v>
      </c>
    </row>
    <row r="61" spans="1:6" x14ac:dyDescent="0.75">
      <c r="A61" s="35" t="s">
        <v>25</v>
      </c>
      <c r="B61" s="35" t="str">
        <f t="shared" si="0"/>
        <v>2020-05-23--2020-05-29</v>
      </c>
      <c r="C61" s="11">
        <v>43974</v>
      </c>
      <c r="D61" s="11">
        <f t="shared" si="1"/>
        <v>43980</v>
      </c>
      <c r="E61" s="35" t="s">
        <v>4</v>
      </c>
      <c r="F61" s="35">
        <v>71</v>
      </c>
    </row>
    <row r="62" spans="1:6" x14ac:dyDescent="0.75">
      <c r="A62" s="35" t="s">
        <v>26</v>
      </c>
      <c r="B62" s="35" t="str">
        <f t="shared" si="0"/>
        <v>2020-05-30--2020-06-05</v>
      </c>
      <c r="C62" s="11">
        <v>43981</v>
      </c>
      <c r="D62" s="11">
        <f t="shared" si="1"/>
        <v>43987</v>
      </c>
      <c r="E62" s="35" t="s">
        <v>3</v>
      </c>
      <c r="F62" s="35">
        <v>1978</v>
      </c>
    </row>
    <row r="63" spans="1:6" x14ac:dyDescent="0.75">
      <c r="A63" s="35" t="s">
        <v>26</v>
      </c>
      <c r="B63" s="35" t="str">
        <f t="shared" si="0"/>
        <v>2020-05-30--2020-06-05</v>
      </c>
      <c r="C63" s="11">
        <v>43981</v>
      </c>
      <c r="D63" s="11">
        <f t="shared" si="1"/>
        <v>43987</v>
      </c>
      <c r="E63" s="35" t="s">
        <v>5</v>
      </c>
      <c r="F63" s="35">
        <v>392</v>
      </c>
    </row>
    <row r="64" spans="1:6" x14ac:dyDescent="0.75">
      <c r="A64" s="35" t="s">
        <v>26</v>
      </c>
      <c r="B64" s="35" t="str">
        <f t="shared" si="0"/>
        <v>2020-05-30--2020-06-05</v>
      </c>
      <c r="C64" s="11">
        <v>43981</v>
      </c>
      <c r="D64" s="11">
        <f t="shared" si="1"/>
        <v>43987</v>
      </c>
      <c r="E64" s="35" t="s">
        <v>4</v>
      </c>
      <c r="F64" s="35">
        <v>120</v>
      </c>
    </row>
    <row r="65" spans="1:6" x14ac:dyDescent="0.75">
      <c r="A65" s="35" t="s">
        <v>27</v>
      </c>
      <c r="B65" s="35" t="str">
        <f t="shared" si="0"/>
        <v>2020-06-06--2020-06-12</v>
      </c>
      <c r="C65" s="11">
        <v>43988</v>
      </c>
      <c r="D65" s="11">
        <f t="shared" si="1"/>
        <v>43994</v>
      </c>
      <c r="E65" s="35" t="s">
        <v>3</v>
      </c>
      <c r="F65" s="35">
        <v>1830</v>
      </c>
    </row>
    <row r="66" spans="1:6" x14ac:dyDescent="0.75">
      <c r="A66" s="35" t="s">
        <v>27</v>
      </c>
      <c r="B66" s="35" t="str">
        <f t="shared" si="0"/>
        <v>2020-06-06--2020-06-12</v>
      </c>
      <c r="C66" s="11">
        <v>43988</v>
      </c>
      <c r="D66" s="11">
        <f t="shared" si="1"/>
        <v>43994</v>
      </c>
      <c r="E66" s="35" t="s">
        <v>5</v>
      </c>
      <c r="F66" s="35">
        <v>439</v>
      </c>
    </row>
    <row r="67" spans="1:6" x14ac:dyDescent="0.75">
      <c r="A67" s="35" t="s">
        <v>27</v>
      </c>
      <c r="B67" s="35" t="str">
        <f t="shared" ref="B67:B130" si="2">TEXT(C67,"YYYY-MM-DD")&amp;"--"&amp;TEXT(D67,"YYYY-MM-DD")</f>
        <v>2020-06-06--2020-06-12</v>
      </c>
      <c r="C67" s="11">
        <v>43988</v>
      </c>
      <c r="D67" s="11">
        <f t="shared" ref="D67:D130" si="3">C67+6</f>
        <v>43994</v>
      </c>
      <c r="E67" s="35" t="s">
        <v>4</v>
      </c>
      <c r="F67" s="35">
        <v>98</v>
      </c>
    </row>
    <row r="68" spans="1:6" x14ac:dyDescent="0.75">
      <c r="A68" s="35" t="s">
        <v>28</v>
      </c>
      <c r="B68" s="35" t="str">
        <f t="shared" si="2"/>
        <v>2020-06-13--2020-06-19</v>
      </c>
      <c r="C68" s="11">
        <v>43995</v>
      </c>
      <c r="D68" s="11">
        <f t="shared" si="3"/>
        <v>44001</v>
      </c>
      <c r="E68" s="35" t="s">
        <v>3</v>
      </c>
      <c r="F68" s="35">
        <v>2119</v>
      </c>
    </row>
    <row r="69" spans="1:6" x14ac:dyDescent="0.75">
      <c r="A69" s="35" t="s">
        <v>28</v>
      </c>
      <c r="B69" s="35" t="str">
        <f t="shared" si="2"/>
        <v>2020-06-13--2020-06-19</v>
      </c>
      <c r="C69" s="11">
        <v>43995</v>
      </c>
      <c r="D69" s="11">
        <f t="shared" si="3"/>
        <v>44001</v>
      </c>
      <c r="E69" s="35" t="s">
        <v>5</v>
      </c>
      <c r="F69" s="35">
        <v>388</v>
      </c>
    </row>
    <row r="70" spans="1:6" x14ac:dyDescent="0.75">
      <c r="A70" s="35" t="s">
        <v>28</v>
      </c>
      <c r="B70" s="35" t="str">
        <f t="shared" si="2"/>
        <v>2020-06-13--2020-06-19</v>
      </c>
      <c r="C70" s="11">
        <v>43995</v>
      </c>
      <c r="D70" s="11">
        <f t="shared" si="3"/>
        <v>44001</v>
      </c>
      <c r="E70" s="35" t="s">
        <v>4</v>
      </c>
      <c r="F70" s="35">
        <v>88</v>
      </c>
    </row>
    <row r="71" spans="1:6" x14ac:dyDescent="0.75">
      <c r="A71" s="35" t="s">
        <v>29</v>
      </c>
      <c r="B71" s="35" t="str">
        <f t="shared" si="2"/>
        <v>2020-06-20--2020-06-26</v>
      </c>
      <c r="C71" s="11">
        <v>44002</v>
      </c>
      <c r="D71" s="11">
        <f t="shared" si="3"/>
        <v>44008</v>
      </c>
      <c r="E71" s="35" t="s">
        <v>3</v>
      </c>
      <c r="F71" s="35">
        <v>2188</v>
      </c>
    </row>
    <row r="72" spans="1:6" x14ac:dyDescent="0.75">
      <c r="A72" s="35" t="s">
        <v>29</v>
      </c>
      <c r="B72" s="35" t="str">
        <f t="shared" si="2"/>
        <v>2020-06-20--2020-06-26</v>
      </c>
      <c r="C72" s="11">
        <v>44002</v>
      </c>
      <c r="D72" s="11">
        <f t="shared" si="3"/>
        <v>44008</v>
      </c>
      <c r="E72" s="35" t="s">
        <v>5</v>
      </c>
      <c r="F72" s="35">
        <v>413</v>
      </c>
    </row>
    <row r="73" spans="1:6" x14ac:dyDescent="0.75">
      <c r="A73" s="35" t="s">
        <v>29</v>
      </c>
      <c r="B73" s="35" t="str">
        <f t="shared" si="2"/>
        <v>2020-06-20--2020-06-26</v>
      </c>
      <c r="C73" s="11">
        <v>44002</v>
      </c>
      <c r="D73" s="11">
        <f t="shared" si="3"/>
        <v>44008</v>
      </c>
      <c r="E73" s="35" t="s">
        <v>4</v>
      </c>
      <c r="F73" s="35">
        <v>101</v>
      </c>
    </row>
    <row r="74" spans="1:6" x14ac:dyDescent="0.75">
      <c r="A74" s="35" t="s">
        <v>30</v>
      </c>
      <c r="B74" s="35" t="str">
        <f t="shared" si="2"/>
        <v>2020-06-27--2020-07-03</v>
      </c>
      <c r="C74" s="11">
        <v>44009</v>
      </c>
      <c r="D74" s="11">
        <f t="shared" si="3"/>
        <v>44015</v>
      </c>
      <c r="E74" s="35" t="s">
        <v>3</v>
      </c>
      <c r="F74" s="35">
        <v>1970</v>
      </c>
    </row>
    <row r="75" spans="1:6" x14ac:dyDescent="0.75">
      <c r="A75" s="35" t="s">
        <v>30</v>
      </c>
      <c r="B75" s="35" t="str">
        <f t="shared" si="2"/>
        <v>2020-06-27--2020-07-03</v>
      </c>
      <c r="C75" s="11">
        <v>44009</v>
      </c>
      <c r="D75" s="11">
        <f t="shared" si="3"/>
        <v>44015</v>
      </c>
      <c r="E75" s="35" t="s">
        <v>5</v>
      </c>
      <c r="F75" s="35">
        <v>428</v>
      </c>
    </row>
    <row r="76" spans="1:6" x14ac:dyDescent="0.75">
      <c r="A76" s="35" t="s">
        <v>30</v>
      </c>
      <c r="B76" s="35" t="str">
        <f t="shared" si="2"/>
        <v>2020-06-27--2020-07-03</v>
      </c>
      <c r="C76" s="11">
        <v>44009</v>
      </c>
      <c r="D76" s="11">
        <f t="shared" si="3"/>
        <v>44015</v>
      </c>
      <c r="E76" s="35" t="s">
        <v>4</v>
      </c>
      <c r="F76" s="35">
        <v>164</v>
      </c>
    </row>
    <row r="77" spans="1:6" x14ac:dyDescent="0.75">
      <c r="A77" s="35" t="s">
        <v>31</v>
      </c>
      <c r="B77" s="35" t="str">
        <f t="shared" si="2"/>
        <v>2020-07-04--2020-07-10</v>
      </c>
      <c r="C77" s="11">
        <v>44016</v>
      </c>
      <c r="D77" s="11">
        <f t="shared" si="3"/>
        <v>44022</v>
      </c>
      <c r="E77" s="35" t="s">
        <v>3</v>
      </c>
      <c r="F77" s="35">
        <v>1962</v>
      </c>
    </row>
    <row r="78" spans="1:6" x14ac:dyDescent="0.75">
      <c r="A78" s="35" t="s">
        <v>31</v>
      </c>
      <c r="B78" s="35" t="str">
        <f t="shared" si="2"/>
        <v>2020-07-04--2020-07-10</v>
      </c>
      <c r="C78" s="11">
        <v>44016</v>
      </c>
      <c r="D78" s="11">
        <f t="shared" si="3"/>
        <v>44022</v>
      </c>
      <c r="E78" s="35" t="s">
        <v>5</v>
      </c>
      <c r="F78" s="35">
        <v>316</v>
      </c>
    </row>
    <row r="79" spans="1:6" x14ac:dyDescent="0.75">
      <c r="A79" s="35" t="s">
        <v>31</v>
      </c>
      <c r="B79" s="35" t="str">
        <f t="shared" si="2"/>
        <v>2020-07-04--2020-07-10</v>
      </c>
      <c r="C79" s="11">
        <v>44016</v>
      </c>
      <c r="D79" s="11">
        <f t="shared" si="3"/>
        <v>44022</v>
      </c>
      <c r="E79" s="35" t="s">
        <v>4</v>
      </c>
      <c r="F79" s="35">
        <v>103</v>
      </c>
    </row>
    <row r="80" spans="1:6" x14ac:dyDescent="0.75">
      <c r="A80" s="35" t="s">
        <v>32</v>
      </c>
      <c r="B80" s="35" t="str">
        <f t="shared" si="2"/>
        <v>2020-07-11--2020-07-17</v>
      </c>
      <c r="C80" s="11">
        <v>44023</v>
      </c>
      <c r="D80" s="11">
        <f t="shared" si="3"/>
        <v>44029</v>
      </c>
      <c r="E80" s="35" t="s">
        <v>3</v>
      </c>
      <c r="F80" s="35">
        <v>1856</v>
      </c>
    </row>
    <row r="81" spans="1:6" x14ac:dyDescent="0.75">
      <c r="A81" s="35" t="s">
        <v>32</v>
      </c>
      <c r="B81" s="35" t="str">
        <f t="shared" si="2"/>
        <v>2020-07-11--2020-07-17</v>
      </c>
      <c r="C81" s="11">
        <v>44023</v>
      </c>
      <c r="D81" s="11">
        <f t="shared" si="3"/>
        <v>44029</v>
      </c>
      <c r="E81" s="35" t="s">
        <v>5</v>
      </c>
      <c r="F81" s="35">
        <v>362</v>
      </c>
    </row>
    <row r="82" spans="1:6" x14ac:dyDescent="0.75">
      <c r="A82" s="35" t="s">
        <v>32</v>
      </c>
      <c r="B82" s="35" t="str">
        <f t="shared" si="2"/>
        <v>2020-07-11--2020-07-17</v>
      </c>
      <c r="C82" s="11">
        <v>44023</v>
      </c>
      <c r="D82" s="11">
        <f t="shared" si="3"/>
        <v>44029</v>
      </c>
      <c r="E82" s="35" t="s">
        <v>4</v>
      </c>
      <c r="F82" s="35">
        <v>89</v>
      </c>
    </row>
    <row r="83" spans="1:6" x14ac:dyDescent="0.75">
      <c r="A83" s="35" t="s">
        <v>33</v>
      </c>
      <c r="B83" s="35" t="str">
        <f t="shared" si="2"/>
        <v>2020-07-18--2020-07-24</v>
      </c>
      <c r="C83" s="11">
        <v>44030</v>
      </c>
      <c r="D83" s="11">
        <f t="shared" si="3"/>
        <v>44036</v>
      </c>
      <c r="E83" s="35" t="s">
        <v>3</v>
      </c>
      <c r="F83" s="35">
        <v>1873</v>
      </c>
    </row>
    <row r="84" spans="1:6" x14ac:dyDescent="0.75">
      <c r="A84" s="35" t="s">
        <v>33</v>
      </c>
      <c r="B84" s="35" t="str">
        <f t="shared" si="2"/>
        <v>2020-07-18--2020-07-24</v>
      </c>
      <c r="C84" s="11">
        <v>44030</v>
      </c>
      <c r="D84" s="11">
        <f t="shared" si="3"/>
        <v>44036</v>
      </c>
      <c r="E84" s="35" t="s">
        <v>5</v>
      </c>
      <c r="F84" s="35">
        <v>259</v>
      </c>
    </row>
    <row r="85" spans="1:6" x14ac:dyDescent="0.75">
      <c r="A85" s="35" t="s">
        <v>33</v>
      </c>
      <c r="B85" s="35" t="str">
        <f t="shared" si="2"/>
        <v>2020-07-18--2020-07-24</v>
      </c>
      <c r="C85" s="11">
        <v>44030</v>
      </c>
      <c r="D85" s="11">
        <f t="shared" si="3"/>
        <v>44036</v>
      </c>
      <c r="E85" s="35" t="s">
        <v>4</v>
      </c>
      <c r="F85" s="35">
        <v>98</v>
      </c>
    </row>
    <row r="86" spans="1:6" x14ac:dyDescent="0.75">
      <c r="A86" s="35" t="s">
        <v>34</v>
      </c>
      <c r="B86" s="35" t="str">
        <f t="shared" si="2"/>
        <v>2020-07-25--2020-07-31</v>
      </c>
      <c r="C86" s="11">
        <v>44037</v>
      </c>
      <c r="D86" s="11">
        <f t="shared" si="3"/>
        <v>44043</v>
      </c>
      <c r="E86" s="35" t="s">
        <v>3</v>
      </c>
      <c r="F86" s="35">
        <v>2216</v>
      </c>
    </row>
    <row r="87" spans="1:6" x14ac:dyDescent="0.75">
      <c r="A87" s="35" t="s">
        <v>34</v>
      </c>
      <c r="B87" s="35" t="str">
        <f t="shared" si="2"/>
        <v>2020-07-25--2020-07-31</v>
      </c>
      <c r="C87" s="11">
        <v>44037</v>
      </c>
      <c r="D87" s="11">
        <f t="shared" si="3"/>
        <v>44043</v>
      </c>
      <c r="E87" s="35" t="s">
        <v>5</v>
      </c>
      <c r="F87" s="35">
        <v>325</v>
      </c>
    </row>
    <row r="88" spans="1:6" x14ac:dyDescent="0.75">
      <c r="A88" s="35" t="s">
        <v>34</v>
      </c>
      <c r="B88" s="35" t="str">
        <f t="shared" si="2"/>
        <v>2020-07-25--2020-07-31</v>
      </c>
      <c r="C88" s="11">
        <v>44037</v>
      </c>
      <c r="D88" s="11">
        <f t="shared" si="3"/>
        <v>44043</v>
      </c>
      <c r="E88" s="35" t="s">
        <v>4</v>
      </c>
      <c r="F88" s="35">
        <v>73</v>
      </c>
    </row>
    <row r="89" spans="1:6" x14ac:dyDescent="0.75">
      <c r="A89" s="35" t="s">
        <v>35</v>
      </c>
      <c r="B89" s="35" t="str">
        <f t="shared" si="2"/>
        <v>2020-08-01--2020-08-07</v>
      </c>
      <c r="C89" s="11">
        <v>44044</v>
      </c>
      <c r="D89" s="11">
        <f t="shared" si="3"/>
        <v>44050</v>
      </c>
      <c r="E89" s="35" t="s">
        <v>3</v>
      </c>
      <c r="F89" s="35">
        <v>1913</v>
      </c>
    </row>
    <row r="90" spans="1:6" x14ac:dyDescent="0.75">
      <c r="A90" s="35" t="s">
        <v>35</v>
      </c>
      <c r="B90" s="35" t="str">
        <f t="shared" si="2"/>
        <v>2020-08-01--2020-08-07</v>
      </c>
      <c r="C90" s="11">
        <v>44044</v>
      </c>
      <c r="D90" s="11">
        <f t="shared" si="3"/>
        <v>44050</v>
      </c>
      <c r="E90" s="35" t="s">
        <v>5</v>
      </c>
      <c r="F90" s="35">
        <v>247</v>
      </c>
    </row>
    <row r="91" spans="1:6" x14ac:dyDescent="0.75">
      <c r="A91" s="35" t="s">
        <v>35</v>
      </c>
      <c r="B91" s="35" t="str">
        <f t="shared" si="2"/>
        <v>2020-08-01--2020-08-07</v>
      </c>
      <c r="C91" s="11">
        <v>44044</v>
      </c>
      <c r="D91" s="11">
        <f t="shared" si="3"/>
        <v>44050</v>
      </c>
      <c r="E91" s="35" t="s">
        <v>4</v>
      </c>
      <c r="F91" s="35">
        <v>129</v>
      </c>
    </row>
    <row r="92" spans="1:6" x14ac:dyDescent="0.75">
      <c r="A92" s="35" t="s">
        <v>36</v>
      </c>
      <c r="B92" s="35" t="str">
        <f t="shared" si="2"/>
        <v>2020-08-08--2020-08-14</v>
      </c>
      <c r="C92" s="11">
        <v>44051</v>
      </c>
      <c r="D92" s="11">
        <f t="shared" si="3"/>
        <v>44057</v>
      </c>
      <c r="E92" s="35" t="s">
        <v>3</v>
      </c>
      <c r="F92" s="35">
        <v>3327</v>
      </c>
    </row>
    <row r="93" spans="1:6" x14ac:dyDescent="0.75">
      <c r="A93" s="35" t="s">
        <v>36</v>
      </c>
      <c r="B93" s="35" t="str">
        <f t="shared" si="2"/>
        <v>2020-08-08--2020-08-14</v>
      </c>
      <c r="C93" s="11">
        <v>44051</v>
      </c>
      <c r="D93" s="11">
        <f t="shared" si="3"/>
        <v>44057</v>
      </c>
      <c r="E93" s="35" t="s">
        <v>5</v>
      </c>
      <c r="F93" s="35">
        <v>641</v>
      </c>
    </row>
    <row r="94" spans="1:6" x14ac:dyDescent="0.75">
      <c r="A94" s="35" t="s">
        <v>36</v>
      </c>
      <c r="B94" s="35" t="str">
        <f t="shared" si="2"/>
        <v>2020-08-08--2020-08-14</v>
      </c>
      <c r="C94" s="11">
        <v>44051</v>
      </c>
      <c r="D94" s="11">
        <f t="shared" si="3"/>
        <v>44057</v>
      </c>
      <c r="E94" s="35" t="s">
        <v>4</v>
      </c>
      <c r="F94" s="35">
        <v>200</v>
      </c>
    </row>
    <row r="95" spans="1:6" x14ac:dyDescent="0.75">
      <c r="A95" s="35" t="s">
        <v>37</v>
      </c>
      <c r="B95" s="35" t="str">
        <f t="shared" si="2"/>
        <v>2020-08-15--2020-08-21</v>
      </c>
      <c r="C95" s="11">
        <v>44058</v>
      </c>
      <c r="D95" s="11">
        <f t="shared" si="3"/>
        <v>44064</v>
      </c>
      <c r="E95" s="35" t="s">
        <v>3</v>
      </c>
      <c r="F95" s="35">
        <v>2031</v>
      </c>
    </row>
    <row r="96" spans="1:6" x14ac:dyDescent="0.75">
      <c r="A96" s="35" t="s">
        <v>37</v>
      </c>
      <c r="B96" s="35" t="str">
        <f t="shared" si="2"/>
        <v>2020-08-15--2020-08-21</v>
      </c>
      <c r="C96" s="11">
        <v>44058</v>
      </c>
      <c r="D96" s="11">
        <f t="shared" si="3"/>
        <v>44064</v>
      </c>
      <c r="E96" s="35" t="s">
        <v>5</v>
      </c>
      <c r="F96" s="35">
        <v>336</v>
      </c>
    </row>
    <row r="97" spans="1:6" x14ac:dyDescent="0.75">
      <c r="A97" s="35" t="s">
        <v>37</v>
      </c>
      <c r="B97" s="35" t="str">
        <f t="shared" si="2"/>
        <v>2020-08-15--2020-08-21</v>
      </c>
      <c r="C97" s="11">
        <v>44058</v>
      </c>
      <c r="D97" s="11">
        <f t="shared" si="3"/>
        <v>44064</v>
      </c>
      <c r="E97" s="35" t="s">
        <v>4</v>
      </c>
      <c r="F97" s="35">
        <v>112</v>
      </c>
    </row>
    <row r="98" spans="1:6" x14ac:dyDescent="0.75">
      <c r="A98" s="35" t="s">
        <v>38</v>
      </c>
      <c r="B98" s="35" t="str">
        <f t="shared" si="2"/>
        <v>2020-08-22--2020-08-28</v>
      </c>
      <c r="C98" s="11">
        <v>44065</v>
      </c>
      <c r="D98" s="11">
        <f t="shared" si="3"/>
        <v>44071</v>
      </c>
      <c r="E98" s="35" t="s">
        <v>3</v>
      </c>
      <c r="F98" s="35">
        <v>2238</v>
      </c>
    </row>
    <row r="99" spans="1:6" x14ac:dyDescent="0.75">
      <c r="A99" s="35" t="s">
        <v>38</v>
      </c>
      <c r="B99" s="35" t="str">
        <f t="shared" si="2"/>
        <v>2020-08-22--2020-08-28</v>
      </c>
      <c r="C99" s="11">
        <v>44065</v>
      </c>
      <c r="D99" s="11">
        <f t="shared" si="3"/>
        <v>44071</v>
      </c>
      <c r="E99" s="35" t="s">
        <v>5</v>
      </c>
      <c r="F99" s="35">
        <v>331</v>
      </c>
    </row>
    <row r="100" spans="1:6" x14ac:dyDescent="0.75">
      <c r="A100" s="35" t="s">
        <v>38</v>
      </c>
      <c r="B100" s="35" t="str">
        <f t="shared" si="2"/>
        <v>2020-08-22--2020-08-28</v>
      </c>
      <c r="C100" s="11">
        <v>44065</v>
      </c>
      <c r="D100" s="11">
        <f t="shared" si="3"/>
        <v>44071</v>
      </c>
      <c r="E100" s="35" t="s">
        <v>4</v>
      </c>
      <c r="F100" s="35">
        <v>105</v>
      </c>
    </row>
    <row r="101" spans="1:6" x14ac:dyDescent="0.75">
      <c r="A101" s="35" t="s">
        <v>39</v>
      </c>
      <c r="B101" s="35" t="str">
        <f t="shared" si="2"/>
        <v>2020-08-29--2020-09-04</v>
      </c>
      <c r="C101" s="11">
        <v>44072</v>
      </c>
      <c r="D101" s="11">
        <f t="shared" si="3"/>
        <v>44078</v>
      </c>
      <c r="E101" s="35" t="s">
        <v>3</v>
      </c>
      <c r="F101" s="35">
        <v>2797</v>
      </c>
    </row>
    <row r="102" spans="1:6" x14ac:dyDescent="0.75">
      <c r="A102" s="35" t="s">
        <v>39</v>
      </c>
      <c r="B102" s="35" t="str">
        <f t="shared" si="2"/>
        <v>2020-08-29--2020-09-04</v>
      </c>
      <c r="C102" s="11">
        <v>44072</v>
      </c>
      <c r="D102" s="11">
        <f t="shared" si="3"/>
        <v>44078</v>
      </c>
      <c r="E102" s="35" t="s">
        <v>5</v>
      </c>
      <c r="F102" s="35">
        <v>336</v>
      </c>
    </row>
    <row r="103" spans="1:6" x14ac:dyDescent="0.75">
      <c r="A103" s="35" t="s">
        <v>39</v>
      </c>
      <c r="B103" s="35" t="str">
        <f t="shared" si="2"/>
        <v>2020-08-29--2020-09-04</v>
      </c>
      <c r="C103" s="11">
        <v>44072</v>
      </c>
      <c r="D103" s="11">
        <f t="shared" si="3"/>
        <v>44078</v>
      </c>
      <c r="E103" s="35" t="s">
        <v>4</v>
      </c>
      <c r="F103" s="35">
        <v>112</v>
      </c>
    </row>
    <row r="104" spans="1:6" x14ac:dyDescent="0.75">
      <c r="A104" s="35" t="s">
        <v>40</v>
      </c>
      <c r="B104" s="35" t="str">
        <f t="shared" si="2"/>
        <v>2020-09-05--2020-09-11</v>
      </c>
      <c r="C104" s="11">
        <v>44079</v>
      </c>
      <c r="D104" s="11">
        <f t="shared" si="3"/>
        <v>44085</v>
      </c>
      <c r="E104" s="35" t="s">
        <v>3</v>
      </c>
      <c r="F104" s="35">
        <v>1711</v>
      </c>
    </row>
    <row r="105" spans="1:6" x14ac:dyDescent="0.75">
      <c r="A105" s="35" t="s">
        <v>40</v>
      </c>
      <c r="B105" s="35" t="str">
        <f t="shared" si="2"/>
        <v>2020-09-05--2020-09-11</v>
      </c>
      <c r="C105" s="11">
        <v>44079</v>
      </c>
      <c r="D105" s="11">
        <f t="shared" si="3"/>
        <v>44085</v>
      </c>
      <c r="E105" s="35" t="s">
        <v>5</v>
      </c>
      <c r="F105" s="35">
        <v>248</v>
      </c>
    </row>
    <row r="106" spans="1:6" x14ac:dyDescent="0.75">
      <c r="A106" s="35" t="s">
        <v>40</v>
      </c>
      <c r="B106" s="35" t="str">
        <f t="shared" si="2"/>
        <v>2020-09-05--2020-09-11</v>
      </c>
      <c r="C106" s="11">
        <v>44079</v>
      </c>
      <c r="D106" s="11">
        <f t="shared" si="3"/>
        <v>44085</v>
      </c>
      <c r="E106" s="35" t="s">
        <v>4</v>
      </c>
      <c r="F106" s="35">
        <v>130</v>
      </c>
    </row>
    <row r="107" spans="1:6" x14ac:dyDescent="0.75">
      <c r="A107" s="35" t="s">
        <v>41</v>
      </c>
      <c r="B107" s="35" t="str">
        <f t="shared" si="2"/>
        <v>2020-09-12--2020-09-18</v>
      </c>
      <c r="C107" s="11">
        <v>44086</v>
      </c>
      <c r="D107" s="11">
        <f t="shared" si="3"/>
        <v>44092</v>
      </c>
      <c r="E107" s="35" t="s">
        <v>3</v>
      </c>
      <c r="F107" s="35">
        <v>2019</v>
      </c>
    </row>
    <row r="108" spans="1:6" x14ac:dyDescent="0.75">
      <c r="A108" s="35" t="s">
        <v>41</v>
      </c>
      <c r="B108" s="35" t="str">
        <f t="shared" si="2"/>
        <v>2020-09-12--2020-09-18</v>
      </c>
      <c r="C108" s="11">
        <v>44086</v>
      </c>
      <c r="D108" s="11">
        <f t="shared" si="3"/>
        <v>44092</v>
      </c>
      <c r="E108" s="35" t="s">
        <v>5</v>
      </c>
      <c r="F108" s="35">
        <v>354</v>
      </c>
    </row>
    <row r="109" spans="1:6" x14ac:dyDescent="0.75">
      <c r="A109" s="35" t="s">
        <v>41</v>
      </c>
      <c r="B109" s="35" t="str">
        <f t="shared" si="2"/>
        <v>2020-09-12--2020-09-18</v>
      </c>
      <c r="C109" s="11">
        <v>44086</v>
      </c>
      <c r="D109" s="11">
        <f t="shared" si="3"/>
        <v>44092</v>
      </c>
      <c r="E109" s="35" t="s">
        <v>4</v>
      </c>
      <c r="F109" s="35">
        <v>165</v>
      </c>
    </row>
    <row r="110" spans="1:6" x14ac:dyDescent="0.75">
      <c r="A110" s="35" t="s">
        <v>42</v>
      </c>
      <c r="B110" s="35" t="str">
        <f t="shared" si="2"/>
        <v>2020-09-19--2020-09-25</v>
      </c>
      <c r="C110" s="11">
        <v>44093</v>
      </c>
      <c r="D110" s="11">
        <f t="shared" si="3"/>
        <v>44099</v>
      </c>
      <c r="E110" s="35" t="s">
        <v>3</v>
      </c>
      <c r="F110" s="35">
        <v>2000</v>
      </c>
    </row>
    <row r="111" spans="1:6" x14ac:dyDescent="0.75">
      <c r="A111" s="35" t="s">
        <v>42</v>
      </c>
      <c r="B111" s="35" t="str">
        <f t="shared" si="2"/>
        <v>2020-09-19--2020-09-25</v>
      </c>
      <c r="C111" s="11">
        <v>44093</v>
      </c>
      <c r="D111" s="11">
        <f t="shared" si="3"/>
        <v>44099</v>
      </c>
      <c r="E111" s="35" t="s">
        <v>5</v>
      </c>
      <c r="F111" s="35">
        <v>327</v>
      </c>
    </row>
    <row r="112" spans="1:6" x14ac:dyDescent="0.75">
      <c r="A112" s="35" t="s">
        <v>42</v>
      </c>
      <c r="B112" s="35" t="str">
        <f t="shared" si="2"/>
        <v>2020-09-19--2020-09-25</v>
      </c>
      <c r="C112" s="11">
        <v>44093</v>
      </c>
      <c r="D112" s="11">
        <f t="shared" si="3"/>
        <v>44099</v>
      </c>
      <c r="E112" s="35" t="s">
        <v>4</v>
      </c>
      <c r="F112" s="35">
        <v>124</v>
      </c>
    </row>
    <row r="113" spans="1:6" x14ac:dyDescent="0.75">
      <c r="A113" s="35" t="s">
        <v>43</v>
      </c>
      <c r="B113" s="35" t="str">
        <f t="shared" si="2"/>
        <v>2020-09-26--2020-10-02</v>
      </c>
      <c r="C113" s="11">
        <v>44100</v>
      </c>
      <c r="D113" s="11">
        <f t="shared" si="3"/>
        <v>44106</v>
      </c>
      <c r="E113" s="35" t="s">
        <v>3</v>
      </c>
      <c r="F113" s="35">
        <v>2131</v>
      </c>
    </row>
    <row r="114" spans="1:6" x14ac:dyDescent="0.75">
      <c r="A114" s="35" t="s">
        <v>43</v>
      </c>
      <c r="B114" s="35" t="str">
        <f t="shared" si="2"/>
        <v>2020-09-26--2020-10-02</v>
      </c>
      <c r="C114" s="11">
        <v>44100</v>
      </c>
      <c r="D114" s="11">
        <f t="shared" si="3"/>
        <v>44106</v>
      </c>
      <c r="E114" s="35" t="s">
        <v>5</v>
      </c>
      <c r="F114" s="35">
        <v>302</v>
      </c>
    </row>
    <row r="115" spans="1:6" x14ac:dyDescent="0.75">
      <c r="A115" s="35" t="s">
        <v>43</v>
      </c>
      <c r="B115" s="35" t="str">
        <f t="shared" si="2"/>
        <v>2020-09-26--2020-10-02</v>
      </c>
      <c r="C115" s="11">
        <v>44100</v>
      </c>
      <c r="D115" s="11">
        <f t="shared" si="3"/>
        <v>44106</v>
      </c>
      <c r="E115" s="35" t="s">
        <v>4</v>
      </c>
      <c r="F115" s="35">
        <v>142</v>
      </c>
    </row>
    <row r="116" spans="1:6" x14ac:dyDescent="0.75">
      <c r="A116" s="35" t="s">
        <v>44</v>
      </c>
      <c r="B116" s="35" t="str">
        <f t="shared" si="2"/>
        <v>2020-10-03--2020-10-09</v>
      </c>
      <c r="C116" s="11">
        <v>44107</v>
      </c>
      <c r="D116" s="11">
        <f t="shared" si="3"/>
        <v>44113</v>
      </c>
      <c r="E116" s="35" t="s">
        <v>3</v>
      </c>
      <c r="F116" s="35">
        <v>1954</v>
      </c>
    </row>
    <row r="117" spans="1:6" x14ac:dyDescent="0.75">
      <c r="A117" s="35" t="s">
        <v>44</v>
      </c>
      <c r="B117" s="35" t="str">
        <f t="shared" si="2"/>
        <v>2020-10-03--2020-10-09</v>
      </c>
      <c r="C117" s="11">
        <v>44107</v>
      </c>
      <c r="D117" s="11">
        <f t="shared" si="3"/>
        <v>44113</v>
      </c>
      <c r="E117" s="35" t="s">
        <v>5</v>
      </c>
      <c r="F117" s="35">
        <v>306</v>
      </c>
    </row>
    <row r="118" spans="1:6" x14ac:dyDescent="0.75">
      <c r="A118" s="35" t="s">
        <v>44</v>
      </c>
      <c r="B118" s="35" t="str">
        <f t="shared" si="2"/>
        <v>2020-10-03--2020-10-09</v>
      </c>
      <c r="C118" s="11">
        <v>44107</v>
      </c>
      <c r="D118" s="11">
        <f t="shared" si="3"/>
        <v>44113</v>
      </c>
      <c r="E118" s="35" t="s">
        <v>4</v>
      </c>
      <c r="F118" s="35">
        <v>140</v>
      </c>
    </row>
    <row r="119" spans="1:6" x14ac:dyDescent="0.75">
      <c r="A119" s="35" t="s">
        <v>45</v>
      </c>
      <c r="B119" s="35" t="str">
        <f t="shared" si="2"/>
        <v>2020-10-10--2020-10-16</v>
      </c>
      <c r="C119" s="11">
        <v>44114</v>
      </c>
      <c r="D119" s="11">
        <f t="shared" si="3"/>
        <v>44120</v>
      </c>
      <c r="E119" s="35" t="s">
        <v>3</v>
      </c>
      <c r="F119" s="35">
        <v>2141</v>
      </c>
    </row>
    <row r="120" spans="1:6" x14ac:dyDescent="0.75">
      <c r="A120" s="35" t="s">
        <v>45</v>
      </c>
      <c r="B120" s="35" t="str">
        <f t="shared" si="2"/>
        <v>2020-10-10--2020-10-16</v>
      </c>
      <c r="C120" s="11">
        <v>44114</v>
      </c>
      <c r="D120" s="11">
        <f t="shared" si="3"/>
        <v>44120</v>
      </c>
      <c r="E120" s="35" t="s">
        <v>5</v>
      </c>
      <c r="F120" s="35">
        <v>141</v>
      </c>
    </row>
    <row r="121" spans="1:6" x14ac:dyDescent="0.75">
      <c r="A121" s="35" t="s">
        <v>45</v>
      </c>
      <c r="B121" s="35" t="str">
        <f t="shared" si="2"/>
        <v>2020-10-10--2020-10-16</v>
      </c>
      <c r="C121" s="11">
        <v>44114</v>
      </c>
      <c r="D121" s="11">
        <f t="shared" si="3"/>
        <v>44120</v>
      </c>
      <c r="E121" s="35" t="s">
        <v>4</v>
      </c>
      <c r="F121" s="35">
        <v>136</v>
      </c>
    </row>
    <row r="122" spans="1:6" x14ac:dyDescent="0.75">
      <c r="A122" s="35" t="s">
        <v>46</v>
      </c>
      <c r="B122" s="35" t="str">
        <f t="shared" si="2"/>
        <v>2020-10-17--2020-10-23</v>
      </c>
      <c r="C122" s="11">
        <v>44121</v>
      </c>
      <c r="D122" s="11">
        <f t="shared" si="3"/>
        <v>44127</v>
      </c>
      <c r="E122" s="35" t="s">
        <v>3</v>
      </c>
      <c r="F122" s="35">
        <v>1955</v>
      </c>
    </row>
    <row r="123" spans="1:6" x14ac:dyDescent="0.75">
      <c r="A123" s="35" t="s">
        <v>46</v>
      </c>
      <c r="B123" s="35" t="str">
        <f t="shared" si="2"/>
        <v>2020-10-17--2020-10-23</v>
      </c>
      <c r="C123" s="11">
        <v>44121</v>
      </c>
      <c r="D123" s="11">
        <f t="shared" si="3"/>
        <v>44127</v>
      </c>
      <c r="E123" s="35" t="s">
        <v>5</v>
      </c>
      <c r="F123" s="35">
        <v>108</v>
      </c>
    </row>
    <row r="124" spans="1:6" x14ac:dyDescent="0.75">
      <c r="A124" s="35" t="s">
        <v>46</v>
      </c>
      <c r="B124" s="35" t="str">
        <f t="shared" si="2"/>
        <v>2020-10-17--2020-10-23</v>
      </c>
      <c r="C124" s="11">
        <v>44121</v>
      </c>
      <c r="D124" s="11">
        <f t="shared" si="3"/>
        <v>44127</v>
      </c>
      <c r="E124" s="35" t="s">
        <v>4</v>
      </c>
      <c r="F124" s="35">
        <v>79</v>
      </c>
    </row>
    <row r="125" spans="1:6" x14ac:dyDescent="0.75">
      <c r="A125" s="35" t="s">
        <v>47</v>
      </c>
      <c r="B125" s="35" t="str">
        <f t="shared" si="2"/>
        <v>2020-10-24--2020-10-30</v>
      </c>
      <c r="C125" s="11">
        <v>44128</v>
      </c>
      <c r="D125" s="11">
        <f t="shared" si="3"/>
        <v>44134</v>
      </c>
      <c r="E125" s="35" t="s">
        <v>3</v>
      </c>
      <c r="F125" s="35">
        <v>2068</v>
      </c>
    </row>
    <row r="126" spans="1:6" x14ac:dyDescent="0.75">
      <c r="A126" s="35" t="s">
        <v>47</v>
      </c>
      <c r="B126" s="35" t="str">
        <f t="shared" si="2"/>
        <v>2020-10-24--2020-10-30</v>
      </c>
      <c r="C126" s="11">
        <v>44128</v>
      </c>
      <c r="D126" s="11">
        <f t="shared" si="3"/>
        <v>44134</v>
      </c>
      <c r="E126" s="35" t="s">
        <v>4</v>
      </c>
      <c r="F126" s="35">
        <v>114</v>
      </c>
    </row>
    <row r="127" spans="1:6" x14ac:dyDescent="0.75">
      <c r="A127" s="35" t="s">
        <v>47</v>
      </c>
      <c r="B127" s="35" t="str">
        <f t="shared" si="2"/>
        <v>2020-10-24--2020-10-30</v>
      </c>
      <c r="C127" s="11">
        <v>44128</v>
      </c>
      <c r="D127" s="11">
        <f t="shared" si="3"/>
        <v>44134</v>
      </c>
      <c r="E127" s="35" t="s">
        <v>5</v>
      </c>
      <c r="F127" s="35">
        <v>99</v>
      </c>
    </row>
    <row r="128" spans="1:6" x14ac:dyDescent="0.75">
      <c r="A128" s="35" t="s">
        <v>48</v>
      </c>
      <c r="B128" s="35" t="str">
        <f t="shared" si="2"/>
        <v>2020-10-31--2020-11-06</v>
      </c>
      <c r="C128" s="11">
        <v>44135</v>
      </c>
      <c r="D128" s="11">
        <f t="shared" si="3"/>
        <v>44141</v>
      </c>
      <c r="E128" s="35" t="s">
        <v>3</v>
      </c>
      <c r="F128" s="35">
        <v>2352</v>
      </c>
    </row>
    <row r="129" spans="1:6" x14ac:dyDescent="0.75">
      <c r="A129" s="35" t="s">
        <v>48</v>
      </c>
      <c r="B129" s="35" t="str">
        <f t="shared" si="2"/>
        <v>2020-10-31--2020-11-06</v>
      </c>
      <c r="C129" s="11">
        <v>44135</v>
      </c>
      <c r="D129" s="11">
        <f t="shared" si="3"/>
        <v>44141</v>
      </c>
      <c r="E129" s="35" t="s">
        <v>5</v>
      </c>
      <c r="F129" s="35">
        <v>126</v>
      </c>
    </row>
    <row r="130" spans="1:6" x14ac:dyDescent="0.75">
      <c r="A130" s="35" t="s">
        <v>48</v>
      </c>
      <c r="B130" s="35" t="str">
        <f t="shared" si="2"/>
        <v>2020-10-31--2020-11-06</v>
      </c>
      <c r="C130" s="11">
        <v>44135</v>
      </c>
      <c r="D130" s="11">
        <f t="shared" si="3"/>
        <v>44141</v>
      </c>
      <c r="E130" s="35" t="s">
        <v>4</v>
      </c>
      <c r="F130" s="35">
        <v>72</v>
      </c>
    </row>
    <row r="131" spans="1:6" x14ac:dyDescent="0.75">
      <c r="A131" s="35" t="s">
        <v>49</v>
      </c>
      <c r="B131" s="35" t="str">
        <f t="shared" ref="B131:B194" si="4">TEXT(C131,"YYYY-MM-DD")&amp;"--"&amp;TEXT(D131,"YYYY-MM-DD")</f>
        <v>2020-11-07--2020-11-13</v>
      </c>
      <c r="C131" s="11">
        <v>44142</v>
      </c>
      <c r="D131" s="11">
        <f t="shared" ref="D131:D194" si="5">C131+6</f>
        <v>44148</v>
      </c>
      <c r="E131" s="35" t="s">
        <v>3</v>
      </c>
      <c r="F131" s="35">
        <v>1886</v>
      </c>
    </row>
    <row r="132" spans="1:6" x14ac:dyDescent="0.75">
      <c r="A132" s="35" t="s">
        <v>49</v>
      </c>
      <c r="B132" s="35" t="str">
        <f t="shared" si="4"/>
        <v>2020-11-07--2020-11-13</v>
      </c>
      <c r="C132" s="11">
        <v>44142</v>
      </c>
      <c r="D132" s="11">
        <f t="shared" si="5"/>
        <v>44148</v>
      </c>
      <c r="E132" s="35" t="s">
        <v>5</v>
      </c>
      <c r="F132" s="35">
        <v>193</v>
      </c>
    </row>
    <row r="133" spans="1:6" x14ac:dyDescent="0.75">
      <c r="A133" s="35" t="s">
        <v>49</v>
      </c>
      <c r="B133" s="35" t="str">
        <f t="shared" si="4"/>
        <v>2020-11-07--2020-11-13</v>
      </c>
      <c r="C133" s="11">
        <v>44142</v>
      </c>
      <c r="D133" s="11">
        <f t="shared" si="5"/>
        <v>44148</v>
      </c>
      <c r="E133" s="35" t="s">
        <v>4</v>
      </c>
      <c r="F133" s="35">
        <v>84</v>
      </c>
    </row>
    <row r="134" spans="1:6" x14ac:dyDescent="0.75">
      <c r="A134" s="35" t="s">
        <v>50</v>
      </c>
      <c r="B134" s="35" t="str">
        <f t="shared" si="4"/>
        <v>2020-11-14--2020-11-20</v>
      </c>
      <c r="C134" s="11">
        <v>44149</v>
      </c>
      <c r="D134" s="11">
        <f t="shared" si="5"/>
        <v>44155</v>
      </c>
      <c r="E134" s="35" t="s">
        <v>3</v>
      </c>
      <c r="F134" s="35">
        <v>2318</v>
      </c>
    </row>
    <row r="135" spans="1:6" x14ac:dyDescent="0.75">
      <c r="A135" s="35" t="s">
        <v>50</v>
      </c>
      <c r="B135" s="35" t="str">
        <f t="shared" si="4"/>
        <v>2020-11-14--2020-11-20</v>
      </c>
      <c r="C135" s="11">
        <v>44149</v>
      </c>
      <c r="D135" s="11">
        <f t="shared" si="5"/>
        <v>44155</v>
      </c>
      <c r="E135" s="35" t="s">
        <v>5</v>
      </c>
      <c r="F135" s="35">
        <v>199</v>
      </c>
    </row>
    <row r="136" spans="1:6" x14ac:dyDescent="0.75">
      <c r="A136" s="35" t="s">
        <v>50</v>
      </c>
      <c r="B136" s="35" t="str">
        <f t="shared" si="4"/>
        <v>2020-11-14--2020-11-20</v>
      </c>
      <c r="C136" s="11">
        <v>44149</v>
      </c>
      <c r="D136" s="11">
        <f t="shared" si="5"/>
        <v>44155</v>
      </c>
      <c r="E136" s="35" t="s">
        <v>4</v>
      </c>
      <c r="F136" s="35">
        <v>63</v>
      </c>
    </row>
    <row r="137" spans="1:6" x14ac:dyDescent="0.75">
      <c r="A137" s="35" t="s">
        <v>51</v>
      </c>
      <c r="B137" s="35" t="str">
        <f t="shared" si="4"/>
        <v>2020-11-21--2020-11-27</v>
      </c>
      <c r="C137" s="11">
        <v>44156</v>
      </c>
      <c r="D137" s="11">
        <f t="shared" si="5"/>
        <v>44162</v>
      </c>
      <c r="E137" s="35" t="s">
        <v>3</v>
      </c>
      <c r="F137" s="35">
        <v>1734</v>
      </c>
    </row>
    <row r="138" spans="1:6" x14ac:dyDescent="0.75">
      <c r="A138" s="35" t="s">
        <v>51</v>
      </c>
      <c r="B138" s="35" t="str">
        <f t="shared" si="4"/>
        <v>2020-11-21--2020-11-27</v>
      </c>
      <c r="C138" s="11">
        <v>44156</v>
      </c>
      <c r="D138" s="11">
        <f t="shared" si="5"/>
        <v>44162</v>
      </c>
      <c r="E138" s="35" t="s">
        <v>5</v>
      </c>
      <c r="F138" s="35">
        <v>108</v>
      </c>
    </row>
    <row r="139" spans="1:6" x14ac:dyDescent="0.75">
      <c r="A139" s="35" t="s">
        <v>51</v>
      </c>
      <c r="B139" s="35" t="str">
        <f t="shared" si="4"/>
        <v>2020-11-21--2020-11-27</v>
      </c>
      <c r="C139" s="11">
        <v>44156</v>
      </c>
      <c r="D139" s="11">
        <f t="shared" si="5"/>
        <v>44162</v>
      </c>
      <c r="E139" s="35" t="s">
        <v>4</v>
      </c>
      <c r="F139" s="35">
        <v>75</v>
      </c>
    </row>
    <row r="140" spans="1:6" x14ac:dyDescent="0.75">
      <c r="A140" s="35" t="s">
        <v>52</v>
      </c>
      <c r="B140" s="35" t="str">
        <f t="shared" si="4"/>
        <v>2020-11-28--2020-12-04</v>
      </c>
      <c r="C140" s="11">
        <v>44163</v>
      </c>
      <c r="D140" s="11">
        <f t="shared" si="5"/>
        <v>44169</v>
      </c>
      <c r="E140" s="35" t="s">
        <v>3</v>
      </c>
      <c r="F140" s="35">
        <v>2052</v>
      </c>
    </row>
    <row r="141" spans="1:6" x14ac:dyDescent="0.75">
      <c r="A141" s="35" t="s">
        <v>52</v>
      </c>
      <c r="B141" s="35" t="str">
        <f t="shared" si="4"/>
        <v>2020-11-28--2020-12-04</v>
      </c>
      <c r="C141" s="11">
        <v>44163</v>
      </c>
      <c r="D141" s="11">
        <f t="shared" si="5"/>
        <v>44169</v>
      </c>
      <c r="E141" s="35" t="s">
        <v>5</v>
      </c>
      <c r="F141" s="35">
        <v>172</v>
      </c>
    </row>
    <row r="142" spans="1:6" x14ac:dyDescent="0.75">
      <c r="A142" s="35" t="s">
        <v>52</v>
      </c>
      <c r="B142" s="35" t="str">
        <f t="shared" si="4"/>
        <v>2020-11-28--2020-12-04</v>
      </c>
      <c r="C142" s="11">
        <v>44163</v>
      </c>
      <c r="D142" s="11">
        <f t="shared" si="5"/>
        <v>44169</v>
      </c>
      <c r="E142" s="35" t="s">
        <v>4</v>
      </c>
      <c r="F142" s="35">
        <v>88</v>
      </c>
    </row>
    <row r="143" spans="1:6" x14ac:dyDescent="0.75">
      <c r="A143" s="35" t="s">
        <v>53</v>
      </c>
      <c r="B143" s="35" t="str">
        <f t="shared" si="4"/>
        <v>2020-12-05--2020-12-11</v>
      </c>
      <c r="C143" s="11">
        <v>44170</v>
      </c>
      <c r="D143" s="11">
        <f t="shared" si="5"/>
        <v>44176</v>
      </c>
      <c r="E143" s="35" t="s">
        <v>3</v>
      </c>
      <c r="F143" s="35">
        <v>2028</v>
      </c>
    </row>
    <row r="144" spans="1:6" x14ac:dyDescent="0.75">
      <c r="A144" s="35" t="s">
        <v>53</v>
      </c>
      <c r="B144" s="35" t="str">
        <f t="shared" si="4"/>
        <v>2020-12-05--2020-12-11</v>
      </c>
      <c r="C144" s="11">
        <v>44170</v>
      </c>
      <c r="D144" s="11">
        <f t="shared" si="5"/>
        <v>44176</v>
      </c>
      <c r="E144" s="35" t="s">
        <v>5</v>
      </c>
      <c r="F144" s="35">
        <v>244</v>
      </c>
    </row>
    <row r="145" spans="1:6" x14ac:dyDescent="0.75">
      <c r="A145" s="35" t="s">
        <v>53</v>
      </c>
      <c r="B145" s="35" t="str">
        <f t="shared" si="4"/>
        <v>2020-12-05--2020-12-11</v>
      </c>
      <c r="C145" s="11">
        <v>44170</v>
      </c>
      <c r="D145" s="11">
        <f t="shared" si="5"/>
        <v>44176</v>
      </c>
      <c r="E145" s="35" t="s">
        <v>4</v>
      </c>
      <c r="F145" s="35">
        <v>87</v>
      </c>
    </row>
    <row r="146" spans="1:6" x14ac:dyDescent="0.75">
      <c r="A146" s="35" t="s">
        <v>54</v>
      </c>
      <c r="B146" s="35" t="str">
        <f t="shared" si="4"/>
        <v>2020-12-12--2020-12-18</v>
      </c>
      <c r="C146" s="11">
        <v>44177</v>
      </c>
      <c r="D146" s="11">
        <f t="shared" si="5"/>
        <v>44183</v>
      </c>
      <c r="E146" s="35" t="s">
        <v>3</v>
      </c>
      <c r="F146" s="35">
        <v>1792</v>
      </c>
    </row>
    <row r="147" spans="1:6" x14ac:dyDescent="0.75">
      <c r="A147" s="35" t="s">
        <v>54</v>
      </c>
      <c r="B147" s="35" t="str">
        <f t="shared" si="4"/>
        <v>2020-12-12--2020-12-18</v>
      </c>
      <c r="C147" s="11">
        <v>44177</v>
      </c>
      <c r="D147" s="11">
        <f t="shared" si="5"/>
        <v>44183</v>
      </c>
      <c r="E147" s="35" t="s">
        <v>5</v>
      </c>
      <c r="F147" s="35">
        <v>87</v>
      </c>
    </row>
    <row r="148" spans="1:6" x14ac:dyDescent="0.75">
      <c r="A148" s="35" t="s">
        <v>54</v>
      </c>
      <c r="B148" s="35" t="str">
        <f t="shared" si="4"/>
        <v>2020-12-12--2020-12-18</v>
      </c>
      <c r="C148" s="11">
        <v>44177</v>
      </c>
      <c r="D148" s="11">
        <f t="shared" si="5"/>
        <v>44183</v>
      </c>
      <c r="E148" s="35" t="s">
        <v>4</v>
      </c>
      <c r="F148" s="35">
        <v>68</v>
      </c>
    </row>
    <row r="149" spans="1:6" x14ac:dyDescent="0.75">
      <c r="A149" s="35" t="s">
        <v>55</v>
      </c>
      <c r="B149" s="35" t="str">
        <f t="shared" si="4"/>
        <v>2020-12-19--2020-12-25</v>
      </c>
      <c r="C149" s="11">
        <v>44184</v>
      </c>
      <c r="D149" s="11">
        <f t="shared" si="5"/>
        <v>44190</v>
      </c>
      <c r="E149" s="35" t="s">
        <v>3</v>
      </c>
      <c r="F149" s="35">
        <v>1371</v>
      </c>
    </row>
    <row r="150" spans="1:6" x14ac:dyDescent="0.75">
      <c r="A150" s="35" t="s">
        <v>55</v>
      </c>
      <c r="B150" s="35" t="str">
        <f t="shared" si="4"/>
        <v>2020-12-19--2020-12-25</v>
      </c>
      <c r="C150" s="11">
        <v>44184</v>
      </c>
      <c r="D150" s="11">
        <f t="shared" si="5"/>
        <v>44190</v>
      </c>
      <c r="E150" s="35" t="s">
        <v>5</v>
      </c>
      <c r="F150" s="35">
        <v>58</v>
      </c>
    </row>
    <row r="151" spans="1:6" x14ac:dyDescent="0.75">
      <c r="A151" s="35" t="s">
        <v>55</v>
      </c>
      <c r="B151" s="35" t="str">
        <f t="shared" si="4"/>
        <v>2020-12-19--2020-12-25</v>
      </c>
      <c r="C151" s="11">
        <v>44184</v>
      </c>
      <c r="D151" s="11">
        <f t="shared" si="5"/>
        <v>44190</v>
      </c>
      <c r="E151" s="35" t="s">
        <v>4</v>
      </c>
      <c r="F151" s="35">
        <v>55</v>
      </c>
    </row>
    <row r="152" spans="1:6" x14ac:dyDescent="0.75">
      <c r="A152" s="35" t="s">
        <v>56</v>
      </c>
      <c r="B152" s="35" t="str">
        <f t="shared" si="4"/>
        <v>2020-12-26--2021-01-01</v>
      </c>
      <c r="C152" s="11">
        <v>44191</v>
      </c>
      <c r="D152" s="11">
        <f t="shared" si="5"/>
        <v>44197</v>
      </c>
      <c r="E152" s="35" t="s">
        <v>3</v>
      </c>
      <c r="F152" s="35">
        <v>1233</v>
      </c>
    </row>
    <row r="153" spans="1:6" x14ac:dyDescent="0.75">
      <c r="A153" s="35" t="s">
        <v>56</v>
      </c>
      <c r="B153" s="35" t="str">
        <f t="shared" si="4"/>
        <v>2020-12-26--2021-01-01</v>
      </c>
      <c r="C153" s="11">
        <v>44191</v>
      </c>
      <c r="D153" s="11">
        <f t="shared" si="5"/>
        <v>44197</v>
      </c>
      <c r="E153" s="35" t="s">
        <v>5</v>
      </c>
      <c r="F153" s="35">
        <v>153</v>
      </c>
    </row>
    <row r="154" spans="1:6" x14ac:dyDescent="0.75">
      <c r="A154" s="35" t="s">
        <v>56</v>
      </c>
      <c r="B154" s="35" t="str">
        <f t="shared" si="4"/>
        <v>2020-12-26--2021-01-01</v>
      </c>
      <c r="C154" s="11">
        <v>44191</v>
      </c>
      <c r="D154" s="11">
        <f t="shared" si="5"/>
        <v>44197</v>
      </c>
      <c r="E154" s="35" t="s">
        <v>4</v>
      </c>
      <c r="F154" s="35">
        <v>53</v>
      </c>
    </row>
    <row r="155" spans="1:6" x14ac:dyDescent="0.75">
      <c r="A155" s="35" t="s">
        <v>57</v>
      </c>
      <c r="B155" s="35" t="str">
        <f t="shared" si="4"/>
        <v>2021-01-02--2021-01-08</v>
      </c>
      <c r="C155" s="11">
        <v>44198</v>
      </c>
      <c r="D155" s="11">
        <f t="shared" si="5"/>
        <v>44204</v>
      </c>
      <c r="E155" s="35" t="s">
        <v>3</v>
      </c>
      <c r="F155" s="35">
        <v>1991</v>
      </c>
    </row>
    <row r="156" spans="1:6" x14ac:dyDescent="0.75">
      <c r="A156" s="35" t="s">
        <v>57</v>
      </c>
      <c r="B156" s="35" t="str">
        <f t="shared" si="4"/>
        <v>2021-01-02--2021-01-08</v>
      </c>
      <c r="C156" s="11">
        <v>44198</v>
      </c>
      <c r="D156" s="11">
        <f t="shared" si="5"/>
        <v>44204</v>
      </c>
      <c r="E156" s="35" t="s">
        <v>5</v>
      </c>
      <c r="F156" s="35">
        <v>183</v>
      </c>
    </row>
    <row r="157" spans="1:6" x14ac:dyDescent="0.75">
      <c r="A157" s="35" t="s">
        <v>57</v>
      </c>
      <c r="B157" s="35" t="str">
        <f t="shared" si="4"/>
        <v>2021-01-02--2021-01-08</v>
      </c>
      <c r="C157" s="11">
        <v>44198</v>
      </c>
      <c r="D157" s="11">
        <f t="shared" si="5"/>
        <v>44204</v>
      </c>
      <c r="E157" s="35" t="s">
        <v>4</v>
      </c>
      <c r="F157" s="35">
        <v>71</v>
      </c>
    </row>
    <row r="158" spans="1:6" x14ac:dyDescent="0.75">
      <c r="A158" s="35" t="s">
        <v>58</v>
      </c>
      <c r="B158" s="35" t="str">
        <f t="shared" si="4"/>
        <v>2021-01-09--2021-01-15</v>
      </c>
      <c r="C158" s="11">
        <v>44205</v>
      </c>
      <c r="D158" s="11">
        <f t="shared" si="5"/>
        <v>44211</v>
      </c>
      <c r="E158" s="35" t="s">
        <v>3</v>
      </c>
      <c r="F158" s="35">
        <v>1949</v>
      </c>
    </row>
    <row r="159" spans="1:6" x14ac:dyDescent="0.75">
      <c r="A159" s="35" t="s">
        <v>58</v>
      </c>
      <c r="B159" s="35" t="str">
        <f t="shared" si="4"/>
        <v>2021-01-09--2021-01-15</v>
      </c>
      <c r="C159" s="11">
        <v>44205</v>
      </c>
      <c r="D159" s="11">
        <f t="shared" si="5"/>
        <v>44211</v>
      </c>
      <c r="E159" s="35" t="s">
        <v>5</v>
      </c>
      <c r="F159" s="35">
        <v>128</v>
      </c>
    </row>
    <row r="160" spans="1:6" x14ac:dyDescent="0.75">
      <c r="A160" s="35" t="s">
        <v>58</v>
      </c>
      <c r="B160" s="35" t="str">
        <f t="shared" si="4"/>
        <v>2021-01-09--2021-01-15</v>
      </c>
      <c r="C160" s="11">
        <v>44205</v>
      </c>
      <c r="D160" s="11">
        <f t="shared" si="5"/>
        <v>44211</v>
      </c>
      <c r="E160" s="35" t="s">
        <v>4</v>
      </c>
      <c r="F160" s="35">
        <v>65</v>
      </c>
    </row>
    <row r="161" spans="1:6" x14ac:dyDescent="0.75">
      <c r="A161" s="35" t="s">
        <v>59</v>
      </c>
      <c r="B161" s="35" t="str">
        <f t="shared" si="4"/>
        <v>2021-01-16--2021-01-22</v>
      </c>
      <c r="C161" s="11">
        <v>44212</v>
      </c>
      <c r="D161" s="11">
        <f t="shared" si="5"/>
        <v>44218</v>
      </c>
      <c r="E161" s="35" t="s">
        <v>3</v>
      </c>
      <c r="F161" s="35">
        <v>1794</v>
      </c>
    </row>
    <row r="162" spans="1:6" x14ac:dyDescent="0.75">
      <c r="A162" s="35" t="s">
        <v>59</v>
      </c>
      <c r="B162" s="35" t="str">
        <f t="shared" si="4"/>
        <v>2021-01-16--2021-01-22</v>
      </c>
      <c r="C162" s="11">
        <v>44212</v>
      </c>
      <c r="D162" s="11">
        <f t="shared" si="5"/>
        <v>44218</v>
      </c>
      <c r="E162" s="35" t="s">
        <v>4</v>
      </c>
      <c r="F162" s="35">
        <v>726</v>
      </c>
    </row>
    <row r="163" spans="1:6" x14ac:dyDescent="0.75">
      <c r="A163" s="35" t="s">
        <v>59</v>
      </c>
      <c r="B163" s="35" t="str">
        <f t="shared" si="4"/>
        <v>2021-01-16--2021-01-22</v>
      </c>
      <c r="C163" s="11">
        <v>44212</v>
      </c>
      <c r="D163" s="11">
        <f t="shared" si="5"/>
        <v>44218</v>
      </c>
      <c r="E163" s="35" t="s">
        <v>5</v>
      </c>
      <c r="F163" s="35">
        <v>337</v>
      </c>
    </row>
    <row r="164" spans="1:6" x14ac:dyDescent="0.75">
      <c r="A164" s="35" t="s">
        <v>60</v>
      </c>
      <c r="B164" s="35" t="str">
        <f t="shared" si="4"/>
        <v>2021-01-23--2021-01-29</v>
      </c>
      <c r="C164" s="11">
        <v>44219</v>
      </c>
      <c r="D164" s="11">
        <f t="shared" si="5"/>
        <v>44225</v>
      </c>
      <c r="E164" s="35" t="s">
        <v>3</v>
      </c>
      <c r="F164" s="35">
        <v>1521</v>
      </c>
    </row>
    <row r="165" spans="1:6" x14ac:dyDescent="0.75">
      <c r="A165" s="35" t="s">
        <v>60</v>
      </c>
      <c r="B165" s="35" t="str">
        <f t="shared" si="4"/>
        <v>2021-01-23--2021-01-29</v>
      </c>
      <c r="C165" s="11">
        <v>44219</v>
      </c>
      <c r="D165" s="11">
        <f t="shared" si="5"/>
        <v>44225</v>
      </c>
      <c r="E165" s="35" t="s">
        <v>4</v>
      </c>
      <c r="F165" s="35">
        <v>801</v>
      </c>
    </row>
    <row r="166" spans="1:6" x14ac:dyDescent="0.75">
      <c r="A166" s="35" t="s">
        <v>60</v>
      </c>
      <c r="B166" s="35" t="str">
        <f t="shared" si="4"/>
        <v>2021-01-23--2021-01-29</v>
      </c>
      <c r="C166" s="11">
        <v>44219</v>
      </c>
      <c r="D166" s="11">
        <f t="shared" si="5"/>
        <v>44225</v>
      </c>
      <c r="E166" s="35" t="s">
        <v>5</v>
      </c>
      <c r="F166" s="35">
        <v>217</v>
      </c>
    </row>
    <row r="167" spans="1:6" x14ac:dyDescent="0.75">
      <c r="A167" s="35" t="s">
        <v>61</v>
      </c>
      <c r="B167" s="35" t="str">
        <f t="shared" si="4"/>
        <v>2021-01-30--2021-02-05</v>
      </c>
      <c r="C167" s="11">
        <v>44226</v>
      </c>
      <c r="D167" s="11">
        <f t="shared" si="5"/>
        <v>44232</v>
      </c>
      <c r="E167" s="35" t="s">
        <v>3</v>
      </c>
      <c r="F167" s="35">
        <v>1623</v>
      </c>
    </row>
    <row r="168" spans="1:6" x14ac:dyDescent="0.75">
      <c r="A168" s="35" t="s">
        <v>61</v>
      </c>
      <c r="B168" s="35" t="str">
        <f t="shared" si="4"/>
        <v>2021-01-30--2021-02-05</v>
      </c>
      <c r="C168" s="11">
        <v>44226</v>
      </c>
      <c r="D168" s="11">
        <f t="shared" si="5"/>
        <v>44232</v>
      </c>
      <c r="E168" s="35" t="s">
        <v>4</v>
      </c>
      <c r="F168" s="35">
        <v>1033</v>
      </c>
    </row>
    <row r="169" spans="1:6" x14ac:dyDescent="0.75">
      <c r="A169" s="35" t="s">
        <v>61</v>
      </c>
      <c r="B169" s="35" t="str">
        <f t="shared" si="4"/>
        <v>2021-01-30--2021-02-05</v>
      </c>
      <c r="C169" s="11">
        <v>44226</v>
      </c>
      <c r="D169" s="11">
        <f t="shared" si="5"/>
        <v>44232</v>
      </c>
      <c r="E169" s="35" t="s">
        <v>5</v>
      </c>
      <c r="F169" s="35">
        <v>488</v>
      </c>
    </row>
    <row r="170" spans="1:6" x14ac:dyDescent="0.75">
      <c r="A170" s="35" t="s">
        <v>62</v>
      </c>
      <c r="B170" s="35" t="str">
        <f t="shared" si="4"/>
        <v>2021-02-06--2021-02-12</v>
      </c>
      <c r="C170" s="11">
        <v>44233</v>
      </c>
      <c r="D170" s="11">
        <f t="shared" si="5"/>
        <v>44239</v>
      </c>
      <c r="E170" s="35" t="s">
        <v>3</v>
      </c>
      <c r="F170" s="35">
        <v>1878</v>
      </c>
    </row>
    <row r="171" spans="1:6" x14ac:dyDescent="0.75">
      <c r="A171" s="35" t="s">
        <v>62</v>
      </c>
      <c r="B171" s="35" t="str">
        <f t="shared" si="4"/>
        <v>2021-02-06--2021-02-12</v>
      </c>
      <c r="C171" s="11">
        <v>44233</v>
      </c>
      <c r="D171" s="11">
        <f t="shared" si="5"/>
        <v>44239</v>
      </c>
      <c r="E171" s="35" t="s">
        <v>4</v>
      </c>
      <c r="F171" s="35">
        <v>903</v>
      </c>
    </row>
    <row r="172" spans="1:6" x14ac:dyDescent="0.75">
      <c r="A172" s="35" t="s">
        <v>62</v>
      </c>
      <c r="B172" s="35" t="str">
        <f t="shared" si="4"/>
        <v>2021-02-06--2021-02-12</v>
      </c>
      <c r="C172" s="11">
        <v>44233</v>
      </c>
      <c r="D172" s="11">
        <f t="shared" si="5"/>
        <v>44239</v>
      </c>
      <c r="E172" s="35" t="s">
        <v>5</v>
      </c>
      <c r="F172" s="35">
        <v>224</v>
      </c>
    </row>
    <row r="173" spans="1:6" x14ac:dyDescent="0.75">
      <c r="A173" s="35" t="s">
        <v>63</v>
      </c>
      <c r="B173" s="35" t="str">
        <f t="shared" si="4"/>
        <v>2021-02-13--2021-02-19</v>
      </c>
      <c r="C173" s="11">
        <v>44240</v>
      </c>
      <c r="D173" s="11">
        <f t="shared" si="5"/>
        <v>44246</v>
      </c>
      <c r="E173" s="35" t="s">
        <v>3</v>
      </c>
      <c r="F173" s="35">
        <v>1648</v>
      </c>
    </row>
    <row r="174" spans="1:6" x14ac:dyDescent="0.75">
      <c r="A174" s="35" t="s">
        <v>63</v>
      </c>
      <c r="B174" s="35" t="str">
        <f t="shared" si="4"/>
        <v>2021-02-13--2021-02-19</v>
      </c>
      <c r="C174" s="11">
        <v>44240</v>
      </c>
      <c r="D174" s="11">
        <f t="shared" si="5"/>
        <v>44246</v>
      </c>
      <c r="E174" s="35" t="s">
        <v>4</v>
      </c>
      <c r="F174" s="35">
        <v>1012</v>
      </c>
    </row>
    <row r="175" spans="1:6" x14ac:dyDescent="0.75">
      <c r="A175" s="35" t="s">
        <v>63</v>
      </c>
      <c r="B175" s="35" t="str">
        <f t="shared" si="4"/>
        <v>2021-02-13--2021-02-19</v>
      </c>
      <c r="C175" s="11">
        <v>44240</v>
      </c>
      <c r="D175" s="11">
        <f t="shared" si="5"/>
        <v>44246</v>
      </c>
      <c r="E175" s="35" t="s">
        <v>5</v>
      </c>
      <c r="F175" s="35">
        <v>400</v>
      </c>
    </row>
    <row r="176" spans="1:6" x14ac:dyDescent="0.75">
      <c r="A176" s="35" t="s">
        <v>64</v>
      </c>
      <c r="B176" s="35" t="str">
        <f t="shared" si="4"/>
        <v>2021-02-20--2021-02-26</v>
      </c>
      <c r="C176" s="11">
        <v>44247</v>
      </c>
      <c r="D176" s="11">
        <f t="shared" si="5"/>
        <v>44253</v>
      </c>
      <c r="E176" s="35" t="s">
        <v>3</v>
      </c>
      <c r="F176" s="35">
        <v>1440</v>
      </c>
    </row>
    <row r="177" spans="1:6" x14ac:dyDescent="0.75">
      <c r="A177" s="35" t="s">
        <v>64</v>
      </c>
      <c r="B177" s="35" t="str">
        <f t="shared" si="4"/>
        <v>2021-02-20--2021-02-26</v>
      </c>
      <c r="C177" s="11">
        <v>44247</v>
      </c>
      <c r="D177" s="11">
        <f t="shared" si="5"/>
        <v>44253</v>
      </c>
      <c r="E177" s="35" t="s">
        <v>4</v>
      </c>
      <c r="F177" s="35">
        <v>1066</v>
      </c>
    </row>
    <row r="178" spans="1:6" x14ac:dyDescent="0.75">
      <c r="A178" s="35" t="s">
        <v>64</v>
      </c>
      <c r="B178" s="35" t="str">
        <f t="shared" si="4"/>
        <v>2021-02-20--2021-02-26</v>
      </c>
      <c r="C178" s="11">
        <v>44247</v>
      </c>
      <c r="D178" s="11">
        <f t="shared" si="5"/>
        <v>44253</v>
      </c>
      <c r="E178" s="35" t="s">
        <v>5</v>
      </c>
      <c r="F178" s="35">
        <v>347</v>
      </c>
    </row>
    <row r="179" spans="1:6" x14ac:dyDescent="0.75">
      <c r="A179" s="35" t="s">
        <v>65</v>
      </c>
      <c r="B179" s="35" t="str">
        <f t="shared" si="4"/>
        <v>2021-02-27--2021-03-05</v>
      </c>
      <c r="C179" s="11">
        <v>44254</v>
      </c>
      <c r="D179" s="11">
        <f t="shared" si="5"/>
        <v>44260</v>
      </c>
      <c r="E179" s="35" t="s">
        <v>3</v>
      </c>
      <c r="F179" s="35">
        <v>1340</v>
      </c>
    </row>
    <row r="180" spans="1:6" x14ac:dyDescent="0.75">
      <c r="A180" s="35" t="s">
        <v>65</v>
      </c>
      <c r="B180" s="35" t="str">
        <f t="shared" si="4"/>
        <v>2021-02-27--2021-03-05</v>
      </c>
      <c r="C180" s="11">
        <v>44254</v>
      </c>
      <c r="D180" s="11">
        <f t="shared" si="5"/>
        <v>44260</v>
      </c>
      <c r="E180" s="35" t="s">
        <v>4</v>
      </c>
      <c r="F180" s="35">
        <v>1124</v>
      </c>
    </row>
    <row r="181" spans="1:6" x14ac:dyDescent="0.75">
      <c r="A181" s="35" t="s">
        <v>65</v>
      </c>
      <c r="B181" s="35" t="str">
        <f t="shared" si="4"/>
        <v>2021-02-27--2021-03-05</v>
      </c>
      <c r="C181" s="11">
        <v>44254</v>
      </c>
      <c r="D181" s="11">
        <f t="shared" si="5"/>
        <v>44260</v>
      </c>
      <c r="E181" s="35" t="s">
        <v>5</v>
      </c>
      <c r="F181" s="35">
        <v>327</v>
      </c>
    </row>
    <row r="182" spans="1:6" x14ac:dyDescent="0.75">
      <c r="A182" s="35" t="s">
        <v>66</v>
      </c>
      <c r="B182" s="35" t="str">
        <f t="shared" si="4"/>
        <v>2021-03-06--2021-03-12</v>
      </c>
      <c r="C182" s="11">
        <v>44261</v>
      </c>
      <c r="D182" s="11">
        <f t="shared" si="5"/>
        <v>44267</v>
      </c>
      <c r="E182" s="35" t="s">
        <v>4</v>
      </c>
      <c r="F182" s="35">
        <v>2748</v>
      </c>
    </row>
    <row r="183" spans="1:6" x14ac:dyDescent="0.75">
      <c r="A183" s="35" t="s">
        <v>66</v>
      </c>
      <c r="B183" s="35" t="str">
        <f t="shared" si="4"/>
        <v>2021-03-06--2021-03-12</v>
      </c>
      <c r="C183" s="11">
        <v>44261</v>
      </c>
      <c r="D183" s="11">
        <f t="shared" si="5"/>
        <v>44267</v>
      </c>
      <c r="E183" s="35" t="s">
        <v>3</v>
      </c>
      <c r="F183" s="35">
        <v>1280</v>
      </c>
    </row>
    <row r="184" spans="1:6" x14ac:dyDescent="0.75">
      <c r="A184" s="35" t="s">
        <v>66</v>
      </c>
      <c r="B184" s="35" t="str">
        <f t="shared" si="4"/>
        <v>2021-03-06--2021-03-12</v>
      </c>
      <c r="C184" s="11">
        <v>44261</v>
      </c>
      <c r="D184" s="11">
        <f t="shared" si="5"/>
        <v>44267</v>
      </c>
      <c r="E184" s="35" t="s">
        <v>5</v>
      </c>
      <c r="F184" s="35">
        <v>241</v>
      </c>
    </row>
    <row r="185" spans="1:6" x14ac:dyDescent="0.75">
      <c r="A185" s="35" t="s">
        <v>294</v>
      </c>
      <c r="B185" s="35" t="str">
        <f t="shared" si="4"/>
        <v>2021-03-13--2021-03-19</v>
      </c>
      <c r="C185" s="11">
        <v>44268</v>
      </c>
      <c r="D185" s="11">
        <f t="shared" si="5"/>
        <v>44274</v>
      </c>
      <c r="E185" s="35" t="s">
        <v>4</v>
      </c>
      <c r="F185" s="35">
        <v>2908</v>
      </c>
    </row>
    <row r="186" spans="1:6" x14ac:dyDescent="0.75">
      <c r="A186" s="35" t="s">
        <v>337</v>
      </c>
      <c r="B186" s="35" t="str">
        <f t="shared" si="4"/>
        <v>2021-03-13--2021-03-19</v>
      </c>
      <c r="C186" s="11">
        <v>44268</v>
      </c>
      <c r="D186" s="11">
        <f t="shared" si="5"/>
        <v>44274</v>
      </c>
      <c r="E186" s="35" t="s">
        <v>3</v>
      </c>
      <c r="F186" s="35">
        <v>1335</v>
      </c>
    </row>
    <row r="187" spans="1:6" x14ac:dyDescent="0.75">
      <c r="A187" s="35" t="s">
        <v>338</v>
      </c>
      <c r="B187" s="35" t="str">
        <f t="shared" si="4"/>
        <v>2021-03-13--2021-03-19</v>
      </c>
      <c r="C187" s="11">
        <v>44268</v>
      </c>
      <c r="D187" s="11">
        <f t="shared" si="5"/>
        <v>44274</v>
      </c>
      <c r="E187" s="35" t="s">
        <v>5</v>
      </c>
      <c r="F187" s="35">
        <v>276</v>
      </c>
    </row>
    <row r="188" spans="1:6" x14ac:dyDescent="0.75">
      <c r="A188" s="35" t="s">
        <v>68</v>
      </c>
      <c r="B188" s="35" t="str">
        <f t="shared" si="4"/>
        <v>2021-03-20--2021-03-26</v>
      </c>
      <c r="C188" s="11">
        <v>44275</v>
      </c>
      <c r="D188" s="11">
        <f t="shared" si="5"/>
        <v>44281</v>
      </c>
      <c r="E188" s="35" t="s">
        <v>4</v>
      </c>
      <c r="F188" s="35">
        <v>2021</v>
      </c>
    </row>
    <row r="189" spans="1:6" x14ac:dyDescent="0.75">
      <c r="A189" s="35" t="s">
        <v>68</v>
      </c>
      <c r="B189" s="35" t="str">
        <f t="shared" si="4"/>
        <v>2021-03-20--2021-03-26</v>
      </c>
      <c r="C189" s="11">
        <v>44275</v>
      </c>
      <c r="D189" s="11">
        <f t="shared" si="5"/>
        <v>44281</v>
      </c>
      <c r="E189" s="35" t="s">
        <v>3</v>
      </c>
      <c r="F189" s="35">
        <v>1143</v>
      </c>
    </row>
    <row r="190" spans="1:6" x14ac:dyDescent="0.75">
      <c r="A190" s="35" t="s">
        <v>68</v>
      </c>
      <c r="B190" s="35" t="str">
        <f t="shared" si="4"/>
        <v>2021-03-20--2021-03-26</v>
      </c>
      <c r="C190" s="11">
        <v>44275</v>
      </c>
      <c r="D190" s="11">
        <f t="shared" si="5"/>
        <v>44281</v>
      </c>
      <c r="E190" s="35" t="s">
        <v>5</v>
      </c>
      <c r="F190" s="35">
        <v>282</v>
      </c>
    </row>
    <row r="191" spans="1:6" x14ac:dyDescent="0.75">
      <c r="A191" s="35" t="s">
        <v>69</v>
      </c>
      <c r="B191" s="35" t="str">
        <f t="shared" si="4"/>
        <v>2021-03-27--2021-04-02</v>
      </c>
      <c r="C191" s="11">
        <v>44282</v>
      </c>
      <c r="D191" s="11">
        <f t="shared" si="5"/>
        <v>44288</v>
      </c>
      <c r="E191" s="35" t="s">
        <v>3</v>
      </c>
      <c r="F191" s="35">
        <v>2369</v>
      </c>
    </row>
    <row r="192" spans="1:6" x14ac:dyDescent="0.75">
      <c r="A192" s="35" t="s">
        <v>69</v>
      </c>
      <c r="B192" s="35" t="str">
        <f t="shared" si="4"/>
        <v>2021-03-27--2021-04-02</v>
      </c>
      <c r="C192" s="11">
        <v>44282</v>
      </c>
      <c r="D192" s="11">
        <f t="shared" si="5"/>
        <v>44288</v>
      </c>
      <c r="E192" s="35" t="s">
        <v>4</v>
      </c>
      <c r="F192" s="35">
        <v>1597</v>
      </c>
    </row>
    <row r="193" spans="1:6" x14ac:dyDescent="0.75">
      <c r="A193" s="35" t="s">
        <v>69</v>
      </c>
      <c r="B193" s="35" t="str">
        <f t="shared" si="4"/>
        <v>2021-03-27--2021-04-02</v>
      </c>
      <c r="C193" s="11">
        <v>44282</v>
      </c>
      <c r="D193" s="11">
        <f t="shared" si="5"/>
        <v>44288</v>
      </c>
      <c r="E193" s="35" t="s">
        <v>5</v>
      </c>
      <c r="F193" s="35">
        <v>236</v>
      </c>
    </row>
    <row r="194" spans="1:6" x14ac:dyDescent="0.75">
      <c r="A194" s="35" t="s">
        <v>70</v>
      </c>
      <c r="B194" s="35" t="str">
        <f t="shared" si="4"/>
        <v>2021-04-03--2021-04-09</v>
      </c>
      <c r="C194" s="11">
        <v>44289</v>
      </c>
      <c r="D194" s="11">
        <f t="shared" si="5"/>
        <v>44295</v>
      </c>
      <c r="E194" s="35" t="s">
        <v>4</v>
      </c>
      <c r="F194" s="35">
        <v>1425</v>
      </c>
    </row>
    <row r="195" spans="1:6" x14ac:dyDescent="0.75">
      <c r="A195" s="35" t="s">
        <v>70</v>
      </c>
      <c r="B195" s="35" t="str">
        <f t="shared" ref="B195:B208" si="6">TEXT(C195,"YYYY-MM-DD")&amp;"--"&amp;TEXT(D195,"YYYY-MM-DD")</f>
        <v>2021-04-03--2021-04-09</v>
      </c>
      <c r="C195" s="11">
        <v>44289</v>
      </c>
      <c r="D195" s="11">
        <f t="shared" ref="D195:D208" si="7">C195+6</f>
        <v>44295</v>
      </c>
      <c r="E195" s="35" t="s">
        <v>3</v>
      </c>
      <c r="F195" s="35">
        <v>921</v>
      </c>
    </row>
    <row r="196" spans="1:6" x14ac:dyDescent="0.75">
      <c r="A196" s="35" t="s">
        <v>70</v>
      </c>
      <c r="B196" s="35" t="str">
        <f t="shared" si="6"/>
        <v>2021-04-03--2021-04-09</v>
      </c>
      <c r="C196" s="11">
        <v>44289</v>
      </c>
      <c r="D196" s="11">
        <f t="shared" si="7"/>
        <v>44295</v>
      </c>
      <c r="E196" s="35" t="s">
        <v>5</v>
      </c>
      <c r="F196" s="35">
        <v>229</v>
      </c>
    </row>
    <row r="197" spans="1:6" x14ac:dyDescent="0.75">
      <c r="A197" s="35" t="s">
        <v>71</v>
      </c>
      <c r="B197" s="35" t="str">
        <f t="shared" si="6"/>
        <v>2021-04-10--2021-04-16</v>
      </c>
      <c r="C197" s="11">
        <v>44296</v>
      </c>
      <c r="D197" s="11">
        <f t="shared" si="7"/>
        <v>44302</v>
      </c>
      <c r="E197" s="35" t="s">
        <v>4</v>
      </c>
      <c r="F197" s="35">
        <v>1255</v>
      </c>
    </row>
    <row r="198" spans="1:6" x14ac:dyDescent="0.75">
      <c r="A198" s="35" t="s">
        <v>71</v>
      </c>
      <c r="B198" s="35" t="str">
        <f t="shared" si="6"/>
        <v>2021-04-10--2021-04-16</v>
      </c>
      <c r="C198" s="11">
        <v>44296</v>
      </c>
      <c r="D198" s="11">
        <f t="shared" si="7"/>
        <v>44302</v>
      </c>
      <c r="E198" s="35" t="s">
        <v>3</v>
      </c>
      <c r="F198" s="35">
        <v>991</v>
      </c>
    </row>
    <row r="199" spans="1:6" x14ac:dyDescent="0.75">
      <c r="A199" s="35" t="s">
        <v>71</v>
      </c>
      <c r="B199" s="35" t="str">
        <f t="shared" si="6"/>
        <v>2021-04-10--2021-04-16</v>
      </c>
      <c r="C199" s="11">
        <v>44296</v>
      </c>
      <c r="D199" s="11">
        <f t="shared" si="7"/>
        <v>44302</v>
      </c>
      <c r="E199" s="35" t="s">
        <v>5</v>
      </c>
      <c r="F199" s="35">
        <v>239</v>
      </c>
    </row>
    <row r="200" spans="1:6" x14ac:dyDescent="0.75">
      <c r="A200" s="35" t="s">
        <v>72</v>
      </c>
      <c r="B200" s="35" t="str">
        <f t="shared" si="6"/>
        <v>2021-04-17--2021-04-23</v>
      </c>
      <c r="C200" s="11">
        <v>44303</v>
      </c>
      <c r="D200" s="11">
        <f t="shared" si="7"/>
        <v>44309</v>
      </c>
      <c r="E200" s="35" t="s">
        <v>4</v>
      </c>
      <c r="F200" s="35">
        <v>1272</v>
      </c>
    </row>
    <row r="201" spans="1:6" x14ac:dyDescent="0.75">
      <c r="A201" s="35" t="s">
        <v>72</v>
      </c>
      <c r="B201" s="35" t="str">
        <f t="shared" si="6"/>
        <v>2021-04-17--2021-04-23</v>
      </c>
      <c r="C201" s="11">
        <v>44303</v>
      </c>
      <c r="D201" s="11">
        <f t="shared" si="7"/>
        <v>44309</v>
      </c>
      <c r="E201" s="35" t="s">
        <v>3</v>
      </c>
      <c r="F201" s="35">
        <v>1005</v>
      </c>
    </row>
    <row r="202" spans="1:6" x14ac:dyDescent="0.75">
      <c r="A202" s="35" t="s">
        <v>72</v>
      </c>
      <c r="B202" s="35" t="str">
        <f t="shared" si="6"/>
        <v>2021-04-17--2021-04-23</v>
      </c>
      <c r="C202" s="11">
        <v>44303</v>
      </c>
      <c r="D202" s="11">
        <f t="shared" si="7"/>
        <v>44309</v>
      </c>
      <c r="E202" s="35" t="s">
        <v>5</v>
      </c>
      <c r="F202" s="35">
        <v>237</v>
      </c>
    </row>
    <row r="203" spans="1:6" x14ac:dyDescent="0.75">
      <c r="A203" s="35" t="s">
        <v>73</v>
      </c>
      <c r="B203" s="35" t="str">
        <f t="shared" si="6"/>
        <v>2021-04-24--2021-04-30</v>
      </c>
      <c r="C203" s="11">
        <v>44310</v>
      </c>
      <c r="D203" s="11">
        <f t="shared" si="7"/>
        <v>44316</v>
      </c>
      <c r="E203" s="35" t="s">
        <v>4</v>
      </c>
      <c r="F203" s="35">
        <v>1226</v>
      </c>
    </row>
    <row r="204" spans="1:6" x14ac:dyDescent="0.75">
      <c r="A204" s="35" t="s">
        <v>73</v>
      </c>
      <c r="B204" s="35" t="str">
        <f t="shared" si="6"/>
        <v>2021-04-24--2021-04-30</v>
      </c>
      <c r="C204" s="11">
        <v>44310</v>
      </c>
      <c r="D204" s="11">
        <f t="shared" si="7"/>
        <v>44316</v>
      </c>
      <c r="E204" s="35" t="s">
        <v>3</v>
      </c>
      <c r="F204" s="35">
        <v>1110</v>
      </c>
    </row>
    <row r="205" spans="1:6" x14ac:dyDescent="0.75">
      <c r="A205" s="35" t="s">
        <v>73</v>
      </c>
      <c r="B205" s="35" t="str">
        <f t="shared" si="6"/>
        <v>2021-04-24--2021-04-30</v>
      </c>
      <c r="C205" s="11">
        <v>44310</v>
      </c>
      <c r="D205" s="11">
        <f t="shared" si="7"/>
        <v>44316</v>
      </c>
      <c r="E205" s="35" t="s">
        <v>5</v>
      </c>
      <c r="F205" s="35">
        <v>206</v>
      </c>
    </row>
    <row r="206" spans="1:6" x14ac:dyDescent="0.75">
      <c r="A206" s="35" t="s">
        <v>74</v>
      </c>
      <c r="B206" s="35" t="str">
        <f t="shared" si="6"/>
        <v>2021-05-01--2021-05-07</v>
      </c>
      <c r="C206" s="11">
        <v>44317</v>
      </c>
      <c r="D206" s="11">
        <f t="shared" si="7"/>
        <v>44323</v>
      </c>
      <c r="E206" s="35" t="s">
        <v>4</v>
      </c>
      <c r="F206" s="35">
        <v>1053</v>
      </c>
    </row>
    <row r="207" spans="1:6" x14ac:dyDescent="0.75">
      <c r="A207" s="35" t="s">
        <v>74</v>
      </c>
      <c r="B207" s="35" t="str">
        <f t="shared" si="6"/>
        <v>2021-05-01--2021-05-07</v>
      </c>
      <c r="C207" s="11">
        <v>44317</v>
      </c>
      <c r="D207" s="11">
        <f t="shared" si="7"/>
        <v>44323</v>
      </c>
      <c r="E207" s="35" t="s">
        <v>3</v>
      </c>
      <c r="F207" s="35">
        <v>862</v>
      </c>
    </row>
    <row r="208" spans="1:6" x14ac:dyDescent="0.75">
      <c r="A208" s="35" t="s">
        <v>74</v>
      </c>
      <c r="B208" s="35" t="str">
        <f t="shared" si="6"/>
        <v>2021-05-01--2021-05-07</v>
      </c>
      <c r="C208" s="11">
        <v>44317</v>
      </c>
      <c r="D208" s="11">
        <f t="shared" si="7"/>
        <v>44323</v>
      </c>
      <c r="E208" s="35" t="s">
        <v>5</v>
      </c>
      <c r="F208" s="35">
        <v>206</v>
      </c>
    </row>
  </sheetData>
  <phoneticPr fontId="4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99321-6EF2-49CE-8415-E391B7FC4CFD}">
  <sheetPr>
    <tabColor theme="9" tint="-0.249977111117893"/>
  </sheetPr>
  <dimension ref="A3:N75"/>
  <sheetViews>
    <sheetView topLeftCell="A38" workbookViewId="0">
      <selection activeCell="M67" sqref="M67"/>
    </sheetView>
  </sheetViews>
  <sheetFormatPr defaultRowHeight="14.75" x14ac:dyDescent="0.75"/>
  <cols>
    <col min="1" max="1" width="20.6796875" bestFit="1" customWidth="1"/>
    <col min="2" max="2" width="15.54296875" bestFit="1" customWidth="1"/>
    <col min="3" max="3" width="7.2265625" bestFit="1" customWidth="1"/>
    <col min="4" max="4" width="7.6796875" bestFit="1" customWidth="1"/>
    <col min="5" max="5" width="10.6796875" bestFit="1" customWidth="1"/>
  </cols>
  <sheetData>
    <row r="3" spans="1:14" x14ac:dyDescent="0.75">
      <c r="A3" s="2" t="s">
        <v>341</v>
      </c>
      <c r="B3" s="2" t="s">
        <v>148</v>
      </c>
      <c r="E3" t="s">
        <v>154</v>
      </c>
    </row>
    <row r="4" spans="1:14" x14ac:dyDescent="0.75">
      <c r="A4" s="2" t="s">
        <v>149</v>
      </c>
      <c r="B4" s="35" t="s">
        <v>5</v>
      </c>
      <c r="C4" s="35" t="s">
        <v>3</v>
      </c>
      <c r="D4" s="35" t="s">
        <v>4</v>
      </c>
      <c r="E4" s="12" t="s">
        <v>215</v>
      </c>
      <c r="F4" s="35" t="s">
        <v>310</v>
      </c>
      <c r="G4" s="35" t="s">
        <v>311</v>
      </c>
      <c r="H4" s="35" t="s">
        <v>312</v>
      </c>
      <c r="I4" s="35" t="s">
        <v>313</v>
      </c>
      <c r="J4" s="35" t="s">
        <v>314</v>
      </c>
      <c r="K4" s="35" t="s">
        <v>315</v>
      </c>
      <c r="L4" s="35" t="s">
        <v>316</v>
      </c>
      <c r="M4" s="35" t="s">
        <v>317</v>
      </c>
      <c r="N4" s="35" t="s">
        <v>318</v>
      </c>
    </row>
    <row r="5" spans="1:14" x14ac:dyDescent="0.75">
      <c r="A5" s="3" t="s">
        <v>289</v>
      </c>
      <c r="B5" s="5">
        <v>1</v>
      </c>
      <c r="C5" s="5">
        <v>9</v>
      </c>
      <c r="D5" s="5"/>
      <c r="E5" s="12">
        <f>VLOOKUP(A5,'Sales Variance Data'!B58:I132,MATCH($E$3,'Sales Variance Data'!$B$5:$I$5,0),FALSE)</f>
        <v>-0.13894847766361818</v>
      </c>
      <c r="F5" s="35">
        <f>D5-B5</f>
        <v>-1</v>
      </c>
      <c r="G5" s="19">
        <f>$E6</f>
        <v>0.3730495213951659</v>
      </c>
      <c r="H5" s="19">
        <f>$E7</f>
        <v>0.23788756605335193</v>
      </c>
      <c r="I5" s="19">
        <f>$E8</f>
        <v>1.2677758633990788E-2</v>
      </c>
      <c r="J5" s="19">
        <f>$E9</f>
        <v>3.8598273235144198E-3</v>
      </c>
      <c r="K5" s="19">
        <f>$E10</f>
        <v>0.10168977031265802</v>
      </c>
      <c r="L5" s="19">
        <f>$E11</f>
        <v>-3.0767817781043316E-2</v>
      </c>
      <c r="M5" s="19">
        <f>$E12</f>
        <v>-2.0965602198427025E-2</v>
      </c>
      <c r="N5" s="19">
        <f>$E13</f>
        <v>-1.2413192343988189E-2</v>
      </c>
    </row>
    <row r="6" spans="1:14" x14ac:dyDescent="0.75">
      <c r="A6" s="3" t="s">
        <v>288</v>
      </c>
      <c r="B6" s="5">
        <v>3</v>
      </c>
      <c r="C6" s="5">
        <v>12</v>
      </c>
      <c r="D6" s="5">
        <v>3</v>
      </c>
      <c r="E6" s="12">
        <f>VLOOKUP(A6,'Sales Variance Data'!B59:I133,MATCH($E$3,'Sales Variance Data'!$B$5:$I$5,0),FALSE)</f>
        <v>0.3730495213951659</v>
      </c>
      <c r="F6" s="35">
        <f t="shared" ref="F6:F69" si="0">D6-B6</f>
        <v>0</v>
      </c>
      <c r="G6" s="19">
        <f t="shared" ref="G6:G69" si="1">$E7</f>
        <v>0.23788756605335193</v>
      </c>
      <c r="H6" s="19">
        <f t="shared" ref="H6:H69" si="2">$E8</f>
        <v>1.2677758633990788E-2</v>
      </c>
      <c r="I6" s="19">
        <f t="shared" ref="I6:I69" si="3">$E9</f>
        <v>3.8598273235144198E-3</v>
      </c>
      <c r="J6" s="19">
        <f t="shared" ref="J6:J69" si="4">$E10</f>
        <v>0.10168977031265802</v>
      </c>
      <c r="K6" s="19">
        <f t="shared" ref="K6:K69" si="5">$E11</f>
        <v>-3.0767817781043316E-2</v>
      </c>
      <c r="L6" s="19">
        <f t="shared" ref="L6:L69" si="6">$E12</f>
        <v>-2.0965602198427025E-2</v>
      </c>
      <c r="M6" s="19">
        <f t="shared" ref="M6:M69" si="7">$E13</f>
        <v>-1.2413192343988189E-2</v>
      </c>
      <c r="N6" s="19">
        <f t="shared" ref="N6:N69" si="8">$E14</f>
        <v>1.6366932915176102E-2</v>
      </c>
    </row>
    <row r="7" spans="1:14" x14ac:dyDescent="0.75">
      <c r="A7" s="3" t="s">
        <v>287</v>
      </c>
      <c r="B7" s="5">
        <v>1</v>
      </c>
      <c r="C7" s="5">
        <v>23</v>
      </c>
      <c r="D7" s="5">
        <v>8</v>
      </c>
      <c r="E7" s="12">
        <f>VLOOKUP(A7,'Sales Variance Data'!B60:I134,MATCH($E$3,'Sales Variance Data'!$B$5:$I$5,0),FALSE)</f>
        <v>0.23788756605335193</v>
      </c>
      <c r="F7" s="35">
        <f t="shared" si="0"/>
        <v>7</v>
      </c>
      <c r="G7" s="19">
        <f t="shared" si="1"/>
        <v>1.2677758633990788E-2</v>
      </c>
      <c r="H7" s="19">
        <f t="shared" si="2"/>
        <v>3.8598273235144198E-3</v>
      </c>
      <c r="I7" s="19">
        <f t="shared" si="3"/>
        <v>0.10168977031265802</v>
      </c>
      <c r="J7" s="19">
        <f t="shared" si="4"/>
        <v>-3.0767817781043316E-2</v>
      </c>
      <c r="K7" s="19">
        <f t="shared" si="5"/>
        <v>-2.0965602198427025E-2</v>
      </c>
      <c r="L7" s="19">
        <f t="shared" si="6"/>
        <v>-1.2413192343988189E-2</v>
      </c>
      <c r="M7" s="19">
        <f t="shared" si="7"/>
        <v>1.6366932915176102E-2</v>
      </c>
      <c r="N7" s="19">
        <f t="shared" si="8"/>
        <v>3.5678125452003329E-3</v>
      </c>
    </row>
    <row r="8" spans="1:14" x14ac:dyDescent="0.75">
      <c r="A8" s="3" t="s">
        <v>286</v>
      </c>
      <c r="B8" s="5">
        <v>2</v>
      </c>
      <c r="C8" s="5">
        <v>14</v>
      </c>
      <c r="D8" s="5">
        <v>1</v>
      </c>
      <c r="E8" s="12">
        <f>VLOOKUP(A8,'Sales Variance Data'!B61:I135,MATCH($E$3,'Sales Variance Data'!$B$5:$I$5,0),FALSE)</f>
        <v>1.2677758633990788E-2</v>
      </c>
      <c r="F8" s="35">
        <f t="shared" si="0"/>
        <v>-1</v>
      </c>
      <c r="G8" s="19">
        <f t="shared" si="1"/>
        <v>3.8598273235144198E-3</v>
      </c>
      <c r="H8" s="19">
        <f t="shared" si="2"/>
        <v>0.10168977031265802</v>
      </c>
      <c r="I8" s="19">
        <f t="shared" si="3"/>
        <v>-3.0767817781043316E-2</v>
      </c>
      <c r="J8" s="19">
        <f t="shared" si="4"/>
        <v>-2.0965602198427025E-2</v>
      </c>
      <c r="K8" s="19">
        <f t="shared" si="5"/>
        <v>-1.2413192343988189E-2</v>
      </c>
      <c r="L8" s="19">
        <f t="shared" si="6"/>
        <v>1.6366932915176102E-2</v>
      </c>
      <c r="M8" s="19">
        <f t="shared" si="7"/>
        <v>3.5678125452003329E-3</v>
      </c>
      <c r="N8" s="19">
        <f t="shared" si="8"/>
        <v>9.6444871486908404E-2</v>
      </c>
    </row>
    <row r="9" spans="1:14" x14ac:dyDescent="0.75">
      <c r="A9" s="3" t="s">
        <v>285</v>
      </c>
      <c r="B9" s="5">
        <v>6</v>
      </c>
      <c r="C9" s="5">
        <v>17</v>
      </c>
      <c r="D9" s="5">
        <v>3</v>
      </c>
      <c r="E9" s="12">
        <f>VLOOKUP(A9,'Sales Variance Data'!B62:I136,MATCH($E$3,'Sales Variance Data'!$B$5:$I$5,0),FALSE)</f>
        <v>3.8598273235144198E-3</v>
      </c>
      <c r="F9" s="35">
        <f t="shared" si="0"/>
        <v>-3</v>
      </c>
      <c r="G9" s="19">
        <f t="shared" si="1"/>
        <v>0.10168977031265802</v>
      </c>
      <c r="H9" s="19">
        <f t="shared" si="2"/>
        <v>-3.0767817781043316E-2</v>
      </c>
      <c r="I9" s="19">
        <f t="shared" si="3"/>
        <v>-2.0965602198427025E-2</v>
      </c>
      <c r="J9" s="19">
        <f t="shared" si="4"/>
        <v>-1.2413192343988189E-2</v>
      </c>
      <c r="K9" s="19">
        <f t="shared" si="5"/>
        <v>1.6366932915176102E-2</v>
      </c>
      <c r="L9" s="19">
        <f t="shared" si="6"/>
        <v>3.5678125452003329E-3</v>
      </c>
      <c r="M9" s="19">
        <f t="shared" si="7"/>
        <v>9.6444871486908404E-2</v>
      </c>
      <c r="N9" s="19">
        <f t="shared" si="8"/>
        <v>0.14788038120276048</v>
      </c>
    </row>
    <row r="10" spans="1:14" x14ac:dyDescent="0.75">
      <c r="A10" s="3" t="s">
        <v>284</v>
      </c>
      <c r="B10" s="5">
        <v>3</v>
      </c>
      <c r="C10" s="5">
        <v>30</v>
      </c>
      <c r="D10" s="5"/>
      <c r="E10" s="12">
        <f>VLOOKUP(A10,'Sales Variance Data'!B63:I137,MATCH($E$3,'Sales Variance Data'!$B$5:$I$5,0),FALSE)</f>
        <v>0.10168977031265802</v>
      </c>
      <c r="F10" s="35">
        <f t="shared" si="0"/>
        <v>-3</v>
      </c>
      <c r="G10" s="19">
        <f t="shared" si="1"/>
        <v>-3.0767817781043316E-2</v>
      </c>
      <c r="H10" s="19">
        <f t="shared" si="2"/>
        <v>-2.0965602198427025E-2</v>
      </c>
      <c r="I10" s="19">
        <f t="shared" si="3"/>
        <v>-1.2413192343988189E-2</v>
      </c>
      <c r="J10" s="19">
        <f t="shared" si="4"/>
        <v>1.6366932915176102E-2</v>
      </c>
      <c r="K10" s="19">
        <f t="shared" si="5"/>
        <v>3.5678125452003329E-3</v>
      </c>
      <c r="L10" s="19">
        <f t="shared" si="6"/>
        <v>9.6444871486908404E-2</v>
      </c>
      <c r="M10" s="19">
        <f t="shared" si="7"/>
        <v>0.14788038120276048</v>
      </c>
      <c r="N10" s="19">
        <f t="shared" si="8"/>
        <v>0.14623532779845405</v>
      </c>
    </row>
    <row r="11" spans="1:14" x14ac:dyDescent="0.75">
      <c r="A11" s="3" t="s">
        <v>283</v>
      </c>
      <c r="B11" s="5">
        <v>2</v>
      </c>
      <c r="C11" s="5">
        <v>47</v>
      </c>
      <c r="D11" s="5">
        <v>8</v>
      </c>
      <c r="E11" s="12">
        <f>VLOOKUP(A11,'Sales Variance Data'!B64:I138,MATCH($E$3,'Sales Variance Data'!$B$5:$I$5,0),FALSE)</f>
        <v>-3.0767817781043316E-2</v>
      </c>
      <c r="F11" s="35">
        <f t="shared" si="0"/>
        <v>6</v>
      </c>
      <c r="G11" s="19">
        <f t="shared" si="1"/>
        <v>-2.0965602198427025E-2</v>
      </c>
      <c r="H11" s="19">
        <f t="shared" si="2"/>
        <v>-1.2413192343988189E-2</v>
      </c>
      <c r="I11" s="19">
        <f t="shared" si="3"/>
        <v>1.6366932915176102E-2</v>
      </c>
      <c r="J11" s="19">
        <f t="shared" si="4"/>
        <v>3.5678125452003329E-3</v>
      </c>
      <c r="K11" s="19">
        <f t="shared" si="5"/>
        <v>9.6444871486908404E-2</v>
      </c>
      <c r="L11" s="19">
        <f t="shared" si="6"/>
        <v>0.14788038120276048</v>
      </c>
      <c r="M11" s="19">
        <f t="shared" si="7"/>
        <v>0.14623532779845405</v>
      </c>
      <c r="N11" s="19">
        <f t="shared" si="8"/>
        <v>1.565179745908063E-2</v>
      </c>
    </row>
    <row r="12" spans="1:14" x14ac:dyDescent="0.75">
      <c r="A12" s="3" t="s">
        <v>282</v>
      </c>
      <c r="B12" s="5"/>
      <c r="C12" s="5">
        <v>36</v>
      </c>
      <c r="D12" s="5">
        <v>1</v>
      </c>
      <c r="E12" s="12">
        <f>VLOOKUP(A12,'Sales Variance Data'!B65:I139,MATCH($E$3,'Sales Variance Data'!$B$5:$I$5,0),FALSE)</f>
        <v>-2.0965602198427025E-2</v>
      </c>
      <c r="F12" s="35">
        <f t="shared" si="0"/>
        <v>1</v>
      </c>
      <c r="G12" s="19">
        <f t="shared" si="1"/>
        <v>-1.2413192343988189E-2</v>
      </c>
      <c r="H12" s="19">
        <f t="shared" si="2"/>
        <v>1.6366932915176102E-2</v>
      </c>
      <c r="I12" s="19">
        <f t="shared" si="3"/>
        <v>3.5678125452003329E-3</v>
      </c>
      <c r="J12" s="19">
        <f t="shared" si="4"/>
        <v>9.6444871486908404E-2</v>
      </c>
      <c r="K12" s="19">
        <f t="shared" si="5"/>
        <v>0.14788038120276048</v>
      </c>
      <c r="L12" s="19">
        <f t="shared" si="6"/>
        <v>0.14623532779845405</v>
      </c>
      <c r="M12" s="19">
        <f t="shared" si="7"/>
        <v>1.565179745908063E-2</v>
      </c>
      <c r="N12" s="19">
        <f t="shared" si="8"/>
        <v>0.11520238700263952</v>
      </c>
    </row>
    <row r="13" spans="1:14" x14ac:dyDescent="0.75">
      <c r="A13" s="3" t="s">
        <v>281</v>
      </c>
      <c r="B13" s="5"/>
      <c r="C13" s="5">
        <v>12</v>
      </c>
      <c r="D13" s="5">
        <v>5</v>
      </c>
      <c r="E13" s="12">
        <f>VLOOKUP(A13,'Sales Variance Data'!B66:I140,MATCH($E$3,'Sales Variance Data'!$B$5:$I$5,0),FALSE)</f>
        <v>-1.2413192343988189E-2</v>
      </c>
      <c r="F13" s="35">
        <f t="shared" si="0"/>
        <v>5</v>
      </c>
      <c r="G13" s="19">
        <f t="shared" si="1"/>
        <v>1.6366932915176102E-2</v>
      </c>
      <c r="H13" s="19">
        <f t="shared" si="2"/>
        <v>3.5678125452003329E-3</v>
      </c>
      <c r="I13" s="19">
        <f t="shared" si="3"/>
        <v>9.6444871486908404E-2</v>
      </c>
      <c r="J13" s="19">
        <f t="shared" si="4"/>
        <v>0.14788038120276048</v>
      </c>
      <c r="K13" s="19">
        <f t="shared" si="5"/>
        <v>0.14623532779845405</v>
      </c>
      <c r="L13" s="19">
        <f t="shared" si="6"/>
        <v>1.565179745908063E-2</v>
      </c>
      <c r="M13" s="19">
        <f t="shared" si="7"/>
        <v>0.11520238700263952</v>
      </c>
      <c r="N13" s="19">
        <f t="shared" si="8"/>
        <v>-0.13074797130424554</v>
      </c>
    </row>
    <row r="14" spans="1:14" x14ac:dyDescent="0.75">
      <c r="A14" s="3" t="s">
        <v>280</v>
      </c>
      <c r="B14" s="5"/>
      <c r="C14" s="5">
        <v>16</v>
      </c>
      <c r="D14" s="5">
        <v>2</v>
      </c>
      <c r="E14" s="12">
        <f>VLOOKUP(A14,'Sales Variance Data'!B67:I141,MATCH($E$3,'Sales Variance Data'!$B$5:$I$5,0),FALSE)</f>
        <v>1.6366932915176102E-2</v>
      </c>
      <c r="F14" s="35">
        <f t="shared" si="0"/>
        <v>2</v>
      </c>
      <c r="G14" s="19">
        <f t="shared" si="1"/>
        <v>3.5678125452003329E-3</v>
      </c>
      <c r="H14" s="19">
        <f t="shared" si="2"/>
        <v>9.6444871486908404E-2</v>
      </c>
      <c r="I14" s="19">
        <f t="shared" si="3"/>
        <v>0.14788038120276048</v>
      </c>
      <c r="J14" s="19">
        <f t="shared" si="4"/>
        <v>0.14623532779845405</v>
      </c>
      <c r="K14" s="19">
        <f t="shared" si="5"/>
        <v>1.565179745908063E-2</v>
      </c>
      <c r="L14" s="19">
        <f t="shared" si="6"/>
        <v>0.11520238700263952</v>
      </c>
      <c r="M14" s="19">
        <f t="shared" si="7"/>
        <v>-0.13074797130424554</v>
      </c>
      <c r="N14" s="19">
        <f t="shared" si="8"/>
        <v>-0.12164721799424992</v>
      </c>
    </row>
    <row r="15" spans="1:14" x14ac:dyDescent="0.75">
      <c r="A15" s="3" t="s">
        <v>293</v>
      </c>
      <c r="B15" s="5">
        <v>5</v>
      </c>
      <c r="C15" s="5">
        <v>27</v>
      </c>
      <c r="D15" s="5">
        <v>3</v>
      </c>
      <c r="E15" s="12">
        <f>VLOOKUP(A15,'Sales Variance Data'!B68:I142,MATCH($E$3,'Sales Variance Data'!$B$5:$I$5,0),FALSE)</f>
        <v>3.5678125452003329E-3</v>
      </c>
      <c r="F15" s="35">
        <f t="shared" si="0"/>
        <v>-2</v>
      </c>
      <c r="G15" s="19">
        <f t="shared" si="1"/>
        <v>9.6444871486908404E-2</v>
      </c>
      <c r="H15" s="19">
        <f t="shared" si="2"/>
        <v>0.14788038120276048</v>
      </c>
      <c r="I15" s="19">
        <f t="shared" si="3"/>
        <v>0.14623532779845405</v>
      </c>
      <c r="J15" s="19">
        <f t="shared" si="4"/>
        <v>1.565179745908063E-2</v>
      </c>
      <c r="K15" s="19">
        <f t="shared" si="5"/>
        <v>0.11520238700263952</v>
      </c>
      <c r="L15" s="19">
        <f t="shared" si="6"/>
        <v>-0.13074797130424554</v>
      </c>
      <c r="M15" s="19">
        <f t="shared" si="7"/>
        <v>-0.12164721799424992</v>
      </c>
      <c r="N15" s="19">
        <f t="shared" si="8"/>
        <v>-2.9054431330265529E-2</v>
      </c>
    </row>
    <row r="16" spans="1:14" x14ac:dyDescent="0.75">
      <c r="A16" s="3" t="s">
        <v>279</v>
      </c>
      <c r="B16" s="5">
        <v>3</v>
      </c>
      <c r="C16" s="5">
        <v>23</v>
      </c>
      <c r="D16" s="5">
        <v>3</v>
      </c>
      <c r="E16" s="12">
        <f>VLOOKUP(A16,'Sales Variance Data'!B69:I143,MATCH($E$3,'Sales Variance Data'!$B$5:$I$5,0),FALSE)</f>
        <v>9.6444871486908404E-2</v>
      </c>
      <c r="F16" s="35">
        <f t="shared" si="0"/>
        <v>0</v>
      </c>
      <c r="G16" s="19">
        <f t="shared" si="1"/>
        <v>0.14788038120276048</v>
      </c>
      <c r="H16" s="19">
        <f t="shared" si="2"/>
        <v>0.14623532779845405</v>
      </c>
      <c r="I16" s="19">
        <f t="shared" si="3"/>
        <v>1.565179745908063E-2</v>
      </c>
      <c r="J16" s="19">
        <f t="shared" si="4"/>
        <v>0.11520238700263952</v>
      </c>
      <c r="K16" s="19">
        <f t="shared" si="5"/>
        <v>-0.13074797130424554</v>
      </c>
      <c r="L16" s="19">
        <f t="shared" si="6"/>
        <v>-0.12164721799424992</v>
      </c>
      <c r="M16" s="19">
        <f t="shared" si="7"/>
        <v>-2.9054431330265529E-2</v>
      </c>
      <c r="N16" s="19">
        <f t="shared" si="8"/>
        <v>3.5000396605060713E-2</v>
      </c>
    </row>
    <row r="17" spans="1:14" x14ac:dyDescent="0.75">
      <c r="A17" s="3" t="s">
        <v>278</v>
      </c>
      <c r="B17" s="5">
        <v>5</v>
      </c>
      <c r="C17" s="5">
        <v>24</v>
      </c>
      <c r="D17" s="5">
        <v>1</v>
      </c>
      <c r="E17" s="12">
        <f>VLOOKUP(A17,'Sales Variance Data'!B70:I144,MATCH($E$3,'Sales Variance Data'!$B$5:$I$5,0),FALSE)</f>
        <v>0.14788038120276048</v>
      </c>
      <c r="F17" s="35">
        <f t="shared" si="0"/>
        <v>-4</v>
      </c>
      <c r="G17" s="19">
        <f t="shared" si="1"/>
        <v>0.14623532779845405</v>
      </c>
      <c r="H17" s="19">
        <f t="shared" si="2"/>
        <v>1.565179745908063E-2</v>
      </c>
      <c r="I17" s="19">
        <f t="shared" si="3"/>
        <v>0.11520238700263952</v>
      </c>
      <c r="J17" s="19">
        <f t="shared" si="4"/>
        <v>-0.13074797130424554</v>
      </c>
      <c r="K17" s="19">
        <f t="shared" si="5"/>
        <v>-0.12164721799424992</v>
      </c>
      <c r="L17" s="19">
        <f t="shared" si="6"/>
        <v>-2.9054431330265529E-2</v>
      </c>
      <c r="M17" s="19">
        <f t="shared" si="7"/>
        <v>3.5000396605060713E-2</v>
      </c>
      <c r="N17" s="19">
        <f t="shared" si="8"/>
        <v>-5.7478972275976092E-3</v>
      </c>
    </row>
    <row r="18" spans="1:14" x14ac:dyDescent="0.75">
      <c r="A18" s="3" t="s">
        <v>277</v>
      </c>
      <c r="B18" s="5">
        <v>2</v>
      </c>
      <c r="C18" s="5">
        <v>13</v>
      </c>
      <c r="D18" s="5">
        <v>3</v>
      </c>
      <c r="E18" s="12">
        <f>VLOOKUP(A18,'Sales Variance Data'!B71:I145,MATCH($E$3,'Sales Variance Data'!$B$5:$I$5,0),FALSE)</f>
        <v>0.14623532779845405</v>
      </c>
      <c r="F18" s="35">
        <f t="shared" si="0"/>
        <v>1</v>
      </c>
      <c r="G18" s="19">
        <f t="shared" si="1"/>
        <v>1.565179745908063E-2</v>
      </c>
      <c r="H18" s="19">
        <f t="shared" si="2"/>
        <v>0.11520238700263952</v>
      </c>
      <c r="I18" s="19">
        <f t="shared" si="3"/>
        <v>-0.13074797130424554</v>
      </c>
      <c r="J18" s="19">
        <f t="shared" si="4"/>
        <v>-0.12164721799424992</v>
      </c>
      <c r="K18" s="19">
        <f t="shared" si="5"/>
        <v>-2.9054431330265529E-2</v>
      </c>
      <c r="L18" s="19">
        <f t="shared" si="6"/>
        <v>3.5000396605060713E-2</v>
      </c>
      <c r="M18" s="19">
        <f t="shared" si="7"/>
        <v>-5.7478972275976092E-3</v>
      </c>
      <c r="N18" s="19">
        <f t="shared" si="8"/>
        <v>-7.1743780471354546E-2</v>
      </c>
    </row>
    <row r="19" spans="1:14" x14ac:dyDescent="0.75">
      <c r="A19" s="3" t="s">
        <v>276</v>
      </c>
      <c r="B19" s="5"/>
      <c r="C19" s="5">
        <v>21</v>
      </c>
      <c r="D19" s="5">
        <v>14</v>
      </c>
      <c r="E19" s="12">
        <f>VLOOKUP(A19,'Sales Variance Data'!B72:I146,MATCH($E$3,'Sales Variance Data'!$B$5:$I$5,0),FALSE)</f>
        <v>1.565179745908063E-2</v>
      </c>
      <c r="F19" s="35">
        <f t="shared" si="0"/>
        <v>14</v>
      </c>
      <c r="G19" s="19">
        <f t="shared" si="1"/>
        <v>0.11520238700263952</v>
      </c>
      <c r="H19" s="19">
        <f t="shared" si="2"/>
        <v>-0.13074797130424554</v>
      </c>
      <c r="I19" s="19">
        <f t="shared" si="3"/>
        <v>-0.12164721799424992</v>
      </c>
      <c r="J19" s="19">
        <f t="shared" si="4"/>
        <v>-2.9054431330265529E-2</v>
      </c>
      <c r="K19" s="19">
        <f t="shared" si="5"/>
        <v>3.5000396605060713E-2</v>
      </c>
      <c r="L19" s="19">
        <f t="shared" si="6"/>
        <v>-5.7478972275976092E-3</v>
      </c>
      <c r="M19" s="19">
        <f t="shared" si="7"/>
        <v>-7.1743780471354546E-2</v>
      </c>
      <c r="N19" s="19">
        <f t="shared" si="8"/>
        <v>-6.4002491177081122E-2</v>
      </c>
    </row>
    <row r="20" spans="1:14" x14ac:dyDescent="0.75">
      <c r="A20" s="3" t="s">
        <v>275</v>
      </c>
      <c r="B20" s="5">
        <v>4</v>
      </c>
      <c r="C20" s="5">
        <v>20</v>
      </c>
      <c r="D20" s="5">
        <v>1</v>
      </c>
      <c r="E20" s="12">
        <f>VLOOKUP(A20,'Sales Variance Data'!B73:I147,MATCH($E$3,'Sales Variance Data'!$B$5:$I$5,0),FALSE)</f>
        <v>0.11520238700263952</v>
      </c>
      <c r="F20" s="35">
        <f t="shared" si="0"/>
        <v>-3</v>
      </c>
      <c r="G20" s="19">
        <f t="shared" si="1"/>
        <v>-0.13074797130424554</v>
      </c>
      <c r="H20" s="19">
        <f t="shared" si="2"/>
        <v>-0.12164721799424992</v>
      </c>
      <c r="I20" s="19">
        <f t="shared" si="3"/>
        <v>-2.9054431330265529E-2</v>
      </c>
      <c r="J20" s="19">
        <f t="shared" si="4"/>
        <v>3.5000396605060713E-2</v>
      </c>
      <c r="K20" s="19">
        <f t="shared" si="5"/>
        <v>-5.7478972275976092E-3</v>
      </c>
      <c r="L20" s="19">
        <f t="shared" si="6"/>
        <v>-7.1743780471354546E-2</v>
      </c>
      <c r="M20" s="19">
        <f t="shared" si="7"/>
        <v>-6.4002491177081122E-2</v>
      </c>
      <c r="N20" s="19">
        <f t="shared" si="8"/>
        <v>8.8406857852596055E-2</v>
      </c>
    </row>
    <row r="21" spans="1:14" x14ac:dyDescent="0.75">
      <c r="A21" s="3" t="s">
        <v>274</v>
      </c>
      <c r="B21" s="5">
        <v>6</v>
      </c>
      <c r="C21" s="5">
        <v>19</v>
      </c>
      <c r="D21" s="5">
        <v>2</v>
      </c>
      <c r="E21" s="12">
        <f>VLOOKUP(A21,'Sales Variance Data'!B74:I148,MATCH($E$3,'Sales Variance Data'!$B$5:$I$5,0),FALSE)</f>
        <v>-0.13074797130424554</v>
      </c>
      <c r="F21" s="35">
        <f t="shared" si="0"/>
        <v>-4</v>
      </c>
      <c r="G21" s="19">
        <f t="shared" si="1"/>
        <v>-0.12164721799424992</v>
      </c>
      <c r="H21" s="19">
        <f t="shared" si="2"/>
        <v>-2.9054431330265529E-2</v>
      </c>
      <c r="I21" s="19">
        <f t="shared" si="3"/>
        <v>3.5000396605060713E-2</v>
      </c>
      <c r="J21" s="19">
        <f t="shared" si="4"/>
        <v>-5.7478972275976092E-3</v>
      </c>
      <c r="K21" s="19">
        <f t="shared" si="5"/>
        <v>-7.1743780471354546E-2</v>
      </c>
      <c r="L21" s="19">
        <f t="shared" si="6"/>
        <v>-6.4002491177081122E-2</v>
      </c>
      <c r="M21" s="19">
        <f t="shared" si="7"/>
        <v>8.8406857852596055E-2</v>
      </c>
      <c r="N21" s="19">
        <f t="shared" si="8"/>
        <v>1.5099953131049617E-2</v>
      </c>
    </row>
    <row r="22" spans="1:14" x14ac:dyDescent="0.75">
      <c r="A22" s="3" t="s">
        <v>273</v>
      </c>
      <c r="B22" s="5">
        <v>10</v>
      </c>
      <c r="C22" s="5">
        <v>573</v>
      </c>
      <c r="D22" s="5">
        <v>31</v>
      </c>
      <c r="E22" s="12">
        <f>VLOOKUP(A22,'Sales Variance Data'!B75:I149,MATCH($E$3,'Sales Variance Data'!$B$5:$I$5,0),FALSE)</f>
        <v>-0.12164721799424992</v>
      </c>
      <c r="F22" s="35">
        <f t="shared" si="0"/>
        <v>21</v>
      </c>
      <c r="G22" s="19">
        <f t="shared" si="1"/>
        <v>-2.9054431330265529E-2</v>
      </c>
      <c r="H22" s="19">
        <f t="shared" si="2"/>
        <v>3.5000396605060713E-2</v>
      </c>
      <c r="I22" s="19">
        <f t="shared" si="3"/>
        <v>-5.7478972275976092E-3</v>
      </c>
      <c r="J22" s="19">
        <f t="shared" si="4"/>
        <v>-7.1743780471354546E-2</v>
      </c>
      <c r="K22" s="19">
        <f t="shared" si="5"/>
        <v>-6.4002491177081122E-2</v>
      </c>
      <c r="L22" s="19">
        <f t="shared" si="6"/>
        <v>8.8406857852596055E-2</v>
      </c>
      <c r="M22" s="19">
        <f t="shared" si="7"/>
        <v>1.5099953131049617E-2</v>
      </c>
      <c r="N22" s="19">
        <f t="shared" si="8"/>
        <v>-6.9418235837314768E-2</v>
      </c>
    </row>
    <row r="23" spans="1:14" x14ac:dyDescent="0.75">
      <c r="A23" s="3" t="s">
        <v>272</v>
      </c>
      <c r="B23" s="5">
        <v>180</v>
      </c>
      <c r="C23" s="5">
        <v>2406</v>
      </c>
      <c r="D23" s="5">
        <v>138</v>
      </c>
      <c r="E23" s="12">
        <f>VLOOKUP(A23,'Sales Variance Data'!B76:I150,MATCH($E$3,'Sales Variance Data'!$B$5:$I$5,0),FALSE)</f>
        <v>-2.9054431330265529E-2</v>
      </c>
      <c r="F23" s="35">
        <f t="shared" si="0"/>
        <v>-42</v>
      </c>
      <c r="G23" s="19">
        <f t="shared" si="1"/>
        <v>3.5000396605060713E-2</v>
      </c>
      <c r="H23" s="19">
        <f t="shared" si="2"/>
        <v>-5.7478972275976092E-3</v>
      </c>
      <c r="I23" s="19">
        <f t="shared" si="3"/>
        <v>-7.1743780471354546E-2</v>
      </c>
      <c r="J23" s="19">
        <f t="shared" si="4"/>
        <v>-6.4002491177081122E-2</v>
      </c>
      <c r="K23" s="19">
        <f t="shared" si="5"/>
        <v>8.8406857852596055E-2</v>
      </c>
      <c r="L23" s="19">
        <f t="shared" si="6"/>
        <v>1.5099953131049617E-2</v>
      </c>
      <c r="M23" s="19">
        <f t="shared" si="7"/>
        <v>-6.9418235837314768E-2</v>
      </c>
      <c r="N23" s="19">
        <f t="shared" si="8"/>
        <v>-2.9187160238156928E-2</v>
      </c>
    </row>
    <row r="24" spans="1:14" x14ac:dyDescent="0.75">
      <c r="A24" s="3" t="s">
        <v>271</v>
      </c>
      <c r="B24" s="5">
        <v>414</v>
      </c>
      <c r="C24" s="5">
        <v>3138</v>
      </c>
      <c r="D24" s="5">
        <v>152</v>
      </c>
      <c r="E24" s="12">
        <f>VLOOKUP(A24,'Sales Variance Data'!B77:I151,MATCH($E$3,'Sales Variance Data'!$B$5:$I$5,0),FALSE)</f>
        <v>3.5000396605060713E-2</v>
      </c>
      <c r="F24" s="35">
        <f t="shared" si="0"/>
        <v>-262</v>
      </c>
      <c r="G24" s="19">
        <f t="shared" si="1"/>
        <v>-5.7478972275976092E-3</v>
      </c>
      <c r="H24" s="19">
        <f t="shared" si="2"/>
        <v>-7.1743780471354546E-2</v>
      </c>
      <c r="I24" s="19">
        <f t="shared" si="3"/>
        <v>-6.4002491177081122E-2</v>
      </c>
      <c r="J24" s="19">
        <f t="shared" si="4"/>
        <v>8.8406857852596055E-2</v>
      </c>
      <c r="K24" s="19">
        <f t="shared" si="5"/>
        <v>1.5099953131049617E-2</v>
      </c>
      <c r="L24" s="19">
        <f t="shared" si="6"/>
        <v>-6.9418235837314768E-2</v>
      </c>
      <c r="M24" s="19">
        <f t="shared" si="7"/>
        <v>-2.9187160238156928E-2</v>
      </c>
      <c r="N24" s="19">
        <f t="shared" si="8"/>
        <v>4.0908383885518651E-2</v>
      </c>
    </row>
    <row r="25" spans="1:14" x14ac:dyDescent="0.75">
      <c r="A25" s="3" t="s">
        <v>270</v>
      </c>
      <c r="B25" s="5">
        <v>406</v>
      </c>
      <c r="C25" s="5">
        <v>2167</v>
      </c>
      <c r="D25" s="5">
        <v>97</v>
      </c>
      <c r="E25" s="12">
        <f>VLOOKUP(A25,'Sales Variance Data'!B78:I152,MATCH($E$3,'Sales Variance Data'!$B$5:$I$5,0),FALSE)</f>
        <v>-5.7478972275976092E-3</v>
      </c>
      <c r="F25" s="35">
        <f t="shared" si="0"/>
        <v>-309</v>
      </c>
      <c r="G25" s="19">
        <f t="shared" si="1"/>
        <v>-7.1743780471354546E-2</v>
      </c>
      <c r="H25" s="19">
        <f t="shared" si="2"/>
        <v>-6.4002491177081122E-2</v>
      </c>
      <c r="I25" s="19">
        <f t="shared" si="3"/>
        <v>8.8406857852596055E-2</v>
      </c>
      <c r="J25" s="19">
        <f t="shared" si="4"/>
        <v>1.5099953131049617E-2</v>
      </c>
      <c r="K25" s="19">
        <f t="shared" si="5"/>
        <v>-6.9418235837314768E-2</v>
      </c>
      <c r="L25" s="19">
        <f t="shared" si="6"/>
        <v>-2.9187160238156928E-2</v>
      </c>
      <c r="M25" s="19">
        <f t="shared" si="7"/>
        <v>4.0908383885518651E-2</v>
      </c>
      <c r="N25" s="19">
        <f t="shared" si="8"/>
        <v>8.1760737767910818E-3</v>
      </c>
    </row>
    <row r="26" spans="1:14" x14ac:dyDescent="0.75">
      <c r="A26" s="3" t="s">
        <v>269</v>
      </c>
      <c r="B26" s="5">
        <v>410</v>
      </c>
      <c r="C26" s="5">
        <v>1562</v>
      </c>
      <c r="D26" s="5">
        <v>71</v>
      </c>
      <c r="E26" s="12">
        <f>VLOOKUP(A26,'Sales Variance Data'!B79:I153,MATCH($E$3,'Sales Variance Data'!$B$5:$I$5,0),FALSE)</f>
        <v>-7.1743780471354546E-2</v>
      </c>
      <c r="F26" s="35">
        <f t="shared" si="0"/>
        <v>-339</v>
      </c>
      <c r="G26" s="19">
        <f t="shared" si="1"/>
        <v>-6.4002491177081122E-2</v>
      </c>
      <c r="H26" s="19">
        <f t="shared" si="2"/>
        <v>8.8406857852596055E-2</v>
      </c>
      <c r="I26" s="19">
        <f t="shared" si="3"/>
        <v>1.5099953131049617E-2</v>
      </c>
      <c r="J26" s="19">
        <f t="shared" si="4"/>
        <v>-6.9418235837314768E-2</v>
      </c>
      <c r="K26" s="19">
        <f t="shared" si="5"/>
        <v>-2.9187160238156928E-2</v>
      </c>
      <c r="L26" s="19">
        <f t="shared" si="6"/>
        <v>4.0908383885518651E-2</v>
      </c>
      <c r="M26" s="19">
        <f t="shared" si="7"/>
        <v>8.1760737767910818E-3</v>
      </c>
      <c r="N26" s="19">
        <f t="shared" si="8"/>
        <v>7.3178478412772252E-2</v>
      </c>
    </row>
    <row r="27" spans="1:14" x14ac:dyDescent="0.75">
      <c r="A27" s="3" t="s">
        <v>268</v>
      </c>
      <c r="B27" s="5">
        <v>392</v>
      </c>
      <c r="C27" s="5">
        <v>1978</v>
      </c>
      <c r="D27" s="5">
        <v>120</v>
      </c>
      <c r="E27" s="12">
        <f>VLOOKUP(A27,'Sales Variance Data'!B80:I154,MATCH($E$3,'Sales Variance Data'!$B$5:$I$5,0),FALSE)</f>
        <v>-6.4002491177081122E-2</v>
      </c>
      <c r="F27" s="35">
        <f t="shared" si="0"/>
        <v>-272</v>
      </c>
      <c r="G27" s="19">
        <f t="shared" si="1"/>
        <v>8.8406857852596055E-2</v>
      </c>
      <c r="H27" s="19">
        <f t="shared" si="2"/>
        <v>1.5099953131049617E-2</v>
      </c>
      <c r="I27" s="19">
        <f t="shared" si="3"/>
        <v>-6.9418235837314768E-2</v>
      </c>
      <c r="J27" s="19">
        <f t="shared" si="4"/>
        <v>-2.9187160238156928E-2</v>
      </c>
      <c r="K27" s="19">
        <f t="shared" si="5"/>
        <v>4.0908383885518651E-2</v>
      </c>
      <c r="L27" s="19">
        <f t="shared" si="6"/>
        <v>8.1760737767910818E-3</v>
      </c>
      <c r="M27" s="19">
        <f t="shared" si="7"/>
        <v>7.3178478412772252E-2</v>
      </c>
      <c r="N27" s="19">
        <f t="shared" si="8"/>
        <v>-4.6129866030029776E-2</v>
      </c>
    </row>
    <row r="28" spans="1:14" x14ac:dyDescent="0.75">
      <c r="A28" s="3" t="s">
        <v>267</v>
      </c>
      <c r="B28" s="5">
        <v>439</v>
      </c>
      <c r="C28" s="5">
        <v>1830</v>
      </c>
      <c r="D28" s="5">
        <v>98</v>
      </c>
      <c r="E28" s="12">
        <f>VLOOKUP(A28,'Sales Variance Data'!B81:I155,MATCH($E$3,'Sales Variance Data'!$B$5:$I$5,0),FALSE)</f>
        <v>8.8406857852596055E-2</v>
      </c>
      <c r="F28" s="35">
        <f t="shared" si="0"/>
        <v>-341</v>
      </c>
      <c r="G28" s="19">
        <f t="shared" si="1"/>
        <v>1.5099953131049617E-2</v>
      </c>
      <c r="H28" s="19">
        <f t="shared" si="2"/>
        <v>-6.9418235837314768E-2</v>
      </c>
      <c r="I28" s="19">
        <f t="shared" si="3"/>
        <v>-2.9187160238156928E-2</v>
      </c>
      <c r="J28" s="19">
        <f t="shared" si="4"/>
        <v>4.0908383885518651E-2</v>
      </c>
      <c r="K28" s="19">
        <f t="shared" si="5"/>
        <v>8.1760737767910818E-3</v>
      </c>
      <c r="L28" s="19">
        <f t="shared" si="6"/>
        <v>7.3178478412772252E-2</v>
      </c>
      <c r="M28" s="19">
        <f t="shared" si="7"/>
        <v>-4.6129866030029776E-2</v>
      </c>
      <c r="N28" s="19">
        <f t="shared" si="8"/>
        <v>3.2681766470161744E-3</v>
      </c>
    </row>
    <row r="29" spans="1:14" x14ac:dyDescent="0.75">
      <c r="A29" s="3" t="s">
        <v>266</v>
      </c>
      <c r="B29" s="5">
        <v>388</v>
      </c>
      <c r="C29" s="5">
        <v>2119</v>
      </c>
      <c r="D29" s="5">
        <v>88</v>
      </c>
      <c r="E29" s="12">
        <f>VLOOKUP(A29,'Sales Variance Data'!B82:I156,MATCH($E$3,'Sales Variance Data'!$B$5:$I$5,0),FALSE)</f>
        <v>1.5099953131049617E-2</v>
      </c>
      <c r="F29" s="35">
        <f t="shared" si="0"/>
        <v>-300</v>
      </c>
      <c r="G29" s="19">
        <f t="shared" si="1"/>
        <v>-6.9418235837314768E-2</v>
      </c>
      <c r="H29" s="19">
        <f t="shared" si="2"/>
        <v>-2.9187160238156928E-2</v>
      </c>
      <c r="I29" s="19">
        <f t="shared" si="3"/>
        <v>4.0908383885518651E-2</v>
      </c>
      <c r="J29" s="19">
        <f t="shared" si="4"/>
        <v>8.1760737767910818E-3</v>
      </c>
      <c r="K29" s="19">
        <f t="shared" si="5"/>
        <v>7.3178478412772252E-2</v>
      </c>
      <c r="L29" s="19">
        <f t="shared" si="6"/>
        <v>-4.6129866030029776E-2</v>
      </c>
      <c r="M29" s="19">
        <f t="shared" si="7"/>
        <v>3.2681766470161744E-3</v>
      </c>
      <c r="N29" s="19">
        <f t="shared" si="8"/>
        <v>-4.7419747232130272E-3</v>
      </c>
    </row>
    <row r="30" spans="1:14" x14ac:dyDescent="0.75">
      <c r="A30" s="3" t="s">
        <v>265</v>
      </c>
      <c r="B30" s="5">
        <v>413</v>
      </c>
      <c r="C30" s="5">
        <v>2188</v>
      </c>
      <c r="D30" s="5">
        <v>101</v>
      </c>
      <c r="E30" s="12">
        <f>VLOOKUP(A30,'Sales Variance Data'!B83:I157,MATCH($E$3,'Sales Variance Data'!$B$5:$I$5,0),FALSE)</f>
        <v>-6.9418235837314768E-2</v>
      </c>
      <c r="F30" s="35">
        <f t="shared" si="0"/>
        <v>-312</v>
      </c>
      <c r="G30" s="19">
        <f t="shared" si="1"/>
        <v>-2.9187160238156928E-2</v>
      </c>
      <c r="H30" s="19">
        <f t="shared" si="2"/>
        <v>4.0908383885518651E-2</v>
      </c>
      <c r="I30" s="19">
        <f t="shared" si="3"/>
        <v>8.1760737767910818E-3</v>
      </c>
      <c r="J30" s="19">
        <f t="shared" si="4"/>
        <v>7.3178478412772252E-2</v>
      </c>
      <c r="K30" s="19">
        <f t="shared" si="5"/>
        <v>-4.6129866030029776E-2</v>
      </c>
      <c r="L30" s="19">
        <f t="shared" si="6"/>
        <v>3.2681766470161744E-3</v>
      </c>
      <c r="M30" s="19">
        <f t="shared" si="7"/>
        <v>-4.7419747232130272E-3</v>
      </c>
      <c r="N30" s="19">
        <f t="shared" si="8"/>
        <v>7.6233090961821412E-3</v>
      </c>
    </row>
    <row r="31" spans="1:14" x14ac:dyDescent="0.75">
      <c r="A31" s="3" t="s">
        <v>264</v>
      </c>
      <c r="B31" s="5">
        <v>428</v>
      </c>
      <c r="C31" s="5">
        <v>1970</v>
      </c>
      <c r="D31" s="5">
        <v>164</v>
      </c>
      <c r="E31" s="12">
        <f>VLOOKUP(A31,'Sales Variance Data'!B84:I158,MATCH($E$3,'Sales Variance Data'!$B$5:$I$5,0),FALSE)</f>
        <v>-2.9187160238156928E-2</v>
      </c>
      <c r="F31" s="35">
        <f t="shared" si="0"/>
        <v>-264</v>
      </c>
      <c r="G31" s="19">
        <f t="shared" si="1"/>
        <v>4.0908383885518651E-2</v>
      </c>
      <c r="H31" s="19">
        <f t="shared" si="2"/>
        <v>8.1760737767910818E-3</v>
      </c>
      <c r="I31" s="19">
        <f t="shared" si="3"/>
        <v>7.3178478412772252E-2</v>
      </c>
      <c r="J31" s="19">
        <f t="shared" si="4"/>
        <v>-4.6129866030029776E-2</v>
      </c>
      <c r="K31" s="19">
        <f t="shared" si="5"/>
        <v>3.2681766470161744E-3</v>
      </c>
      <c r="L31" s="19">
        <f t="shared" si="6"/>
        <v>-4.7419747232130272E-3</v>
      </c>
      <c r="M31" s="19">
        <f t="shared" si="7"/>
        <v>7.6233090961821412E-3</v>
      </c>
      <c r="N31" s="19">
        <f t="shared" si="8"/>
        <v>1.1142863016796456E-2</v>
      </c>
    </row>
    <row r="32" spans="1:14" x14ac:dyDescent="0.75">
      <c r="A32" s="3" t="s">
        <v>263</v>
      </c>
      <c r="B32" s="5">
        <v>316</v>
      </c>
      <c r="C32" s="5">
        <v>1962</v>
      </c>
      <c r="D32" s="5">
        <v>103</v>
      </c>
      <c r="E32" s="12">
        <f>VLOOKUP(A32,'Sales Variance Data'!B85:I159,MATCH($E$3,'Sales Variance Data'!$B$5:$I$5,0),FALSE)</f>
        <v>4.0908383885518651E-2</v>
      </c>
      <c r="F32" s="35">
        <f t="shared" si="0"/>
        <v>-213</v>
      </c>
      <c r="G32" s="19">
        <f t="shared" si="1"/>
        <v>8.1760737767910818E-3</v>
      </c>
      <c r="H32" s="19">
        <f t="shared" si="2"/>
        <v>7.3178478412772252E-2</v>
      </c>
      <c r="I32" s="19">
        <f t="shared" si="3"/>
        <v>-4.6129866030029776E-2</v>
      </c>
      <c r="J32" s="19">
        <f t="shared" si="4"/>
        <v>3.2681766470161744E-3</v>
      </c>
      <c r="K32" s="19">
        <f t="shared" si="5"/>
        <v>-4.7419747232130272E-3</v>
      </c>
      <c r="L32" s="19">
        <f t="shared" si="6"/>
        <v>7.6233090961821412E-3</v>
      </c>
      <c r="M32" s="19">
        <f t="shared" si="7"/>
        <v>1.1142863016796456E-2</v>
      </c>
      <c r="N32" s="19">
        <f t="shared" si="8"/>
        <v>-1.707907203708614E-3</v>
      </c>
    </row>
    <row r="33" spans="1:14" x14ac:dyDescent="0.75">
      <c r="A33" s="3" t="s">
        <v>262</v>
      </c>
      <c r="B33" s="5">
        <v>362</v>
      </c>
      <c r="C33" s="5">
        <v>1856</v>
      </c>
      <c r="D33" s="5">
        <v>89</v>
      </c>
      <c r="E33" s="12">
        <f>VLOOKUP(A33,'Sales Variance Data'!B86:I160,MATCH($E$3,'Sales Variance Data'!$B$5:$I$5,0),FALSE)</f>
        <v>8.1760737767910818E-3</v>
      </c>
      <c r="F33" s="35">
        <f t="shared" si="0"/>
        <v>-273</v>
      </c>
      <c r="G33" s="19">
        <f t="shared" si="1"/>
        <v>7.3178478412772252E-2</v>
      </c>
      <c r="H33" s="19">
        <f t="shared" si="2"/>
        <v>-4.6129866030029776E-2</v>
      </c>
      <c r="I33" s="19">
        <f t="shared" si="3"/>
        <v>3.2681766470161744E-3</v>
      </c>
      <c r="J33" s="19">
        <f t="shared" si="4"/>
        <v>-4.7419747232130272E-3</v>
      </c>
      <c r="K33" s="19">
        <f t="shared" si="5"/>
        <v>7.6233090961821412E-3</v>
      </c>
      <c r="L33" s="19">
        <f t="shared" si="6"/>
        <v>1.1142863016796456E-2</v>
      </c>
      <c r="M33" s="19">
        <f t="shared" si="7"/>
        <v>-1.707907203708614E-3</v>
      </c>
      <c r="N33" s="19">
        <f t="shared" si="8"/>
        <v>-4.9675146133322461E-2</v>
      </c>
    </row>
    <row r="34" spans="1:14" x14ac:dyDescent="0.75">
      <c r="A34" s="3" t="s">
        <v>261</v>
      </c>
      <c r="B34" s="5">
        <v>259</v>
      </c>
      <c r="C34" s="5">
        <v>1873</v>
      </c>
      <c r="D34" s="5">
        <v>98</v>
      </c>
      <c r="E34" s="12">
        <f>VLOOKUP(A34,'Sales Variance Data'!B87:I161,MATCH($E$3,'Sales Variance Data'!$B$5:$I$5,0),FALSE)</f>
        <v>7.3178478412772252E-2</v>
      </c>
      <c r="F34" s="35">
        <f t="shared" si="0"/>
        <v>-161</v>
      </c>
      <c r="G34" s="19">
        <f t="shared" si="1"/>
        <v>-4.6129866030029776E-2</v>
      </c>
      <c r="H34" s="19">
        <f t="shared" si="2"/>
        <v>3.2681766470161744E-3</v>
      </c>
      <c r="I34" s="19">
        <f t="shared" si="3"/>
        <v>-4.7419747232130272E-3</v>
      </c>
      <c r="J34" s="19">
        <f t="shared" si="4"/>
        <v>7.6233090961821412E-3</v>
      </c>
      <c r="K34" s="19">
        <f t="shared" si="5"/>
        <v>1.1142863016796456E-2</v>
      </c>
      <c r="L34" s="19">
        <f t="shared" si="6"/>
        <v>-1.707907203708614E-3</v>
      </c>
      <c r="M34" s="19">
        <f t="shared" si="7"/>
        <v>-4.9675146133322461E-2</v>
      </c>
      <c r="N34" s="19">
        <f t="shared" si="8"/>
        <v>-9.3441920274325296E-3</v>
      </c>
    </row>
    <row r="35" spans="1:14" x14ac:dyDescent="0.75">
      <c r="A35" s="3" t="s">
        <v>260</v>
      </c>
      <c r="B35" s="5">
        <v>325</v>
      </c>
      <c r="C35" s="5">
        <v>2216</v>
      </c>
      <c r="D35" s="5">
        <v>73</v>
      </c>
      <c r="E35" s="12">
        <f>VLOOKUP(A35,'Sales Variance Data'!B88:I162,MATCH($E$3,'Sales Variance Data'!$B$5:$I$5,0),FALSE)</f>
        <v>-4.6129866030029776E-2</v>
      </c>
      <c r="F35" s="35">
        <f t="shared" si="0"/>
        <v>-252</v>
      </c>
      <c r="G35" s="19">
        <f t="shared" si="1"/>
        <v>3.2681766470161744E-3</v>
      </c>
      <c r="H35" s="19">
        <f t="shared" si="2"/>
        <v>-4.7419747232130272E-3</v>
      </c>
      <c r="I35" s="19">
        <f t="shared" si="3"/>
        <v>7.6233090961821412E-3</v>
      </c>
      <c r="J35" s="19">
        <f t="shared" si="4"/>
        <v>1.1142863016796456E-2</v>
      </c>
      <c r="K35" s="19">
        <f t="shared" si="5"/>
        <v>-1.707907203708614E-3</v>
      </c>
      <c r="L35" s="19">
        <f t="shared" si="6"/>
        <v>-4.9675146133322461E-2</v>
      </c>
      <c r="M35" s="19">
        <f t="shared" si="7"/>
        <v>-9.3441920274325296E-3</v>
      </c>
      <c r="N35" s="19">
        <f t="shared" si="8"/>
        <v>3.4570785739010068E-2</v>
      </c>
    </row>
    <row r="36" spans="1:14" x14ac:dyDescent="0.75">
      <c r="A36" s="3" t="s">
        <v>259</v>
      </c>
      <c r="B36" s="5">
        <v>247</v>
      </c>
      <c r="C36" s="5">
        <v>1913</v>
      </c>
      <c r="D36" s="5">
        <v>129</v>
      </c>
      <c r="E36" s="12">
        <f>VLOOKUP(A36,'Sales Variance Data'!B89:I163,MATCH($E$3,'Sales Variance Data'!$B$5:$I$5,0),FALSE)</f>
        <v>3.2681766470161744E-3</v>
      </c>
      <c r="F36" s="35">
        <f t="shared" si="0"/>
        <v>-118</v>
      </c>
      <c r="G36" s="19">
        <f t="shared" si="1"/>
        <v>-4.7419747232130272E-3</v>
      </c>
      <c r="H36" s="19">
        <f t="shared" si="2"/>
        <v>7.6233090961821412E-3</v>
      </c>
      <c r="I36" s="19">
        <f t="shared" si="3"/>
        <v>1.1142863016796456E-2</v>
      </c>
      <c r="J36" s="19">
        <f t="shared" si="4"/>
        <v>-1.707907203708614E-3</v>
      </c>
      <c r="K36" s="19">
        <f t="shared" si="5"/>
        <v>-4.9675146133322461E-2</v>
      </c>
      <c r="L36" s="19">
        <f t="shared" si="6"/>
        <v>-9.3441920274325296E-3</v>
      </c>
      <c r="M36" s="19">
        <f t="shared" si="7"/>
        <v>3.4570785739010068E-2</v>
      </c>
      <c r="N36" s="19">
        <f t="shared" si="8"/>
        <v>-1.7460582995274088E-2</v>
      </c>
    </row>
    <row r="37" spans="1:14" x14ac:dyDescent="0.75">
      <c r="A37" s="3" t="s">
        <v>258</v>
      </c>
      <c r="B37" s="5">
        <v>641</v>
      </c>
      <c r="C37" s="5">
        <v>3327</v>
      </c>
      <c r="D37" s="5">
        <v>200</v>
      </c>
      <c r="E37" s="12">
        <f>VLOOKUP(A37,'Sales Variance Data'!B90:I164,MATCH($E$3,'Sales Variance Data'!$B$5:$I$5,0),FALSE)</f>
        <v>-4.7419747232130272E-3</v>
      </c>
      <c r="F37" s="35">
        <f t="shared" si="0"/>
        <v>-441</v>
      </c>
      <c r="G37" s="19">
        <f t="shared" si="1"/>
        <v>7.6233090961821412E-3</v>
      </c>
      <c r="H37" s="19">
        <f t="shared" si="2"/>
        <v>1.1142863016796456E-2</v>
      </c>
      <c r="I37" s="19">
        <f t="shared" si="3"/>
        <v>-1.707907203708614E-3</v>
      </c>
      <c r="J37" s="19">
        <f t="shared" si="4"/>
        <v>-4.9675146133322461E-2</v>
      </c>
      <c r="K37" s="19">
        <f t="shared" si="5"/>
        <v>-9.3441920274325296E-3</v>
      </c>
      <c r="L37" s="19">
        <f t="shared" si="6"/>
        <v>3.4570785739010068E-2</v>
      </c>
      <c r="M37" s="19">
        <f t="shared" si="7"/>
        <v>-1.7460582995274088E-2</v>
      </c>
      <c r="N37" s="19">
        <f t="shared" si="8"/>
        <v>-3.7074084321195189E-2</v>
      </c>
    </row>
    <row r="38" spans="1:14" x14ac:dyDescent="0.75">
      <c r="A38" s="3" t="s">
        <v>257</v>
      </c>
      <c r="B38" s="5">
        <v>336</v>
      </c>
      <c r="C38" s="5">
        <v>2031</v>
      </c>
      <c r="D38" s="5">
        <v>112</v>
      </c>
      <c r="E38" s="12">
        <f>VLOOKUP(A38,'Sales Variance Data'!B91:I165,MATCH($E$3,'Sales Variance Data'!$B$5:$I$5,0),FALSE)</f>
        <v>7.6233090961821412E-3</v>
      </c>
      <c r="F38" s="35">
        <f t="shared" si="0"/>
        <v>-224</v>
      </c>
      <c r="G38" s="19">
        <f t="shared" si="1"/>
        <v>1.1142863016796456E-2</v>
      </c>
      <c r="H38" s="19">
        <f t="shared" si="2"/>
        <v>-1.707907203708614E-3</v>
      </c>
      <c r="I38" s="19">
        <f t="shared" si="3"/>
        <v>-4.9675146133322461E-2</v>
      </c>
      <c r="J38" s="19">
        <f t="shared" si="4"/>
        <v>-9.3441920274325296E-3</v>
      </c>
      <c r="K38" s="19">
        <f t="shared" si="5"/>
        <v>3.4570785739010068E-2</v>
      </c>
      <c r="L38" s="19">
        <f t="shared" si="6"/>
        <v>-1.7460582995274088E-2</v>
      </c>
      <c r="M38" s="19">
        <f t="shared" si="7"/>
        <v>-3.7074084321195189E-2</v>
      </c>
      <c r="N38" s="19">
        <f t="shared" si="8"/>
        <v>4.6192949497181335E-3</v>
      </c>
    </row>
    <row r="39" spans="1:14" x14ac:dyDescent="0.75">
      <c r="A39" s="3" t="s">
        <v>256</v>
      </c>
      <c r="B39" s="5">
        <v>331</v>
      </c>
      <c r="C39" s="5">
        <v>2238</v>
      </c>
      <c r="D39" s="5">
        <v>105</v>
      </c>
      <c r="E39" s="12">
        <f>VLOOKUP(A39,'Sales Variance Data'!B92:I166,MATCH($E$3,'Sales Variance Data'!$B$5:$I$5,0),FALSE)</f>
        <v>1.1142863016796456E-2</v>
      </c>
      <c r="F39" s="35">
        <f t="shared" si="0"/>
        <v>-226</v>
      </c>
      <c r="G39" s="19">
        <f t="shared" si="1"/>
        <v>-1.707907203708614E-3</v>
      </c>
      <c r="H39" s="19">
        <f t="shared" si="2"/>
        <v>-4.9675146133322461E-2</v>
      </c>
      <c r="I39" s="19">
        <f t="shared" si="3"/>
        <v>-9.3441920274325296E-3</v>
      </c>
      <c r="J39" s="19">
        <f t="shared" si="4"/>
        <v>3.4570785739010068E-2</v>
      </c>
      <c r="K39" s="19">
        <f t="shared" si="5"/>
        <v>-1.7460582995274088E-2</v>
      </c>
      <c r="L39" s="19">
        <f t="shared" si="6"/>
        <v>-3.7074084321195189E-2</v>
      </c>
      <c r="M39" s="19">
        <f t="shared" si="7"/>
        <v>4.6192949497181335E-3</v>
      </c>
      <c r="N39" s="19">
        <f t="shared" si="8"/>
        <v>-3.1438377260527117E-2</v>
      </c>
    </row>
    <row r="40" spans="1:14" x14ac:dyDescent="0.75">
      <c r="A40" s="3" t="s">
        <v>255</v>
      </c>
      <c r="B40" s="5">
        <v>336</v>
      </c>
      <c r="C40" s="5">
        <v>2797</v>
      </c>
      <c r="D40" s="5">
        <v>112</v>
      </c>
      <c r="E40" s="12">
        <f>VLOOKUP(A40,'Sales Variance Data'!B93:I167,MATCH($E$3,'Sales Variance Data'!$B$5:$I$5,0),FALSE)</f>
        <v>-1.707907203708614E-3</v>
      </c>
      <c r="F40" s="35">
        <f t="shared" si="0"/>
        <v>-224</v>
      </c>
      <c r="G40" s="19">
        <f t="shared" si="1"/>
        <v>-4.9675146133322461E-2</v>
      </c>
      <c r="H40" s="19">
        <f t="shared" si="2"/>
        <v>-9.3441920274325296E-3</v>
      </c>
      <c r="I40" s="19">
        <f t="shared" si="3"/>
        <v>3.4570785739010068E-2</v>
      </c>
      <c r="J40" s="19">
        <f t="shared" si="4"/>
        <v>-1.7460582995274088E-2</v>
      </c>
      <c r="K40" s="19">
        <f t="shared" si="5"/>
        <v>-3.7074084321195189E-2</v>
      </c>
      <c r="L40" s="19">
        <f t="shared" si="6"/>
        <v>4.6192949497181335E-3</v>
      </c>
      <c r="M40" s="19">
        <f t="shared" si="7"/>
        <v>-3.1438377260527117E-2</v>
      </c>
      <c r="N40" s="19">
        <f t="shared" si="8"/>
        <v>-2.3736513344690513E-2</v>
      </c>
    </row>
    <row r="41" spans="1:14" x14ac:dyDescent="0.75">
      <c r="A41" s="3" t="s">
        <v>254</v>
      </c>
      <c r="B41" s="5">
        <v>248</v>
      </c>
      <c r="C41" s="5">
        <v>1711</v>
      </c>
      <c r="D41" s="5">
        <v>130</v>
      </c>
      <c r="E41" s="12">
        <f>VLOOKUP(A41,'Sales Variance Data'!B94:I168,MATCH($E$3,'Sales Variance Data'!$B$5:$I$5,0),FALSE)</f>
        <v>-4.9675146133322461E-2</v>
      </c>
      <c r="F41" s="35">
        <f t="shared" si="0"/>
        <v>-118</v>
      </c>
      <c r="G41" s="19">
        <f t="shared" si="1"/>
        <v>-9.3441920274325296E-3</v>
      </c>
      <c r="H41" s="19">
        <f t="shared" si="2"/>
        <v>3.4570785739010068E-2</v>
      </c>
      <c r="I41" s="19">
        <f t="shared" si="3"/>
        <v>-1.7460582995274088E-2</v>
      </c>
      <c r="J41" s="19">
        <f t="shared" si="4"/>
        <v>-3.7074084321195189E-2</v>
      </c>
      <c r="K41" s="19">
        <f t="shared" si="5"/>
        <v>4.6192949497181335E-3</v>
      </c>
      <c r="L41" s="19">
        <f t="shared" si="6"/>
        <v>-3.1438377260527117E-2</v>
      </c>
      <c r="M41" s="19">
        <f t="shared" si="7"/>
        <v>-2.3736513344690513E-2</v>
      </c>
      <c r="N41" s="19">
        <f t="shared" si="8"/>
        <v>-1.607724523033971E-2</v>
      </c>
    </row>
    <row r="42" spans="1:14" x14ac:dyDescent="0.75">
      <c r="A42" s="3" t="s">
        <v>253</v>
      </c>
      <c r="B42" s="5">
        <v>354</v>
      </c>
      <c r="C42" s="5">
        <v>2019</v>
      </c>
      <c r="D42" s="5">
        <v>165</v>
      </c>
      <c r="E42" s="12">
        <f>VLOOKUP(A42,'Sales Variance Data'!B95:I169,MATCH($E$3,'Sales Variance Data'!$B$5:$I$5,0),FALSE)</f>
        <v>-9.3441920274325296E-3</v>
      </c>
      <c r="F42" s="35">
        <f t="shared" si="0"/>
        <v>-189</v>
      </c>
      <c r="G42" s="19">
        <f t="shared" si="1"/>
        <v>3.4570785739010068E-2</v>
      </c>
      <c r="H42" s="19">
        <f t="shared" si="2"/>
        <v>-1.7460582995274088E-2</v>
      </c>
      <c r="I42" s="19">
        <f t="shared" si="3"/>
        <v>-3.7074084321195189E-2</v>
      </c>
      <c r="J42" s="19">
        <f t="shared" si="4"/>
        <v>4.6192949497181335E-3</v>
      </c>
      <c r="K42" s="19">
        <f t="shared" si="5"/>
        <v>-3.1438377260527117E-2</v>
      </c>
      <c r="L42" s="19">
        <f t="shared" si="6"/>
        <v>-2.3736513344690513E-2</v>
      </c>
      <c r="M42" s="19">
        <f t="shared" si="7"/>
        <v>-1.607724523033971E-2</v>
      </c>
      <c r="N42" s="19">
        <f t="shared" si="8"/>
        <v>-3.6889025514909357E-2</v>
      </c>
    </row>
    <row r="43" spans="1:14" x14ac:dyDescent="0.75">
      <c r="A43" s="3" t="s">
        <v>252</v>
      </c>
      <c r="B43" s="5">
        <v>327</v>
      </c>
      <c r="C43" s="5">
        <v>2000</v>
      </c>
      <c r="D43" s="5">
        <v>124</v>
      </c>
      <c r="E43" s="12">
        <f>VLOOKUP(A43,'Sales Variance Data'!B96:I170,MATCH($E$3,'Sales Variance Data'!$B$5:$I$5,0),FALSE)</f>
        <v>3.4570785739010068E-2</v>
      </c>
      <c r="F43" s="35">
        <f t="shared" si="0"/>
        <v>-203</v>
      </c>
      <c r="G43" s="19">
        <f t="shared" si="1"/>
        <v>-1.7460582995274088E-2</v>
      </c>
      <c r="H43" s="19">
        <f t="shared" si="2"/>
        <v>-3.7074084321195189E-2</v>
      </c>
      <c r="I43" s="19">
        <f t="shared" si="3"/>
        <v>4.6192949497181335E-3</v>
      </c>
      <c r="J43" s="19">
        <f t="shared" si="4"/>
        <v>-3.1438377260527117E-2</v>
      </c>
      <c r="K43" s="19">
        <f t="shared" si="5"/>
        <v>-2.3736513344690513E-2</v>
      </c>
      <c r="L43" s="19">
        <f t="shared" si="6"/>
        <v>-1.607724523033971E-2</v>
      </c>
      <c r="M43" s="19">
        <f t="shared" si="7"/>
        <v>-3.6889025514909357E-2</v>
      </c>
      <c r="N43" s="19">
        <f t="shared" si="8"/>
        <v>6.7273932578753026E-3</v>
      </c>
    </row>
    <row r="44" spans="1:14" x14ac:dyDescent="0.75">
      <c r="A44" s="3" t="s">
        <v>251</v>
      </c>
      <c r="B44" s="5">
        <v>302</v>
      </c>
      <c r="C44" s="5">
        <v>2131</v>
      </c>
      <c r="D44" s="5">
        <v>142</v>
      </c>
      <c r="E44" s="12">
        <f>VLOOKUP(A44,'Sales Variance Data'!B97:I171,MATCH($E$3,'Sales Variance Data'!$B$5:$I$5,0),FALSE)</f>
        <v>-1.7460582995274088E-2</v>
      </c>
      <c r="F44" s="35">
        <f t="shared" si="0"/>
        <v>-160</v>
      </c>
      <c r="G44" s="19">
        <f t="shared" si="1"/>
        <v>-3.7074084321195189E-2</v>
      </c>
      <c r="H44" s="19">
        <f t="shared" si="2"/>
        <v>4.6192949497181335E-3</v>
      </c>
      <c r="I44" s="19">
        <f t="shared" si="3"/>
        <v>-3.1438377260527117E-2</v>
      </c>
      <c r="J44" s="19">
        <f t="shared" si="4"/>
        <v>-2.3736513344690513E-2</v>
      </c>
      <c r="K44" s="19">
        <f t="shared" si="5"/>
        <v>-1.607724523033971E-2</v>
      </c>
      <c r="L44" s="19">
        <f t="shared" si="6"/>
        <v>-3.6889025514909357E-2</v>
      </c>
      <c r="M44" s="19">
        <f t="shared" si="7"/>
        <v>6.7273932578753026E-3</v>
      </c>
      <c r="N44" s="19">
        <f t="shared" si="8"/>
        <v>-0.109674901836451</v>
      </c>
    </row>
    <row r="45" spans="1:14" x14ac:dyDescent="0.75">
      <c r="A45" s="3" t="s">
        <v>250</v>
      </c>
      <c r="B45" s="5">
        <v>306</v>
      </c>
      <c r="C45" s="5">
        <v>1954</v>
      </c>
      <c r="D45" s="5">
        <v>140</v>
      </c>
      <c r="E45" s="12">
        <f>VLOOKUP(A45,'Sales Variance Data'!B98:I172,MATCH($E$3,'Sales Variance Data'!$B$5:$I$5,0),FALSE)</f>
        <v>-3.7074084321195189E-2</v>
      </c>
      <c r="F45" s="35">
        <f t="shared" si="0"/>
        <v>-166</v>
      </c>
      <c r="G45" s="19">
        <f t="shared" si="1"/>
        <v>4.6192949497181335E-3</v>
      </c>
      <c r="H45" s="19">
        <f t="shared" si="2"/>
        <v>-3.1438377260527117E-2</v>
      </c>
      <c r="I45" s="19">
        <f t="shared" si="3"/>
        <v>-2.3736513344690513E-2</v>
      </c>
      <c r="J45" s="19">
        <f t="shared" si="4"/>
        <v>-1.607724523033971E-2</v>
      </c>
      <c r="K45" s="19">
        <f t="shared" si="5"/>
        <v>-3.6889025514909357E-2</v>
      </c>
      <c r="L45" s="19">
        <f t="shared" si="6"/>
        <v>6.7273932578753026E-3</v>
      </c>
      <c r="M45" s="19">
        <f t="shared" si="7"/>
        <v>-0.109674901836451</v>
      </c>
      <c r="N45" s="19">
        <f t="shared" si="8"/>
        <v>6.1606311291294569E-2</v>
      </c>
    </row>
    <row r="46" spans="1:14" x14ac:dyDescent="0.75">
      <c r="A46" s="3" t="s">
        <v>249</v>
      </c>
      <c r="B46" s="5">
        <v>141</v>
      </c>
      <c r="C46" s="5">
        <v>2141</v>
      </c>
      <c r="D46" s="5">
        <v>136</v>
      </c>
      <c r="E46" s="12">
        <f>VLOOKUP(A46,'Sales Variance Data'!B99:I173,MATCH($E$3,'Sales Variance Data'!$B$5:$I$5,0),FALSE)</f>
        <v>4.6192949497181335E-3</v>
      </c>
      <c r="F46" s="35">
        <f t="shared" si="0"/>
        <v>-5</v>
      </c>
      <c r="G46" s="19">
        <f t="shared" si="1"/>
        <v>-3.1438377260527117E-2</v>
      </c>
      <c r="H46" s="19">
        <f t="shared" si="2"/>
        <v>-2.3736513344690513E-2</v>
      </c>
      <c r="I46" s="19">
        <f t="shared" si="3"/>
        <v>-1.607724523033971E-2</v>
      </c>
      <c r="J46" s="19">
        <f t="shared" si="4"/>
        <v>-3.6889025514909357E-2</v>
      </c>
      <c r="K46" s="19">
        <f t="shared" si="5"/>
        <v>6.7273932578753026E-3</v>
      </c>
      <c r="L46" s="19">
        <f t="shared" si="6"/>
        <v>-0.109674901836451</v>
      </c>
      <c r="M46" s="19">
        <f t="shared" si="7"/>
        <v>6.1606311291294569E-2</v>
      </c>
      <c r="N46" s="19">
        <f t="shared" si="8"/>
        <v>7.5861179202683537E-2</v>
      </c>
    </row>
    <row r="47" spans="1:14" x14ac:dyDescent="0.75">
      <c r="A47" s="3" t="s">
        <v>248</v>
      </c>
      <c r="B47" s="5">
        <v>108</v>
      </c>
      <c r="C47" s="5">
        <v>1955</v>
      </c>
      <c r="D47" s="5">
        <v>79</v>
      </c>
      <c r="E47" s="12">
        <f>VLOOKUP(A47,'Sales Variance Data'!B100:I174,MATCH($E$3,'Sales Variance Data'!$B$5:$I$5,0),FALSE)</f>
        <v>-3.1438377260527117E-2</v>
      </c>
      <c r="F47" s="35">
        <f t="shared" si="0"/>
        <v>-29</v>
      </c>
      <c r="G47" s="19">
        <f t="shared" si="1"/>
        <v>-2.3736513344690513E-2</v>
      </c>
      <c r="H47" s="19">
        <f t="shared" si="2"/>
        <v>-1.607724523033971E-2</v>
      </c>
      <c r="I47" s="19">
        <f t="shared" si="3"/>
        <v>-3.6889025514909357E-2</v>
      </c>
      <c r="J47" s="19">
        <f t="shared" si="4"/>
        <v>6.7273932578753026E-3</v>
      </c>
      <c r="K47" s="19">
        <f t="shared" si="5"/>
        <v>-0.109674901836451</v>
      </c>
      <c r="L47" s="19">
        <f t="shared" si="6"/>
        <v>6.1606311291294569E-2</v>
      </c>
      <c r="M47" s="19">
        <f t="shared" si="7"/>
        <v>7.5861179202683537E-2</v>
      </c>
      <c r="N47" s="19">
        <f t="shared" si="8"/>
        <v>8.154454970620062E-3</v>
      </c>
    </row>
    <row r="48" spans="1:14" x14ac:dyDescent="0.75">
      <c r="A48" s="3" t="s">
        <v>247</v>
      </c>
      <c r="B48" s="5">
        <v>99</v>
      </c>
      <c r="C48" s="5">
        <v>2068</v>
      </c>
      <c r="D48" s="5">
        <v>114</v>
      </c>
      <c r="E48" s="12">
        <f>VLOOKUP(A48,'Sales Variance Data'!B101:I175,MATCH($E$3,'Sales Variance Data'!$B$5:$I$5,0),FALSE)</f>
        <v>-2.3736513344690513E-2</v>
      </c>
      <c r="F48" s="35">
        <f t="shared" si="0"/>
        <v>15</v>
      </c>
      <c r="G48" s="19">
        <f t="shared" si="1"/>
        <v>-1.607724523033971E-2</v>
      </c>
      <c r="H48" s="19">
        <f t="shared" si="2"/>
        <v>-3.6889025514909357E-2</v>
      </c>
      <c r="I48" s="19">
        <f t="shared" si="3"/>
        <v>6.7273932578753026E-3</v>
      </c>
      <c r="J48" s="19">
        <f t="shared" si="4"/>
        <v>-0.109674901836451</v>
      </c>
      <c r="K48" s="19">
        <f t="shared" si="5"/>
        <v>6.1606311291294569E-2</v>
      </c>
      <c r="L48" s="19">
        <f t="shared" si="6"/>
        <v>7.5861179202683537E-2</v>
      </c>
      <c r="M48" s="19">
        <f t="shared" si="7"/>
        <v>8.154454970620062E-3</v>
      </c>
      <c r="N48" s="19">
        <f t="shared" si="8"/>
        <v>-0.15565600095158794</v>
      </c>
    </row>
    <row r="49" spans="1:14" x14ac:dyDescent="0.75">
      <c r="A49" s="3" t="s">
        <v>246</v>
      </c>
      <c r="B49" s="5">
        <v>126</v>
      </c>
      <c r="C49" s="5">
        <v>2352</v>
      </c>
      <c r="D49" s="5">
        <v>72</v>
      </c>
      <c r="E49" s="12">
        <f>VLOOKUP(A49,'Sales Variance Data'!B102:I176,MATCH($E$3,'Sales Variance Data'!$B$5:$I$5,0),FALSE)</f>
        <v>-1.607724523033971E-2</v>
      </c>
      <c r="F49" s="35">
        <f t="shared" si="0"/>
        <v>-54</v>
      </c>
      <c r="G49" s="19">
        <f t="shared" si="1"/>
        <v>-3.6889025514909357E-2</v>
      </c>
      <c r="H49" s="19">
        <f t="shared" si="2"/>
        <v>6.7273932578753026E-3</v>
      </c>
      <c r="I49" s="19">
        <f t="shared" si="3"/>
        <v>-0.109674901836451</v>
      </c>
      <c r="J49" s="19">
        <f t="shared" si="4"/>
        <v>6.1606311291294569E-2</v>
      </c>
      <c r="K49" s="19">
        <f t="shared" si="5"/>
        <v>7.5861179202683537E-2</v>
      </c>
      <c r="L49" s="19">
        <f t="shared" si="6"/>
        <v>8.154454970620062E-3</v>
      </c>
      <c r="M49" s="19">
        <f t="shared" si="7"/>
        <v>-0.15565600095158794</v>
      </c>
      <c r="N49" s="19">
        <f t="shared" si="8"/>
        <v>-0.12684548630677339</v>
      </c>
    </row>
    <row r="50" spans="1:14" x14ac:dyDescent="0.75">
      <c r="A50" s="3" t="s">
        <v>245</v>
      </c>
      <c r="B50" s="5">
        <v>193</v>
      </c>
      <c r="C50" s="5">
        <v>1886</v>
      </c>
      <c r="D50" s="5">
        <v>84</v>
      </c>
      <c r="E50" s="12">
        <f>VLOOKUP(A50,'Sales Variance Data'!B103:I177,MATCH($E$3,'Sales Variance Data'!$B$5:$I$5,0),FALSE)</f>
        <v>-3.6889025514909357E-2</v>
      </c>
      <c r="F50" s="35">
        <f t="shared" si="0"/>
        <v>-109</v>
      </c>
      <c r="G50" s="19">
        <f t="shared" si="1"/>
        <v>6.7273932578753026E-3</v>
      </c>
      <c r="H50" s="19">
        <f t="shared" si="2"/>
        <v>-0.109674901836451</v>
      </c>
      <c r="I50" s="19">
        <f t="shared" si="3"/>
        <v>6.1606311291294569E-2</v>
      </c>
      <c r="J50" s="19">
        <f t="shared" si="4"/>
        <v>7.5861179202683537E-2</v>
      </c>
      <c r="K50" s="19">
        <f t="shared" si="5"/>
        <v>8.154454970620062E-3</v>
      </c>
      <c r="L50" s="19">
        <f t="shared" si="6"/>
        <v>-0.15565600095158794</v>
      </c>
      <c r="M50" s="19">
        <f t="shared" si="7"/>
        <v>-0.12684548630677339</v>
      </c>
      <c r="N50" s="19">
        <f t="shared" si="8"/>
        <v>0.19238464020651813</v>
      </c>
    </row>
    <row r="51" spans="1:14" x14ac:dyDescent="0.75">
      <c r="A51" s="3" t="s">
        <v>244</v>
      </c>
      <c r="B51" s="5">
        <v>199</v>
      </c>
      <c r="C51" s="5">
        <v>2318</v>
      </c>
      <c r="D51" s="5">
        <v>63</v>
      </c>
      <c r="E51" s="12">
        <f>VLOOKUP(A51,'Sales Variance Data'!B104:I178,MATCH($E$3,'Sales Variance Data'!$B$5:$I$5,0),FALSE)</f>
        <v>6.7273932578753026E-3</v>
      </c>
      <c r="F51" s="35">
        <f t="shared" si="0"/>
        <v>-136</v>
      </c>
      <c r="G51" s="19">
        <f t="shared" si="1"/>
        <v>-0.109674901836451</v>
      </c>
      <c r="H51" s="19">
        <f t="shared" si="2"/>
        <v>6.1606311291294569E-2</v>
      </c>
      <c r="I51" s="19">
        <f t="shared" si="3"/>
        <v>7.5861179202683537E-2</v>
      </c>
      <c r="J51" s="19">
        <f t="shared" si="4"/>
        <v>8.154454970620062E-3</v>
      </c>
      <c r="K51" s="19">
        <f t="shared" si="5"/>
        <v>-0.15565600095158794</v>
      </c>
      <c r="L51" s="19">
        <f t="shared" si="6"/>
        <v>-0.12684548630677339</v>
      </c>
      <c r="M51" s="19">
        <f t="shared" si="7"/>
        <v>0.19238464020651813</v>
      </c>
      <c r="N51" s="19">
        <f t="shared" si="8"/>
        <v>0.2273489932885906</v>
      </c>
    </row>
    <row r="52" spans="1:14" x14ac:dyDescent="0.75">
      <c r="A52" s="3" t="s">
        <v>243</v>
      </c>
      <c r="B52" s="5">
        <v>108</v>
      </c>
      <c r="C52" s="5">
        <v>1734</v>
      </c>
      <c r="D52" s="5">
        <v>75</v>
      </c>
      <c r="E52" s="12">
        <f>VLOOKUP(A52,'Sales Variance Data'!B105:I179,MATCH($E$3,'Sales Variance Data'!$B$5:$I$5,0),FALSE)</f>
        <v>-0.109674901836451</v>
      </c>
      <c r="F52" s="35">
        <f t="shared" si="0"/>
        <v>-33</v>
      </c>
      <c r="G52" s="19">
        <f t="shared" si="1"/>
        <v>6.1606311291294569E-2</v>
      </c>
      <c r="H52" s="19">
        <f t="shared" si="2"/>
        <v>7.5861179202683537E-2</v>
      </c>
      <c r="I52" s="19">
        <f t="shared" si="3"/>
        <v>8.154454970620062E-3</v>
      </c>
      <c r="J52" s="19">
        <f t="shared" si="4"/>
        <v>-0.15565600095158794</v>
      </c>
      <c r="K52" s="19">
        <f t="shared" si="5"/>
        <v>-0.12684548630677339</v>
      </c>
      <c r="L52" s="19">
        <f t="shared" si="6"/>
        <v>0.19238464020651813</v>
      </c>
      <c r="M52" s="19">
        <f t="shared" si="7"/>
        <v>0.2273489932885906</v>
      </c>
      <c r="N52" s="19">
        <f t="shared" si="8"/>
        <v>0.10028002557713922</v>
      </c>
    </row>
    <row r="53" spans="1:14" x14ac:dyDescent="0.75">
      <c r="A53" s="3" t="s">
        <v>242</v>
      </c>
      <c r="B53" s="5">
        <v>172</v>
      </c>
      <c r="C53" s="5">
        <v>2052</v>
      </c>
      <c r="D53" s="5">
        <v>88</v>
      </c>
      <c r="E53" s="12">
        <f>VLOOKUP(A53,'Sales Variance Data'!B106:I180,MATCH($E$3,'Sales Variance Data'!$B$5:$I$5,0),FALSE)</f>
        <v>6.1606311291294569E-2</v>
      </c>
      <c r="F53" s="35">
        <f t="shared" si="0"/>
        <v>-84</v>
      </c>
      <c r="G53" s="19">
        <f t="shared" si="1"/>
        <v>7.5861179202683537E-2</v>
      </c>
      <c r="H53" s="19">
        <f t="shared" si="2"/>
        <v>8.154454970620062E-3</v>
      </c>
      <c r="I53" s="19">
        <f t="shared" si="3"/>
        <v>-0.15565600095158794</v>
      </c>
      <c r="J53" s="19">
        <f t="shared" si="4"/>
        <v>-0.12684548630677339</v>
      </c>
      <c r="K53" s="19">
        <f t="shared" si="5"/>
        <v>0.19238464020651813</v>
      </c>
      <c r="L53" s="19">
        <f t="shared" si="6"/>
        <v>0.2273489932885906</v>
      </c>
      <c r="M53" s="19">
        <f t="shared" si="7"/>
        <v>0.10028002557713922</v>
      </c>
      <c r="N53" s="19">
        <f t="shared" si="8"/>
        <v>-1.0560910602993911E-2</v>
      </c>
    </row>
    <row r="54" spans="1:14" x14ac:dyDescent="0.75">
      <c r="A54" s="3" t="s">
        <v>241</v>
      </c>
      <c r="B54" s="5">
        <v>244</v>
      </c>
      <c r="C54" s="5">
        <v>2028</v>
      </c>
      <c r="D54" s="5">
        <v>87</v>
      </c>
      <c r="E54" s="12">
        <f>VLOOKUP(A54,'Sales Variance Data'!B107:I181,MATCH($E$3,'Sales Variance Data'!$B$5:$I$5,0),FALSE)</f>
        <v>7.5861179202683537E-2</v>
      </c>
      <c r="F54" s="35">
        <f t="shared" si="0"/>
        <v>-157</v>
      </c>
      <c r="G54" s="19">
        <f t="shared" si="1"/>
        <v>8.154454970620062E-3</v>
      </c>
      <c r="H54" s="19">
        <f t="shared" si="2"/>
        <v>-0.15565600095158794</v>
      </c>
      <c r="I54" s="19">
        <f t="shared" si="3"/>
        <v>-0.12684548630677339</v>
      </c>
      <c r="J54" s="19">
        <f t="shared" si="4"/>
        <v>0.19238464020651813</v>
      </c>
      <c r="K54" s="19">
        <f t="shared" si="5"/>
        <v>0.2273489932885906</v>
      </c>
      <c r="L54" s="19">
        <f t="shared" si="6"/>
        <v>0.10028002557713922</v>
      </c>
      <c r="M54" s="19">
        <f t="shared" si="7"/>
        <v>-1.0560910602993911E-2</v>
      </c>
      <c r="N54" s="19">
        <f t="shared" si="8"/>
        <v>9.0067646939684831E-2</v>
      </c>
    </row>
    <row r="55" spans="1:14" x14ac:dyDescent="0.75">
      <c r="A55" s="3" t="s">
        <v>240</v>
      </c>
      <c r="B55" s="5">
        <v>87</v>
      </c>
      <c r="C55" s="5">
        <v>1792</v>
      </c>
      <c r="D55" s="5">
        <v>68</v>
      </c>
      <c r="E55" s="12">
        <f>VLOOKUP(A55,'Sales Variance Data'!B108:I182,MATCH($E$3,'Sales Variance Data'!$B$5:$I$5,0),FALSE)</f>
        <v>8.154454970620062E-3</v>
      </c>
      <c r="F55" s="35">
        <f t="shared" si="0"/>
        <v>-19</v>
      </c>
      <c r="G55" s="19">
        <f t="shared" si="1"/>
        <v>-0.15565600095158794</v>
      </c>
      <c r="H55" s="19">
        <f t="shared" si="2"/>
        <v>-0.12684548630677339</v>
      </c>
      <c r="I55" s="19">
        <f t="shared" si="3"/>
        <v>0.19238464020651813</v>
      </c>
      <c r="J55" s="19">
        <f t="shared" si="4"/>
        <v>0.2273489932885906</v>
      </c>
      <c r="K55" s="19">
        <f t="shared" si="5"/>
        <v>0.10028002557713922</v>
      </c>
      <c r="L55" s="19">
        <f t="shared" si="6"/>
        <v>-1.0560910602993911E-2</v>
      </c>
      <c r="M55" s="19">
        <f t="shared" si="7"/>
        <v>9.0067646939684831E-2</v>
      </c>
      <c r="N55" s="19">
        <f t="shared" si="8"/>
        <v>-2.9430891287787309E-2</v>
      </c>
    </row>
    <row r="56" spans="1:14" x14ac:dyDescent="0.75">
      <c r="A56" s="3" t="s">
        <v>239</v>
      </c>
      <c r="B56" s="5">
        <v>58</v>
      </c>
      <c r="C56" s="5">
        <v>1371</v>
      </c>
      <c r="D56" s="5">
        <v>55</v>
      </c>
      <c r="E56" s="12">
        <f>VLOOKUP(A56,'Sales Variance Data'!B109:I183,MATCH($E$3,'Sales Variance Data'!$B$5:$I$5,0),FALSE)</f>
        <v>-0.15565600095158794</v>
      </c>
      <c r="F56" s="35">
        <f t="shared" si="0"/>
        <v>-3</v>
      </c>
      <c r="G56" s="19">
        <f t="shared" si="1"/>
        <v>-0.12684548630677339</v>
      </c>
      <c r="H56" s="19">
        <f t="shared" si="2"/>
        <v>0.19238464020651813</v>
      </c>
      <c r="I56" s="19">
        <f t="shared" si="3"/>
        <v>0.2273489932885906</v>
      </c>
      <c r="J56" s="19">
        <f t="shared" si="4"/>
        <v>0.10028002557713922</v>
      </c>
      <c r="K56" s="19">
        <f t="shared" si="5"/>
        <v>-1.0560910602993911E-2</v>
      </c>
      <c r="L56" s="19">
        <f t="shared" si="6"/>
        <v>9.0067646939684831E-2</v>
      </c>
      <c r="M56" s="19">
        <f t="shared" si="7"/>
        <v>-2.9430891287787309E-2</v>
      </c>
      <c r="N56" s="19">
        <f t="shared" si="8"/>
        <v>-3.6296111951298893E-2</v>
      </c>
    </row>
    <row r="57" spans="1:14" x14ac:dyDescent="0.75">
      <c r="A57" s="3" t="s">
        <v>238</v>
      </c>
      <c r="B57" s="5">
        <v>153</v>
      </c>
      <c r="C57" s="5">
        <v>1233</v>
      </c>
      <c r="D57" s="5">
        <v>53</v>
      </c>
      <c r="E57" s="12">
        <f>VLOOKUP(A57,'Sales Variance Data'!B110:I184,MATCH($E$3,'Sales Variance Data'!$B$5:$I$5,0),FALSE)</f>
        <v>-0.12684548630677339</v>
      </c>
      <c r="F57" s="35">
        <f t="shared" si="0"/>
        <v>-100</v>
      </c>
      <c r="G57" s="19">
        <f t="shared" si="1"/>
        <v>0.19238464020651813</v>
      </c>
      <c r="H57" s="19">
        <f t="shared" si="2"/>
        <v>0.2273489932885906</v>
      </c>
      <c r="I57" s="19">
        <f t="shared" si="3"/>
        <v>0.10028002557713922</v>
      </c>
      <c r="J57" s="19">
        <f t="shared" si="4"/>
        <v>-1.0560910602993911E-2</v>
      </c>
      <c r="K57" s="19">
        <f t="shared" si="5"/>
        <v>9.0067646939684831E-2</v>
      </c>
      <c r="L57" s="19">
        <f t="shared" si="6"/>
        <v>-2.9430891287787309E-2</v>
      </c>
      <c r="M57" s="19">
        <f t="shared" si="7"/>
        <v>-3.6296111951298893E-2</v>
      </c>
      <c r="N57" s="19">
        <f t="shared" si="8"/>
        <v>-2.6320494229355784E-2</v>
      </c>
    </row>
    <row r="58" spans="1:14" x14ac:dyDescent="0.75">
      <c r="A58" s="3" t="s">
        <v>237</v>
      </c>
      <c r="B58" s="5">
        <v>183</v>
      </c>
      <c r="C58" s="5">
        <v>1991</v>
      </c>
      <c r="D58" s="5">
        <v>71</v>
      </c>
      <c r="E58" s="12">
        <f>VLOOKUP(A58,'Sales Variance Data'!B111:I185,MATCH($E$3,'Sales Variance Data'!$B$5:$I$5,0),FALSE)</f>
        <v>0.19238464020651813</v>
      </c>
      <c r="F58" s="35">
        <f t="shared" si="0"/>
        <v>-112</v>
      </c>
      <c r="G58" s="19">
        <f t="shared" si="1"/>
        <v>0.2273489932885906</v>
      </c>
      <c r="H58" s="19">
        <f t="shared" si="2"/>
        <v>0.10028002557713922</v>
      </c>
      <c r="I58" s="19">
        <f t="shared" si="3"/>
        <v>-1.0560910602993911E-2</v>
      </c>
      <c r="J58" s="19">
        <f t="shared" si="4"/>
        <v>9.0067646939684831E-2</v>
      </c>
      <c r="K58" s="19">
        <f t="shared" si="5"/>
        <v>-2.9430891287787309E-2</v>
      </c>
      <c r="L58" s="19">
        <f t="shared" si="6"/>
        <v>-3.6296111951298893E-2</v>
      </c>
      <c r="M58" s="19">
        <f t="shared" si="7"/>
        <v>-2.6320494229355784E-2</v>
      </c>
      <c r="N58" s="19">
        <f t="shared" si="8"/>
        <v>0.1048229149665416</v>
      </c>
    </row>
    <row r="59" spans="1:14" x14ac:dyDescent="0.75">
      <c r="A59" s="3" t="s">
        <v>236</v>
      </c>
      <c r="B59" s="5">
        <v>128</v>
      </c>
      <c r="C59" s="5">
        <v>1949</v>
      </c>
      <c r="D59" s="5">
        <v>65</v>
      </c>
      <c r="E59" s="12">
        <f>VLOOKUP(A59,'Sales Variance Data'!B112:I186,MATCH($E$3,'Sales Variance Data'!$B$5:$I$5,0),FALSE)</f>
        <v>0.2273489932885906</v>
      </c>
      <c r="F59" s="35">
        <f t="shared" si="0"/>
        <v>-63</v>
      </c>
      <c r="G59" s="19">
        <f t="shared" si="1"/>
        <v>0.10028002557713922</v>
      </c>
      <c r="H59" s="19">
        <f t="shared" si="2"/>
        <v>-1.0560910602993911E-2</v>
      </c>
      <c r="I59" s="19">
        <f t="shared" si="3"/>
        <v>9.0067646939684831E-2</v>
      </c>
      <c r="J59" s="19">
        <f t="shared" si="4"/>
        <v>-2.9430891287787309E-2</v>
      </c>
      <c r="K59" s="19">
        <f t="shared" si="5"/>
        <v>-3.6296111951298893E-2</v>
      </c>
      <c r="L59" s="19">
        <f t="shared" si="6"/>
        <v>-2.6320494229355784E-2</v>
      </c>
      <c r="M59" s="19">
        <f t="shared" si="7"/>
        <v>0.1048229149665416</v>
      </c>
      <c r="N59" s="19">
        <f t="shared" si="8"/>
        <v>-6.7954352402407991E-2</v>
      </c>
    </row>
    <row r="60" spans="1:14" x14ac:dyDescent="0.75">
      <c r="A60" s="3" t="s">
        <v>235</v>
      </c>
      <c r="B60" s="5">
        <v>337</v>
      </c>
      <c r="C60" s="5">
        <v>1794</v>
      </c>
      <c r="D60" s="5">
        <v>726</v>
      </c>
      <c r="E60" s="12">
        <f>VLOOKUP(A60,'Sales Variance Data'!B113:I187,MATCH($E$3,'Sales Variance Data'!$B$5:$I$5,0),FALSE)</f>
        <v>0.10028002557713922</v>
      </c>
      <c r="F60" s="35">
        <f t="shared" si="0"/>
        <v>389</v>
      </c>
      <c r="G60" s="19">
        <f t="shared" si="1"/>
        <v>-1.0560910602993911E-2</v>
      </c>
      <c r="H60" s="19">
        <f t="shared" si="2"/>
        <v>9.0067646939684831E-2</v>
      </c>
      <c r="I60" s="19">
        <f t="shared" si="3"/>
        <v>-2.9430891287787309E-2</v>
      </c>
      <c r="J60" s="19">
        <f t="shared" si="4"/>
        <v>-3.6296111951298893E-2</v>
      </c>
      <c r="K60" s="19">
        <f t="shared" si="5"/>
        <v>-2.6320494229355784E-2</v>
      </c>
      <c r="L60" s="19">
        <f t="shared" si="6"/>
        <v>0.1048229149665416</v>
      </c>
      <c r="M60" s="19">
        <f t="shared" si="7"/>
        <v>-6.7954352402407991E-2</v>
      </c>
      <c r="N60" s="19">
        <f t="shared" si="8"/>
        <v>1.0322146055394832E-2</v>
      </c>
    </row>
    <row r="61" spans="1:14" x14ac:dyDescent="0.75">
      <c r="A61" s="3" t="s">
        <v>234</v>
      </c>
      <c r="B61" s="5">
        <v>217</v>
      </c>
      <c r="C61" s="5">
        <v>1521</v>
      </c>
      <c r="D61" s="5">
        <v>801</v>
      </c>
      <c r="E61" s="12">
        <f>VLOOKUP(A61,'Sales Variance Data'!B114:I188,MATCH($E$3,'Sales Variance Data'!$B$5:$I$5,0),FALSE)</f>
        <v>-1.0560910602993911E-2</v>
      </c>
      <c r="F61" s="35">
        <f t="shared" si="0"/>
        <v>584</v>
      </c>
      <c r="G61" s="19">
        <f t="shared" si="1"/>
        <v>9.0067646939684831E-2</v>
      </c>
      <c r="H61" s="19">
        <f t="shared" si="2"/>
        <v>-2.9430891287787309E-2</v>
      </c>
      <c r="I61" s="19">
        <f t="shared" si="3"/>
        <v>-3.6296111951298893E-2</v>
      </c>
      <c r="J61" s="19">
        <f t="shared" si="4"/>
        <v>-2.6320494229355784E-2</v>
      </c>
      <c r="K61" s="19">
        <f t="shared" si="5"/>
        <v>0.1048229149665416</v>
      </c>
      <c r="L61" s="19">
        <f t="shared" si="6"/>
        <v>-6.7954352402407991E-2</v>
      </c>
      <c r="M61" s="19">
        <f t="shared" si="7"/>
        <v>1.0322146055394832E-2</v>
      </c>
      <c r="N61" s="19">
        <f t="shared" si="8"/>
        <v>-3.586626139817628E-2</v>
      </c>
    </row>
    <row r="62" spans="1:14" x14ac:dyDescent="0.75">
      <c r="A62" s="3" t="s">
        <v>233</v>
      </c>
      <c r="B62" s="5">
        <v>488</v>
      </c>
      <c r="C62" s="5">
        <v>1623</v>
      </c>
      <c r="D62" s="5">
        <v>1033</v>
      </c>
      <c r="E62" s="12">
        <f>VLOOKUP(A62,'Sales Variance Data'!B115:I189,MATCH($E$3,'Sales Variance Data'!$B$5:$I$5,0),FALSE)</f>
        <v>9.0067646939684831E-2</v>
      </c>
      <c r="F62" s="35">
        <f t="shared" si="0"/>
        <v>545</v>
      </c>
      <c r="G62" s="19">
        <f t="shared" si="1"/>
        <v>-2.9430891287787309E-2</v>
      </c>
      <c r="H62" s="19">
        <f t="shared" si="2"/>
        <v>-3.6296111951298893E-2</v>
      </c>
      <c r="I62" s="19">
        <f t="shared" si="3"/>
        <v>-2.6320494229355784E-2</v>
      </c>
      <c r="J62" s="19">
        <f t="shared" si="4"/>
        <v>0.1048229149665416</v>
      </c>
      <c r="K62" s="19">
        <f t="shared" si="5"/>
        <v>-6.7954352402407991E-2</v>
      </c>
      <c r="L62" s="19">
        <f t="shared" si="6"/>
        <v>1.0322146055394832E-2</v>
      </c>
      <c r="M62" s="19">
        <f t="shared" si="7"/>
        <v>-3.586626139817628E-2</v>
      </c>
      <c r="N62" s="19">
        <f t="shared" si="8"/>
        <v>5.7560102509863764E-3</v>
      </c>
    </row>
    <row r="63" spans="1:14" x14ac:dyDescent="0.75">
      <c r="A63" s="3" t="s">
        <v>232</v>
      </c>
      <c r="B63" s="5">
        <v>224</v>
      </c>
      <c r="C63" s="5">
        <v>1878</v>
      </c>
      <c r="D63" s="5">
        <v>903</v>
      </c>
      <c r="E63" s="12">
        <f>VLOOKUP(A63,'Sales Variance Data'!B116:I190,MATCH($E$3,'Sales Variance Data'!$B$5:$I$5,0),FALSE)</f>
        <v>-2.9430891287787309E-2</v>
      </c>
      <c r="F63" s="35">
        <f t="shared" si="0"/>
        <v>679</v>
      </c>
      <c r="G63" s="19">
        <f t="shared" si="1"/>
        <v>-3.6296111951298893E-2</v>
      </c>
      <c r="H63" s="19">
        <f t="shared" si="2"/>
        <v>-2.6320494229355784E-2</v>
      </c>
      <c r="I63" s="19">
        <f t="shared" si="3"/>
        <v>0.1048229149665416</v>
      </c>
      <c r="J63" s="19">
        <f t="shared" si="4"/>
        <v>-6.7954352402407991E-2</v>
      </c>
      <c r="K63" s="19">
        <f t="shared" si="5"/>
        <v>1.0322146055394832E-2</v>
      </c>
      <c r="L63" s="19">
        <f t="shared" si="6"/>
        <v>-3.586626139817628E-2</v>
      </c>
      <c r="M63" s="19">
        <f t="shared" si="7"/>
        <v>5.7560102509863764E-3</v>
      </c>
      <c r="N63" s="19">
        <f t="shared" si="8"/>
        <v>-1.0677667900260923E-2</v>
      </c>
    </row>
    <row r="64" spans="1:14" x14ac:dyDescent="0.75">
      <c r="A64" s="3" t="s">
        <v>231</v>
      </c>
      <c r="B64" s="5">
        <v>400</v>
      </c>
      <c r="C64" s="5">
        <v>1648</v>
      </c>
      <c r="D64" s="5">
        <v>1012</v>
      </c>
      <c r="E64" s="12">
        <f>VLOOKUP(A64,'Sales Variance Data'!B117:I191,MATCH($E$3,'Sales Variance Data'!$B$5:$I$5,0),FALSE)</f>
        <v>-3.6296111951298893E-2</v>
      </c>
      <c r="F64" s="35">
        <f t="shared" si="0"/>
        <v>612</v>
      </c>
      <c r="G64" s="19">
        <f t="shared" si="1"/>
        <v>-2.6320494229355784E-2</v>
      </c>
      <c r="H64" s="19">
        <f t="shared" si="2"/>
        <v>0.1048229149665416</v>
      </c>
      <c r="I64" s="19">
        <f t="shared" si="3"/>
        <v>-6.7954352402407991E-2</v>
      </c>
      <c r="J64" s="19">
        <f t="shared" si="4"/>
        <v>1.0322146055394832E-2</v>
      </c>
      <c r="K64" s="19">
        <f t="shared" si="5"/>
        <v>-3.586626139817628E-2</v>
      </c>
      <c r="L64" s="19">
        <f t="shared" si="6"/>
        <v>5.7560102509863764E-3</v>
      </c>
      <c r="M64" s="19">
        <f t="shared" si="7"/>
        <v>-1.0677667900260923E-2</v>
      </c>
      <c r="N64" s="19">
        <f t="shared" si="8"/>
        <v>-5.7848367776619503E-3</v>
      </c>
    </row>
    <row r="65" spans="1:14" x14ac:dyDescent="0.75">
      <c r="A65" s="3" t="s">
        <v>230</v>
      </c>
      <c r="B65" s="5">
        <v>347</v>
      </c>
      <c r="C65" s="5">
        <v>1440</v>
      </c>
      <c r="D65" s="5">
        <v>1066</v>
      </c>
      <c r="E65" s="12">
        <f>VLOOKUP(A65,'Sales Variance Data'!B118:I192,MATCH($E$3,'Sales Variance Data'!$B$5:$I$5,0),FALSE)</f>
        <v>-2.6320494229355784E-2</v>
      </c>
      <c r="F65" s="35">
        <f t="shared" si="0"/>
        <v>719</v>
      </c>
      <c r="G65" s="19">
        <f t="shared" si="1"/>
        <v>0.1048229149665416</v>
      </c>
      <c r="H65" s="19">
        <f t="shared" si="2"/>
        <v>-6.7954352402407991E-2</v>
      </c>
      <c r="I65" s="19">
        <f t="shared" si="3"/>
        <v>1.0322146055394832E-2</v>
      </c>
      <c r="J65" s="19">
        <f t="shared" si="4"/>
        <v>-3.586626139817628E-2</v>
      </c>
      <c r="K65" s="19">
        <f t="shared" si="5"/>
        <v>5.7560102509863764E-3</v>
      </c>
      <c r="L65" s="19">
        <f t="shared" si="6"/>
        <v>-1.0677667900260923E-2</v>
      </c>
      <c r="M65" s="19">
        <f t="shared" si="7"/>
        <v>-5.7848367776619503E-3</v>
      </c>
      <c r="N65" s="19">
        <f t="shared" si="8"/>
        <v>5.5429910769357216E-2</v>
      </c>
    </row>
    <row r="66" spans="1:14" x14ac:dyDescent="0.75">
      <c r="A66" s="3" t="s">
        <v>229</v>
      </c>
      <c r="B66" s="5">
        <v>327</v>
      </c>
      <c r="C66" s="5">
        <v>1340</v>
      </c>
      <c r="D66" s="5">
        <v>1124</v>
      </c>
      <c r="E66" s="12">
        <f>VLOOKUP(A66,'Sales Variance Data'!B119:I193,MATCH($E$3,'Sales Variance Data'!$B$5:$I$5,0),FALSE)</f>
        <v>0.1048229149665416</v>
      </c>
      <c r="F66" s="35">
        <f t="shared" si="0"/>
        <v>797</v>
      </c>
      <c r="G66" s="19">
        <f t="shared" si="1"/>
        <v>-6.7954352402407991E-2</v>
      </c>
      <c r="H66" s="19">
        <f t="shared" si="2"/>
        <v>1.0322146055394832E-2</v>
      </c>
      <c r="I66" s="19">
        <f t="shared" si="3"/>
        <v>-3.586626139817628E-2</v>
      </c>
      <c r="J66" s="19">
        <f t="shared" si="4"/>
        <v>5.7560102509863764E-3</v>
      </c>
      <c r="K66" s="19">
        <f t="shared" si="5"/>
        <v>-1.0677667900260923E-2</v>
      </c>
      <c r="L66" s="19">
        <f t="shared" si="6"/>
        <v>-5.7848367776619503E-3</v>
      </c>
      <c r="M66" s="19">
        <f t="shared" si="7"/>
        <v>5.5429910769357216E-2</v>
      </c>
      <c r="N66" s="19">
        <f t="shared" si="8"/>
        <v>1.3869949740912492E-2</v>
      </c>
    </row>
    <row r="67" spans="1:14" x14ac:dyDescent="0.75">
      <c r="A67" s="3" t="s">
        <v>228</v>
      </c>
      <c r="B67" s="5">
        <v>241</v>
      </c>
      <c r="C67" s="5">
        <v>1280</v>
      </c>
      <c r="D67" s="5">
        <v>2748</v>
      </c>
      <c r="E67" s="12">
        <f>VLOOKUP(A67,'Sales Variance Data'!B120:I194,MATCH($E$3,'Sales Variance Data'!$B$5:$I$5,0),FALSE)</f>
        <v>-6.7954352402407991E-2</v>
      </c>
      <c r="F67" s="35">
        <f t="shared" si="0"/>
        <v>2507</v>
      </c>
      <c r="G67" s="19">
        <f t="shared" si="1"/>
        <v>1.0322146055394832E-2</v>
      </c>
      <c r="H67" s="19">
        <f t="shared" si="2"/>
        <v>-3.586626139817628E-2</v>
      </c>
      <c r="I67" s="19">
        <f t="shared" si="3"/>
        <v>5.7560102509863764E-3</v>
      </c>
      <c r="J67" s="19">
        <f t="shared" si="4"/>
        <v>-1.0677667900260923E-2</v>
      </c>
      <c r="K67" s="19">
        <f t="shared" si="5"/>
        <v>-5.7848367776619503E-3</v>
      </c>
      <c r="L67" s="19">
        <f t="shared" si="6"/>
        <v>5.5429910769357216E-2</v>
      </c>
      <c r="M67" s="19">
        <f t="shared" si="7"/>
        <v>1.3869949740912492E-2</v>
      </c>
      <c r="N67" s="19">
        <f t="shared" si="8"/>
        <v>-0.50244014909887413</v>
      </c>
    </row>
    <row r="68" spans="1:14" x14ac:dyDescent="0.75">
      <c r="A68" s="3" t="s">
        <v>295</v>
      </c>
      <c r="B68" s="5">
        <v>276</v>
      </c>
      <c r="C68" s="5">
        <v>1335</v>
      </c>
      <c r="D68" s="5">
        <v>2908</v>
      </c>
      <c r="E68" s="12">
        <f>VLOOKUP(A68,'Sales Variance Data'!B121:I195,MATCH($E$3,'Sales Variance Data'!$B$5:$I$5,0),FALSE)</f>
        <v>1.0322146055394832E-2</v>
      </c>
      <c r="F68" s="35">
        <f t="shared" si="0"/>
        <v>2632</v>
      </c>
      <c r="G68" s="19">
        <f t="shared" si="1"/>
        <v>-3.586626139817628E-2</v>
      </c>
      <c r="H68" s="19">
        <f t="shared" si="2"/>
        <v>5.7560102509863764E-3</v>
      </c>
      <c r="I68" s="19">
        <f t="shared" si="3"/>
        <v>-1.0677667900260923E-2</v>
      </c>
      <c r="J68" s="19">
        <f t="shared" si="4"/>
        <v>-5.7848367776619503E-3</v>
      </c>
      <c r="K68" s="19">
        <f t="shared" si="5"/>
        <v>5.5429910769357216E-2</v>
      </c>
      <c r="L68" s="19">
        <f t="shared" si="6"/>
        <v>1.3869949740912492E-2</v>
      </c>
      <c r="M68" s="19">
        <f t="shared" si="7"/>
        <v>-0.50244014909887413</v>
      </c>
      <c r="N68" s="19">
        <f t="shared" si="8"/>
        <v>0</v>
      </c>
    </row>
    <row r="69" spans="1:14" x14ac:dyDescent="0.75">
      <c r="A69" s="3" t="s">
        <v>226</v>
      </c>
      <c r="B69" s="5">
        <v>282</v>
      </c>
      <c r="C69" s="5">
        <v>1143</v>
      </c>
      <c r="D69" s="5">
        <v>2021</v>
      </c>
      <c r="E69" s="12">
        <f>VLOOKUP(A69,'Sales Variance Data'!B122:I196,MATCH($E$3,'Sales Variance Data'!$B$5:$I$5,0),FALSE)</f>
        <v>-3.586626139817628E-2</v>
      </c>
      <c r="F69" s="35">
        <f t="shared" si="0"/>
        <v>1739</v>
      </c>
      <c r="G69" s="19">
        <f t="shared" si="1"/>
        <v>5.7560102509863764E-3</v>
      </c>
      <c r="H69" s="19">
        <f t="shared" si="2"/>
        <v>-1.0677667900260923E-2</v>
      </c>
      <c r="I69" s="19">
        <f t="shared" si="3"/>
        <v>-5.7848367776619503E-3</v>
      </c>
      <c r="J69" s="19">
        <f t="shared" si="4"/>
        <v>5.5429910769357216E-2</v>
      </c>
      <c r="K69" s="19">
        <f t="shared" si="5"/>
        <v>1.3869949740912492E-2</v>
      </c>
      <c r="L69" s="19">
        <f t="shared" si="6"/>
        <v>-0.50244014909887413</v>
      </c>
      <c r="M69" s="19">
        <f t="shared" si="7"/>
        <v>0</v>
      </c>
      <c r="N69" s="19">
        <f t="shared" si="8"/>
        <v>0</v>
      </c>
    </row>
    <row r="70" spans="1:14" x14ac:dyDescent="0.75">
      <c r="A70" s="3" t="s">
        <v>225</v>
      </c>
      <c r="B70" s="5">
        <v>236</v>
      </c>
      <c r="C70" s="5">
        <v>2369</v>
      </c>
      <c r="D70" s="5">
        <v>1597</v>
      </c>
      <c r="E70" s="12">
        <f>VLOOKUP(A70,'Sales Variance Data'!B123:I197,MATCH($E$3,'Sales Variance Data'!$B$5:$I$5,0),FALSE)</f>
        <v>5.7560102509863764E-3</v>
      </c>
      <c r="F70" s="35">
        <f t="shared" ref="F70:F75" si="9">D70-B70</f>
        <v>1361</v>
      </c>
      <c r="G70" s="19">
        <f t="shared" ref="G70:G75" si="10">$E71</f>
        <v>-1.0677667900260923E-2</v>
      </c>
      <c r="H70" s="19">
        <f t="shared" ref="H70:H75" si="11">$E72</f>
        <v>-5.7848367776619503E-3</v>
      </c>
      <c r="I70" s="19">
        <f t="shared" ref="I70:I75" si="12">$E73</f>
        <v>5.5429910769357216E-2</v>
      </c>
      <c r="J70" s="19">
        <f t="shared" ref="J70:J75" si="13">$E74</f>
        <v>1.3869949740912492E-2</v>
      </c>
      <c r="K70" s="19">
        <f t="shared" ref="K70:K75" si="14">$E75</f>
        <v>-0.50244014909887413</v>
      </c>
      <c r="L70" s="19">
        <f t="shared" ref="L70:L75" si="15">$E76</f>
        <v>0</v>
      </c>
      <c r="M70" s="19">
        <f t="shared" ref="M70:M75" si="16">$E77</f>
        <v>0</v>
      </c>
      <c r="N70" s="19">
        <f t="shared" ref="N70:N75" si="17">$E78</f>
        <v>0</v>
      </c>
    </row>
    <row r="71" spans="1:14" x14ac:dyDescent="0.75">
      <c r="A71" s="3" t="s">
        <v>224</v>
      </c>
      <c r="B71" s="5">
        <v>229</v>
      </c>
      <c r="C71" s="5">
        <v>921</v>
      </c>
      <c r="D71" s="5">
        <v>1425</v>
      </c>
      <c r="E71" s="12">
        <f>VLOOKUP(A71,'Sales Variance Data'!B124:I198,MATCH($E$3,'Sales Variance Data'!$B$5:$I$5,0),FALSE)</f>
        <v>-1.0677667900260923E-2</v>
      </c>
      <c r="F71" s="35">
        <f t="shared" si="9"/>
        <v>1196</v>
      </c>
      <c r="G71" s="19">
        <f t="shared" si="10"/>
        <v>-5.7848367776619503E-3</v>
      </c>
      <c r="H71" s="19">
        <f t="shared" si="11"/>
        <v>5.5429910769357216E-2</v>
      </c>
      <c r="I71" s="19">
        <f t="shared" si="12"/>
        <v>1.3869949740912492E-2</v>
      </c>
      <c r="J71" s="19">
        <f t="shared" si="13"/>
        <v>-0.50244014909887413</v>
      </c>
      <c r="K71" s="19">
        <f t="shared" si="14"/>
        <v>0</v>
      </c>
      <c r="L71" s="19">
        <f t="shared" si="15"/>
        <v>0</v>
      </c>
      <c r="M71" s="19">
        <f t="shared" si="16"/>
        <v>0</v>
      </c>
      <c r="N71" s="19">
        <f t="shared" si="17"/>
        <v>0</v>
      </c>
    </row>
    <row r="72" spans="1:14" x14ac:dyDescent="0.75">
      <c r="A72" s="3" t="s">
        <v>223</v>
      </c>
      <c r="B72" s="5">
        <v>239</v>
      </c>
      <c r="C72" s="5">
        <v>991</v>
      </c>
      <c r="D72" s="5">
        <v>1255</v>
      </c>
      <c r="E72" s="12">
        <f>VLOOKUP(A72,'Sales Variance Data'!B125:I199,MATCH($E$3,'Sales Variance Data'!$B$5:$I$5,0),FALSE)</f>
        <v>-5.7848367776619503E-3</v>
      </c>
      <c r="F72" s="35">
        <f t="shared" si="9"/>
        <v>1016</v>
      </c>
      <c r="G72" s="19">
        <f t="shared" si="10"/>
        <v>5.5429910769357216E-2</v>
      </c>
      <c r="H72" s="19">
        <f t="shared" si="11"/>
        <v>1.3869949740912492E-2</v>
      </c>
      <c r="I72" s="19">
        <f t="shared" si="12"/>
        <v>-0.50244014909887413</v>
      </c>
      <c r="J72" s="19">
        <f t="shared" si="13"/>
        <v>0</v>
      </c>
      <c r="K72" s="19">
        <f t="shared" si="14"/>
        <v>0</v>
      </c>
      <c r="L72" s="19">
        <f t="shared" si="15"/>
        <v>0</v>
      </c>
      <c r="M72" s="19">
        <f t="shared" si="16"/>
        <v>0</v>
      </c>
      <c r="N72" s="19">
        <f t="shared" si="17"/>
        <v>0</v>
      </c>
    </row>
    <row r="73" spans="1:14" x14ac:dyDescent="0.75">
      <c r="A73" s="3" t="s">
        <v>222</v>
      </c>
      <c r="B73" s="5">
        <v>237</v>
      </c>
      <c r="C73" s="5">
        <v>1005</v>
      </c>
      <c r="D73" s="5">
        <v>1272</v>
      </c>
      <c r="E73" s="12">
        <f>VLOOKUP(A73,'Sales Variance Data'!B126:I200,MATCH($E$3,'Sales Variance Data'!$B$5:$I$5,0),FALSE)</f>
        <v>5.5429910769357216E-2</v>
      </c>
      <c r="F73" s="35">
        <f t="shared" si="9"/>
        <v>1035</v>
      </c>
      <c r="G73" s="19">
        <f t="shared" si="10"/>
        <v>1.3869949740912492E-2</v>
      </c>
      <c r="H73" s="19">
        <f t="shared" si="11"/>
        <v>-0.50244014909887413</v>
      </c>
      <c r="I73" s="19">
        <f t="shared" si="12"/>
        <v>0</v>
      </c>
      <c r="J73" s="19">
        <f t="shared" si="13"/>
        <v>0</v>
      </c>
      <c r="K73" s="19">
        <f t="shared" si="14"/>
        <v>0</v>
      </c>
      <c r="L73" s="19">
        <f t="shared" si="15"/>
        <v>0</v>
      </c>
      <c r="M73" s="19">
        <f t="shared" si="16"/>
        <v>0</v>
      </c>
      <c r="N73" s="19">
        <f t="shared" si="17"/>
        <v>0</v>
      </c>
    </row>
    <row r="74" spans="1:14" x14ac:dyDescent="0.75">
      <c r="A74" s="3" t="s">
        <v>221</v>
      </c>
      <c r="B74" s="5">
        <v>206</v>
      </c>
      <c r="C74" s="5">
        <v>1110</v>
      </c>
      <c r="D74" s="5">
        <v>1226</v>
      </c>
      <c r="E74" s="12">
        <f>VLOOKUP(A74,'Sales Variance Data'!B127:I201,MATCH($E$3,'Sales Variance Data'!$B$5:$I$5,0),FALSE)</f>
        <v>1.3869949740912492E-2</v>
      </c>
      <c r="F74" s="35">
        <f t="shared" si="9"/>
        <v>1020</v>
      </c>
      <c r="G74" s="19">
        <f t="shared" si="10"/>
        <v>-0.50244014909887413</v>
      </c>
      <c r="H74" s="19">
        <f t="shared" si="11"/>
        <v>0</v>
      </c>
      <c r="I74" s="19">
        <f t="shared" si="12"/>
        <v>0</v>
      </c>
      <c r="J74" s="19">
        <f t="shared" si="13"/>
        <v>0</v>
      </c>
      <c r="K74" s="19">
        <f t="shared" si="14"/>
        <v>0</v>
      </c>
      <c r="L74" s="19">
        <f t="shared" si="15"/>
        <v>0</v>
      </c>
      <c r="M74" s="19">
        <f t="shared" si="16"/>
        <v>0</v>
      </c>
      <c r="N74" s="19">
        <f t="shared" si="17"/>
        <v>0</v>
      </c>
    </row>
    <row r="75" spans="1:14" x14ac:dyDescent="0.75">
      <c r="A75" s="3" t="s">
        <v>220</v>
      </c>
      <c r="B75" s="5">
        <v>206</v>
      </c>
      <c r="C75" s="5">
        <v>862</v>
      </c>
      <c r="D75" s="5">
        <v>1053</v>
      </c>
      <c r="E75" s="12">
        <f>VLOOKUP(A75,'Sales Variance Data'!B128:I202,MATCH($E$3,'Sales Variance Data'!$B$5:$I$5,0),FALSE)</f>
        <v>-0.50244014909887413</v>
      </c>
      <c r="F75" s="35">
        <f t="shared" si="9"/>
        <v>847</v>
      </c>
      <c r="G75" s="19">
        <f t="shared" si="10"/>
        <v>0</v>
      </c>
      <c r="H75" s="19">
        <f t="shared" si="11"/>
        <v>0</v>
      </c>
      <c r="I75" s="19">
        <f t="shared" si="12"/>
        <v>0</v>
      </c>
      <c r="J75" s="19">
        <f t="shared" si="13"/>
        <v>0</v>
      </c>
      <c r="K75" s="19">
        <f t="shared" si="14"/>
        <v>0</v>
      </c>
      <c r="L75" s="19">
        <f t="shared" si="15"/>
        <v>0</v>
      </c>
      <c r="M75" s="19">
        <f t="shared" si="16"/>
        <v>0</v>
      </c>
      <c r="N75" s="19">
        <f t="shared" si="17"/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BD6E4-4E53-498A-AF01-417127E10643}">
  <dimension ref="A1:Q72"/>
  <sheetViews>
    <sheetView workbookViewId="0">
      <selection activeCell="G1" sqref="G1:N1048576"/>
    </sheetView>
  </sheetViews>
  <sheetFormatPr defaultRowHeight="14.75" x14ac:dyDescent="0.75"/>
  <cols>
    <col min="1" max="1" width="11" style="4" bestFit="1" customWidth="1"/>
    <col min="2" max="2" width="20.6796875" bestFit="1" customWidth="1"/>
    <col min="3" max="3" width="24.54296875" bestFit="1" customWidth="1"/>
    <col min="4" max="4" width="23.2265625" bestFit="1" customWidth="1"/>
    <col min="5" max="5" width="23.6796875" bestFit="1" customWidth="1"/>
    <col min="6" max="6" width="26" style="12" bestFit="1" customWidth="1"/>
    <col min="7" max="14" width="8.453125" bestFit="1" customWidth="1"/>
    <col min="15" max="15" width="20" style="23" bestFit="1" customWidth="1"/>
    <col min="16" max="16" width="18.76953125" style="23" bestFit="1" customWidth="1"/>
    <col min="17" max="17" width="19.08984375" style="23" bestFit="1" customWidth="1"/>
  </cols>
  <sheetData>
    <row r="1" spans="1:17" s="35" customFormat="1" ht="25.2" customHeight="1" x14ac:dyDescent="0.75">
      <c r="A1" s="7" t="s">
        <v>76</v>
      </c>
      <c r="B1" s="26" t="s">
        <v>305</v>
      </c>
      <c r="C1" s="22" t="s">
        <v>350</v>
      </c>
      <c r="D1" s="22" t="s">
        <v>351</v>
      </c>
      <c r="E1" s="22" t="s">
        <v>352</v>
      </c>
      <c r="F1" s="36" t="s">
        <v>353</v>
      </c>
      <c r="G1" s="21" t="s">
        <v>311</v>
      </c>
      <c r="H1" s="21" t="s">
        <v>312</v>
      </c>
      <c r="I1" s="21" t="s">
        <v>313</v>
      </c>
      <c r="J1" s="21" t="s">
        <v>314</v>
      </c>
      <c r="K1" s="21" t="s">
        <v>315</v>
      </c>
      <c r="L1" s="21" t="s">
        <v>316</v>
      </c>
      <c r="M1" s="21" t="s">
        <v>317</v>
      </c>
      <c r="N1" s="21" t="s">
        <v>318</v>
      </c>
      <c r="O1" s="22" t="s">
        <v>307</v>
      </c>
      <c r="P1" s="22" t="s">
        <v>308</v>
      </c>
      <c r="Q1" s="22" t="s">
        <v>309</v>
      </c>
    </row>
    <row r="2" spans="1:17" x14ac:dyDescent="0.75">
      <c r="A2" s="4" t="s">
        <v>77</v>
      </c>
      <c r="B2" t="s">
        <v>289</v>
      </c>
      <c r="C2">
        <v>1</v>
      </c>
      <c r="D2">
        <v>9</v>
      </c>
      <c r="F2" s="12">
        <v>-0.13894847766361818</v>
      </c>
      <c r="G2" s="12">
        <v>0.3730495213951659</v>
      </c>
      <c r="H2" s="12">
        <v>0.23788756605335193</v>
      </c>
      <c r="I2" s="12">
        <v>1.2677758633990788E-2</v>
      </c>
      <c r="J2" s="12">
        <v>3.8598273235144198E-3</v>
      </c>
      <c r="K2" s="12">
        <v>0.10168977031265802</v>
      </c>
      <c r="L2" s="12">
        <v>-3.0767817781043316E-2</v>
      </c>
      <c r="M2" s="12">
        <v>-2.0965602198427025E-2</v>
      </c>
      <c r="N2" s="12">
        <v>-1.2413192343988189E-2</v>
      </c>
      <c r="O2" s="23">
        <v>2</v>
      </c>
      <c r="P2" s="23">
        <v>27</v>
      </c>
      <c r="Q2" s="23">
        <v>9</v>
      </c>
    </row>
    <row r="3" spans="1:17" x14ac:dyDescent="0.75">
      <c r="A3" s="4" t="s">
        <v>78</v>
      </c>
      <c r="B3" t="s">
        <v>288</v>
      </c>
      <c r="C3">
        <v>3</v>
      </c>
      <c r="D3">
        <v>12</v>
      </c>
      <c r="E3">
        <v>3</v>
      </c>
      <c r="F3" s="12">
        <v>0.3730495213951659</v>
      </c>
      <c r="G3" s="12">
        <v>0.23788756605335193</v>
      </c>
      <c r="H3" s="12">
        <v>1.2677758633990788E-2</v>
      </c>
      <c r="I3" s="12">
        <v>3.8598273235144198E-3</v>
      </c>
      <c r="J3" s="12">
        <v>0.10168977031265802</v>
      </c>
      <c r="K3" s="12">
        <v>-3.0767817781043316E-2</v>
      </c>
      <c r="L3" s="12">
        <v>-2.0965602198427025E-2</v>
      </c>
      <c r="M3" s="12">
        <v>-1.2413192343988189E-2</v>
      </c>
      <c r="N3" s="12">
        <v>1.6366932915176102E-2</v>
      </c>
      <c r="O3" s="23">
        <v>7</v>
      </c>
      <c r="P3" s="23">
        <v>114</v>
      </c>
      <c r="Q3" s="23">
        <v>48</v>
      </c>
    </row>
    <row r="4" spans="1:17" x14ac:dyDescent="0.75">
      <c r="A4" s="4" t="s">
        <v>79</v>
      </c>
      <c r="B4" t="s">
        <v>287</v>
      </c>
      <c r="C4">
        <v>1</v>
      </c>
      <c r="D4">
        <v>23</v>
      </c>
      <c r="E4">
        <v>8</v>
      </c>
      <c r="F4" s="12">
        <v>0.23788756605335193</v>
      </c>
      <c r="G4" s="12">
        <v>1.2677758633990788E-2</v>
      </c>
      <c r="H4" s="12">
        <v>3.8598273235144198E-3</v>
      </c>
      <c r="I4" s="12">
        <v>0.10168977031265802</v>
      </c>
      <c r="J4" s="12">
        <v>-3.0767817781043316E-2</v>
      </c>
      <c r="K4" s="12">
        <v>-2.0965602198427025E-2</v>
      </c>
      <c r="L4" s="12">
        <v>-1.2413192343988189E-2</v>
      </c>
      <c r="M4" s="12">
        <v>1.6366932915176102E-2</v>
      </c>
      <c r="N4" s="12">
        <v>3.5678125452003329E-3</v>
      </c>
      <c r="O4" s="23">
        <v>8</v>
      </c>
      <c r="P4" s="23">
        <v>87</v>
      </c>
      <c r="Q4" s="23">
        <v>41</v>
      </c>
    </row>
    <row r="5" spans="1:17" x14ac:dyDescent="0.75">
      <c r="A5" s="4" t="s">
        <v>80</v>
      </c>
      <c r="B5" t="s">
        <v>286</v>
      </c>
      <c r="C5">
        <v>2</v>
      </c>
      <c r="D5">
        <v>14</v>
      </c>
      <c r="E5">
        <v>1</v>
      </c>
      <c r="F5" s="12">
        <v>1.2677758633990788E-2</v>
      </c>
      <c r="G5" s="12">
        <v>3.8598273235144198E-3</v>
      </c>
      <c r="H5" s="12">
        <v>0.10168977031265802</v>
      </c>
      <c r="I5" s="12">
        <v>-3.0767817781043316E-2</v>
      </c>
      <c r="J5" s="12">
        <v>-2.0965602198427025E-2</v>
      </c>
      <c r="K5" s="12">
        <v>-1.2413192343988189E-2</v>
      </c>
      <c r="L5" s="12">
        <v>1.6366932915176102E-2</v>
      </c>
      <c r="M5" s="12">
        <v>3.5678125452003329E-3</v>
      </c>
      <c r="N5" s="12">
        <v>9.6444871486908404E-2</v>
      </c>
      <c r="O5" s="23">
        <v>4</v>
      </c>
      <c r="P5" s="23">
        <v>128</v>
      </c>
      <c r="Q5" s="23">
        <v>39</v>
      </c>
    </row>
    <row r="6" spans="1:17" x14ac:dyDescent="0.75">
      <c r="A6" s="4" t="s">
        <v>81</v>
      </c>
      <c r="B6" t="s">
        <v>285</v>
      </c>
      <c r="C6">
        <v>6</v>
      </c>
      <c r="D6">
        <v>17</v>
      </c>
      <c r="E6">
        <v>3</v>
      </c>
      <c r="F6" s="12">
        <v>3.8598273235144198E-3</v>
      </c>
      <c r="G6" s="12">
        <v>0.10168977031265802</v>
      </c>
      <c r="H6" s="12">
        <v>-3.0767817781043316E-2</v>
      </c>
      <c r="I6" s="12">
        <v>-2.0965602198427025E-2</v>
      </c>
      <c r="J6" s="12">
        <v>-1.2413192343988189E-2</v>
      </c>
      <c r="K6" s="12">
        <v>1.6366932915176102E-2</v>
      </c>
      <c r="L6" s="12">
        <v>3.5678125452003329E-3</v>
      </c>
      <c r="M6" s="12">
        <v>9.6444871486908404E-2</v>
      </c>
      <c r="N6" s="12">
        <v>0.14788038120276048</v>
      </c>
      <c r="O6" s="23">
        <v>14</v>
      </c>
      <c r="P6" s="23">
        <v>120</v>
      </c>
      <c r="Q6" s="23">
        <v>63</v>
      </c>
    </row>
    <row r="7" spans="1:17" x14ac:dyDescent="0.75">
      <c r="A7" s="4" t="s">
        <v>82</v>
      </c>
      <c r="B7" t="s">
        <v>284</v>
      </c>
      <c r="C7">
        <v>3</v>
      </c>
      <c r="D7">
        <v>30</v>
      </c>
      <c r="F7" s="12">
        <v>0.10168977031265802</v>
      </c>
      <c r="G7" s="12">
        <v>-3.0767817781043316E-2</v>
      </c>
      <c r="H7" s="12">
        <v>-2.0965602198427025E-2</v>
      </c>
      <c r="I7" s="12">
        <v>-1.2413192343988189E-2</v>
      </c>
      <c r="J7" s="12">
        <v>1.6366932915176102E-2</v>
      </c>
      <c r="K7" s="12">
        <v>3.5678125452003329E-3</v>
      </c>
      <c r="L7" s="12">
        <v>9.6444871486908404E-2</v>
      </c>
      <c r="M7" s="12">
        <v>0.14788038120276048</v>
      </c>
      <c r="N7" s="12">
        <v>0.14623532779845405</v>
      </c>
      <c r="O7" s="23">
        <v>6</v>
      </c>
      <c r="P7" s="23">
        <v>136</v>
      </c>
      <c r="Q7" s="23">
        <v>40</v>
      </c>
    </row>
    <row r="8" spans="1:17" x14ac:dyDescent="0.75">
      <c r="A8" s="4" t="s">
        <v>83</v>
      </c>
      <c r="B8" t="s">
        <v>283</v>
      </c>
      <c r="C8">
        <v>2</v>
      </c>
      <c r="D8">
        <v>47</v>
      </c>
      <c r="E8">
        <v>8</v>
      </c>
      <c r="F8" s="12">
        <v>-3.0767817781043316E-2</v>
      </c>
      <c r="G8" s="12">
        <v>-2.0965602198427025E-2</v>
      </c>
      <c r="H8" s="12">
        <v>-1.2413192343988189E-2</v>
      </c>
      <c r="I8" s="12">
        <v>1.6366932915176102E-2</v>
      </c>
      <c r="J8" s="12">
        <v>3.5678125452003329E-3</v>
      </c>
      <c r="K8" s="12">
        <v>9.6444871486908404E-2</v>
      </c>
      <c r="L8" s="12">
        <v>0.14788038120276048</v>
      </c>
      <c r="M8" s="12">
        <v>0.14623532779845405</v>
      </c>
      <c r="N8" s="12">
        <v>1.565179745908063E-2</v>
      </c>
      <c r="O8" s="23">
        <v>7</v>
      </c>
      <c r="P8" s="23">
        <v>130</v>
      </c>
      <c r="Q8" s="23">
        <v>24</v>
      </c>
    </row>
    <row r="9" spans="1:17" x14ac:dyDescent="0.75">
      <c r="A9" s="4" t="s">
        <v>84</v>
      </c>
      <c r="B9" t="s">
        <v>282</v>
      </c>
      <c r="D9">
        <v>36</v>
      </c>
      <c r="E9">
        <v>1</v>
      </c>
      <c r="F9" s="12">
        <v>-2.0965602198427025E-2</v>
      </c>
      <c r="G9" s="12">
        <v>-1.2413192343988189E-2</v>
      </c>
      <c r="H9" s="12">
        <v>1.6366932915176102E-2</v>
      </c>
      <c r="I9" s="12">
        <v>3.5678125452003329E-3</v>
      </c>
      <c r="J9" s="12">
        <v>9.6444871486908404E-2</v>
      </c>
      <c r="K9" s="12">
        <v>0.14788038120276048</v>
      </c>
      <c r="L9" s="12">
        <v>0.14623532779845405</v>
      </c>
      <c r="M9" s="12">
        <v>1.565179745908063E-2</v>
      </c>
      <c r="N9" s="12">
        <v>0.11520238700263952</v>
      </c>
      <c r="O9" s="23">
        <v>8</v>
      </c>
      <c r="P9" s="23">
        <v>118</v>
      </c>
      <c r="Q9" s="23">
        <v>29</v>
      </c>
    </row>
    <row r="10" spans="1:17" x14ac:dyDescent="0.75">
      <c r="A10" s="4" t="s">
        <v>85</v>
      </c>
      <c r="B10" t="s">
        <v>281</v>
      </c>
      <c r="D10">
        <v>12</v>
      </c>
      <c r="E10">
        <v>5</v>
      </c>
      <c r="F10" s="12">
        <v>-1.2413192343988189E-2</v>
      </c>
      <c r="G10" s="12">
        <v>1.6366932915176102E-2</v>
      </c>
      <c r="H10" s="12">
        <v>3.5678125452003329E-3</v>
      </c>
      <c r="I10" s="12">
        <v>9.6444871486908404E-2</v>
      </c>
      <c r="J10" s="12">
        <v>0.14788038120276048</v>
      </c>
      <c r="K10" s="12">
        <v>0.14623532779845405</v>
      </c>
      <c r="L10" s="12">
        <v>1.565179745908063E-2</v>
      </c>
      <c r="M10" s="12">
        <v>0.11520238700263952</v>
      </c>
      <c r="N10" s="12">
        <v>-0.13074797130424554</v>
      </c>
      <c r="O10" s="23">
        <v>10</v>
      </c>
      <c r="P10" s="23">
        <v>129</v>
      </c>
      <c r="Q10" s="23">
        <v>17</v>
      </c>
    </row>
    <row r="11" spans="1:17" x14ac:dyDescent="0.75">
      <c r="A11" s="4" t="s">
        <v>86</v>
      </c>
      <c r="B11" t="s">
        <v>280</v>
      </c>
      <c r="D11">
        <v>16</v>
      </c>
      <c r="E11">
        <v>2</v>
      </c>
      <c r="F11" s="12">
        <v>1.6366932915176102E-2</v>
      </c>
      <c r="G11" s="12">
        <v>3.5678125452003329E-3</v>
      </c>
      <c r="H11" s="12">
        <v>9.6444871486908404E-2</v>
      </c>
      <c r="I11" s="12">
        <v>0.14788038120276048</v>
      </c>
      <c r="J11" s="12">
        <v>0.14623532779845405</v>
      </c>
      <c r="K11" s="12">
        <v>1.565179745908063E-2</v>
      </c>
      <c r="L11" s="12">
        <v>0.11520238700263952</v>
      </c>
      <c r="M11" s="12">
        <v>-0.13074797130424554</v>
      </c>
      <c r="N11" s="12">
        <v>-0.12164721799424992</v>
      </c>
      <c r="O11" s="23">
        <v>3</v>
      </c>
      <c r="P11" s="23">
        <v>173</v>
      </c>
      <c r="Q11" s="23">
        <v>55</v>
      </c>
    </row>
    <row r="12" spans="1:17" x14ac:dyDescent="0.75">
      <c r="A12" s="4" t="s">
        <v>87</v>
      </c>
      <c r="B12" t="s">
        <v>293</v>
      </c>
      <c r="C12">
        <v>5</v>
      </c>
      <c r="D12">
        <v>27</v>
      </c>
      <c r="E12">
        <v>3</v>
      </c>
      <c r="F12" s="12">
        <v>3.5678125452003329E-3</v>
      </c>
      <c r="G12" s="12">
        <v>9.6444871486908404E-2</v>
      </c>
      <c r="H12" s="12">
        <v>0.14788038120276048</v>
      </c>
      <c r="I12" s="12">
        <v>0.14623532779845405</v>
      </c>
      <c r="J12" s="12">
        <v>1.565179745908063E-2</v>
      </c>
      <c r="K12" s="12">
        <v>0.11520238700263952</v>
      </c>
      <c r="L12" s="12">
        <v>-0.13074797130424554</v>
      </c>
      <c r="M12" s="12">
        <v>-0.12164721799424992</v>
      </c>
      <c r="N12" s="12">
        <v>-2.9054431330265529E-2</v>
      </c>
      <c r="O12" s="23">
        <v>7</v>
      </c>
      <c r="P12" s="23">
        <v>244</v>
      </c>
      <c r="Q12" s="23">
        <v>107</v>
      </c>
    </row>
    <row r="13" spans="1:17" x14ac:dyDescent="0.75">
      <c r="A13" s="4" t="s">
        <v>88</v>
      </c>
      <c r="B13" t="s">
        <v>279</v>
      </c>
      <c r="C13">
        <v>3</v>
      </c>
      <c r="D13">
        <v>23</v>
      </c>
      <c r="E13">
        <v>3</v>
      </c>
      <c r="F13" s="12">
        <v>9.6444871486908404E-2</v>
      </c>
      <c r="G13" s="12">
        <v>0.14788038120276048</v>
      </c>
      <c r="H13" s="12">
        <v>0.14623532779845405</v>
      </c>
      <c r="I13" s="12">
        <v>1.565179745908063E-2</v>
      </c>
      <c r="J13" s="12">
        <v>0.11520238700263952</v>
      </c>
      <c r="K13" s="12">
        <v>-0.13074797130424554</v>
      </c>
      <c r="L13" s="12">
        <v>-0.12164721799424992</v>
      </c>
      <c r="M13" s="12">
        <v>-2.9054431330265529E-2</v>
      </c>
      <c r="N13" s="12">
        <v>3.5000396605060713E-2</v>
      </c>
      <c r="O13" s="23">
        <v>9</v>
      </c>
      <c r="P13" s="23">
        <v>180</v>
      </c>
      <c r="Q13" s="23">
        <v>65</v>
      </c>
    </row>
    <row r="14" spans="1:17" x14ac:dyDescent="0.75">
      <c r="A14" s="4" t="s">
        <v>89</v>
      </c>
      <c r="B14" t="s">
        <v>278</v>
      </c>
      <c r="C14">
        <v>5</v>
      </c>
      <c r="D14">
        <v>24</v>
      </c>
      <c r="E14">
        <v>1</v>
      </c>
      <c r="F14" s="12">
        <v>0.14788038120276048</v>
      </c>
      <c r="G14" s="12">
        <v>0.14623532779845405</v>
      </c>
      <c r="H14" s="12">
        <v>1.565179745908063E-2</v>
      </c>
      <c r="I14" s="12">
        <v>0.11520238700263952</v>
      </c>
      <c r="J14" s="12">
        <v>-0.13074797130424554</v>
      </c>
      <c r="K14" s="12">
        <v>-0.12164721799424992</v>
      </c>
      <c r="L14" s="12">
        <v>-2.9054431330265529E-2</v>
      </c>
      <c r="M14" s="12">
        <v>3.5000396605060713E-2</v>
      </c>
      <c r="N14" s="12">
        <v>-5.7478972275976092E-3</v>
      </c>
      <c r="O14" s="23">
        <v>16</v>
      </c>
      <c r="P14" s="23">
        <v>199</v>
      </c>
      <c r="Q14" s="23">
        <v>42</v>
      </c>
    </row>
    <row r="15" spans="1:17" x14ac:dyDescent="0.75">
      <c r="A15" s="4" t="s">
        <v>90</v>
      </c>
      <c r="B15" t="s">
        <v>277</v>
      </c>
      <c r="C15">
        <v>2</v>
      </c>
      <c r="D15">
        <v>13</v>
      </c>
      <c r="E15">
        <v>3</v>
      </c>
      <c r="F15" s="12">
        <v>0.14623532779845405</v>
      </c>
      <c r="G15" s="12">
        <v>1.565179745908063E-2</v>
      </c>
      <c r="H15" s="12">
        <v>0.11520238700263952</v>
      </c>
      <c r="I15" s="12">
        <v>-0.13074797130424554</v>
      </c>
      <c r="J15" s="12">
        <v>-0.12164721799424992</v>
      </c>
      <c r="K15" s="12">
        <v>-2.9054431330265529E-2</v>
      </c>
      <c r="L15" s="12">
        <v>3.5000396605060713E-2</v>
      </c>
      <c r="M15" s="12">
        <v>-5.7478972275976092E-3</v>
      </c>
      <c r="N15" s="12">
        <v>-7.1743780471354546E-2</v>
      </c>
      <c r="O15" s="23">
        <v>19</v>
      </c>
      <c r="P15" s="23">
        <v>226</v>
      </c>
      <c r="Q15" s="23">
        <v>77</v>
      </c>
    </row>
    <row r="16" spans="1:17" x14ac:dyDescent="0.75">
      <c r="A16" s="4" t="s">
        <v>91</v>
      </c>
      <c r="B16" t="s">
        <v>276</v>
      </c>
      <c r="D16">
        <v>21</v>
      </c>
      <c r="E16">
        <v>14</v>
      </c>
      <c r="F16" s="12">
        <v>1.565179745908063E-2</v>
      </c>
      <c r="G16" s="12">
        <v>0.11520238700263952</v>
      </c>
      <c r="H16" s="12">
        <v>-0.13074797130424554</v>
      </c>
      <c r="I16" s="12">
        <v>-0.12164721799424992</v>
      </c>
      <c r="J16" s="12">
        <v>-2.9054431330265529E-2</v>
      </c>
      <c r="K16" s="12">
        <v>3.5000396605060713E-2</v>
      </c>
      <c r="L16" s="12">
        <v>-5.7478972275976092E-3</v>
      </c>
      <c r="M16" s="12">
        <v>-7.1743780471354546E-2</v>
      </c>
      <c r="N16" s="12">
        <v>-6.4002491177081122E-2</v>
      </c>
      <c r="O16" s="23">
        <v>9</v>
      </c>
      <c r="P16" s="23">
        <v>180</v>
      </c>
      <c r="Q16" s="23">
        <v>44</v>
      </c>
    </row>
    <row r="17" spans="1:17" x14ac:dyDescent="0.75">
      <c r="A17" s="4" t="s">
        <v>92</v>
      </c>
      <c r="B17" t="s">
        <v>275</v>
      </c>
      <c r="C17">
        <v>4</v>
      </c>
      <c r="D17">
        <v>20</v>
      </c>
      <c r="E17">
        <v>1</v>
      </c>
      <c r="F17" s="12">
        <v>0.11520238700263952</v>
      </c>
      <c r="G17" s="12">
        <v>-0.13074797130424554</v>
      </c>
      <c r="H17" s="12">
        <v>-0.12164721799424992</v>
      </c>
      <c r="I17" s="12">
        <v>-2.9054431330265529E-2</v>
      </c>
      <c r="J17" s="12">
        <v>3.5000396605060713E-2</v>
      </c>
      <c r="K17" s="12">
        <v>-5.7478972275976092E-3</v>
      </c>
      <c r="L17" s="12">
        <v>-7.1743780471354546E-2</v>
      </c>
      <c r="M17" s="12">
        <v>-6.4002491177081122E-2</v>
      </c>
      <c r="N17" s="12">
        <v>8.8406857852596055E-2</v>
      </c>
      <c r="O17" s="23">
        <v>5</v>
      </c>
      <c r="P17" s="23">
        <v>169</v>
      </c>
      <c r="Q17" s="23">
        <v>58</v>
      </c>
    </row>
    <row r="18" spans="1:17" x14ac:dyDescent="0.75">
      <c r="A18" s="4" t="s">
        <v>93</v>
      </c>
      <c r="B18" t="s">
        <v>274</v>
      </c>
      <c r="C18">
        <v>6</v>
      </c>
      <c r="D18">
        <v>19</v>
      </c>
      <c r="E18">
        <v>2</v>
      </c>
      <c r="F18" s="12">
        <v>-0.13074797130424554</v>
      </c>
      <c r="G18" s="12">
        <v>-0.12164721799424992</v>
      </c>
      <c r="H18" s="12">
        <v>-2.9054431330265529E-2</v>
      </c>
      <c r="I18" s="12">
        <v>3.5000396605060713E-2</v>
      </c>
      <c r="J18" s="12">
        <v>-5.7478972275976092E-3</v>
      </c>
      <c r="K18" s="12">
        <v>-7.1743780471354546E-2</v>
      </c>
      <c r="L18" s="12">
        <v>-6.4002491177081122E-2</v>
      </c>
      <c r="M18" s="12">
        <v>8.8406857852596055E-2</v>
      </c>
      <c r="N18" s="12">
        <v>1.5099953131049617E-2</v>
      </c>
      <c r="O18" s="23">
        <v>16</v>
      </c>
      <c r="P18" s="23">
        <v>237</v>
      </c>
      <c r="Q18" s="23">
        <v>53</v>
      </c>
    </row>
    <row r="19" spans="1:17" x14ac:dyDescent="0.75">
      <c r="A19" s="4" t="s">
        <v>94</v>
      </c>
      <c r="B19" t="s">
        <v>273</v>
      </c>
      <c r="C19">
        <v>10</v>
      </c>
      <c r="D19">
        <v>573</v>
      </c>
      <c r="E19">
        <v>31</v>
      </c>
      <c r="F19" s="12">
        <v>-0.12164721799424992</v>
      </c>
      <c r="G19" s="12">
        <v>-2.9054431330265529E-2</v>
      </c>
      <c r="H19" s="12">
        <v>3.5000396605060713E-2</v>
      </c>
      <c r="I19" s="12">
        <v>-5.7478972275976092E-3</v>
      </c>
      <c r="J19" s="12">
        <v>-7.1743780471354546E-2</v>
      </c>
      <c r="K19" s="12">
        <v>-6.4002491177081122E-2</v>
      </c>
      <c r="L19" s="12">
        <v>8.8406857852596055E-2</v>
      </c>
      <c r="M19" s="12">
        <v>1.5099953131049617E-2</v>
      </c>
      <c r="N19" s="12">
        <v>-6.9418235837314768E-2</v>
      </c>
      <c r="O19" s="23">
        <v>21</v>
      </c>
      <c r="P19" s="23">
        <v>189</v>
      </c>
      <c r="Q19" s="23">
        <v>78</v>
      </c>
    </row>
    <row r="20" spans="1:17" x14ac:dyDescent="0.75">
      <c r="A20" s="4" t="s">
        <v>95</v>
      </c>
      <c r="B20" t="s">
        <v>272</v>
      </c>
      <c r="C20">
        <v>180</v>
      </c>
      <c r="D20">
        <v>2406</v>
      </c>
      <c r="E20">
        <v>138</v>
      </c>
      <c r="F20" s="12">
        <v>-2.9054431330265529E-2</v>
      </c>
      <c r="G20" s="12">
        <v>3.5000396605060713E-2</v>
      </c>
      <c r="H20" s="12">
        <v>-5.7478972275976092E-3</v>
      </c>
      <c r="I20" s="12">
        <v>-7.1743780471354546E-2</v>
      </c>
      <c r="J20" s="12">
        <v>-6.4002491177081122E-2</v>
      </c>
      <c r="K20" s="12">
        <v>8.8406857852596055E-2</v>
      </c>
      <c r="L20" s="12">
        <v>1.5099953131049617E-2</v>
      </c>
      <c r="M20" s="12">
        <v>-6.9418235837314768E-2</v>
      </c>
      <c r="N20" s="12">
        <v>-2.9187160238156928E-2</v>
      </c>
      <c r="O20" s="23">
        <v>29</v>
      </c>
      <c r="P20" s="23">
        <v>254</v>
      </c>
      <c r="Q20" s="23">
        <v>85</v>
      </c>
    </row>
    <row r="21" spans="1:17" x14ac:dyDescent="0.75">
      <c r="A21" s="4" t="s">
        <v>96</v>
      </c>
      <c r="B21" t="s">
        <v>271</v>
      </c>
      <c r="C21">
        <v>414</v>
      </c>
      <c r="D21">
        <v>3138</v>
      </c>
      <c r="E21">
        <v>152</v>
      </c>
      <c r="F21" s="12">
        <v>3.5000396605060713E-2</v>
      </c>
      <c r="G21" s="12">
        <v>-5.7478972275976092E-3</v>
      </c>
      <c r="H21" s="12">
        <v>-7.1743780471354546E-2</v>
      </c>
      <c r="I21" s="12">
        <v>-6.4002491177081122E-2</v>
      </c>
      <c r="J21" s="12">
        <v>8.8406857852596055E-2</v>
      </c>
      <c r="K21" s="12">
        <v>1.5099953131049617E-2</v>
      </c>
      <c r="L21" s="12">
        <v>-6.9418235837314768E-2</v>
      </c>
      <c r="M21" s="12">
        <v>-2.9187160238156928E-2</v>
      </c>
      <c r="N21" s="12">
        <v>4.0908383885518651E-2</v>
      </c>
      <c r="O21" s="23">
        <v>16</v>
      </c>
      <c r="P21" s="23">
        <v>241</v>
      </c>
      <c r="Q21" s="23">
        <v>51</v>
      </c>
    </row>
    <row r="22" spans="1:17" x14ac:dyDescent="0.75">
      <c r="A22" s="4" t="s">
        <v>97</v>
      </c>
      <c r="B22" t="s">
        <v>270</v>
      </c>
      <c r="C22">
        <v>406</v>
      </c>
      <c r="D22">
        <v>2167</v>
      </c>
      <c r="E22">
        <v>97</v>
      </c>
      <c r="F22" s="12">
        <v>-5.7478972275976092E-3</v>
      </c>
      <c r="G22" s="12">
        <v>-7.1743780471354546E-2</v>
      </c>
      <c r="H22" s="12">
        <v>-6.4002491177081122E-2</v>
      </c>
      <c r="I22" s="12">
        <v>8.8406857852596055E-2</v>
      </c>
      <c r="J22" s="12">
        <v>1.5099953131049617E-2</v>
      </c>
      <c r="K22" s="12">
        <v>-6.9418235837314768E-2</v>
      </c>
      <c r="L22" s="12">
        <v>-2.9187160238156928E-2</v>
      </c>
      <c r="M22" s="12">
        <v>4.0908383885518651E-2</v>
      </c>
      <c r="N22" s="12">
        <v>8.1760737767910818E-3</v>
      </c>
      <c r="O22" s="23">
        <v>18</v>
      </c>
      <c r="P22" s="23">
        <v>263</v>
      </c>
      <c r="Q22" s="23">
        <v>73</v>
      </c>
    </row>
    <row r="23" spans="1:17" x14ac:dyDescent="0.75">
      <c r="A23" s="4" t="s">
        <v>98</v>
      </c>
      <c r="B23" t="s">
        <v>269</v>
      </c>
      <c r="C23">
        <v>410</v>
      </c>
      <c r="D23">
        <v>1562</v>
      </c>
      <c r="E23">
        <v>71</v>
      </c>
      <c r="F23" s="12">
        <v>-7.1743780471354546E-2</v>
      </c>
      <c r="G23" s="12">
        <v>-6.4002491177081122E-2</v>
      </c>
      <c r="H23" s="12">
        <v>8.8406857852596055E-2</v>
      </c>
      <c r="I23" s="12">
        <v>1.5099953131049617E-2</v>
      </c>
      <c r="J23" s="12">
        <v>-6.9418235837314768E-2</v>
      </c>
      <c r="K23" s="12">
        <v>-2.9187160238156928E-2</v>
      </c>
      <c r="L23" s="12">
        <v>4.0908383885518651E-2</v>
      </c>
      <c r="M23" s="12">
        <v>8.1760737767910818E-3</v>
      </c>
      <c r="N23" s="12">
        <v>7.3178478412772252E-2</v>
      </c>
      <c r="O23" s="23">
        <v>19</v>
      </c>
      <c r="P23" s="23">
        <v>212</v>
      </c>
      <c r="Q23" s="23">
        <v>64</v>
      </c>
    </row>
    <row r="24" spans="1:17" x14ac:dyDescent="0.75">
      <c r="A24" s="4" t="s">
        <v>99</v>
      </c>
      <c r="B24" t="s">
        <v>268</v>
      </c>
      <c r="C24">
        <v>392</v>
      </c>
      <c r="D24">
        <v>1978</v>
      </c>
      <c r="E24">
        <v>120</v>
      </c>
      <c r="F24" s="12">
        <v>-6.4002491177081122E-2</v>
      </c>
      <c r="G24" s="12">
        <v>8.8406857852596055E-2</v>
      </c>
      <c r="H24" s="12">
        <v>1.5099953131049617E-2</v>
      </c>
      <c r="I24" s="12">
        <v>-6.9418235837314768E-2</v>
      </c>
      <c r="J24" s="12">
        <v>-2.9187160238156928E-2</v>
      </c>
      <c r="K24" s="12">
        <v>4.0908383885518651E-2</v>
      </c>
      <c r="L24" s="12">
        <v>8.1760737767910818E-3</v>
      </c>
      <c r="M24" s="12">
        <v>7.3178478412772252E-2</v>
      </c>
      <c r="N24" s="12">
        <v>-4.6129866030029776E-2</v>
      </c>
      <c r="O24" s="23">
        <v>14</v>
      </c>
      <c r="P24" s="23">
        <v>161</v>
      </c>
      <c r="Q24" s="23">
        <v>44</v>
      </c>
    </row>
    <row r="25" spans="1:17" x14ac:dyDescent="0.75">
      <c r="A25" s="4" t="s">
        <v>100</v>
      </c>
      <c r="B25" t="s">
        <v>267</v>
      </c>
      <c r="C25">
        <v>439</v>
      </c>
      <c r="D25">
        <v>1830</v>
      </c>
      <c r="E25">
        <v>98</v>
      </c>
      <c r="F25" s="12">
        <v>8.8406857852596055E-2</v>
      </c>
      <c r="G25" s="12">
        <v>1.5099953131049617E-2</v>
      </c>
      <c r="H25" s="12">
        <v>-6.9418235837314768E-2</v>
      </c>
      <c r="I25" s="12">
        <v>-2.9187160238156928E-2</v>
      </c>
      <c r="J25" s="12">
        <v>4.0908383885518651E-2</v>
      </c>
      <c r="K25" s="12">
        <v>8.1760737767910818E-3</v>
      </c>
      <c r="L25" s="12">
        <v>7.3178478412772252E-2</v>
      </c>
      <c r="M25" s="12">
        <v>-4.6129866030029776E-2</v>
      </c>
      <c r="N25" s="12">
        <v>3.2681766470161744E-3</v>
      </c>
      <c r="O25" s="23">
        <v>23</v>
      </c>
      <c r="P25" s="23">
        <v>217</v>
      </c>
      <c r="Q25" s="23">
        <v>80</v>
      </c>
    </row>
    <row r="26" spans="1:17" x14ac:dyDescent="0.75">
      <c r="A26" s="4" t="s">
        <v>101</v>
      </c>
      <c r="B26" t="s">
        <v>266</v>
      </c>
      <c r="C26">
        <v>388</v>
      </c>
      <c r="D26">
        <v>2119</v>
      </c>
      <c r="E26">
        <v>88</v>
      </c>
      <c r="F26" s="12">
        <v>1.5099953131049617E-2</v>
      </c>
      <c r="G26" s="12">
        <v>-6.9418235837314768E-2</v>
      </c>
      <c r="H26" s="12">
        <v>-2.9187160238156928E-2</v>
      </c>
      <c r="I26" s="12">
        <v>4.0908383885518651E-2</v>
      </c>
      <c r="J26" s="12">
        <v>8.1760737767910818E-3</v>
      </c>
      <c r="K26" s="12">
        <v>7.3178478412772252E-2</v>
      </c>
      <c r="L26" s="12">
        <v>-4.6129866030029776E-2</v>
      </c>
      <c r="M26" s="12">
        <v>3.2681766470161744E-3</v>
      </c>
      <c r="N26" s="12">
        <v>-4.7419747232130272E-3</v>
      </c>
      <c r="O26" s="23">
        <v>6</v>
      </c>
      <c r="P26" s="23">
        <v>235</v>
      </c>
      <c r="Q26" s="23">
        <v>37</v>
      </c>
    </row>
    <row r="27" spans="1:17" x14ac:dyDescent="0.75">
      <c r="A27" s="4" t="s">
        <v>102</v>
      </c>
      <c r="B27" t="s">
        <v>265</v>
      </c>
      <c r="C27">
        <v>413</v>
      </c>
      <c r="D27">
        <v>2188</v>
      </c>
      <c r="E27">
        <v>101</v>
      </c>
      <c r="F27" s="12">
        <v>-6.9418235837314768E-2</v>
      </c>
      <c r="G27" s="12">
        <v>-2.9187160238156928E-2</v>
      </c>
      <c r="H27" s="12">
        <v>4.0908383885518651E-2</v>
      </c>
      <c r="I27" s="12">
        <v>8.1760737767910818E-3</v>
      </c>
      <c r="J27" s="12">
        <v>7.3178478412772252E-2</v>
      </c>
      <c r="K27" s="12">
        <v>-4.6129866030029776E-2</v>
      </c>
      <c r="L27" s="12">
        <v>3.2681766470161744E-3</v>
      </c>
      <c r="M27" s="12">
        <v>-4.7419747232130272E-3</v>
      </c>
      <c r="N27" s="12">
        <v>7.6233090961821412E-3</v>
      </c>
      <c r="O27" s="23">
        <v>11</v>
      </c>
      <c r="P27" s="23">
        <v>236</v>
      </c>
      <c r="Q27" s="23">
        <v>69</v>
      </c>
    </row>
    <row r="28" spans="1:17" x14ac:dyDescent="0.75">
      <c r="A28" s="4" t="s">
        <v>103</v>
      </c>
      <c r="B28" t="s">
        <v>264</v>
      </c>
      <c r="C28">
        <v>428</v>
      </c>
      <c r="D28">
        <v>1970</v>
      </c>
      <c r="E28">
        <v>164</v>
      </c>
      <c r="F28" s="12">
        <v>-2.9187160238156928E-2</v>
      </c>
      <c r="G28" s="12">
        <v>4.0908383885518651E-2</v>
      </c>
      <c r="H28" s="12">
        <v>8.1760737767910818E-3</v>
      </c>
      <c r="I28" s="12">
        <v>7.3178478412772252E-2</v>
      </c>
      <c r="J28" s="12">
        <v>-4.6129866030029776E-2</v>
      </c>
      <c r="K28" s="12">
        <v>3.2681766470161744E-3</v>
      </c>
      <c r="L28" s="12">
        <v>-4.7419747232130272E-3</v>
      </c>
      <c r="M28" s="12">
        <v>7.6233090961821412E-3</v>
      </c>
      <c r="N28" s="12">
        <v>1.1142863016796456E-2</v>
      </c>
      <c r="O28" s="23">
        <v>11</v>
      </c>
      <c r="P28" s="23">
        <v>156</v>
      </c>
      <c r="Q28" s="23">
        <v>59</v>
      </c>
    </row>
    <row r="29" spans="1:17" x14ac:dyDescent="0.75">
      <c r="A29" s="4" t="s">
        <v>104</v>
      </c>
      <c r="B29" t="s">
        <v>263</v>
      </c>
      <c r="C29">
        <v>316</v>
      </c>
      <c r="D29">
        <v>1962</v>
      </c>
      <c r="E29">
        <v>103</v>
      </c>
      <c r="F29" s="12">
        <v>4.0908383885518651E-2</v>
      </c>
      <c r="G29" s="12">
        <v>8.1760737767910818E-3</v>
      </c>
      <c r="H29" s="12">
        <v>7.3178478412772252E-2</v>
      </c>
      <c r="I29" s="12">
        <v>-4.6129866030029776E-2</v>
      </c>
      <c r="J29" s="12">
        <v>3.2681766470161744E-3</v>
      </c>
      <c r="K29" s="12">
        <v>-4.7419747232130272E-3</v>
      </c>
      <c r="L29" s="12">
        <v>7.6233090961821412E-3</v>
      </c>
      <c r="M29" s="12">
        <v>1.1142863016796456E-2</v>
      </c>
      <c r="N29" s="12">
        <v>-1.707907203708614E-3</v>
      </c>
      <c r="O29" s="23">
        <v>10</v>
      </c>
      <c r="P29" s="23">
        <v>147</v>
      </c>
      <c r="Q29" s="23">
        <v>62</v>
      </c>
    </row>
    <row r="30" spans="1:17" x14ac:dyDescent="0.75">
      <c r="A30" s="4" t="s">
        <v>105</v>
      </c>
      <c r="B30" t="s">
        <v>262</v>
      </c>
      <c r="C30">
        <v>362</v>
      </c>
      <c r="D30">
        <v>1856</v>
      </c>
      <c r="E30">
        <v>89</v>
      </c>
      <c r="F30" s="12">
        <v>8.1760737767910818E-3</v>
      </c>
      <c r="G30" s="12">
        <v>7.3178478412772252E-2</v>
      </c>
      <c r="H30" s="12">
        <v>-4.6129866030029776E-2</v>
      </c>
      <c r="I30" s="12">
        <v>3.2681766470161744E-3</v>
      </c>
      <c r="J30" s="12">
        <v>-4.7419747232130272E-3</v>
      </c>
      <c r="K30" s="12">
        <v>7.6233090961821412E-3</v>
      </c>
      <c r="L30" s="12">
        <v>1.1142863016796456E-2</v>
      </c>
      <c r="M30" s="12">
        <v>-1.707907203708614E-3</v>
      </c>
      <c r="N30" s="12">
        <v>-4.9675146133322461E-2</v>
      </c>
      <c r="O30" s="23">
        <v>3</v>
      </c>
      <c r="P30" s="23">
        <v>173</v>
      </c>
      <c r="Q30" s="23">
        <v>88</v>
      </c>
    </row>
    <row r="31" spans="1:17" x14ac:dyDescent="0.75">
      <c r="A31" s="4" t="s">
        <v>106</v>
      </c>
      <c r="B31" t="s">
        <v>261</v>
      </c>
      <c r="C31">
        <v>259</v>
      </c>
      <c r="D31">
        <v>1873</v>
      </c>
      <c r="E31">
        <v>98</v>
      </c>
      <c r="F31" s="12">
        <v>7.3178478412772252E-2</v>
      </c>
      <c r="G31" s="12">
        <v>-4.6129866030029776E-2</v>
      </c>
      <c r="H31" s="12">
        <v>3.2681766470161744E-3</v>
      </c>
      <c r="I31" s="12">
        <v>-4.7419747232130272E-3</v>
      </c>
      <c r="J31" s="12">
        <v>7.6233090961821412E-3</v>
      </c>
      <c r="K31" s="12">
        <v>1.1142863016796456E-2</v>
      </c>
      <c r="L31" s="12">
        <v>-1.707907203708614E-3</v>
      </c>
      <c r="M31" s="12">
        <v>-4.9675146133322461E-2</v>
      </c>
      <c r="N31" s="12">
        <v>-9.3441920274325296E-3</v>
      </c>
      <c r="O31" s="23">
        <v>6</v>
      </c>
      <c r="P31" s="23">
        <v>197</v>
      </c>
      <c r="Q31" s="23">
        <v>54</v>
      </c>
    </row>
    <row r="32" spans="1:17" x14ac:dyDescent="0.75">
      <c r="A32" s="4" t="s">
        <v>107</v>
      </c>
      <c r="B32" t="s">
        <v>260</v>
      </c>
      <c r="C32">
        <v>325</v>
      </c>
      <c r="D32">
        <v>2216</v>
      </c>
      <c r="E32">
        <v>73</v>
      </c>
      <c r="F32" s="12">
        <v>-4.6129866030029776E-2</v>
      </c>
      <c r="G32" s="12">
        <v>3.2681766470161744E-3</v>
      </c>
      <c r="H32" s="12">
        <v>-4.7419747232130272E-3</v>
      </c>
      <c r="I32" s="12">
        <v>7.6233090961821412E-3</v>
      </c>
      <c r="J32" s="12">
        <v>1.1142863016796456E-2</v>
      </c>
      <c r="K32" s="12">
        <v>-1.707907203708614E-3</v>
      </c>
      <c r="L32" s="12">
        <v>-4.9675146133322461E-2</v>
      </c>
      <c r="M32" s="12">
        <v>-9.3441920274325296E-3</v>
      </c>
      <c r="N32" s="12">
        <v>3.4570785739010068E-2</v>
      </c>
      <c r="O32" s="23">
        <v>10</v>
      </c>
      <c r="P32" s="23">
        <v>205</v>
      </c>
      <c r="Q32" s="23">
        <v>75</v>
      </c>
    </row>
    <row r="33" spans="1:17" x14ac:dyDescent="0.75">
      <c r="A33" s="4" t="s">
        <v>108</v>
      </c>
      <c r="B33" t="s">
        <v>259</v>
      </c>
      <c r="C33">
        <v>247</v>
      </c>
      <c r="D33">
        <v>1913</v>
      </c>
      <c r="E33">
        <v>129</v>
      </c>
      <c r="F33" s="12">
        <v>3.2681766470161744E-3</v>
      </c>
      <c r="G33" s="12">
        <v>-4.7419747232130272E-3</v>
      </c>
      <c r="H33" s="12">
        <v>7.6233090961821412E-3</v>
      </c>
      <c r="I33" s="12">
        <v>1.1142863016796456E-2</v>
      </c>
      <c r="J33" s="12">
        <v>-1.707907203708614E-3</v>
      </c>
      <c r="K33" s="12">
        <v>-4.9675146133322461E-2</v>
      </c>
      <c r="L33" s="12">
        <v>-9.3441920274325296E-3</v>
      </c>
      <c r="M33" s="12">
        <v>3.4570785739010068E-2</v>
      </c>
      <c r="N33" s="12">
        <v>-1.7460582995274088E-2</v>
      </c>
      <c r="O33" s="23">
        <v>9</v>
      </c>
      <c r="P33" s="23">
        <v>212</v>
      </c>
      <c r="Q33" s="23">
        <v>60</v>
      </c>
    </row>
    <row r="34" spans="1:17" x14ac:dyDescent="0.75">
      <c r="A34" s="4" t="s">
        <v>109</v>
      </c>
      <c r="B34" t="s">
        <v>258</v>
      </c>
      <c r="C34">
        <v>641</v>
      </c>
      <c r="D34">
        <v>3327</v>
      </c>
      <c r="E34">
        <v>200</v>
      </c>
      <c r="F34" s="12">
        <v>-4.7419747232130272E-3</v>
      </c>
      <c r="G34" s="12">
        <v>7.6233090961821412E-3</v>
      </c>
      <c r="H34" s="12">
        <v>1.1142863016796456E-2</v>
      </c>
      <c r="I34" s="12">
        <v>-1.707907203708614E-3</v>
      </c>
      <c r="J34" s="12">
        <v>-4.9675146133322461E-2</v>
      </c>
      <c r="K34" s="12">
        <v>-9.3441920274325296E-3</v>
      </c>
      <c r="L34" s="12">
        <v>3.4570785739010068E-2</v>
      </c>
      <c r="M34" s="12">
        <v>-1.7460582995274088E-2</v>
      </c>
      <c r="N34" s="12">
        <v>-3.7074084321195189E-2</v>
      </c>
      <c r="O34" s="23">
        <v>6</v>
      </c>
      <c r="P34" s="23">
        <v>184</v>
      </c>
      <c r="Q34" s="23">
        <v>67</v>
      </c>
    </row>
    <row r="35" spans="1:17" x14ac:dyDescent="0.75">
      <c r="A35" s="4" t="s">
        <v>110</v>
      </c>
      <c r="B35" t="s">
        <v>257</v>
      </c>
      <c r="C35">
        <v>336</v>
      </c>
      <c r="D35">
        <v>2031</v>
      </c>
      <c r="E35">
        <v>112</v>
      </c>
      <c r="F35" s="12">
        <v>7.6233090961821412E-3</v>
      </c>
      <c r="G35" s="12">
        <v>1.1142863016796456E-2</v>
      </c>
      <c r="H35" s="12">
        <v>-1.707907203708614E-3</v>
      </c>
      <c r="I35" s="12">
        <v>-4.9675146133322461E-2</v>
      </c>
      <c r="J35" s="12">
        <v>-9.3441920274325296E-3</v>
      </c>
      <c r="K35" s="12">
        <v>3.4570785739010068E-2</v>
      </c>
      <c r="L35" s="12">
        <v>-1.7460582995274088E-2</v>
      </c>
      <c r="M35" s="12">
        <v>-3.7074084321195189E-2</v>
      </c>
      <c r="N35" s="12">
        <v>4.6192949497181335E-3</v>
      </c>
      <c r="O35" s="23">
        <v>17</v>
      </c>
      <c r="P35" s="23">
        <v>200</v>
      </c>
      <c r="Q35" s="23">
        <v>54</v>
      </c>
    </row>
    <row r="36" spans="1:17" x14ac:dyDescent="0.75">
      <c r="A36" s="4" t="s">
        <v>111</v>
      </c>
      <c r="B36" t="s">
        <v>256</v>
      </c>
      <c r="C36">
        <v>331</v>
      </c>
      <c r="D36">
        <v>2238</v>
      </c>
      <c r="E36">
        <v>105</v>
      </c>
      <c r="F36" s="12">
        <v>1.1142863016796456E-2</v>
      </c>
      <c r="G36" s="12">
        <v>-1.707907203708614E-3</v>
      </c>
      <c r="H36" s="12">
        <v>-4.9675146133322461E-2</v>
      </c>
      <c r="I36" s="12">
        <v>-9.3441920274325296E-3</v>
      </c>
      <c r="J36" s="12">
        <v>3.4570785739010068E-2</v>
      </c>
      <c r="K36" s="12">
        <v>-1.7460582995274088E-2</v>
      </c>
      <c r="L36" s="12">
        <v>-3.7074084321195189E-2</v>
      </c>
      <c r="M36" s="12">
        <v>4.6192949497181335E-3</v>
      </c>
      <c r="N36" s="12">
        <v>-3.1438377260527117E-2</v>
      </c>
      <c r="O36" s="23">
        <v>19</v>
      </c>
      <c r="P36" s="23">
        <v>306</v>
      </c>
      <c r="Q36" s="23">
        <v>68</v>
      </c>
    </row>
    <row r="37" spans="1:17" x14ac:dyDescent="0.75">
      <c r="A37" s="4" t="s">
        <v>112</v>
      </c>
      <c r="B37" t="s">
        <v>255</v>
      </c>
      <c r="C37">
        <v>336</v>
      </c>
      <c r="D37">
        <v>2797</v>
      </c>
      <c r="E37">
        <v>112</v>
      </c>
      <c r="F37" s="12">
        <v>-1.707907203708614E-3</v>
      </c>
      <c r="G37" s="12">
        <v>-4.9675146133322461E-2</v>
      </c>
      <c r="H37" s="12">
        <v>-9.3441920274325296E-3</v>
      </c>
      <c r="I37" s="12">
        <v>3.4570785739010068E-2</v>
      </c>
      <c r="J37" s="12">
        <v>-1.7460582995274088E-2</v>
      </c>
      <c r="K37" s="12">
        <v>-3.7074084321195189E-2</v>
      </c>
      <c r="L37" s="12">
        <v>4.6192949497181335E-3</v>
      </c>
      <c r="M37" s="12">
        <v>-3.1438377260527117E-2</v>
      </c>
      <c r="N37" s="12">
        <v>-2.3736513344690513E-2</v>
      </c>
      <c r="O37" s="23">
        <v>8</v>
      </c>
      <c r="P37" s="23">
        <v>232</v>
      </c>
      <c r="Q37" s="23">
        <v>88</v>
      </c>
    </row>
    <row r="38" spans="1:17" x14ac:dyDescent="0.75">
      <c r="A38" s="4" t="s">
        <v>113</v>
      </c>
      <c r="B38" t="s">
        <v>254</v>
      </c>
      <c r="C38">
        <v>248</v>
      </c>
      <c r="D38">
        <v>1711</v>
      </c>
      <c r="E38">
        <v>130</v>
      </c>
      <c r="F38" s="12">
        <v>-4.9675146133322461E-2</v>
      </c>
      <c r="G38" s="12">
        <v>-9.3441920274325296E-3</v>
      </c>
      <c r="H38" s="12">
        <v>3.4570785739010068E-2</v>
      </c>
      <c r="I38" s="12">
        <v>-1.7460582995274088E-2</v>
      </c>
      <c r="J38" s="12">
        <v>-3.7074084321195189E-2</v>
      </c>
      <c r="K38" s="12">
        <v>4.6192949497181335E-3</v>
      </c>
      <c r="L38" s="12">
        <v>-3.1438377260527117E-2</v>
      </c>
      <c r="M38" s="12">
        <v>-2.3736513344690513E-2</v>
      </c>
      <c r="N38" s="12">
        <v>-1.607724523033971E-2</v>
      </c>
      <c r="O38" s="23">
        <v>25</v>
      </c>
      <c r="P38" s="23">
        <v>227</v>
      </c>
      <c r="Q38" s="23">
        <v>103</v>
      </c>
    </row>
    <row r="39" spans="1:17" x14ac:dyDescent="0.75">
      <c r="A39" s="4" t="s">
        <v>114</v>
      </c>
      <c r="B39" t="s">
        <v>253</v>
      </c>
      <c r="C39">
        <v>354</v>
      </c>
      <c r="D39">
        <v>2019</v>
      </c>
      <c r="E39">
        <v>165</v>
      </c>
      <c r="F39" s="12">
        <v>-9.3441920274325296E-3</v>
      </c>
      <c r="G39" s="12">
        <v>3.4570785739010068E-2</v>
      </c>
      <c r="H39" s="12">
        <v>-1.7460582995274088E-2</v>
      </c>
      <c r="I39" s="12">
        <v>-3.7074084321195189E-2</v>
      </c>
      <c r="J39" s="12">
        <v>4.6192949497181335E-3</v>
      </c>
      <c r="K39" s="12">
        <v>-3.1438377260527117E-2</v>
      </c>
      <c r="L39" s="12">
        <v>-2.3736513344690513E-2</v>
      </c>
      <c r="M39" s="12">
        <v>-1.607724523033971E-2</v>
      </c>
      <c r="N39" s="12">
        <v>-3.6889025514909357E-2</v>
      </c>
      <c r="O39" s="23">
        <v>27</v>
      </c>
      <c r="P39" s="23">
        <v>300</v>
      </c>
      <c r="Q39" s="23">
        <v>77</v>
      </c>
    </row>
    <row r="40" spans="1:17" x14ac:dyDescent="0.75">
      <c r="A40" s="4" t="s">
        <v>115</v>
      </c>
      <c r="B40" t="s">
        <v>252</v>
      </c>
      <c r="C40">
        <v>327</v>
      </c>
      <c r="D40">
        <v>2000</v>
      </c>
      <c r="E40">
        <v>124</v>
      </c>
      <c r="F40" s="12">
        <v>3.4570785739010068E-2</v>
      </c>
      <c r="G40" s="12">
        <v>-1.7460582995274088E-2</v>
      </c>
      <c r="H40" s="12">
        <v>-3.7074084321195189E-2</v>
      </c>
      <c r="I40" s="12">
        <v>4.6192949497181335E-3</v>
      </c>
      <c r="J40" s="12">
        <v>-3.1438377260527117E-2</v>
      </c>
      <c r="K40" s="12">
        <v>-2.3736513344690513E-2</v>
      </c>
      <c r="L40" s="12">
        <v>-1.607724523033971E-2</v>
      </c>
      <c r="M40" s="12">
        <v>-3.6889025514909357E-2</v>
      </c>
      <c r="N40" s="12">
        <v>6.7273932578753026E-3</v>
      </c>
      <c r="O40" s="23">
        <v>51</v>
      </c>
      <c r="P40" s="23">
        <v>246</v>
      </c>
      <c r="Q40" s="23">
        <v>263</v>
      </c>
    </row>
    <row r="41" spans="1:17" x14ac:dyDescent="0.75">
      <c r="A41" s="4" t="s">
        <v>116</v>
      </c>
      <c r="B41" t="s">
        <v>251</v>
      </c>
      <c r="C41">
        <v>302</v>
      </c>
      <c r="D41">
        <v>2131</v>
      </c>
      <c r="E41">
        <v>142</v>
      </c>
      <c r="F41" s="12">
        <v>-1.7460582995274088E-2</v>
      </c>
      <c r="G41" s="12">
        <v>-3.7074084321195189E-2</v>
      </c>
      <c r="H41" s="12">
        <v>4.6192949497181335E-3</v>
      </c>
      <c r="I41" s="12">
        <v>-3.1438377260527117E-2</v>
      </c>
      <c r="J41" s="12">
        <v>-2.3736513344690513E-2</v>
      </c>
      <c r="K41" s="12">
        <v>-1.607724523033971E-2</v>
      </c>
      <c r="L41" s="12">
        <v>-3.6889025514909357E-2</v>
      </c>
      <c r="M41" s="12">
        <v>6.7273932578753026E-3</v>
      </c>
      <c r="N41" s="12">
        <v>-0.109674901836451</v>
      </c>
      <c r="O41" s="23">
        <v>39</v>
      </c>
      <c r="P41" s="23">
        <v>323</v>
      </c>
      <c r="Q41" s="23">
        <v>455</v>
      </c>
    </row>
    <row r="42" spans="1:17" x14ac:dyDescent="0.75">
      <c r="A42" s="4" t="s">
        <v>117</v>
      </c>
      <c r="B42" t="s">
        <v>250</v>
      </c>
      <c r="C42">
        <v>306</v>
      </c>
      <c r="D42">
        <v>1954</v>
      </c>
      <c r="E42">
        <v>140</v>
      </c>
      <c r="F42" s="12">
        <v>-3.7074084321195189E-2</v>
      </c>
      <c r="G42" s="12">
        <v>4.6192949497181335E-3</v>
      </c>
      <c r="H42" s="12">
        <v>-3.1438377260527117E-2</v>
      </c>
      <c r="I42" s="12">
        <v>-2.3736513344690513E-2</v>
      </c>
      <c r="J42" s="12">
        <v>-1.607724523033971E-2</v>
      </c>
      <c r="K42" s="12">
        <v>-3.6889025514909357E-2</v>
      </c>
      <c r="L42" s="12">
        <v>6.7273932578753026E-3</v>
      </c>
      <c r="M42" s="12">
        <v>-0.109674901836451</v>
      </c>
      <c r="N42" s="12">
        <v>6.1606311291294569E-2</v>
      </c>
      <c r="O42" s="23">
        <v>58</v>
      </c>
      <c r="P42" s="23">
        <v>366</v>
      </c>
      <c r="Q42" s="23">
        <v>709</v>
      </c>
    </row>
    <row r="43" spans="1:17" x14ac:dyDescent="0.75">
      <c r="A43" s="4" t="s">
        <v>118</v>
      </c>
      <c r="B43" t="s">
        <v>249</v>
      </c>
      <c r="C43">
        <v>141</v>
      </c>
      <c r="D43">
        <v>2141</v>
      </c>
      <c r="E43">
        <v>136</v>
      </c>
      <c r="F43" s="12">
        <v>4.6192949497181335E-3</v>
      </c>
      <c r="G43" s="12">
        <v>-3.1438377260527117E-2</v>
      </c>
      <c r="H43" s="12">
        <v>-2.3736513344690513E-2</v>
      </c>
      <c r="I43" s="12">
        <v>-1.607724523033971E-2</v>
      </c>
      <c r="J43" s="12">
        <v>-3.6889025514909357E-2</v>
      </c>
      <c r="K43" s="12">
        <v>6.7273932578753026E-3</v>
      </c>
      <c r="L43" s="12">
        <v>-0.109674901836451</v>
      </c>
      <c r="M43" s="12">
        <v>6.1606311291294569E-2</v>
      </c>
      <c r="N43" s="12">
        <v>7.5861179202683537E-2</v>
      </c>
      <c r="O43" s="23">
        <v>228</v>
      </c>
      <c r="P43" s="23">
        <v>1580</v>
      </c>
      <c r="Q43" s="23">
        <v>1189</v>
      </c>
    </row>
    <row r="44" spans="1:17" x14ac:dyDescent="0.75">
      <c r="A44" s="4" t="s">
        <v>119</v>
      </c>
      <c r="B44" t="s">
        <v>248</v>
      </c>
      <c r="C44">
        <v>108</v>
      </c>
      <c r="D44">
        <v>1955</v>
      </c>
      <c r="E44">
        <v>79</v>
      </c>
      <c r="F44" s="12">
        <v>-3.1438377260527117E-2</v>
      </c>
      <c r="G44" s="12">
        <v>-2.3736513344690513E-2</v>
      </c>
      <c r="H44" s="12">
        <v>-1.607724523033971E-2</v>
      </c>
      <c r="I44" s="12">
        <v>-3.6889025514909357E-2</v>
      </c>
      <c r="J44" s="12">
        <v>6.7273932578753026E-3</v>
      </c>
      <c r="K44" s="12">
        <v>-0.109674901836451</v>
      </c>
      <c r="L44" s="12">
        <v>6.1606311291294569E-2</v>
      </c>
      <c r="M44" s="12">
        <v>7.5861179202683537E-2</v>
      </c>
      <c r="N44" s="12">
        <v>8.154454970620062E-3</v>
      </c>
      <c r="O44" s="23">
        <v>573</v>
      </c>
      <c r="P44" s="23">
        <v>3600</v>
      </c>
      <c r="Q44" s="23">
        <v>1758</v>
      </c>
    </row>
    <row r="45" spans="1:17" x14ac:dyDescent="0.75">
      <c r="A45" s="4" t="s">
        <v>120</v>
      </c>
      <c r="B45" t="s">
        <v>247</v>
      </c>
      <c r="C45">
        <v>99</v>
      </c>
      <c r="D45">
        <v>2068</v>
      </c>
      <c r="E45">
        <v>114</v>
      </c>
      <c r="F45" s="12">
        <v>-2.3736513344690513E-2</v>
      </c>
      <c r="G45" s="12">
        <v>-1.607724523033971E-2</v>
      </c>
      <c r="H45" s="12">
        <v>-3.6889025514909357E-2</v>
      </c>
      <c r="I45" s="12">
        <v>6.7273932578753026E-3</v>
      </c>
      <c r="J45" s="12">
        <v>-0.109674901836451</v>
      </c>
      <c r="K45" s="12">
        <v>6.1606311291294569E-2</v>
      </c>
      <c r="L45" s="12">
        <v>7.5861179202683537E-2</v>
      </c>
      <c r="M45" s="12">
        <v>8.154454970620062E-3</v>
      </c>
      <c r="N45" s="12">
        <v>-0.15565600095158794</v>
      </c>
      <c r="O45" s="23">
        <v>450</v>
      </c>
      <c r="P45" s="23">
        <v>4304</v>
      </c>
      <c r="Q45" s="23">
        <v>1597</v>
      </c>
    </row>
    <row r="46" spans="1:17" x14ac:dyDescent="0.75">
      <c r="A46" s="4" t="s">
        <v>121</v>
      </c>
      <c r="B46" t="s">
        <v>246</v>
      </c>
      <c r="C46">
        <v>126</v>
      </c>
      <c r="D46">
        <v>2352</v>
      </c>
      <c r="E46">
        <v>72</v>
      </c>
      <c r="F46" s="12">
        <v>-1.607724523033971E-2</v>
      </c>
      <c r="G46" s="12">
        <v>-3.6889025514909357E-2</v>
      </c>
      <c r="H46" s="12">
        <v>6.7273932578753026E-3</v>
      </c>
      <c r="I46" s="12">
        <v>-0.109674901836451</v>
      </c>
      <c r="J46" s="12">
        <v>6.1606311291294569E-2</v>
      </c>
      <c r="K46" s="12">
        <v>7.5861179202683537E-2</v>
      </c>
      <c r="L46" s="12">
        <v>8.154454970620062E-3</v>
      </c>
      <c r="M46" s="12">
        <v>-0.15565600095158794</v>
      </c>
      <c r="N46" s="12">
        <v>-0.12684548630677339</v>
      </c>
      <c r="O46" s="23">
        <v>461</v>
      </c>
      <c r="P46" s="23">
        <v>3799</v>
      </c>
      <c r="Q46" s="23">
        <v>1530</v>
      </c>
    </row>
    <row r="47" spans="1:17" x14ac:dyDescent="0.75">
      <c r="A47" s="4" t="s">
        <v>122</v>
      </c>
      <c r="B47" t="s">
        <v>245</v>
      </c>
      <c r="C47">
        <v>193</v>
      </c>
      <c r="D47">
        <v>1886</v>
      </c>
      <c r="E47">
        <v>84</v>
      </c>
      <c r="F47" s="12">
        <v>-3.6889025514909357E-2</v>
      </c>
      <c r="G47" s="12">
        <v>6.7273932578753026E-3</v>
      </c>
      <c r="H47" s="12">
        <v>-0.109674901836451</v>
      </c>
      <c r="I47" s="12">
        <v>6.1606311291294569E-2</v>
      </c>
      <c r="J47" s="12">
        <v>7.5861179202683537E-2</v>
      </c>
      <c r="K47" s="12">
        <v>8.154454970620062E-3</v>
      </c>
      <c r="L47" s="12">
        <v>-0.15565600095158794</v>
      </c>
      <c r="M47" s="12">
        <v>-0.12684548630677339</v>
      </c>
      <c r="N47" s="12">
        <v>0.19238464020651813</v>
      </c>
      <c r="O47" s="23">
        <v>525</v>
      </c>
      <c r="P47" s="23">
        <v>4364</v>
      </c>
      <c r="Q47" s="23">
        <v>1815</v>
      </c>
    </row>
    <row r="48" spans="1:17" x14ac:dyDescent="0.75">
      <c r="A48" s="4" t="s">
        <v>123</v>
      </c>
      <c r="B48" t="s">
        <v>244</v>
      </c>
      <c r="C48">
        <v>199</v>
      </c>
      <c r="D48">
        <v>2318</v>
      </c>
      <c r="E48">
        <v>63</v>
      </c>
      <c r="F48" s="12">
        <v>6.7273932578753026E-3</v>
      </c>
      <c r="G48" s="12">
        <v>-0.109674901836451</v>
      </c>
      <c r="H48" s="12">
        <v>6.1606311291294569E-2</v>
      </c>
      <c r="I48" s="12">
        <v>7.5861179202683537E-2</v>
      </c>
      <c r="J48" s="12">
        <v>8.154454970620062E-3</v>
      </c>
      <c r="K48" s="12">
        <v>-0.15565600095158794</v>
      </c>
      <c r="L48" s="12">
        <v>-0.12684548630677339</v>
      </c>
      <c r="M48" s="12">
        <v>0.19238464020651813</v>
      </c>
      <c r="N48" s="12">
        <v>0.2273489932885906</v>
      </c>
      <c r="O48" s="23">
        <v>422</v>
      </c>
      <c r="P48" s="23">
        <v>3645</v>
      </c>
      <c r="Q48" s="23">
        <v>1558</v>
      </c>
    </row>
    <row r="49" spans="1:17" x14ac:dyDescent="0.75">
      <c r="A49" s="4" t="s">
        <v>124</v>
      </c>
      <c r="B49" t="s">
        <v>243</v>
      </c>
      <c r="C49">
        <v>108</v>
      </c>
      <c r="D49">
        <v>1734</v>
      </c>
      <c r="E49">
        <v>75</v>
      </c>
      <c r="F49" s="12">
        <v>-0.109674901836451</v>
      </c>
      <c r="G49" s="12">
        <v>6.1606311291294569E-2</v>
      </c>
      <c r="H49" s="12">
        <v>7.5861179202683537E-2</v>
      </c>
      <c r="I49" s="12">
        <v>8.154454970620062E-3</v>
      </c>
      <c r="J49" s="12">
        <v>-0.15565600095158794</v>
      </c>
      <c r="K49" s="12">
        <v>-0.12684548630677339</v>
      </c>
      <c r="L49" s="12">
        <v>0.19238464020651813</v>
      </c>
      <c r="M49" s="12">
        <v>0.2273489932885906</v>
      </c>
      <c r="N49" s="12">
        <v>0.10028002557713922</v>
      </c>
      <c r="O49" s="23">
        <v>414</v>
      </c>
      <c r="P49" s="23">
        <v>3259</v>
      </c>
      <c r="Q49" s="23">
        <v>1546</v>
      </c>
    </row>
    <row r="50" spans="1:17" x14ac:dyDescent="0.75">
      <c r="A50" s="4" t="s">
        <v>125</v>
      </c>
      <c r="B50" t="s">
        <v>242</v>
      </c>
      <c r="C50">
        <v>172</v>
      </c>
      <c r="D50">
        <v>2052</v>
      </c>
      <c r="E50">
        <v>88</v>
      </c>
      <c r="F50" s="12">
        <v>6.1606311291294569E-2</v>
      </c>
      <c r="G50" s="12">
        <v>7.5861179202683537E-2</v>
      </c>
      <c r="H50" s="12">
        <v>8.154454970620062E-3</v>
      </c>
      <c r="I50" s="12">
        <v>-0.15565600095158794</v>
      </c>
      <c r="J50" s="12">
        <v>-0.12684548630677339</v>
      </c>
      <c r="K50" s="12">
        <v>0.19238464020651813</v>
      </c>
      <c r="L50" s="12">
        <v>0.2273489932885906</v>
      </c>
      <c r="M50" s="12">
        <v>0.10028002557713922</v>
      </c>
      <c r="N50" s="12">
        <v>-1.0560910602993911E-2</v>
      </c>
      <c r="O50" s="23">
        <v>356</v>
      </c>
      <c r="P50" s="23">
        <v>3286</v>
      </c>
      <c r="Q50" s="23">
        <v>1590</v>
      </c>
    </row>
    <row r="51" spans="1:17" x14ac:dyDescent="0.75">
      <c r="A51" s="4" t="s">
        <v>126</v>
      </c>
      <c r="B51" t="s">
        <v>241</v>
      </c>
      <c r="C51">
        <v>244</v>
      </c>
      <c r="D51">
        <v>2028</v>
      </c>
      <c r="E51">
        <v>87</v>
      </c>
      <c r="F51" s="12">
        <v>7.5861179202683537E-2</v>
      </c>
      <c r="G51" s="12">
        <v>8.154454970620062E-3</v>
      </c>
      <c r="H51" s="12">
        <v>-0.15565600095158794</v>
      </c>
      <c r="I51" s="12">
        <v>-0.12684548630677339</v>
      </c>
      <c r="J51" s="12">
        <v>0.19238464020651813</v>
      </c>
      <c r="K51" s="12">
        <v>0.2273489932885906</v>
      </c>
      <c r="L51" s="12">
        <v>0.10028002557713922</v>
      </c>
      <c r="M51" s="12">
        <v>-1.0560910602993911E-2</v>
      </c>
      <c r="N51" s="12">
        <v>9.0067646939684831E-2</v>
      </c>
      <c r="O51" s="23">
        <v>342</v>
      </c>
      <c r="P51" s="23">
        <v>3476</v>
      </c>
      <c r="Q51" s="23">
        <v>1481</v>
      </c>
    </row>
    <row r="52" spans="1:17" x14ac:dyDescent="0.75">
      <c r="A52" s="4" t="s">
        <v>127</v>
      </c>
      <c r="B52" t="s">
        <v>240</v>
      </c>
      <c r="C52">
        <v>87</v>
      </c>
      <c r="D52">
        <v>1792</v>
      </c>
      <c r="E52">
        <v>68</v>
      </c>
      <c r="F52" s="12">
        <v>8.154454970620062E-3</v>
      </c>
      <c r="G52" s="12">
        <v>-0.15565600095158794</v>
      </c>
      <c r="H52" s="12">
        <v>-0.12684548630677339</v>
      </c>
      <c r="I52" s="12">
        <v>0.19238464020651813</v>
      </c>
      <c r="J52" s="12">
        <v>0.2273489932885906</v>
      </c>
      <c r="K52" s="12">
        <v>0.10028002557713922</v>
      </c>
      <c r="L52" s="12">
        <v>-1.0560910602993911E-2</v>
      </c>
      <c r="M52" s="12">
        <v>9.0067646939684831E-2</v>
      </c>
      <c r="N52" s="12">
        <v>-2.9430891287787309E-2</v>
      </c>
      <c r="O52" s="23">
        <v>401</v>
      </c>
      <c r="P52" s="23">
        <v>3356</v>
      </c>
      <c r="Q52" s="23">
        <v>1534</v>
      </c>
    </row>
    <row r="53" spans="1:17" x14ac:dyDescent="0.75">
      <c r="A53" s="4" t="s">
        <v>128</v>
      </c>
      <c r="B53" t="s">
        <v>239</v>
      </c>
      <c r="C53">
        <v>58</v>
      </c>
      <c r="D53">
        <v>1371</v>
      </c>
      <c r="E53">
        <v>55</v>
      </c>
      <c r="F53" s="12">
        <v>-0.15565600095158794</v>
      </c>
      <c r="G53" s="12">
        <v>-0.12684548630677339</v>
      </c>
      <c r="H53" s="12">
        <v>0.19238464020651813</v>
      </c>
      <c r="I53" s="12">
        <v>0.2273489932885906</v>
      </c>
      <c r="J53" s="12">
        <v>0.10028002557713922</v>
      </c>
      <c r="K53" s="12">
        <v>-1.0560910602993911E-2</v>
      </c>
      <c r="L53" s="12">
        <v>9.0067646939684831E-2</v>
      </c>
      <c r="M53" s="12">
        <v>-2.9430891287787309E-2</v>
      </c>
      <c r="N53" s="12">
        <v>-3.6296111951298893E-2</v>
      </c>
      <c r="O53" s="23">
        <v>387</v>
      </c>
      <c r="P53" s="23">
        <v>2514</v>
      </c>
      <c r="Q53" s="23">
        <v>1200</v>
      </c>
    </row>
    <row r="54" spans="1:17" x14ac:dyDescent="0.75">
      <c r="A54" s="4" t="s">
        <v>129</v>
      </c>
      <c r="B54" t="s">
        <v>238</v>
      </c>
      <c r="C54">
        <v>153</v>
      </c>
      <c r="D54">
        <v>1233</v>
      </c>
      <c r="E54">
        <v>53</v>
      </c>
      <c r="F54" s="12">
        <v>-0.12684548630677339</v>
      </c>
      <c r="G54" s="12">
        <v>0.19238464020651813</v>
      </c>
      <c r="H54" s="12">
        <v>0.2273489932885906</v>
      </c>
      <c r="I54" s="12">
        <v>0.10028002557713922</v>
      </c>
      <c r="J54" s="12">
        <v>-1.0560910602993911E-2</v>
      </c>
      <c r="K54" s="12">
        <v>9.0067646939684831E-2</v>
      </c>
      <c r="L54" s="12">
        <v>-2.9430891287787309E-2</v>
      </c>
      <c r="M54" s="12">
        <v>-3.6296111951298893E-2</v>
      </c>
      <c r="N54" s="12">
        <v>-2.6320494229355784E-2</v>
      </c>
      <c r="O54" s="23">
        <v>322</v>
      </c>
      <c r="P54" s="23">
        <v>2541</v>
      </c>
      <c r="Q54" s="23">
        <v>1238</v>
      </c>
    </row>
    <row r="55" spans="1:17" x14ac:dyDescent="0.75">
      <c r="A55" s="4" t="s">
        <v>130</v>
      </c>
      <c r="B55" t="s">
        <v>237</v>
      </c>
      <c r="C55">
        <v>183</v>
      </c>
      <c r="D55">
        <v>1991</v>
      </c>
      <c r="E55">
        <v>71</v>
      </c>
      <c r="F55" s="12">
        <v>0.19238464020651813</v>
      </c>
      <c r="G55" s="12">
        <v>0.2273489932885906</v>
      </c>
      <c r="H55" s="12">
        <v>0.10028002557713922</v>
      </c>
      <c r="I55" s="12">
        <v>-1.0560910602993911E-2</v>
      </c>
      <c r="J55" s="12">
        <v>9.0067646939684831E-2</v>
      </c>
      <c r="K55" s="12">
        <v>-2.9430891287787309E-2</v>
      </c>
      <c r="L55" s="12">
        <v>-3.6296111951298893E-2</v>
      </c>
      <c r="M55" s="12">
        <v>-2.6320494229355784E-2</v>
      </c>
      <c r="N55" s="12">
        <v>0.1048229149665416</v>
      </c>
      <c r="O55" s="23">
        <v>339</v>
      </c>
      <c r="P55" s="23">
        <v>2932</v>
      </c>
      <c r="Q55" s="23">
        <v>1081</v>
      </c>
    </row>
    <row r="56" spans="1:17" x14ac:dyDescent="0.75">
      <c r="A56" s="4" t="s">
        <v>131</v>
      </c>
      <c r="B56" t="s">
        <v>236</v>
      </c>
      <c r="C56">
        <v>128</v>
      </c>
      <c r="D56">
        <v>1949</v>
      </c>
      <c r="E56">
        <v>65</v>
      </c>
      <c r="F56" s="12">
        <v>0.2273489932885906</v>
      </c>
      <c r="G56" s="12">
        <v>0.10028002557713922</v>
      </c>
      <c r="H56" s="12">
        <v>-1.0560910602993911E-2</v>
      </c>
      <c r="I56" s="12">
        <v>9.0067646939684831E-2</v>
      </c>
      <c r="J56" s="12">
        <v>-2.9430891287787309E-2</v>
      </c>
      <c r="K56" s="12">
        <v>-3.6296111951298893E-2</v>
      </c>
      <c r="L56" s="12">
        <v>-2.6320494229355784E-2</v>
      </c>
      <c r="M56" s="12">
        <v>0.1048229149665416</v>
      </c>
      <c r="N56" s="12">
        <v>-6.7954352402407991E-2</v>
      </c>
      <c r="O56" s="23">
        <v>371</v>
      </c>
      <c r="P56" s="23">
        <v>3130</v>
      </c>
      <c r="Q56" s="23">
        <v>897</v>
      </c>
    </row>
    <row r="57" spans="1:17" x14ac:dyDescent="0.75">
      <c r="A57" s="4" t="s">
        <v>132</v>
      </c>
      <c r="B57" t="s">
        <v>235</v>
      </c>
      <c r="C57">
        <v>337</v>
      </c>
      <c r="D57">
        <v>1794</v>
      </c>
      <c r="E57">
        <v>726</v>
      </c>
      <c r="F57" s="12">
        <v>0.10028002557713922</v>
      </c>
      <c r="G57" s="12">
        <v>-1.0560910602993911E-2</v>
      </c>
      <c r="H57" s="12">
        <v>9.0067646939684831E-2</v>
      </c>
      <c r="I57" s="12">
        <v>-2.9430891287787309E-2</v>
      </c>
      <c r="J57" s="12">
        <v>-3.6296111951298893E-2</v>
      </c>
      <c r="K57" s="12">
        <v>-2.6320494229355784E-2</v>
      </c>
      <c r="L57" s="12">
        <v>0.1048229149665416</v>
      </c>
      <c r="M57" s="12">
        <v>-6.7954352402407991E-2</v>
      </c>
      <c r="N57" s="12">
        <v>1.0322146055394832E-2</v>
      </c>
      <c r="O57" s="23">
        <v>170</v>
      </c>
      <c r="P57" s="23">
        <v>1244</v>
      </c>
      <c r="Q57" s="23">
        <v>463</v>
      </c>
    </row>
    <row r="58" spans="1:17" x14ac:dyDescent="0.75">
      <c r="A58" s="4" t="s">
        <v>133</v>
      </c>
      <c r="B58" t="s">
        <v>234</v>
      </c>
      <c r="C58">
        <v>217</v>
      </c>
      <c r="D58">
        <v>1521</v>
      </c>
      <c r="E58">
        <v>801</v>
      </c>
      <c r="F58" s="12">
        <v>-1.0560910602993911E-2</v>
      </c>
      <c r="G58" s="12">
        <v>9.0067646939684831E-2</v>
      </c>
      <c r="H58" s="12">
        <v>-2.9430891287787309E-2</v>
      </c>
      <c r="I58" s="12">
        <v>-3.6296111951298893E-2</v>
      </c>
      <c r="J58" s="12">
        <v>-2.6320494229355784E-2</v>
      </c>
      <c r="K58" s="12">
        <v>0.1048229149665416</v>
      </c>
      <c r="L58" s="12">
        <v>-6.7954352402407991E-2</v>
      </c>
      <c r="M58" s="12">
        <v>1.0322146055394832E-2</v>
      </c>
      <c r="N58" s="12">
        <v>-3.586626139817628E-2</v>
      </c>
      <c r="O58" s="23">
        <v>141</v>
      </c>
      <c r="P58" s="23">
        <v>1040</v>
      </c>
      <c r="Q58" s="23">
        <v>417</v>
      </c>
    </row>
    <row r="59" spans="1:17" x14ac:dyDescent="0.75">
      <c r="A59" s="4" t="s">
        <v>134</v>
      </c>
      <c r="B59" t="s">
        <v>233</v>
      </c>
      <c r="C59">
        <v>488</v>
      </c>
      <c r="D59">
        <v>1623</v>
      </c>
      <c r="E59">
        <v>1033</v>
      </c>
      <c r="F59" s="12">
        <v>9.0067646939684831E-2</v>
      </c>
      <c r="G59" s="12">
        <v>-2.9430891287787309E-2</v>
      </c>
      <c r="H59" s="12">
        <v>-3.6296111951298893E-2</v>
      </c>
      <c r="I59" s="12">
        <v>-2.6320494229355784E-2</v>
      </c>
      <c r="J59" s="12">
        <v>0.1048229149665416</v>
      </c>
      <c r="K59" s="12">
        <v>-6.7954352402407991E-2</v>
      </c>
      <c r="L59" s="12">
        <v>1.0322146055394832E-2</v>
      </c>
      <c r="M59" s="12">
        <v>-3.586626139817628E-2</v>
      </c>
      <c r="N59" s="12">
        <v>5.7560102509863764E-3</v>
      </c>
      <c r="O59" s="23">
        <v>124</v>
      </c>
      <c r="P59" s="23">
        <v>1059</v>
      </c>
      <c r="Q59" s="23">
        <v>552</v>
      </c>
    </row>
    <row r="60" spans="1:17" x14ac:dyDescent="0.75">
      <c r="A60" s="4" t="s">
        <v>135</v>
      </c>
      <c r="B60" t="s">
        <v>232</v>
      </c>
      <c r="C60">
        <v>224</v>
      </c>
      <c r="D60">
        <v>1878</v>
      </c>
      <c r="E60">
        <v>903</v>
      </c>
      <c r="F60" s="12">
        <v>-2.9430891287787309E-2</v>
      </c>
      <c r="G60" s="12">
        <v>-3.6296111951298893E-2</v>
      </c>
      <c r="H60" s="12">
        <v>-2.6320494229355784E-2</v>
      </c>
      <c r="I60" s="12">
        <v>0.1048229149665416</v>
      </c>
      <c r="J60" s="12">
        <v>-6.7954352402407991E-2</v>
      </c>
      <c r="K60" s="12">
        <v>1.0322146055394832E-2</v>
      </c>
      <c r="L60" s="12">
        <v>-3.586626139817628E-2</v>
      </c>
      <c r="M60" s="12">
        <v>5.7560102509863764E-3</v>
      </c>
      <c r="N60" s="12">
        <v>-1.0677667900260923E-2</v>
      </c>
      <c r="O60" s="23">
        <v>190</v>
      </c>
      <c r="P60" s="23">
        <v>991</v>
      </c>
      <c r="Q60" s="23">
        <v>452</v>
      </c>
    </row>
    <row r="61" spans="1:17" x14ac:dyDescent="0.75">
      <c r="A61" s="4" t="s">
        <v>136</v>
      </c>
      <c r="B61" t="s">
        <v>231</v>
      </c>
      <c r="C61">
        <v>400</v>
      </c>
      <c r="D61">
        <v>1648</v>
      </c>
      <c r="E61">
        <v>1012</v>
      </c>
      <c r="F61" s="12">
        <v>-3.6296111951298893E-2</v>
      </c>
      <c r="G61" s="12">
        <v>-2.6320494229355784E-2</v>
      </c>
      <c r="H61" s="12">
        <v>0.1048229149665416</v>
      </c>
      <c r="I61" s="12">
        <v>-6.7954352402407991E-2</v>
      </c>
      <c r="J61" s="12">
        <v>1.0322146055394832E-2</v>
      </c>
      <c r="K61" s="12">
        <v>-3.586626139817628E-2</v>
      </c>
      <c r="L61" s="12">
        <v>5.7560102509863764E-3</v>
      </c>
      <c r="M61" s="12">
        <v>-1.0677667900260923E-2</v>
      </c>
      <c r="N61" s="12">
        <v>-5.7848367776619503E-3</v>
      </c>
      <c r="O61" s="23">
        <v>143</v>
      </c>
      <c r="P61" s="23">
        <v>1016</v>
      </c>
      <c r="Q61" s="23">
        <v>522</v>
      </c>
    </row>
    <row r="62" spans="1:17" x14ac:dyDescent="0.75">
      <c r="A62" s="4" t="s">
        <v>137</v>
      </c>
      <c r="B62" t="s">
        <v>230</v>
      </c>
      <c r="C62">
        <v>347</v>
      </c>
      <c r="D62">
        <v>1440</v>
      </c>
      <c r="E62">
        <v>1066</v>
      </c>
      <c r="F62" s="12">
        <v>-2.6320494229355784E-2</v>
      </c>
      <c r="G62" s="12">
        <v>0.1048229149665416</v>
      </c>
      <c r="H62" s="12">
        <v>-6.7954352402407991E-2</v>
      </c>
      <c r="I62" s="12">
        <v>1.0322146055394832E-2</v>
      </c>
      <c r="J62" s="12">
        <v>-3.586626139817628E-2</v>
      </c>
      <c r="K62" s="12">
        <v>5.7560102509863764E-3</v>
      </c>
      <c r="L62" s="12">
        <v>-1.0677667900260923E-2</v>
      </c>
      <c r="M62" s="12">
        <v>-5.7848367776619503E-3</v>
      </c>
      <c r="N62" s="12">
        <v>5.5429910769357216E-2</v>
      </c>
      <c r="O62" s="23">
        <v>110</v>
      </c>
      <c r="P62" s="23">
        <v>921</v>
      </c>
      <c r="Q62" s="23">
        <v>452</v>
      </c>
    </row>
    <row r="63" spans="1:17" x14ac:dyDescent="0.75">
      <c r="A63" s="4" t="s">
        <v>138</v>
      </c>
      <c r="B63" t="s">
        <v>229</v>
      </c>
      <c r="C63">
        <v>327</v>
      </c>
      <c r="D63">
        <v>1340</v>
      </c>
      <c r="E63">
        <v>1124</v>
      </c>
      <c r="F63" s="12">
        <v>0.1048229149665416</v>
      </c>
      <c r="G63" s="12">
        <v>-6.7954352402407991E-2</v>
      </c>
      <c r="H63" s="12">
        <v>1.0322146055394832E-2</v>
      </c>
      <c r="I63" s="12">
        <v>-3.586626139817628E-2</v>
      </c>
      <c r="J63" s="12">
        <v>5.7560102509863764E-3</v>
      </c>
      <c r="K63" s="12">
        <v>-1.0677667900260923E-2</v>
      </c>
      <c r="L63" s="12">
        <v>-5.7848367776619503E-3</v>
      </c>
      <c r="M63" s="12">
        <v>5.5429910769357216E-2</v>
      </c>
      <c r="N63" s="12">
        <v>1.3869949740912492E-2</v>
      </c>
      <c r="O63" s="23">
        <v>160</v>
      </c>
      <c r="P63" s="23">
        <v>892</v>
      </c>
      <c r="Q63" s="23">
        <v>494</v>
      </c>
    </row>
    <row r="64" spans="1:17" x14ac:dyDescent="0.75">
      <c r="A64" s="4" t="s">
        <v>139</v>
      </c>
      <c r="B64" t="s">
        <v>228</v>
      </c>
      <c r="C64">
        <v>241</v>
      </c>
      <c r="D64">
        <v>1280</v>
      </c>
      <c r="E64">
        <v>2748</v>
      </c>
      <c r="F64" s="12">
        <v>-6.7954352402407991E-2</v>
      </c>
      <c r="G64" s="12">
        <v>1.0322146055394832E-2</v>
      </c>
      <c r="H64" s="12">
        <v>-3.586626139817628E-2</v>
      </c>
      <c r="I64" s="12">
        <v>5.7560102509863764E-3</v>
      </c>
      <c r="J64" s="12">
        <v>-1.0677667900260923E-2</v>
      </c>
      <c r="K64" s="12">
        <v>-5.7848367776619503E-3</v>
      </c>
      <c r="L64" s="12">
        <v>5.5429910769357216E-2</v>
      </c>
      <c r="M64" s="12">
        <v>1.3869949740912492E-2</v>
      </c>
      <c r="N64" s="12">
        <v>-0.50244014909887413</v>
      </c>
      <c r="O64" s="23">
        <v>113</v>
      </c>
      <c r="P64" s="23">
        <v>849</v>
      </c>
      <c r="Q64" s="23">
        <v>470</v>
      </c>
    </row>
    <row r="65" spans="1:17" x14ac:dyDescent="0.75">
      <c r="A65" s="4" t="s">
        <v>140</v>
      </c>
      <c r="B65" t="s">
        <v>295</v>
      </c>
      <c r="C65">
        <v>276</v>
      </c>
      <c r="D65">
        <v>1335</v>
      </c>
      <c r="E65">
        <v>2908</v>
      </c>
      <c r="F65" s="12">
        <v>1.0322146055394832E-2</v>
      </c>
      <c r="G65" s="12">
        <v>-3.586626139817628E-2</v>
      </c>
      <c r="H65" s="12">
        <v>5.7560102509863764E-3</v>
      </c>
      <c r="I65" s="12">
        <v>-1.0677667900260923E-2</v>
      </c>
      <c r="J65" s="12">
        <v>-5.7848367776619503E-3</v>
      </c>
      <c r="K65" s="12">
        <v>5.5429910769357216E-2</v>
      </c>
      <c r="L65" s="12">
        <v>1.3869949740912492E-2</v>
      </c>
      <c r="M65" s="12">
        <v>-0.50244014909887413</v>
      </c>
      <c r="N65" s="12">
        <v>0</v>
      </c>
      <c r="O65" s="23">
        <v>183</v>
      </c>
      <c r="P65" s="23">
        <v>673</v>
      </c>
      <c r="Q65" s="23">
        <v>428</v>
      </c>
    </row>
    <row r="66" spans="1:17" x14ac:dyDescent="0.75">
      <c r="A66" s="4" t="s">
        <v>141</v>
      </c>
      <c r="B66" t="s">
        <v>226</v>
      </c>
      <c r="C66">
        <v>282</v>
      </c>
      <c r="D66">
        <v>1143</v>
      </c>
      <c r="E66">
        <v>2021</v>
      </c>
      <c r="F66" s="12">
        <v>-3.586626139817628E-2</v>
      </c>
      <c r="G66" s="12">
        <v>5.7560102509863764E-3</v>
      </c>
      <c r="H66" s="12">
        <v>-1.0677667900260923E-2</v>
      </c>
      <c r="I66" s="12">
        <v>-5.7848367776619503E-3</v>
      </c>
      <c r="J66" s="12">
        <v>5.5429910769357216E-2</v>
      </c>
      <c r="K66" s="12">
        <v>1.3869949740912492E-2</v>
      </c>
      <c r="L66" s="12">
        <v>-0.50244014909887413</v>
      </c>
      <c r="M66" s="12">
        <v>0</v>
      </c>
      <c r="N66" s="12">
        <v>0</v>
      </c>
      <c r="O66" s="23">
        <v>114</v>
      </c>
      <c r="P66" s="23">
        <v>757</v>
      </c>
      <c r="Q66" s="23">
        <v>476</v>
      </c>
    </row>
    <row r="67" spans="1:17" x14ac:dyDescent="0.75">
      <c r="A67" s="4" t="s">
        <v>142</v>
      </c>
      <c r="B67" t="s">
        <v>225</v>
      </c>
      <c r="C67">
        <v>236</v>
      </c>
      <c r="D67">
        <v>2369</v>
      </c>
      <c r="E67">
        <v>1597</v>
      </c>
      <c r="F67" s="12">
        <v>5.7560102509863764E-3</v>
      </c>
      <c r="G67" s="12">
        <v>-1.0677667900260923E-2</v>
      </c>
      <c r="H67" s="12">
        <v>-5.7848367776619503E-3</v>
      </c>
      <c r="I67" s="12">
        <v>5.5429910769357216E-2</v>
      </c>
      <c r="J67" s="12">
        <v>1.3869949740912492E-2</v>
      </c>
      <c r="K67" s="12">
        <v>-0.50244014909887413</v>
      </c>
      <c r="L67" s="12">
        <v>0</v>
      </c>
      <c r="M67" s="12">
        <v>0</v>
      </c>
      <c r="N67" s="12">
        <v>0</v>
      </c>
      <c r="O67" s="23">
        <v>146</v>
      </c>
      <c r="P67" s="23">
        <v>702</v>
      </c>
      <c r="Q67" s="23">
        <v>451</v>
      </c>
    </row>
    <row r="68" spans="1:17" x14ac:dyDescent="0.75">
      <c r="A68" s="4" t="s">
        <v>143</v>
      </c>
      <c r="B68" t="s">
        <v>224</v>
      </c>
      <c r="C68">
        <v>229</v>
      </c>
      <c r="D68">
        <v>921</v>
      </c>
      <c r="E68">
        <v>1425</v>
      </c>
      <c r="F68" s="12">
        <v>-1.0677667900260923E-2</v>
      </c>
      <c r="G68" s="12">
        <v>-5.7848367776619503E-3</v>
      </c>
      <c r="H68" s="12">
        <v>5.5429910769357216E-2</v>
      </c>
      <c r="I68" s="12">
        <v>1.3869949740912492E-2</v>
      </c>
      <c r="J68" s="12">
        <v>-0.50244014909887413</v>
      </c>
      <c r="K68" s="12">
        <v>0</v>
      </c>
      <c r="L68" s="12">
        <v>0</v>
      </c>
      <c r="M68" s="12">
        <v>0</v>
      </c>
      <c r="N68" s="12">
        <v>0</v>
      </c>
      <c r="O68" s="23">
        <v>120</v>
      </c>
      <c r="P68" s="23">
        <v>703</v>
      </c>
      <c r="Q68" s="23">
        <v>458</v>
      </c>
    </row>
    <row r="69" spans="1:17" x14ac:dyDescent="0.75">
      <c r="A69" s="4" t="s">
        <v>144</v>
      </c>
      <c r="B69" t="s">
        <v>223</v>
      </c>
      <c r="C69">
        <v>239</v>
      </c>
      <c r="D69">
        <v>991</v>
      </c>
      <c r="E69">
        <v>1255</v>
      </c>
      <c r="F69" s="12">
        <v>-5.7848367776619503E-3</v>
      </c>
      <c r="G69" s="12">
        <v>5.5429910769357216E-2</v>
      </c>
      <c r="H69" s="12">
        <v>1.3869949740912492E-2</v>
      </c>
      <c r="I69" s="12">
        <v>-0.50244014909887413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23">
        <v>131</v>
      </c>
      <c r="P69" s="23">
        <v>773</v>
      </c>
      <c r="Q69" s="23">
        <v>443</v>
      </c>
    </row>
    <row r="70" spans="1:17" x14ac:dyDescent="0.75">
      <c r="A70" s="4" t="s">
        <v>145</v>
      </c>
      <c r="B70" t="s">
        <v>222</v>
      </c>
      <c r="C70">
        <v>237</v>
      </c>
      <c r="D70">
        <v>1005</v>
      </c>
      <c r="E70">
        <v>1272</v>
      </c>
      <c r="F70" s="12">
        <v>5.5429910769357216E-2</v>
      </c>
      <c r="G70" s="12">
        <v>1.3869949740912492E-2</v>
      </c>
      <c r="H70" s="12">
        <v>-0.50244014909887413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23">
        <v>114</v>
      </c>
      <c r="P70" s="23">
        <v>809</v>
      </c>
      <c r="Q70" s="23">
        <v>498</v>
      </c>
    </row>
    <row r="71" spans="1:17" x14ac:dyDescent="0.75">
      <c r="A71" s="4" t="s">
        <v>146</v>
      </c>
      <c r="B71" t="s">
        <v>221</v>
      </c>
      <c r="C71">
        <v>206</v>
      </c>
      <c r="D71">
        <v>1110</v>
      </c>
      <c r="E71">
        <v>1226</v>
      </c>
      <c r="F71" s="12">
        <v>1.3869949740912492E-2</v>
      </c>
      <c r="G71" s="12">
        <v>-0.50244014909887413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23">
        <v>178</v>
      </c>
      <c r="P71" s="23">
        <v>840</v>
      </c>
      <c r="Q71" s="23">
        <v>556</v>
      </c>
    </row>
    <row r="72" spans="1:17" x14ac:dyDescent="0.75">
      <c r="A72" s="4" t="s">
        <v>147</v>
      </c>
      <c r="B72" t="s">
        <v>220</v>
      </c>
      <c r="C72">
        <v>206</v>
      </c>
      <c r="D72">
        <v>862</v>
      </c>
      <c r="E72">
        <v>1053</v>
      </c>
      <c r="F72" s="12">
        <v>-0.50244014909887413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23">
        <v>337</v>
      </c>
      <c r="P72" s="23">
        <v>1060</v>
      </c>
      <c r="Q72" s="23">
        <v>494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58E04-41FF-4200-A97D-1F7FD7443F8D}">
  <dimension ref="A1:P18"/>
  <sheetViews>
    <sheetView workbookViewId="0">
      <selection activeCell="E23" sqref="E23"/>
    </sheetView>
  </sheetViews>
  <sheetFormatPr defaultRowHeight="14.75" x14ac:dyDescent="0.75"/>
  <cols>
    <col min="1" max="1" width="26" bestFit="1" customWidth="1"/>
    <col min="2" max="2" width="24.86328125" bestFit="1" customWidth="1"/>
    <col min="3" max="3" width="23.453125" bestFit="1" customWidth="1"/>
    <col min="4" max="4" width="23.6796875" bestFit="1" customWidth="1"/>
    <col min="5" max="5" width="26.6796875" bestFit="1" customWidth="1"/>
    <col min="6" max="11" width="12.2265625" bestFit="1" customWidth="1"/>
    <col min="12" max="13" width="11.6796875" bestFit="1" customWidth="1"/>
    <col min="14" max="14" width="20.08984375" bestFit="1" customWidth="1"/>
    <col min="15" max="15" width="18.86328125" bestFit="1" customWidth="1"/>
    <col min="16" max="16" width="19" bestFit="1" customWidth="1"/>
  </cols>
  <sheetData>
    <row r="1" spans="1:16" x14ac:dyDescent="0.75">
      <c r="A1" s="29"/>
      <c r="B1" s="29" t="s">
        <v>350</v>
      </c>
      <c r="C1" s="29" t="s">
        <v>351</v>
      </c>
      <c r="D1" s="29" t="s">
        <v>352</v>
      </c>
      <c r="E1" s="29" t="s">
        <v>353</v>
      </c>
      <c r="F1" s="29" t="s">
        <v>311</v>
      </c>
      <c r="G1" s="29" t="s">
        <v>312</v>
      </c>
      <c r="H1" s="29" t="s">
        <v>313</v>
      </c>
      <c r="I1" s="29" t="s">
        <v>314</v>
      </c>
      <c r="J1" s="29" t="s">
        <v>315</v>
      </c>
      <c r="K1" s="29" t="s">
        <v>316</v>
      </c>
      <c r="L1" s="29" t="s">
        <v>317</v>
      </c>
      <c r="M1" s="29" t="s">
        <v>318</v>
      </c>
      <c r="N1" s="29" t="s">
        <v>307</v>
      </c>
      <c r="O1" s="29" t="s">
        <v>308</v>
      </c>
      <c r="P1" s="29" t="s">
        <v>309</v>
      </c>
    </row>
    <row r="2" spans="1:16" x14ac:dyDescent="0.75">
      <c r="A2" s="27" t="s">
        <v>350</v>
      </c>
      <c r="B2" s="27">
        <v>1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16" x14ac:dyDescent="0.75">
      <c r="A3" s="27" t="s">
        <v>351</v>
      </c>
      <c r="B3" s="27">
        <v>0.73946735359775317</v>
      </c>
      <c r="C3" s="27">
        <v>1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</row>
    <row r="4" spans="1:16" x14ac:dyDescent="0.75">
      <c r="A4" s="27" t="s">
        <v>352</v>
      </c>
      <c r="B4" s="27">
        <v>0.21406170056302035</v>
      </c>
      <c r="C4" s="27">
        <v>2.1269638211348713E-2</v>
      </c>
      <c r="D4" s="27">
        <v>1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</row>
    <row r="5" spans="1:16" x14ac:dyDescent="0.75">
      <c r="A5" s="27" t="s">
        <v>353</v>
      </c>
      <c r="B5" s="27">
        <v>-0.11517500459813573</v>
      </c>
      <c r="C5" s="27">
        <v>-9.9688012617731692E-2</v>
      </c>
      <c r="D5" s="27">
        <v>-0.14733319550592056</v>
      </c>
      <c r="E5" s="27">
        <v>1</v>
      </c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</row>
    <row r="6" spans="1:16" x14ac:dyDescent="0.75">
      <c r="A6" s="27" t="s">
        <v>311</v>
      </c>
      <c r="B6" s="27">
        <v>-0.15916298124466521</v>
      </c>
      <c r="C6" s="27">
        <v>-0.19193031458323434</v>
      </c>
      <c r="D6" s="27">
        <v>-0.16081356056444893</v>
      </c>
      <c r="E6" s="27">
        <v>0.1443241256446412</v>
      </c>
      <c r="F6" s="27">
        <v>1</v>
      </c>
      <c r="G6" s="27"/>
      <c r="H6" s="27"/>
      <c r="I6" s="27"/>
      <c r="J6" s="27"/>
      <c r="K6" s="27"/>
      <c r="L6" s="27"/>
      <c r="M6" s="27"/>
      <c r="N6" s="27"/>
      <c r="O6" s="27"/>
      <c r="P6" s="27"/>
    </row>
    <row r="7" spans="1:16" x14ac:dyDescent="0.75">
      <c r="A7" s="27" t="s">
        <v>312</v>
      </c>
      <c r="B7" s="27">
        <v>-0.1936707526618513</v>
      </c>
      <c r="C7" s="27">
        <v>-0.15692744262869249</v>
      </c>
      <c r="D7" s="27">
        <v>-0.15809344912569462</v>
      </c>
      <c r="E7" s="27">
        <v>-0.14498239009300778</v>
      </c>
      <c r="F7" s="27">
        <v>0.23538566725448593</v>
      </c>
      <c r="G7" s="27">
        <v>1</v>
      </c>
      <c r="H7" s="27"/>
      <c r="I7" s="27"/>
      <c r="J7" s="27"/>
      <c r="K7" s="27"/>
      <c r="L7" s="27"/>
      <c r="M7" s="27"/>
      <c r="N7" s="27"/>
      <c r="O7" s="27"/>
      <c r="P7" s="27"/>
    </row>
    <row r="8" spans="1:16" x14ac:dyDescent="0.75">
      <c r="A8" s="27" t="s">
        <v>313</v>
      </c>
      <c r="B8" s="27">
        <v>-0.15670233640646664</v>
      </c>
      <c r="C8" s="27">
        <v>-8.2335892986116085E-2</v>
      </c>
      <c r="D8" s="27">
        <v>-0.15544961641843302</v>
      </c>
      <c r="E8" s="27">
        <v>-6.0949541298536802E-2</v>
      </c>
      <c r="F8" s="27">
        <v>-0.10333840542348777</v>
      </c>
      <c r="G8" s="27">
        <v>0.13122490916077587</v>
      </c>
      <c r="H8" s="27">
        <v>1</v>
      </c>
      <c r="I8" s="27"/>
      <c r="J8" s="27"/>
      <c r="K8" s="27"/>
      <c r="L8" s="27"/>
      <c r="M8" s="27"/>
      <c r="N8" s="27"/>
      <c r="O8" s="27"/>
      <c r="P8" s="27"/>
    </row>
    <row r="9" spans="1:16" x14ac:dyDescent="0.75">
      <c r="A9" s="27" t="s">
        <v>314</v>
      </c>
      <c r="B9" s="27">
        <v>2.6125420262243324E-2</v>
      </c>
      <c r="C9" s="27">
        <v>-1.290683179429093E-2</v>
      </c>
      <c r="D9" s="27">
        <v>-0.15507293081296275</v>
      </c>
      <c r="E9" s="27">
        <v>9.3909773929585313E-2</v>
      </c>
      <c r="F9" s="27">
        <v>-5.8939187873455812E-2</v>
      </c>
      <c r="G9" s="27">
        <v>-0.121398348580284</v>
      </c>
      <c r="H9" s="27">
        <v>0.131961354926596</v>
      </c>
      <c r="I9" s="27">
        <v>1</v>
      </c>
      <c r="J9" s="27"/>
      <c r="K9" s="27"/>
      <c r="L9" s="27"/>
      <c r="M9" s="27"/>
      <c r="N9" s="27"/>
      <c r="O9" s="27"/>
      <c r="P9" s="27"/>
    </row>
    <row r="10" spans="1:16" x14ac:dyDescent="0.75">
      <c r="A10" s="27" t="s">
        <v>315</v>
      </c>
      <c r="B10" s="27">
        <v>-2.924227754376215E-2</v>
      </c>
      <c r="C10" s="27">
        <v>-0.12282525983348587</v>
      </c>
      <c r="D10" s="27">
        <v>-0.14586896284428966</v>
      </c>
      <c r="E10" s="27">
        <v>-6.2508314987410968E-2</v>
      </c>
      <c r="F10" s="27">
        <v>9.615236290727408E-2</v>
      </c>
      <c r="G10" s="27">
        <v>-6.7498175074602262E-2</v>
      </c>
      <c r="H10" s="27">
        <v>-0.12881703584337786</v>
      </c>
      <c r="I10" s="27">
        <v>0.13187975215272529</v>
      </c>
      <c r="J10" s="27">
        <v>1</v>
      </c>
      <c r="K10" s="27"/>
      <c r="L10" s="27"/>
      <c r="M10" s="27"/>
      <c r="N10" s="27"/>
      <c r="O10" s="27"/>
      <c r="P10" s="27"/>
    </row>
    <row r="11" spans="1:16" x14ac:dyDescent="0.75">
      <c r="A11" s="27" t="s">
        <v>316</v>
      </c>
      <c r="B11" s="27">
        <v>-4.2302295860124114E-2</v>
      </c>
      <c r="C11" s="27">
        <v>-3.0002583951882995E-2</v>
      </c>
      <c r="D11" s="27">
        <v>-0.18744455789337766</v>
      </c>
      <c r="E11" s="27">
        <v>-2.2904134480314489E-2</v>
      </c>
      <c r="F11" s="27">
        <v>-4.1798793780849802E-2</v>
      </c>
      <c r="G11" s="27">
        <v>4.5315887893690968E-2</v>
      </c>
      <c r="H11" s="27">
        <v>-0.11248637875592081</v>
      </c>
      <c r="I11" s="27">
        <v>-0.13232870976359251</v>
      </c>
      <c r="J11" s="27">
        <v>0.1322609628042993</v>
      </c>
      <c r="K11" s="27">
        <v>1</v>
      </c>
      <c r="L11" s="27"/>
      <c r="M11" s="27"/>
      <c r="N11" s="27"/>
      <c r="O11" s="27"/>
      <c r="P11" s="27"/>
    </row>
    <row r="12" spans="1:16" x14ac:dyDescent="0.75">
      <c r="A12" s="27" t="s">
        <v>317</v>
      </c>
      <c r="B12" s="27">
        <v>-0.18746168923660883</v>
      </c>
      <c r="C12" s="27">
        <v>-4.925569833162935E-2</v>
      </c>
      <c r="D12" s="27">
        <v>-0.34379387804594597</v>
      </c>
      <c r="E12" s="27">
        <v>-1.8467134379023083E-2</v>
      </c>
      <c r="F12" s="27">
        <v>-2.9406845169152377E-2</v>
      </c>
      <c r="G12" s="27">
        <v>-2.8922285020672702E-2</v>
      </c>
      <c r="H12" s="27">
        <v>5.8901558250685999E-2</v>
      </c>
      <c r="I12" s="27">
        <v>-0.11193086087572282</v>
      </c>
      <c r="J12" s="27">
        <v>-0.13219404992656367</v>
      </c>
      <c r="K12" s="27">
        <v>0.13860516739892575</v>
      </c>
      <c r="L12" s="27">
        <v>1</v>
      </c>
      <c r="M12" s="27"/>
      <c r="N12" s="27"/>
      <c r="O12" s="27"/>
      <c r="P12" s="27"/>
    </row>
    <row r="13" spans="1:16" x14ac:dyDescent="0.75">
      <c r="A13" s="27" t="s">
        <v>318</v>
      </c>
      <c r="B13" s="27">
        <v>-8.4429720368940114E-2</v>
      </c>
      <c r="C13" s="27">
        <v>-2.4575600932490116E-2</v>
      </c>
      <c r="D13" s="27">
        <v>-0.31695109209865835</v>
      </c>
      <c r="E13" s="27">
        <v>0.10622958590885533</v>
      </c>
      <c r="F13" s="27">
        <v>-2.2873058664701705E-2</v>
      </c>
      <c r="G13" s="27">
        <v>-2.0883799959186898E-2</v>
      </c>
      <c r="H13" s="27">
        <v>-2.2552195142193442E-2</v>
      </c>
      <c r="I13" s="27">
        <v>5.9366313314120511E-2</v>
      </c>
      <c r="J13" s="27">
        <v>-0.11181350554166634</v>
      </c>
      <c r="K13" s="27">
        <v>-0.13003407798297725</v>
      </c>
      <c r="L13" s="27">
        <v>0.13780786447909316</v>
      </c>
      <c r="M13" s="27">
        <v>1</v>
      </c>
      <c r="N13" s="27"/>
      <c r="O13" s="27"/>
      <c r="P13" s="27"/>
    </row>
    <row r="14" spans="1:16" x14ac:dyDescent="0.75">
      <c r="A14" s="27" t="s">
        <v>307</v>
      </c>
      <c r="B14" s="27">
        <v>-0.18064206994239032</v>
      </c>
      <c r="C14" s="27">
        <v>0.29753133243569074</v>
      </c>
      <c r="D14" s="27">
        <v>8.0900517459496127E-2</v>
      </c>
      <c r="E14" s="27">
        <v>-0.15969858999840916</v>
      </c>
      <c r="F14" s="27">
        <v>-0.10575741795100689</v>
      </c>
      <c r="G14" s="27">
        <v>-1.8665295369549469E-2</v>
      </c>
      <c r="H14" s="27">
        <v>5.7633580467450207E-2</v>
      </c>
      <c r="I14" s="27">
        <v>5.4157511157284281E-2</v>
      </c>
      <c r="J14" s="27">
        <v>1.269924450577971E-2</v>
      </c>
      <c r="K14" s="27">
        <v>7.7534400802341807E-2</v>
      </c>
      <c r="L14" s="27">
        <v>8.4629711475674704E-2</v>
      </c>
      <c r="M14" s="27">
        <v>9.2543010688477575E-2</v>
      </c>
      <c r="N14" s="27">
        <v>1</v>
      </c>
      <c r="O14" s="27"/>
      <c r="P14" s="27"/>
    </row>
    <row r="15" spans="1:16" x14ac:dyDescent="0.75">
      <c r="A15" s="27" t="s">
        <v>308</v>
      </c>
      <c r="B15" s="27">
        <v>-0.18022315035621914</v>
      </c>
      <c r="C15" s="27">
        <v>0.32209945223198289</v>
      </c>
      <c r="D15" s="27">
        <v>-4.9687697737326869E-2</v>
      </c>
      <c r="E15" s="27">
        <v>-4.1160484572042043E-2</v>
      </c>
      <c r="F15" s="27">
        <v>-5.0654103267440714E-2</v>
      </c>
      <c r="G15" s="27">
        <v>-4.0753784640207895E-2</v>
      </c>
      <c r="H15" s="27">
        <v>5.1870527220178604E-2</v>
      </c>
      <c r="I15" s="27">
        <v>8.6273446268860216E-2</v>
      </c>
      <c r="J15" s="27">
        <v>8.4571189459331522E-2</v>
      </c>
      <c r="K15" s="27">
        <v>9.2187542749597881E-2</v>
      </c>
      <c r="L15" s="27">
        <v>0.13156242685686942</v>
      </c>
      <c r="M15" s="27">
        <v>9.924007162303318E-2</v>
      </c>
      <c r="N15" s="27">
        <v>0.96421092813844567</v>
      </c>
      <c r="O15" s="27">
        <v>1</v>
      </c>
      <c r="P15" s="27"/>
    </row>
    <row r="16" spans="1:16" ht="15.5" thickBot="1" x14ac:dyDescent="0.9">
      <c r="A16" s="28" t="s">
        <v>309</v>
      </c>
      <c r="B16" s="28">
        <v>-0.16021410355142418</v>
      </c>
      <c r="C16" s="28">
        <v>0.33050916200785796</v>
      </c>
      <c r="D16" s="28">
        <v>2.5650688945061263E-2</v>
      </c>
      <c r="E16" s="28">
        <v>-9.552136699547939E-2</v>
      </c>
      <c r="F16" s="28">
        <v>-0.10123910943306266</v>
      </c>
      <c r="G16" s="28">
        <v>-5.3571240614245626E-2</v>
      </c>
      <c r="H16" s="28">
        <v>2.4830325112800172E-2</v>
      </c>
      <c r="I16" s="28">
        <v>5.3883370665802628E-2</v>
      </c>
      <c r="J16" s="28">
        <v>5.6254203117673353E-2</v>
      </c>
      <c r="K16" s="28">
        <v>7.9392097070300538E-2</v>
      </c>
      <c r="L16" s="28">
        <v>0.11330895436204591</v>
      </c>
      <c r="M16" s="28">
        <v>0.11253289222047855</v>
      </c>
      <c r="N16" s="28">
        <v>0.9593660781071085</v>
      </c>
      <c r="O16" s="28">
        <v>0.96682793214312013</v>
      </c>
      <c r="P16" s="28">
        <v>1</v>
      </c>
    </row>
    <row r="18" spans="1:1" x14ac:dyDescent="0.75">
      <c r="A18" s="35" t="s">
        <v>320</v>
      </c>
    </row>
  </sheetData>
  <conditionalFormatting sqref="B2:P16">
    <cfRule type="cellIs" dxfId="3" priority="2" operator="greaterThan">
      <formula>0.6</formula>
    </cfRule>
  </conditionalFormatting>
  <conditionalFormatting sqref="A18">
    <cfRule type="cellIs" dxfId="2" priority="1" operator="greaterThan">
      <formula>0.6</formula>
    </cfRule>
  </conditionalFormatting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06196-78D6-4FD2-B688-ABCBA7B7B08B}">
  <dimension ref="A1:Q72"/>
  <sheetViews>
    <sheetView workbookViewId="0">
      <selection activeCell="F32" sqref="F32"/>
    </sheetView>
  </sheetViews>
  <sheetFormatPr defaultRowHeight="14.75" x14ac:dyDescent="0.75"/>
  <cols>
    <col min="1" max="1" width="11" style="4" customWidth="1"/>
    <col min="2" max="2" width="20.6796875" style="35" bestFit="1" customWidth="1"/>
    <col min="3" max="3" width="24.54296875" style="35" bestFit="1" customWidth="1"/>
    <col min="4" max="4" width="23.2265625" style="35" bestFit="1" customWidth="1"/>
    <col min="5" max="5" width="23.6796875" style="35" bestFit="1" customWidth="1"/>
    <col min="6" max="6" width="26" style="12" bestFit="1" customWidth="1"/>
    <col min="7" max="14" width="8.453125" style="35" bestFit="1" customWidth="1"/>
    <col min="15" max="15" width="19.76953125" style="23" bestFit="1" customWidth="1"/>
    <col min="16" max="16" width="18.54296875" style="23" bestFit="1" customWidth="1"/>
    <col min="17" max="17" width="19" style="23" bestFit="1" customWidth="1"/>
  </cols>
  <sheetData>
    <row r="1" spans="1:17" x14ac:dyDescent="0.75">
      <c r="A1" s="7" t="s">
        <v>76</v>
      </c>
      <c r="B1" s="26" t="s">
        <v>305</v>
      </c>
      <c r="C1" s="22" t="s">
        <v>350</v>
      </c>
      <c r="D1" s="22" t="s">
        <v>351</v>
      </c>
      <c r="E1" s="22" t="s">
        <v>352</v>
      </c>
      <c r="F1" s="36" t="s">
        <v>353</v>
      </c>
      <c r="G1" s="21" t="s">
        <v>311</v>
      </c>
      <c r="H1" s="21" t="s">
        <v>312</v>
      </c>
      <c r="I1" s="21" t="s">
        <v>313</v>
      </c>
      <c r="J1" s="21" t="s">
        <v>314</v>
      </c>
      <c r="K1" s="21" t="s">
        <v>315</v>
      </c>
      <c r="L1" s="21" t="s">
        <v>316</v>
      </c>
      <c r="M1" s="21" t="s">
        <v>317</v>
      </c>
      <c r="N1" s="21" t="s">
        <v>318</v>
      </c>
      <c r="O1" s="22" t="s">
        <v>354</v>
      </c>
      <c r="P1" s="22" t="s">
        <v>355</v>
      </c>
      <c r="Q1" s="22" t="s">
        <v>356</v>
      </c>
    </row>
    <row r="2" spans="1:17" x14ac:dyDescent="0.75">
      <c r="A2" s="4" t="s">
        <v>77</v>
      </c>
      <c r="B2" s="35" t="s">
        <v>289</v>
      </c>
      <c r="C2" s="35">
        <v>1</v>
      </c>
      <c r="D2" s="35">
        <v>9</v>
      </c>
      <c r="F2" s="12">
        <v>-0.13894847766361818</v>
      </c>
      <c r="G2" s="12">
        <v>0.3730495213951659</v>
      </c>
      <c r="H2" s="12">
        <v>0.23788756605335193</v>
      </c>
      <c r="I2" s="12">
        <v>1.2677758633990788E-2</v>
      </c>
      <c r="J2" s="12">
        <v>3.8598273235144198E-3</v>
      </c>
      <c r="K2" s="12">
        <v>0.10168977031265802</v>
      </c>
      <c r="L2" s="12">
        <v>-3.0767817781043316E-2</v>
      </c>
      <c r="M2" s="12">
        <v>-2.0965602198427025E-2</v>
      </c>
      <c r="N2" s="12">
        <v>-1.2413192343988189E-2</v>
      </c>
      <c r="O2" s="35"/>
      <c r="P2" s="35">
        <v>4</v>
      </c>
      <c r="Q2" s="35"/>
    </row>
    <row r="3" spans="1:17" x14ac:dyDescent="0.75">
      <c r="A3" s="4" t="s">
        <v>78</v>
      </c>
      <c r="B3" s="35" t="s">
        <v>288</v>
      </c>
      <c r="C3" s="35">
        <v>3</v>
      </c>
      <c r="D3" s="35">
        <v>12</v>
      </c>
      <c r="E3" s="35">
        <v>3</v>
      </c>
      <c r="F3" s="12">
        <v>0.3730495213951659</v>
      </c>
      <c r="G3" s="12">
        <v>0.23788756605335193</v>
      </c>
      <c r="H3" s="12">
        <v>1.2677758633990788E-2</v>
      </c>
      <c r="I3" s="12">
        <v>3.8598273235144198E-3</v>
      </c>
      <c r="J3" s="12">
        <v>0.10168977031265802</v>
      </c>
      <c r="K3" s="12">
        <v>-3.0767817781043316E-2</v>
      </c>
      <c r="L3" s="12">
        <v>-2.0965602198427025E-2</v>
      </c>
      <c r="M3" s="12">
        <v>-1.2413192343988189E-2</v>
      </c>
      <c r="N3" s="12">
        <v>1.6366932915176102E-2</v>
      </c>
      <c r="O3" s="35"/>
      <c r="P3" s="35">
        <v>19</v>
      </c>
      <c r="Q3" s="35">
        <v>5</v>
      </c>
    </row>
    <row r="4" spans="1:17" x14ac:dyDescent="0.75">
      <c r="A4" s="4" t="s">
        <v>79</v>
      </c>
      <c r="B4" s="35" t="s">
        <v>287</v>
      </c>
      <c r="C4" s="35">
        <v>1</v>
      </c>
      <c r="D4" s="35">
        <v>23</v>
      </c>
      <c r="E4" s="35">
        <v>8</v>
      </c>
      <c r="F4" s="12">
        <v>0.23788756605335193</v>
      </c>
      <c r="G4" s="12">
        <v>1.2677758633990788E-2</v>
      </c>
      <c r="H4" s="12">
        <v>3.8598273235144198E-3</v>
      </c>
      <c r="I4" s="12">
        <v>0.10168977031265802</v>
      </c>
      <c r="J4" s="12">
        <v>-3.0767817781043316E-2</v>
      </c>
      <c r="K4" s="12">
        <v>-2.0965602198427025E-2</v>
      </c>
      <c r="L4" s="12">
        <v>-1.2413192343988189E-2</v>
      </c>
      <c r="M4" s="12">
        <v>1.6366932915176102E-2</v>
      </c>
      <c r="N4" s="12">
        <v>3.5678125452003329E-3</v>
      </c>
      <c r="O4" s="35"/>
      <c r="P4" s="35">
        <v>15</v>
      </c>
      <c r="Q4" s="35">
        <v>4</v>
      </c>
    </row>
    <row r="5" spans="1:17" x14ac:dyDescent="0.75">
      <c r="A5" s="4" t="s">
        <v>80</v>
      </c>
      <c r="B5" s="35" t="s">
        <v>286</v>
      </c>
      <c r="C5" s="35">
        <v>2</v>
      </c>
      <c r="D5" s="35">
        <v>14</v>
      </c>
      <c r="E5" s="35">
        <v>1</v>
      </c>
      <c r="F5" s="12">
        <v>1.2677758633990788E-2</v>
      </c>
      <c r="G5" s="12">
        <v>3.8598273235144198E-3</v>
      </c>
      <c r="H5" s="12">
        <v>0.10168977031265802</v>
      </c>
      <c r="I5" s="12">
        <v>-3.0767817781043316E-2</v>
      </c>
      <c r="J5" s="12">
        <v>-2.0965602198427025E-2</v>
      </c>
      <c r="K5" s="12">
        <v>-1.2413192343988189E-2</v>
      </c>
      <c r="L5" s="12">
        <v>1.6366932915176102E-2</v>
      </c>
      <c r="M5" s="12">
        <v>3.5678125452003329E-3</v>
      </c>
      <c r="N5" s="12">
        <v>9.6444871486908404E-2</v>
      </c>
      <c r="O5" s="35"/>
      <c r="P5" s="35">
        <v>23</v>
      </c>
      <c r="Q5" s="35">
        <v>15</v>
      </c>
    </row>
    <row r="6" spans="1:17" x14ac:dyDescent="0.75">
      <c r="A6" s="4" t="s">
        <v>81</v>
      </c>
      <c r="B6" s="35" t="s">
        <v>285</v>
      </c>
      <c r="C6" s="35">
        <v>6</v>
      </c>
      <c r="D6" s="35">
        <v>17</v>
      </c>
      <c r="E6" s="35">
        <v>3</v>
      </c>
      <c r="F6" s="12">
        <v>3.8598273235144198E-3</v>
      </c>
      <c r="G6" s="12">
        <v>0.10168977031265802</v>
      </c>
      <c r="H6" s="12">
        <v>-3.0767817781043316E-2</v>
      </c>
      <c r="I6" s="12">
        <v>-2.0965602198427025E-2</v>
      </c>
      <c r="J6" s="12">
        <v>-1.2413192343988189E-2</v>
      </c>
      <c r="K6" s="12">
        <v>1.6366932915176102E-2</v>
      </c>
      <c r="L6" s="12">
        <v>3.5678125452003329E-3</v>
      </c>
      <c r="M6" s="12">
        <v>9.6444871486908404E-2</v>
      </c>
      <c r="N6" s="12">
        <v>0.14788038120276048</v>
      </c>
      <c r="O6" s="35">
        <v>1</v>
      </c>
      <c r="P6" s="35">
        <v>14</v>
      </c>
      <c r="Q6" s="35">
        <v>9</v>
      </c>
    </row>
    <row r="7" spans="1:17" x14ac:dyDescent="0.75">
      <c r="A7" s="4" t="s">
        <v>82</v>
      </c>
      <c r="B7" s="35" t="s">
        <v>284</v>
      </c>
      <c r="C7" s="35">
        <v>3</v>
      </c>
      <c r="D7" s="35">
        <v>30</v>
      </c>
      <c r="F7" s="12">
        <v>0.10168977031265802</v>
      </c>
      <c r="G7" s="12">
        <v>-3.0767817781043316E-2</v>
      </c>
      <c r="H7" s="12">
        <v>-2.0965602198427025E-2</v>
      </c>
      <c r="I7" s="12">
        <v>-1.2413192343988189E-2</v>
      </c>
      <c r="J7" s="12">
        <v>1.6366932915176102E-2</v>
      </c>
      <c r="K7" s="12">
        <v>3.5678125452003329E-3</v>
      </c>
      <c r="L7" s="12">
        <v>9.6444871486908404E-2</v>
      </c>
      <c r="M7" s="12">
        <v>0.14788038120276048</v>
      </c>
      <c r="N7" s="12">
        <v>0.14623532779845405</v>
      </c>
      <c r="O7" s="35"/>
      <c r="P7" s="35">
        <v>42</v>
      </c>
      <c r="Q7" s="35">
        <v>10</v>
      </c>
    </row>
    <row r="8" spans="1:17" x14ac:dyDescent="0.75">
      <c r="A8" s="4" t="s">
        <v>83</v>
      </c>
      <c r="B8" s="35" t="s">
        <v>283</v>
      </c>
      <c r="C8" s="35">
        <v>2</v>
      </c>
      <c r="D8" s="35">
        <v>47</v>
      </c>
      <c r="E8" s="35">
        <v>8</v>
      </c>
      <c r="F8" s="12">
        <v>-3.0767817781043316E-2</v>
      </c>
      <c r="G8" s="12">
        <v>-2.0965602198427025E-2</v>
      </c>
      <c r="H8" s="12">
        <v>-1.2413192343988189E-2</v>
      </c>
      <c r="I8" s="12">
        <v>1.6366932915176102E-2</v>
      </c>
      <c r="J8" s="12">
        <v>3.5678125452003329E-3</v>
      </c>
      <c r="K8" s="12">
        <v>9.6444871486908404E-2</v>
      </c>
      <c r="L8" s="12">
        <v>0.14788038120276048</v>
      </c>
      <c r="M8" s="12">
        <v>0.14623532779845405</v>
      </c>
      <c r="N8" s="12">
        <v>1.565179745908063E-2</v>
      </c>
      <c r="O8" s="35"/>
      <c r="P8" s="35">
        <v>19</v>
      </c>
      <c r="Q8" s="35">
        <v>3</v>
      </c>
    </row>
    <row r="9" spans="1:17" x14ac:dyDescent="0.75">
      <c r="A9" s="4" t="s">
        <v>84</v>
      </c>
      <c r="B9" s="35" t="s">
        <v>282</v>
      </c>
      <c r="D9" s="35">
        <v>36</v>
      </c>
      <c r="E9" s="35">
        <v>1</v>
      </c>
      <c r="F9" s="12">
        <v>-2.0965602198427025E-2</v>
      </c>
      <c r="G9" s="12">
        <v>-1.2413192343988189E-2</v>
      </c>
      <c r="H9" s="12">
        <v>1.6366932915176102E-2</v>
      </c>
      <c r="I9" s="12">
        <v>3.5678125452003329E-3</v>
      </c>
      <c r="J9" s="12">
        <v>9.6444871486908404E-2</v>
      </c>
      <c r="K9" s="12">
        <v>0.14788038120276048</v>
      </c>
      <c r="L9" s="12">
        <v>0.14623532779845405</v>
      </c>
      <c r="M9" s="12">
        <v>1.565179745908063E-2</v>
      </c>
      <c r="N9" s="12">
        <v>0.11520238700263952</v>
      </c>
      <c r="O9" s="35">
        <v>1</v>
      </c>
      <c r="P9" s="35">
        <v>38</v>
      </c>
      <c r="Q9" s="35">
        <v>6</v>
      </c>
    </row>
    <row r="10" spans="1:17" x14ac:dyDescent="0.75">
      <c r="A10" s="4" t="s">
        <v>85</v>
      </c>
      <c r="B10" s="35" t="s">
        <v>281</v>
      </c>
      <c r="D10" s="35">
        <v>12</v>
      </c>
      <c r="E10" s="35">
        <v>5</v>
      </c>
      <c r="F10" s="12">
        <v>-1.2413192343988189E-2</v>
      </c>
      <c r="G10" s="12">
        <v>1.6366932915176102E-2</v>
      </c>
      <c r="H10" s="12">
        <v>3.5678125452003329E-3</v>
      </c>
      <c r="I10" s="12">
        <v>9.6444871486908404E-2</v>
      </c>
      <c r="J10" s="12">
        <v>0.14788038120276048</v>
      </c>
      <c r="K10" s="12">
        <v>0.14623532779845405</v>
      </c>
      <c r="L10" s="12">
        <v>1.565179745908063E-2</v>
      </c>
      <c r="M10" s="12">
        <v>0.11520238700263952</v>
      </c>
      <c r="N10" s="12">
        <v>-0.13074797130424554</v>
      </c>
      <c r="O10" s="35">
        <v>1</v>
      </c>
      <c r="P10" s="35">
        <v>32</v>
      </c>
      <c r="Q10" s="35">
        <v>3</v>
      </c>
    </row>
    <row r="11" spans="1:17" x14ac:dyDescent="0.75">
      <c r="A11" s="4" t="s">
        <v>86</v>
      </c>
      <c r="B11" s="35" t="s">
        <v>280</v>
      </c>
      <c r="D11" s="35">
        <v>16</v>
      </c>
      <c r="E11" s="35">
        <v>2</v>
      </c>
      <c r="F11" s="12">
        <v>1.6366932915176102E-2</v>
      </c>
      <c r="G11" s="12">
        <v>3.5678125452003329E-3</v>
      </c>
      <c r="H11" s="12">
        <v>9.6444871486908404E-2</v>
      </c>
      <c r="I11" s="12">
        <v>0.14788038120276048</v>
      </c>
      <c r="J11" s="12">
        <v>0.14623532779845405</v>
      </c>
      <c r="K11" s="12">
        <v>1.565179745908063E-2</v>
      </c>
      <c r="L11" s="12">
        <v>0.11520238700263952</v>
      </c>
      <c r="M11" s="12">
        <v>-0.13074797130424554</v>
      </c>
      <c r="N11" s="12">
        <v>-0.12164721799424992</v>
      </c>
      <c r="O11" s="35">
        <v>1</v>
      </c>
      <c r="P11" s="35">
        <v>43</v>
      </c>
      <c r="Q11" s="35">
        <v>13</v>
      </c>
    </row>
    <row r="12" spans="1:17" x14ac:dyDescent="0.75">
      <c r="A12" s="4" t="s">
        <v>87</v>
      </c>
      <c r="B12" s="35" t="s">
        <v>293</v>
      </c>
      <c r="C12" s="35">
        <v>5</v>
      </c>
      <c r="D12" s="35">
        <v>27</v>
      </c>
      <c r="E12" s="35">
        <v>3</v>
      </c>
      <c r="F12" s="12">
        <v>3.5678125452003329E-3</v>
      </c>
      <c r="G12" s="12">
        <v>9.6444871486908404E-2</v>
      </c>
      <c r="H12" s="12">
        <v>0.14788038120276048</v>
      </c>
      <c r="I12" s="12">
        <v>0.14623532779845405</v>
      </c>
      <c r="J12" s="12">
        <v>1.565179745908063E-2</v>
      </c>
      <c r="K12" s="12">
        <v>0.11520238700263952</v>
      </c>
      <c r="L12" s="12">
        <v>-0.13074797130424554</v>
      </c>
      <c r="M12" s="12">
        <v>-0.12164721799424992</v>
      </c>
      <c r="N12" s="12">
        <v>-2.9054431330265529E-2</v>
      </c>
      <c r="O12" s="35"/>
      <c r="P12" s="35">
        <v>136</v>
      </c>
      <c r="Q12" s="35">
        <v>68</v>
      </c>
    </row>
    <row r="13" spans="1:17" x14ac:dyDescent="0.75">
      <c r="A13" s="4" t="s">
        <v>88</v>
      </c>
      <c r="B13" s="35" t="s">
        <v>279</v>
      </c>
      <c r="C13" s="35">
        <v>3</v>
      </c>
      <c r="D13" s="35">
        <v>23</v>
      </c>
      <c r="E13" s="35">
        <v>3</v>
      </c>
      <c r="F13" s="12">
        <v>9.6444871486908404E-2</v>
      </c>
      <c r="G13" s="12">
        <v>0.14788038120276048</v>
      </c>
      <c r="H13" s="12">
        <v>0.14623532779845405</v>
      </c>
      <c r="I13" s="12">
        <v>1.565179745908063E-2</v>
      </c>
      <c r="J13" s="12">
        <v>0.11520238700263952</v>
      </c>
      <c r="K13" s="12">
        <v>-0.13074797130424554</v>
      </c>
      <c r="L13" s="12">
        <v>-0.12164721799424992</v>
      </c>
      <c r="M13" s="12">
        <v>-2.9054431330265529E-2</v>
      </c>
      <c r="N13" s="12">
        <v>3.5000396605060713E-2</v>
      </c>
      <c r="O13" s="35">
        <v>2</v>
      </c>
      <c r="P13" s="35">
        <v>54</v>
      </c>
      <c r="Q13" s="35">
        <v>34</v>
      </c>
    </row>
    <row r="14" spans="1:17" x14ac:dyDescent="0.75">
      <c r="A14" s="4" t="s">
        <v>89</v>
      </c>
      <c r="B14" s="35" t="s">
        <v>278</v>
      </c>
      <c r="C14" s="35">
        <v>5</v>
      </c>
      <c r="D14" s="35">
        <v>24</v>
      </c>
      <c r="E14" s="35">
        <v>1</v>
      </c>
      <c r="F14" s="12">
        <v>0.14788038120276048</v>
      </c>
      <c r="G14" s="12">
        <v>0.14623532779845405</v>
      </c>
      <c r="H14" s="12">
        <v>1.565179745908063E-2</v>
      </c>
      <c r="I14" s="12">
        <v>0.11520238700263952</v>
      </c>
      <c r="J14" s="12">
        <v>-0.13074797130424554</v>
      </c>
      <c r="K14" s="12">
        <v>-0.12164721799424992</v>
      </c>
      <c r="L14" s="12">
        <v>-2.9054431330265529E-2</v>
      </c>
      <c r="M14" s="12">
        <v>3.5000396605060713E-2</v>
      </c>
      <c r="N14" s="12">
        <v>-5.7478972275976092E-3</v>
      </c>
      <c r="O14" s="35"/>
      <c r="P14" s="35">
        <v>29</v>
      </c>
      <c r="Q14" s="35">
        <v>11</v>
      </c>
    </row>
    <row r="15" spans="1:17" x14ac:dyDescent="0.75">
      <c r="A15" s="4" t="s">
        <v>90</v>
      </c>
      <c r="B15" s="35" t="s">
        <v>277</v>
      </c>
      <c r="C15" s="35">
        <v>2</v>
      </c>
      <c r="D15" s="35">
        <v>13</v>
      </c>
      <c r="E15" s="35">
        <v>3</v>
      </c>
      <c r="F15" s="12">
        <v>0.14623532779845405</v>
      </c>
      <c r="G15" s="12">
        <v>1.565179745908063E-2</v>
      </c>
      <c r="H15" s="12">
        <v>0.11520238700263952</v>
      </c>
      <c r="I15" s="12">
        <v>-0.13074797130424554</v>
      </c>
      <c r="J15" s="12">
        <v>-0.12164721799424992</v>
      </c>
      <c r="K15" s="12">
        <v>-2.9054431330265529E-2</v>
      </c>
      <c r="L15" s="12">
        <v>3.5000396605060713E-2</v>
      </c>
      <c r="M15" s="12">
        <v>-5.7478972275976092E-3</v>
      </c>
      <c r="N15" s="12">
        <v>-7.1743780471354546E-2</v>
      </c>
      <c r="O15" s="35">
        <v>1</v>
      </c>
      <c r="P15" s="35">
        <v>63</v>
      </c>
      <c r="Q15" s="35">
        <v>13</v>
      </c>
    </row>
    <row r="16" spans="1:17" x14ac:dyDescent="0.75">
      <c r="A16" s="4" t="s">
        <v>91</v>
      </c>
      <c r="B16" s="35" t="s">
        <v>276</v>
      </c>
      <c r="D16" s="35">
        <v>21</v>
      </c>
      <c r="E16" s="35">
        <v>14</v>
      </c>
      <c r="F16" s="12">
        <v>1.565179745908063E-2</v>
      </c>
      <c r="G16" s="12">
        <v>0.11520238700263952</v>
      </c>
      <c r="H16" s="12">
        <v>-0.13074797130424554</v>
      </c>
      <c r="I16" s="12">
        <v>-0.12164721799424992</v>
      </c>
      <c r="J16" s="12">
        <v>-2.9054431330265529E-2</v>
      </c>
      <c r="K16" s="12">
        <v>3.5000396605060713E-2</v>
      </c>
      <c r="L16" s="12">
        <v>-5.7478972275976092E-3</v>
      </c>
      <c r="M16" s="12">
        <v>-7.1743780471354546E-2</v>
      </c>
      <c r="N16" s="12">
        <v>-6.4002491177081122E-2</v>
      </c>
      <c r="O16" s="35">
        <v>2</v>
      </c>
      <c r="P16" s="35">
        <v>31</v>
      </c>
      <c r="Q16" s="35">
        <v>4</v>
      </c>
    </row>
    <row r="17" spans="1:17" x14ac:dyDescent="0.75">
      <c r="A17" s="4" t="s">
        <v>92</v>
      </c>
      <c r="B17" s="35" t="s">
        <v>275</v>
      </c>
      <c r="C17" s="35">
        <v>4</v>
      </c>
      <c r="D17" s="35">
        <v>20</v>
      </c>
      <c r="E17" s="35">
        <v>1</v>
      </c>
      <c r="F17" s="12">
        <v>0.11520238700263952</v>
      </c>
      <c r="G17" s="12">
        <v>-0.13074797130424554</v>
      </c>
      <c r="H17" s="12">
        <v>-0.12164721799424992</v>
      </c>
      <c r="I17" s="12">
        <v>-2.9054431330265529E-2</v>
      </c>
      <c r="J17" s="12">
        <v>3.5000396605060713E-2</v>
      </c>
      <c r="K17" s="12">
        <v>-5.7478972275976092E-3</v>
      </c>
      <c r="L17" s="12">
        <v>-7.1743780471354546E-2</v>
      </c>
      <c r="M17" s="12">
        <v>-6.4002491177081122E-2</v>
      </c>
      <c r="N17" s="12">
        <v>8.8406857852596055E-2</v>
      </c>
      <c r="O17" s="35"/>
      <c r="P17" s="35">
        <v>30</v>
      </c>
      <c r="Q17" s="35">
        <v>13</v>
      </c>
    </row>
    <row r="18" spans="1:17" x14ac:dyDescent="0.75">
      <c r="A18" s="4" t="s">
        <v>93</v>
      </c>
      <c r="B18" s="35" t="s">
        <v>274</v>
      </c>
      <c r="C18" s="35">
        <v>6</v>
      </c>
      <c r="D18" s="35">
        <v>19</v>
      </c>
      <c r="E18" s="35">
        <v>2</v>
      </c>
      <c r="F18" s="12">
        <v>-0.13074797130424554</v>
      </c>
      <c r="G18" s="12">
        <v>-0.12164721799424992</v>
      </c>
      <c r="H18" s="12">
        <v>-2.9054431330265529E-2</v>
      </c>
      <c r="I18" s="12">
        <v>3.5000396605060713E-2</v>
      </c>
      <c r="J18" s="12">
        <v>-5.7478972275976092E-3</v>
      </c>
      <c r="K18" s="12">
        <v>-7.1743780471354546E-2</v>
      </c>
      <c r="L18" s="12">
        <v>-6.4002491177081122E-2</v>
      </c>
      <c r="M18" s="12">
        <v>8.8406857852596055E-2</v>
      </c>
      <c r="N18" s="12">
        <v>1.5099953131049617E-2</v>
      </c>
      <c r="O18" s="35">
        <v>8</v>
      </c>
      <c r="P18" s="35">
        <v>60</v>
      </c>
      <c r="Q18" s="35">
        <v>24</v>
      </c>
    </row>
    <row r="19" spans="1:17" x14ac:dyDescent="0.75">
      <c r="A19" s="4" t="s">
        <v>94</v>
      </c>
      <c r="B19" s="35" t="s">
        <v>273</v>
      </c>
      <c r="C19" s="35">
        <v>10</v>
      </c>
      <c r="D19" s="35">
        <v>573</v>
      </c>
      <c r="E19" s="35">
        <v>31</v>
      </c>
      <c r="F19" s="12">
        <v>-0.12164721799424992</v>
      </c>
      <c r="G19" s="12">
        <v>-2.9054431330265529E-2</v>
      </c>
      <c r="H19" s="12">
        <v>3.5000396605060713E-2</v>
      </c>
      <c r="I19" s="12">
        <v>-5.7478972275976092E-3</v>
      </c>
      <c r="J19" s="12">
        <v>-7.1743780471354546E-2</v>
      </c>
      <c r="K19" s="12">
        <v>-6.4002491177081122E-2</v>
      </c>
      <c r="L19" s="12">
        <v>8.8406857852596055E-2</v>
      </c>
      <c r="M19" s="12">
        <v>1.5099953131049617E-2</v>
      </c>
      <c r="N19" s="12">
        <v>-6.9418235837314768E-2</v>
      </c>
      <c r="O19" s="35">
        <v>1</v>
      </c>
      <c r="P19" s="35">
        <v>54</v>
      </c>
      <c r="Q19" s="35">
        <v>9</v>
      </c>
    </row>
    <row r="20" spans="1:17" x14ac:dyDescent="0.75">
      <c r="A20" s="4" t="s">
        <v>95</v>
      </c>
      <c r="B20" s="35" t="s">
        <v>272</v>
      </c>
      <c r="C20" s="35">
        <v>180</v>
      </c>
      <c r="D20" s="35">
        <v>2406</v>
      </c>
      <c r="E20" s="35">
        <v>138</v>
      </c>
      <c r="F20" s="12">
        <v>-2.9054431330265529E-2</v>
      </c>
      <c r="G20" s="12">
        <v>3.5000396605060713E-2</v>
      </c>
      <c r="H20" s="12">
        <v>-5.7478972275976092E-3</v>
      </c>
      <c r="I20" s="12">
        <v>-7.1743780471354546E-2</v>
      </c>
      <c r="J20" s="12">
        <v>-6.4002491177081122E-2</v>
      </c>
      <c r="K20" s="12">
        <v>8.8406857852596055E-2</v>
      </c>
      <c r="L20" s="12">
        <v>1.5099953131049617E-2</v>
      </c>
      <c r="M20" s="12">
        <v>-6.9418235837314768E-2</v>
      </c>
      <c r="N20" s="12">
        <v>-2.9187160238156928E-2</v>
      </c>
      <c r="O20" s="35">
        <v>6</v>
      </c>
      <c r="P20" s="35">
        <v>63</v>
      </c>
      <c r="Q20" s="35">
        <v>15</v>
      </c>
    </row>
    <row r="21" spans="1:17" x14ac:dyDescent="0.75">
      <c r="A21" s="4" t="s">
        <v>96</v>
      </c>
      <c r="B21" s="35" t="s">
        <v>271</v>
      </c>
      <c r="C21" s="35">
        <v>414</v>
      </c>
      <c r="D21" s="35">
        <v>3138</v>
      </c>
      <c r="E21" s="35">
        <v>152</v>
      </c>
      <c r="F21" s="12">
        <v>3.5000396605060713E-2</v>
      </c>
      <c r="G21" s="12">
        <v>-5.7478972275976092E-3</v>
      </c>
      <c r="H21" s="12">
        <v>-7.1743780471354546E-2</v>
      </c>
      <c r="I21" s="12">
        <v>-6.4002491177081122E-2</v>
      </c>
      <c r="J21" s="12">
        <v>8.8406857852596055E-2</v>
      </c>
      <c r="K21" s="12">
        <v>1.5099953131049617E-2</v>
      </c>
      <c r="L21" s="12">
        <v>-6.9418235837314768E-2</v>
      </c>
      <c r="M21" s="12">
        <v>-2.9187160238156928E-2</v>
      </c>
      <c r="N21" s="12">
        <v>4.0908383885518651E-2</v>
      </c>
      <c r="O21" s="35">
        <v>4</v>
      </c>
      <c r="P21" s="35">
        <v>62</v>
      </c>
      <c r="Q21" s="35">
        <v>7</v>
      </c>
    </row>
    <row r="22" spans="1:17" x14ac:dyDescent="0.75">
      <c r="A22" s="4" t="s">
        <v>97</v>
      </c>
      <c r="B22" s="35" t="s">
        <v>270</v>
      </c>
      <c r="C22" s="35">
        <v>406</v>
      </c>
      <c r="D22" s="35">
        <v>2167</v>
      </c>
      <c r="E22" s="35">
        <v>97</v>
      </c>
      <c r="F22" s="12">
        <v>-5.7478972275976092E-3</v>
      </c>
      <c r="G22" s="12">
        <v>-7.1743780471354546E-2</v>
      </c>
      <c r="H22" s="12">
        <v>-6.4002491177081122E-2</v>
      </c>
      <c r="I22" s="12">
        <v>8.8406857852596055E-2</v>
      </c>
      <c r="J22" s="12">
        <v>1.5099953131049617E-2</v>
      </c>
      <c r="K22" s="12">
        <v>-6.9418235837314768E-2</v>
      </c>
      <c r="L22" s="12">
        <v>-2.9187160238156928E-2</v>
      </c>
      <c r="M22" s="12">
        <v>4.0908383885518651E-2</v>
      </c>
      <c r="N22" s="12">
        <v>8.1760737767910818E-3</v>
      </c>
      <c r="O22" s="35">
        <v>2</v>
      </c>
      <c r="P22" s="35">
        <v>62</v>
      </c>
      <c r="Q22" s="35">
        <v>7</v>
      </c>
    </row>
    <row r="23" spans="1:17" x14ac:dyDescent="0.75">
      <c r="A23" s="4" t="s">
        <v>98</v>
      </c>
      <c r="B23" s="35" t="s">
        <v>269</v>
      </c>
      <c r="C23" s="35">
        <v>410</v>
      </c>
      <c r="D23" s="35">
        <v>1562</v>
      </c>
      <c r="E23" s="35">
        <v>71</v>
      </c>
      <c r="F23" s="12">
        <v>-7.1743780471354546E-2</v>
      </c>
      <c r="G23" s="12">
        <v>-6.4002491177081122E-2</v>
      </c>
      <c r="H23" s="12">
        <v>8.8406857852596055E-2</v>
      </c>
      <c r="I23" s="12">
        <v>1.5099953131049617E-2</v>
      </c>
      <c r="J23" s="12">
        <v>-6.9418235837314768E-2</v>
      </c>
      <c r="K23" s="12">
        <v>-2.9187160238156928E-2</v>
      </c>
      <c r="L23" s="12">
        <v>4.0908383885518651E-2</v>
      </c>
      <c r="M23" s="12">
        <v>8.1760737767910818E-3</v>
      </c>
      <c r="N23" s="12">
        <v>7.3178478412772252E-2</v>
      </c>
      <c r="O23" s="35">
        <v>1</v>
      </c>
      <c r="P23" s="35">
        <v>37</v>
      </c>
      <c r="Q23" s="35">
        <v>6</v>
      </c>
    </row>
    <row r="24" spans="1:17" x14ac:dyDescent="0.75">
      <c r="A24" s="4" t="s">
        <v>99</v>
      </c>
      <c r="B24" s="35" t="s">
        <v>268</v>
      </c>
      <c r="C24" s="35">
        <v>392</v>
      </c>
      <c r="D24" s="35">
        <v>1978</v>
      </c>
      <c r="E24" s="35">
        <v>120</v>
      </c>
      <c r="F24" s="12">
        <v>-6.4002491177081122E-2</v>
      </c>
      <c r="G24" s="12">
        <v>8.8406857852596055E-2</v>
      </c>
      <c r="H24" s="12">
        <v>1.5099953131049617E-2</v>
      </c>
      <c r="I24" s="12">
        <v>-6.9418235837314768E-2</v>
      </c>
      <c r="J24" s="12">
        <v>-2.9187160238156928E-2</v>
      </c>
      <c r="K24" s="12">
        <v>4.0908383885518651E-2</v>
      </c>
      <c r="L24" s="12">
        <v>8.1760737767910818E-3</v>
      </c>
      <c r="M24" s="12">
        <v>7.3178478412772252E-2</v>
      </c>
      <c r="N24" s="12">
        <v>-4.6129866030029776E-2</v>
      </c>
      <c r="O24" s="35"/>
      <c r="P24" s="35">
        <v>57</v>
      </c>
      <c r="Q24" s="35">
        <v>11</v>
      </c>
    </row>
    <row r="25" spans="1:17" x14ac:dyDescent="0.75">
      <c r="A25" s="4" t="s">
        <v>100</v>
      </c>
      <c r="B25" s="35" t="s">
        <v>267</v>
      </c>
      <c r="C25" s="35">
        <v>439</v>
      </c>
      <c r="D25" s="35">
        <v>1830</v>
      </c>
      <c r="E25" s="35">
        <v>98</v>
      </c>
      <c r="F25" s="12">
        <v>8.8406857852596055E-2</v>
      </c>
      <c r="G25" s="12">
        <v>1.5099953131049617E-2</v>
      </c>
      <c r="H25" s="12">
        <v>-6.9418235837314768E-2</v>
      </c>
      <c r="I25" s="12">
        <v>-2.9187160238156928E-2</v>
      </c>
      <c r="J25" s="12">
        <v>4.0908383885518651E-2</v>
      </c>
      <c r="K25" s="12">
        <v>8.1760737767910818E-3</v>
      </c>
      <c r="L25" s="12">
        <v>7.3178478412772252E-2</v>
      </c>
      <c r="M25" s="12">
        <v>-4.6129866030029776E-2</v>
      </c>
      <c r="N25" s="12">
        <v>3.2681766470161744E-3</v>
      </c>
      <c r="O25" s="35">
        <v>4</v>
      </c>
      <c r="P25" s="35">
        <v>99</v>
      </c>
      <c r="Q25" s="35">
        <v>36</v>
      </c>
    </row>
    <row r="26" spans="1:17" x14ac:dyDescent="0.75">
      <c r="A26" s="4" t="s">
        <v>101</v>
      </c>
      <c r="B26" s="35" t="s">
        <v>266</v>
      </c>
      <c r="C26" s="35">
        <v>388</v>
      </c>
      <c r="D26" s="35">
        <v>2119</v>
      </c>
      <c r="E26" s="35">
        <v>88</v>
      </c>
      <c r="F26" s="12">
        <v>1.5099953131049617E-2</v>
      </c>
      <c r="G26" s="12">
        <v>-6.9418235837314768E-2</v>
      </c>
      <c r="H26" s="12">
        <v>-2.9187160238156928E-2</v>
      </c>
      <c r="I26" s="12">
        <v>4.0908383885518651E-2</v>
      </c>
      <c r="J26" s="12">
        <v>8.1760737767910818E-3</v>
      </c>
      <c r="K26" s="12">
        <v>7.3178478412772252E-2</v>
      </c>
      <c r="L26" s="12">
        <v>-4.6129866030029776E-2</v>
      </c>
      <c r="M26" s="12">
        <v>3.2681766470161744E-3</v>
      </c>
      <c r="N26" s="12">
        <v>-4.7419747232130272E-3</v>
      </c>
      <c r="O26" s="35"/>
      <c r="P26" s="35">
        <v>92</v>
      </c>
      <c r="Q26" s="35">
        <v>17</v>
      </c>
    </row>
    <row r="27" spans="1:17" x14ac:dyDescent="0.75">
      <c r="A27" s="4" t="s">
        <v>102</v>
      </c>
      <c r="B27" s="35" t="s">
        <v>265</v>
      </c>
      <c r="C27" s="35">
        <v>413</v>
      </c>
      <c r="D27" s="35">
        <v>2188</v>
      </c>
      <c r="E27" s="35">
        <v>101</v>
      </c>
      <c r="F27" s="12">
        <v>-6.9418235837314768E-2</v>
      </c>
      <c r="G27" s="12">
        <v>-2.9187160238156928E-2</v>
      </c>
      <c r="H27" s="12">
        <v>4.0908383885518651E-2</v>
      </c>
      <c r="I27" s="12">
        <v>8.1760737767910818E-3</v>
      </c>
      <c r="J27" s="12">
        <v>7.3178478412772252E-2</v>
      </c>
      <c r="K27" s="12">
        <v>-4.6129866030029776E-2</v>
      </c>
      <c r="L27" s="12">
        <v>3.2681766470161744E-3</v>
      </c>
      <c r="M27" s="12">
        <v>-4.7419747232130272E-3</v>
      </c>
      <c r="N27" s="12">
        <v>7.6233090961821412E-3</v>
      </c>
      <c r="O27" s="35"/>
      <c r="P27" s="35">
        <v>57</v>
      </c>
      <c r="Q27" s="35">
        <v>16</v>
      </c>
    </row>
    <row r="28" spans="1:17" x14ac:dyDescent="0.75">
      <c r="A28" s="4" t="s">
        <v>103</v>
      </c>
      <c r="B28" s="35" t="s">
        <v>264</v>
      </c>
      <c r="C28" s="35">
        <v>428</v>
      </c>
      <c r="D28" s="35">
        <v>1970</v>
      </c>
      <c r="E28" s="35">
        <v>164</v>
      </c>
      <c r="F28" s="12">
        <v>-2.9187160238156928E-2</v>
      </c>
      <c r="G28" s="12">
        <v>4.0908383885518651E-2</v>
      </c>
      <c r="H28" s="12">
        <v>8.1760737767910818E-3</v>
      </c>
      <c r="I28" s="12">
        <v>7.3178478412772252E-2</v>
      </c>
      <c r="J28" s="12">
        <v>-4.6129866030029776E-2</v>
      </c>
      <c r="K28" s="12">
        <v>3.2681766470161744E-3</v>
      </c>
      <c r="L28" s="12">
        <v>-4.7419747232130272E-3</v>
      </c>
      <c r="M28" s="12">
        <v>7.6233090961821412E-3</v>
      </c>
      <c r="N28" s="12">
        <v>1.1142863016796456E-2</v>
      </c>
      <c r="O28" s="35">
        <v>1</v>
      </c>
      <c r="P28" s="35">
        <v>34</v>
      </c>
      <c r="Q28" s="35">
        <v>21</v>
      </c>
    </row>
    <row r="29" spans="1:17" x14ac:dyDescent="0.75">
      <c r="A29" s="4" t="s">
        <v>104</v>
      </c>
      <c r="B29" s="35" t="s">
        <v>263</v>
      </c>
      <c r="C29" s="35">
        <v>316</v>
      </c>
      <c r="D29" s="35">
        <v>1962</v>
      </c>
      <c r="E29" s="35">
        <v>103</v>
      </c>
      <c r="F29" s="12">
        <v>4.0908383885518651E-2</v>
      </c>
      <c r="G29" s="12">
        <v>8.1760737767910818E-3</v>
      </c>
      <c r="H29" s="12">
        <v>7.3178478412772252E-2</v>
      </c>
      <c r="I29" s="12">
        <v>-4.6129866030029776E-2</v>
      </c>
      <c r="J29" s="12">
        <v>3.2681766470161744E-3</v>
      </c>
      <c r="K29" s="12">
        <v>-4.7419747232130272E-3</v>
      </c>
      <c r="L29" s="12">
        <v>7.6233090961821412E-3</v>
      </c>
      <c r="M29" s="12">
        <v>1.1142863016796456E-2</v>
      </c>
      <c r="N29" s="12">
        <v>-1.707907203708614E-3</v>
      </c>
      <c r="O29" s="35">
        <v>1</v>
      </c>
      <c r="P29" s="35">
        <v>35</v>
      </c>
      <c r="Q29" s="35">
        <v>27</v>
      </c>
    </row>
    <row r="30" spans="1:17" x14ac:dyDescent="0.75">
      <c r="A30" s="4" t="s">
        <v>105</v>
      </c>
      <c r="B30" s="35" t="s">
        <v>262</v>
      </c>
      <c r="C30" s="35">
        <v>362</v>
      </c>
      <c r="D30" s="35">
        <v>1856</v>
      </c>
      <c r="E30" s="35">
        <v>89</v>
      </c>
      <c r="F30" s="12">
        <v>8.1760737767910818E-3</v>
      </c>
      <c r="G30" s="12">
        <v>7.3178478412772252E-2</v>
      </c>
      <c r="H30" s="12">
        <v>-4.6129866030029776E-2</v>
      </c>
      <c r="I30" s="12">
        <v>3.2681766470161744E-3</v>
      </c>
      <c r="J30" s="12">
        <v>-4.7419747232130272E-3</v>
      </c>
      <c r="K30" s="12">
        <v>7.6233090961821412E-3</v>
      </c>
      <c r="L30" s="12">
        <v>1.1142863016796456E-2</v>
      </c>
      <c r="M30" s="12">
        <v>-1.707907203708614E-3</v>
      </c>
      <c r="N30" s="12">
        <v>-4.9675146133322461E-2</v>
      </c>
      <c r="O30" s="35"/>
      <c r="P30" s="35">
        <v>58</v>
      </c>
      <c r="Q30" s="35">
        <v>9</v>
      </c>
    </row>
    <row r="31" spans="1:17" x14ac:dyDescent="0.75">
      <c r="A31" s="4" t="s">
        <v>106</v>
      </c>
      <c r="B31" s="35" t="s">
        <v>261</v>
      </c>
      <c r="C31" s="35">
        <v>259</v>
      </c>
      <c r="D31" s="35">
        <v>1873</v>
      </c>
      <c r="E31" s="35">
        <v>98</v>
      </c>
      <c r="F31" s="12">
        <v>7.3178478412772252E-2</v>
      </c>
      <c r="G31" s="12">
        <v>-4.6129866030029776E-2</v>
      </c>
      <c r="H31" s="12">
        <v>3.2681766470161744E-3</v>
      </c>
      <c r="I31" s="12">
        <v>-4.7419747232130272E-3</v>
      </c>
      <c r="J31" s="12">
        <v>7.6233090961821412E-3</v>
      </c>
      <c r="K31" s="12">
        <v>1.1142863016796456E-2</v>
      </c>
      <c r="L31" s="12">
        <v>-1.707907203708614E-3</v>
      </c>
      <c r="M31" s="12">
        <v>-4.9675146133322461E-2</v>
      </c>
      <c r="N31" s="12">
        <v>-9.3441920274325296E-3</v>
      </c>
      <c r="O31" s="35"/>
      <c r="P31" s="35">
        <v>54</v>
      </c>
      <c r="Q31" s="35">
        <v>18</v>
      </c>
    </row>
    <row r="32" spans="1:17" x14ac:dyDescent="0.75">
      <c r="A32" s="4" t="s">
        <v>107</v>
      </c>
      <c r="B32" s="35" t="s">
        <v>260</v>
      </c>
      <c r="C32" s="35">
        <v>325</v>
      </c>
      <c r="D32" s="35">
        <v>2216</v>
      </c>
      <c r="E32" s="35">
        <v>73</v>
      </c>
      <c r="F32" s="12">
        <v>-4.6129866030029776E-2</v>
      </c>
      <c r="G32" s="12">
        <v>3.2681766470161744E-3</v>
      </c>
      <c r="H32" s="12">
        <v>-4.7419747232130272E-3</v>
      </c>
      <c r="I32" s="12">
        <v>7.6233090961821412E-3</v>
      </c>
      <c r="J32" s="12">
        <v>1.1142863016796456E-2</v>
      </c>
      <c r="K32" s="12">
        <v>-1.707907203708614E-3</v>
      </c>
      <c r="L32" s="12">
        <v>-4.9675146133322461E-2</v>
      </c>
      <c r="M32" s="12">
        <v>-9.3441920274325296E-3</v>
      </c>
      <c r="N32" s="12">
        <v>3.4570785739010068E-2</v>
      </c>
      <c r="O32" s="35">
        <v>1</v>
      </c>
      <c r="P32" s="35">
        <v>39</v>
      </c>
      <c r="Q32" s="35">
        <v>26</v>
      </c>
    </row>
    <row r="33" spans="1:17" x14ac:dyDescent="0.75">
      <c r="A33" s="4" t="s">
        <v>108</v>
      </c>
      <c r="B33" s="35" t="s">
        <v>259</v>
      </c>
      <c r="C33" s="35">
        <v>247</v>
      </c>
      <c r="D33" s="35">
        <v>1913</v>
      </c>
      <c r="E33" s="35">
        <v>129</v>
      </c>
      <c r="F33" s="12">
        <v>3.2681766470161744E-3</v>
      </c>
      <c r="G33" s="12">
        <v>-4.7419747232130272E-3</v>
      </c>
      <c r="H33" s="12">
        <v>7.6233090961821412E-3</v>
      </c>
      <c r="I33" s="12">
        <v>1.1142863016796456E-2</v>
      </c>
      <c r="J33" s="12">
        <v>-1.707907203708614E-3</v>
      </c>
      <c r="K33" s="12">
        <v>-4.9675146133322461E-2</v>
      </c>
      <c r="L33" s="12">
        <v>-9.3441920274325296E-3</v>
      </c>
      <c r="M33" s="12">
        <v>3.4570785739010068E-2</v>
      </c>
      <c r="N33" s="12">
        <v>-1.7460582995274088E-2</v>
      </c>
      <c r="O33" s="35">
        <v>2</v>
      </c>
      <c r="P33" s="35">
        <v>63</v>
      </c>
      <c r="Q33" s="35">
        <v>13</v>
      </c>
    </row>
    <row r="34" spans="1:17" x14ac:dyDescent="0.75">
      <c r="A34" s="4" t="s">
        <v>109</v>
      </c>
      <c r="B34" s="35" t="s">
        <v>258</v>
      </c>
      <c r="C34" s="35">
        <v>641</v>
      </c>
      <c r="D34" s="35">
        <v>3327</v>
      </c>
      <c r="E34" s="35">
        <v>200</v>
      </c>
      <c r="F34" s="12">
        <v>-4.7419747232130272E-3</v>
      </c>
      <c r="G34" s="12">
        <v>7.6233090961821412E-3</v>
      </c>
      <c r="H34" s="12">
        <v>1.1142863016796456E-2</v>
      </c>
      <c r="I34" s="12">
        <v>-1.707907203708614E-3</v>
      </c>
      <c r="J34" s="12">
        <v>-4.9675146133322461E-2</v>
      </c>
      <c r="K34" s="12">
        <v>-9.3441920274325296E-3</v>
      </c>
      <c r="L34" s="12">
        <v>3.4570785739010068E-2</v>
      </c>
      <c r="M34" s="12">
        <v>-1.7460582995274088E-2</v>
      </c>
      <c r="N34" s="12">
        <v>-3.7074084321195189E-2</v>
      </c>
      <c r="O34" s="35">
        <v>2</v>
      </c>
      <c r="P34" s="35">
        <v>85</v>
      </c>
      <c r="Q34" s="35">
        <v>26</v>
      </c>
    </row>
    <row r="35" spans="1:17" x14ac:dyDescent="0.75">
      <c r="A35" s="4" t="s">
        <v>110</v>
      </c>
      <c r="B35" s="35" t="s">
        <v>257</v>
      </c>
      <c r="C35" s="35">
        <v>336</v>
      </c>
      <c r="D35" s="35">
        <v>2031</v>
      </c>
      <c r="E35" s="35">
        <v>112</v>
      </c>
      <c r="F35" s="12">
        <v>7.6233090961821412E-3</v>
      </c>
      <c r="G35" s="12">
        <v>1.1142863016796456E-2</v>
      </c>
      <c r="H35" s="12">
        <v>-1.707907203708614E-3</v>
      </c>
      <c r="I35" s="12">
        <v>-4.9675146133322461E-2</v>
      </c>
      <c r="J35" s="12">
        <v>-9.3441920274325296E-3</v>
      </c>
      <c r="K35" s="12">
        <v>3.4570785739010068E-2</v>
      </c>
      <c r="L35" s="12">
        <v>-1.7460582995274088E-2</v>
      </c>
      <c r="M35" s="12">
        <v>-3.7074084321195189E-2</v>
      </c>
      <c r="N35" s="12">
        <v>4.6192949497181335E-3</v>
      </c>
      <c r="O35" s="35">
        <v>3</v>
      </c>
      <c r="P35" s="35">
        <v>82</v>
      </c>
      <c r="Q35" s="35">
        <v>14</v>
      </c>
    </row>
    <row r="36" spans="1:17" x14ac:dyDescent="0.75">
      <c r="A36" s="4" t="s">
        <v>111</v>
      </c>
      <c r="B36" s="35" t="s">
        <v>256</v>
      </c>
      <c r="C36" s="35">
        <v>331</v>
      </c>
      <c r="D36" s="35">
        <v>2238</v>
      </c>
      <c r="E36" s="35">
        <v>105</v>
      </c>
      <c r="F36" s="12">
        <v>1.1142863016796456E-2</v>
      </c>
      <c r="G36" s="12">
        <v>-1.707907203708614E-3</v>
      </c>
      <c r="H36" s="12">
        <v>-4.9675146133322461E-2</v>
      </c>
      <c r="I36" s="12">
        <v>-9.3441920274325296E-3</v>
      </c>
      <c r="J36" s="12">
        <v>3.4570785739010068E-2</v>
      </c>
      <c r="K36" s="12">
        <v>-1.7460582995274088E-2</v>
      </c>
      <c r="L36" s="12">
        <v>-3.7074084321195189E-2</v>
      </c>
      <c r="M36" s="12">
        <v>4.6192949497181335E-3</v>
      </c>
      <c r="N36" s="12">
        <v>-3.1438377260527117E-2</v>
      </c>
      <c r="O36" s="35">
        <v>5</v>
      </c>
      <c r="P36" s="35">
        <v>59</v>
      </c>
      <c r="Q36" s="35">
        <v>16</v>
      </c>
    </row>
    <row r="37" spans="1:17" x14ac:dyDescent="0.75">
      <c r="A37" s="4" t="s">
        <v>112</v>
      </c>
      <c r="B37" s="35" t="s">
        <v>255</v>
      </c>
      <c r="C37" s="35">
        <v>336</v>
      </c>
      <c r="D37" s="35">
        <v>2797</v>
      </c>
      <c r="E37" s="35">
        <v>112</v>
      </c>
      <c r="F37" s="12">
        <v>-1.707907203708614E-3</v>
      </c>
      <c r="G37" s="12">
        <v>-4.9675146133322461E-2</v>
      </c>
      <c r="H37" s="12">
        <v>-9.3441920274325296E-3</v>
      </c>
      <c r="I37" s="12">
        <v>3.4570785739010068E-2</v>
      </c>
      <c r="J37" s="12">
        <v>-1.7460582995274088E-2</v>
      </c>
      <c r="K37" s="12">
        <v>-3.7074084321195189E-2</v>
      </c>
      <c r="L37" s="12">
        <v>4.6192949497181335E-3</v>
      </c>
      <c r="M37" s="12">
        <v>-3.1438377260527117E-2</v>
      </c>
      <c r="N37" s="12">
        <v>-2.3736513344690513E-2</v>
      </c>
      <c r="O37" s="35">
        <v>2</v>
      </c>
      <c r="P37" s="35">
        <v>86</v>
      </c>
      <c r="Q37" s="35">
        <v>21</v>
      </c>
    </row>
    <row r="38" spans="1:17" x14ac:dyDescent="0.75">
      <c r="A38" s="4" t="s">
        <v>113</v>
      </c>
      <c r="B38" s="35" t="s">
        <v>254</v>
      </c>
      <c r="C38" s="35">
        <v>248</v>
      </c>
      <c r="D38" s="35">
        <v>1711</v>
      </c>
      <c r="E38" s="35">
        <v>130</v>
      </c>
      <c r="F38" s="12">
        <v>-4.9675146133322461E-2</v>
      </c>
      <c r="G38" s="12">
        <v>-9.3441920274325296E-3</v>
      </c>
      <c r="H38" s="12">
        <v>3.4570785739010068E-2</v>
      </c>
      <c r="I38" s="12">
        <v>-1.7460582995274088E-2</v>
      </c>
      <c r="J38" s="12">
        <v>-3.7074084321195189E-2</v>
      </c>
      <c r="K38" s="12">
        <v>4.6192949497181335E-3</v>
      </c>
      <c r="L38" s="12">
        <v>-3.1438377260527117E-2</v>
      </c>
      <c r="M38" s="12">
        <v>-2.3736513344690513E-2</v>
      </c>
      <c r="N38" s="12">
        <v>-1.607724523033971E-2</v>
      </c>
      <c r="O38" s="35">
        <v>4</v>
      </c>
      <c r="P38" s="35">
        <v>90</v>
      </c>
      <c r="Q38" s="35">
        <v>32</v>
      </c>
    </row>
    <row r="39" spans="1:17" x14ac:dyDescent="0.75">
      <c r="A39" s="4" t="s">
        <v>114</v>
      </c>
      <c r="B39" s="35" t="s">
        <v>253</v>
      </c>
      <c r="C39" s="35">
        <v>354</v>
      </c>
      <c r="D39" s="35">
        <v>2019</v>
      </c>
      <c r="E39" s="35">
        <v>165</v>
      </c>
      <c r="F39" s="12">
        <v>-9.3441920274325296E-3</v>
      </c>
      <c r="G39" s="12">
        <v>3.4570785739010068E-2</v>
      </c>
      <c r="H39" s="12">
        <v>-1.7460582995274088E-2</v>
      </c>
      <c r="I39" s="12">
        <v>-3.7074084321195189E-2</v>
      </c>
      <c r="J39" s="12">
        <v>4.6192949497181335E-3</v>
      </c>
      <c r="K39" s="12">
        <v>-3.1438377260527117E-2</v>
      </c>
      <c r="L39" s="12">
        <v>-2.3736513344690513E-2</v>
      </c>
      <c r="M39" s="12">
        <v>-1.607724523033971E-2</v>
      </c>
      <c r="N39" s="12">
        <v>-3.6889025514909357E-2</v>
      </c>
      <c r="O39" s="35">
        <v>5</v>
      </c>
      <c r="P39" s="35">
        <v>70</v>
      </c>
      <c r="Q39" s="35">
        <v>30</v>
      </c>
    </row>
    <row r="40" spans="1:17" x14ac:dyDescent="0.75">
      <c r="A40" s="4" t="s">
        <v>115</v>
      </c>
      <c r="B40" s="35" t="s">
        <v>252</v>
      </c>
      <c r="C40" s="35">
        <v>327</v>
      </c>
      <c r="D40" s="35">
        <v>2000</v>
      </c>
      <c r="E40" s="35">
        <v>124</v>
      </c>
      <c r="F40" s="12">
        <v>3.4570785739010068E-2</v>
      </c>
      <c r="G40" s="12">
        <v>-1.7460582995274088E-2</v>
      </c>
      <c r="H40" s="12">
        <v>-3.7074084321195189E-2</v>
      </c>
      <c r="I40" s="12">
        <v>4.6192949497181335E-3</v>
      </c>
      <c r="J40" s="12">
        <v>-3.1438377260527117E-2</v>
      </c>
      <c r="K40" s="12">
        <v>-2.3736513344690513E-2</v>
      </c>
      <c r="L40" s="12">
        <v>-1.607724523033971E-2</v>
      </c>
      <c r="M40" s="12">
        <v>-3.6889025514909357E-2</v>
      </c>
      <c r="N40" s="12">
        <v>6.7273932578753026E-3</v>
      </c>
      <c r="O40" s="35">
        <v>5</v>
      </c>
      <c r="P40" s="35">
        <v>74</v>
      </c>
      <c r="Q40" s="35">
        <v>57</v>
      </c>
    </row>
    <row r="41" spans="1:17" x14ac:dyDescent="0.75">
      <c r="A41" s="4" t="s">
        <v>116</v>
      </c>
      <c r="B41" s="35" t="s">
        <v>251</v>
      </c>
      <c r="C41" s="35">
        <v>302</v>
      </c>
      <c r="D41" s="35">
        <v>2131</v>
      </c>
      <c r="E41" s="35">
        <v>142</v>
      </c>
      <c r="F41" s="12">
        <v>-1.7460582995274088E-2</v>
      </c>
      <c r="G41" s="12">
        <v>-3.7074084321195189E-2</v>
      </c>
      <c r="H41" s="12">
        <v>4.6192949497181335E-3</v>
      </c>
      <c r="I41" s="12">
        <v>-3.1438377260527117E-2</v>
      </c>
      <c r="J41" s="12">
        <v>-2.3736513344690513E-2</v>
      </c>
      <c r="K41" s="12">
        <v>-1.607724523033971E-2</v>
      </c>
      <c r="L41" s="12">
        <v>-3.6889025514909357E-2</v>
      </c>
      <c r="M41" s="12">
        <v>6.7273932578753026E-3</v>
      </c>
      <c r="N41" s="12">
        <v>-0.109674901836451</v>
      </c>
      <c r="O41" s="35">
        <v>9</v>
      </c>
      <c r="P41" s="35">
        <v>112</v>
      </c>
      <c r="Q41" s="35">
        <v>45</v>
      </c>
    </row>
    <row r="42" spans="1:17" x14ac:dyDescent="0.75">
      <c r="A42" s="4" t="s">
        <v>117</v>
      </c>
      <c r="B42" s="35" t="s">
        <v>250</v>
      </c>
      <c r="C42" s="35">
        <v>306</v>
      </c>
      <c r="D42" s="35">
        <v>1954</v>
      </c>
      <c r="E42" s="35">
        <v>140</v>
      </c>
      <c r="F42" s="12">
        <v>-3.7074084321195189E-2</v>
      </c>
      <c r="G42" s="12">
        <v>4.6192949497181335E-3</v>
      </c>
      <c r="H42" s="12">
        <v>-3.1438377260527117E-2</v>
      </c>
      <c r="I42" s="12">
        <v>-2.3736513344690513E-2</v>
      </c>
      <c r="J42" s="12">
        <v>-1.607724523033971E-2</v>
      </c>
      <c r="K42" s="12">
        <v>-3.6889025514909357E-2</v>
      </c>
      <c r="L42" s="12">
        <v>6.7273932578753026E-3</v>
      </c>
      <c r="M42" s="12">
        <v>-0.109674901836451</v>
      </c>
      <c r="N42" s="12">
        <v>6.1606311291294569E-2</v>
      </c>
      <c r="O42" s="35">
        <v>7</v>
      </c>
      <c r="P42" s="35">
        <v>209</v>
      </c>
      <c r="Q42" s="35">
        <v>155</v>
      </c>
    </row>
    <row r="43" spans="1:17" x14ac:dyDescent="0.75">
      <c r="A43" s="4" t="s">
        <v>118</v>
      </c>
      <c r="B43" s="35" t="s">
        <v>249</v>
      </c>
      <c r="C43" s="35">
        <v>141</v>
      </c>
      <c r="D43" s="35">
        <v>2141</v>
      </c>
      <c r="E43" s="35">
        <v>136</v>
      </c>
      <c r="F43" s="12">
        <v>4.6192949497181335E-3</v>
      </c>
      <c r="G43" s="12">
        <v>-3.1438377260527117E-2</v>
      </c>
      <c r="H43" s="12">
        <v>-2.3736513344690513E-2</v>
      </c>
      <c r="I43" s="12">
        <v>-1.607724523033971E-2</v>
      </c>
      <c r="J43" s="12">
        <v>-3.6889025514909357E-2</v>
      </c>
      <c r="K43" s="12">
        <v>6.7273932578753026E-3</v>
      </c>
      <c r="L43" s="12">
        <v>-0.109674901836451</v>
      </c>
      <c r="M43" s="12">
        <v>6.1606311291294569E-2</v>
      </c>
      <c r="N43" s="12">
        <v>7.5861179202683537E-2</v>
      </c>
      <c r="O43" s="35">
        <v>23</v>
      </c>
      <c r="P43" s="35">
        <v>301</v>
      </c>
      <c r="Q43" s="35">
        <v>159</v>
      </c>
    </row>
    <row r="44" spans="1:17" x14ac:dyDescent="0.75">
      <c r="A44" s="4" t="s">
        <v>119</v>
      </c>
      <c r="B44" s="35" t="s">
        <v>248</v>
      </c>
      <c r="C44" s="35">
        <v>108</v>
      </c>
      <c r="D44" s="35">
        <v>1955</v>
      </c>
      <c r="E44" s="35">
        <v>79</v>
      </c>
      <c r="F44" s="12">
        <v>-3.1438377260527117E-2</v>
      </c>
      <c r="G44" s="12">
        <v>-2.3736513344690513E-2</v>
      </c>
      <c r="H44" s="12">
        <v>-1.607724523033971E-2</v>
      </c>
      <c r="I44" s="12">
        <v>-3.6889025514909357E-2</v>
      </c>
      <c r="J44" s="12">
        <v>6.7273932578753026E-3</v>
      </c>
      <c r="K44" s="12">
        <v>-0.109674901836451</v>
      </c>
      <c r="L44" s="12">
        <v>6.1606311291294569E-2</v>
      </c>
      <c r="M44" s="12">
        <v>7.5861179202683537E-2</v>
      </c>
      <c r="N44" s="12">
        <v>8.154454970620062E-3</v>
      </c>
      <c r="O44" s="35">
        <v>61</v>
      </c>
      <c r="P44" s="35">
        <v>714</v>
      </c>
      <c r="Q44" s="35">
        <v>247</v>
      </c>
    </row>
    <row r="45" spans="1:17" x14ac:dyDescent="0.75">
      <c r="A45" s="4" t="s">
        <v>120</v>
      </c>
      <c r="B45" s="35" t="s">
        <v>247</v>
      </c>
      <c r="C45" s="35">
        <v>99</v>
      </c>
      <c r="D45" s="35">
        <v>2068</v>
      </c>
      <c r="E45" s="35">
        <v>114</v>
      </c>
      <c r="F45" s="12">
        <v>-2.3736513344690513E-2</v>
      </c>
      <c r="G45" s="12">
        <v>-1.607724523033971E-2</v>
      </c>
      <c r="H45" s="12">
        <v>-3.6889025514909357E-2</v>
      </c>
      <c r="I45" s="12">
        <v>6.7273932578753026E-3</v>
      </c>
      <c r="J45" s="12">
        <v>-0.109674901836451</v>
      </c>
      <c r="K45" s="12">
        <v>6.1606311291294569E-2</v>
      </c>
      <c r="L45" s="12">
        <v>7.5861179202683537E-2</v>
      </c>
      <c r="M45" s="12">
        <v>8.154454970620062E-3</v>
      </c>
      <c r="N45" s="12">
        <v>-0.15565600095158794</v>
      </c>
      <c r="O45" s="35">
        <v>36</v>
      </c>
      <c r="P45" s="35">
        <v>579</v>
      </c>
      <c r="Q45" s="35">
        <v>235</v>
      </c>
    </row>
    <row r="46" spans="1:17" x14ac:dyDescent="0.75">
      <c r="A46" s="4" t="s">
        <v>121</v>
      </c>
      <c r="B46" s="35" t="s">
        <v>246</v>
      </c>
      <c r="C46" s="35">
        <v>126</v>
      </c>
      <c r="D46" s="35">
        <v>2352</v>
      </c>
      <c r="E46" s="35">
        <v>72</v>
      </c>
      <c r="F46" s="12">
        <v>-1.607724523033971E-2</v>
      </c>
      <c r="G46" s="12">
        <v>-3.6889025514909357E-2</v>
      </c>
      <c r="H46" s="12">
        <v>6.7273932578753026E-3</v>
      </c>
      <c r="I46" s="12">
        <v>-0.109674901836451</v>
      </c>
      <c r="J46" s="12">
        <v>6.1606311291294569E-2</v>
      </c>
      <c r="K46" s="12">
        <v>7.5861179202683537E-2</v>
      </c>
      <c r="L46" s="12">
        <v>8.154454970620062E-3</v>
      </c>
      <c r="M46" s="12">
        <v>-0.15565600095158794</v>
      </c>
      <c r="N46" s="12">
        <v>-0.12684548630677339</v>
      </c>
      <c r="O46" s="35">
        <v>30</v>
      </c>
      <c r="P46" s="35">
        <v>507</v>
      </c>
      <c r="Q46" s="35">
        <v>216</v>
      </c>
    </row>
    <row r="47" spans="1:17" x14ac:dyDescent="0.75">
      <c r="A47" s="4" t="s">
        <v>122</v>
      </c>
      <c r="B47" s="35" t="s">
        <v>245</v>
      </c>
      <c r="C47" s="35">
        <v>193</v>
      </c>
      <c r="D47" s="35">
        <v>1886</v>
      </c>
      <c r="E47" s="35">
        <v>84</v>
      </c>
      <c r="F47" s="12">
        <v>-3.6889025514909357E-2</v>
      </c>
      <c r="G47" s="12">
        <v>6.7273932578753026E-3</v>
      </c>
      <c r="H47" s="12">
        <v>-0.109674901836451</v>
      </c>
      <c r="I47" s="12">
        <v>6.1606311291294569E-2</v>
      </c>
      <c r="J47" s="12">
        <v>7.5861179202683537E-2</v>
      </c>
      <c r="K47" s="12">
        <v>8.154454970620062E-3</v>
      </c>
      <c r="L47" s="12">
        <v>-0.15565600095158794</v>
      </c>
      <c r="M47" s="12">
        <v>-0.12684548630677339</v>
      </c>
      <c r="N47" s="12">
        <v>0.19238464020651813</v>
      </c>
      <c r="O47" s="35">
        <v>75</v>
      </c>
      <c r="P47" s="35">
        <v>742</v>
      </c>
      <c r="Q47" s="35">
        <v>339</v>
      </c>
    </row>
    <row r="48" spans="1:17" x14ac:dyDescent="0.75">
      <c r="A48" s="4" t="s">
        <v>123</v>
      </c>
      <c r="B48" s="35" t="s">
        <v>244</v>
      </c>
      <c r="C48" s="35">
        <v>199</v>
      </c>
      <c r="D48" s="35">
        <v>2318</v>
      </c>
      <c r="E48" s="35">
        <v>63</v>
      </c>
      <c r="F48" s="12">
        <v>6.7273932578753026E-3</v>
      </c>
      <c r="G48" s="12">
        <v>-0.109674901836451</v>
      </c>
      <c r="H48" s="12">
        <v>6.1606311291294569E-2</v>
      </c>
      <c r="I48" s="12">
        <v>7.5861179202683537E-2</v>
      </c>
      <c r="J48" s="12">
        <v>8.154454970620062E-3</v>
      </c>
      <c r="K48" s="12">
        <v>-0.15565600095158794</v>
      </c>
      <c r="L48" s="12">
        <v>-0.12684548630677339</v>
      </c>
      <c r="M48" s="12">
        <v>0.19238464020651813</v>
      </c>
      <c r="N48" s="12">
        <v>0.2273489932885906</v>
      </c>
      <c r="O48" s="35">
        <v>40</v>
      </c>
      <c r="P48" s="35">
        <v>588</v>
      </c>
      <c r="Q48" s="35">
        <v>290</v>
      </c>
    </row>
    <row r="49" spans="1:17" x14ac:dyDescent="0.75">
      <c r="A49" s="4" t="s">
        <v>124</v>
      </c>
      <c r="B49" s="35" t="s">
        <v>243</v>
      </c>
      <c r="C49" s="35">
        <v>108</v>
      </c>
      <c r="D49" s="35">
        <v>1734</v>
      </c>
      <c r="E49" s="35">
        <v>75</v>
      </c>
      <c r="F49" s="12">
        <v>-0.109674901836451</v>
      </c>
      <c r="G49" s="12">
        <v>6.1606311291294569E-2</v>
      </c>
      <c r="H49" s="12">
        <v>7.5861179202683537E-2</v>
      </c>
      <c r="I49" s="12">
        <v>8.154454970620062E-3</v>
      </c>
      <c r="J49" s="12">
        <v>-0.15565600095158794</v>
      </c>
      <c r="K49" s="12">
        <v>-0.12684548630677339</v>
      </c>
      <c r="L49" s="12">
        <v>0.19238464020651813</v>
      </c>
      <c r="M49" s="12">
        <v>0.2273489932885906</v>
      </c>
      <c r="N49" s="12">
        <v>0.10028002557713922</v>
      </c>
      <c r="O49" s="35">
        <v>39</v>
      </c>
      <c r="P49" s="35">
        <v>555</v>
      </c>
      <c r="Q49" s="35">
        <v>270</v>
      </c>
    </row>
    <row r="50" spans="1:17" x14ac:dyDescent="0.75">
      <c r="A50" s="4" t="s">
        <v>125</v>
      </c>
      <c r="B50" s="35" t="s">
        <v>242</v>
      </c>
      <c r="C50" s="35">
        <v>172</v>
      </c>
      <c r="D50" s="35">
        <v>2052</v>
      </c>
      <c r="E50" s="35">
        <v>88</v>
      </c>
      <c r="F50" s="12">
        <v>6.1606311291294569E-2</v>
      </c>
      <c r="G50" s="12">
        <v>7.5861179202683537E-2</v>
      </c>
      <c r="H50" s="12">
        <v>8.154454970620062E-3</v>
      </c>
      <c r="I50" s="12">
        <v>-0.15565600095158794</v>
      </c>
      <c r="J50" s="12">
        <v>-0.12684548630677339</v>
      </c>
      <c r="K50" s="12">
        <v>0.19238464020651813</v>
      </c>
      <c r="L50" s="12">
        <v>0.2273489932885906</v>
      </c>
      <c r="M50" s="12">
        <v>0.10028002557713922</v>
      </c>
      <c r="N50" s="12">
        <v>-1.0560910602993911E-2</v>
      </c>
      <c r="O50" s="35">
        <v>52</v>
      </c>
      <c r="P50" s="35">
        <v>681</v>
      </c>
      <c r="Q50" s="35">
        <v>321</v>
      </c>
    </row>
    <row r="51" spans="1:17" x14ac:dyDescent="0.75">
      <c r="A51" s="4" t="s">
        <v>126</v>
      </c>
      <c r="B51" s="35" t="s">
        <v>241</v>
      </c>
      <c r="C51" s="35">
        <v>244</v>
      </c>
      <c r="D51" s="35">
        <v>2028</v>
      </c>
      <c r="E51" s="35">
        <v>87</v>
      </c>
      <c r="F51" s="12">
        <v>7.5861179202683537E-2</v>
      </c>
      <c r="G51" s="12">
        <v>8.154454970620062E-3</v>
      </c>
      <c r="H51" s="12">
        <v>-0.15565600095158794</v>
      </c>
      <c r="I51" s="12">
        <v>-0.12684548630677339</v>
      </c>
      <c r="J51" s="12">
        <v>0.19238464020651813</v>
      </c>
      <c r="K51" s="12">
        <v>0.2273489932885906</v>
      </c>
      <c r="L51" s="12">
        <v>0.10028002557713922</v>
      </c>
      <c r="M51" s="12">
        <v>-1.0560910602993911E-2</v>
      </c>
      <c r="N51" s="12">
        <v>9.0067646939684831E-2</v>
      </c>
      <c r="O51" s="35">
        <v>39</v>
      </c>
      <c r="P51" s="35">
        <v>874</v>
      </c>
      <c r="Q51" s="35">
        <v>296</v>
      </c>
    </row>
    <row r="52" spans="1:17" x14ac:dyDescent="0.75">
      <c r="A52" s="4" t="s">
        <v>127</v>
      </c>
      <c r="B52" s="35" t="s">
        <v>240</v>
      </c>
      <c r="C52" s="35">
        <v>87</v>
      </c>
      <c r="D52" s="35">
        <v>1792</v>
      </c>
      <c r="E52" s="35">
        <v>68</v>
      </c>
      <c r="F52" s="12">
        <v>8.154454970620062E-3</v>
      </c>
      <c r="G52" s="12">
        <v>-0.15565600095158794</v>
      </c>
      <c r="H52" s="12">
        <v>-0.12684548630677339</v>
      </c>
      <c r="I52" s="12">
        <v>0.19238464020651813</v>
      </c>
      <c r="J52" s="12">
        <v>0.2273489932885906</v>
      </c>
      <c r="K52" s="12">
        <v>0.10028002557713922</v>
      </c>
      <c r="L52" s="12">
        <v>-1.0560910602993911E-2</v>
      </c>
      <c r="M52" s="12">
        <v>9.0067646939684831E-2</v>
      </c>
      <c r="N52" s="12">
        <v>-2.9430891287787309E-2</v>
      </c>
      <c r="O52" s="35">
        <v>52</v>
      </c>
      <c r="P52" s="35">
        <v>832</v>
      </c>
      <c r="Q52" s="35">
        <v>294</v>
      </c>
    </row>
    <row r="53" spans="1:17" x14ac:dyDescent="0.75">
      <c r="A53" s="4" t="s">
        <v>128</v>
      </c>
      <c r="B53" s="35" t="s">
        <v>239</v>
      </c>
      <c r="C53" s="35">
        <v>58</v>
      </c>
      <c r="D53" s="35">
        <v>1371</v>
      </c>
      <c r="E53" s="35">
        <v>55</v>
      </c>
      <c r="F53" s="12">
        <v>-0.15565600095158794</v>
      </c>
      <c r="G53" s="12">
        <v>-0.12684548630677339</v>
      </c>
      <c r="H53" s="12">
        <v>0.19238464020651813</v>
      </c>
      <c r="I53" s="12">
        <v>0.2273489932885906</v>
      </c>
      <c r="J53" s="12">
        <v>0.10028002557713922</v>
      </c>
      <c r="K53" s="12">
        <v>-1.0560910602993911E-2</v>
      </c>
      <c r="L53" s="12">
        <v>9.0067646939684831E-2</v>
      </c>
      <c r="M53" s="12">
        <v>-2.9430891287787309E-2</v>
      </c>
      <c r="N53" s="12">
        <v>-3.6296111951298893E-2</v>
      </c>
      <c r="O53" s="35">
        <v>51</v>
      </c>
      <c r="P53" s="35">
        <v>1027</v>
      </c>
      <c r="Q53" s="35">
        <v>264</v>
      </c>
    </row>
    <row r="54" spans="1:17" x14ac:dyDescent="0.75">
      <c r="A54" s="4" t="s">
        <v>129</v>
      </c>
      <c r="B54" s="35" t="s">
        <v>238</v>
      </c>
      <c r="C54" s="35">
        <v>153</v>
      </c>
      <c r="D54" s="35">
        <v>1233</v>
      </c>
      <c r="E54" s="35">
        <v>53</v>
      </c>
      <c r="F54" s="12">
        <v>-0.12684548630677339</v>
      </c>
      <c r="G54" s="12">
        <v>0.19238464020651813</v>
      </c>
      <c r="H54" s="12">
        <v>0.2273489932885906</v>
      </c>
      <c r="I54" s="12">
        <v>0.10028002557713922</v>
      </c>
      <c r="J54" s="12">
        <v>-1.0560910602993911E-2</v>
      </c>
      <c r="K54" s="12">
        <v>9.0067646939684831E-2</v>
      </c>
      <c r="L54" s="12">
        <v>-2.9430891287787309E-2</v>
      </c>
      <c r="M54" s="12">
        <v>-3.6296111951298893E-2</v>
      </c>
      <c r="N54" s="12">
        <v>-2.6320494229355784E-2</v>
      </c>
      <c r="O54" s="35">
        <v>66</v>
      </c>
      <c r="P54" s="35">
        <v>730</v>
      </c>
      <c r="Q54" s="35">
        <v>302</v>
      </c>
    </row>
    <row r="55" spans="1:17" x14ac:dyDescent="0.75">
      <c r="A55" s="4" t="s">
        <v>130</v>
      </c>
      <c r="B55" s="35" t="s">
        <v>237</v>
      </c>
      <c r="C55" s="35">
        <v>183</v>
      </c>
      <c r="D55" s="35">
        <v>1991</v>
      </c>
      <c r="E55" s="35">
        <v>71</v>
      </c>
      <c r="F55" s="12">
        <v>0.19238464020651813</v>
      </c>
      <c r="G55" s="12">
        <v>0.2273489932885906</v>
      </c>
      <c r="H55" s="12">
        <v>0.10028002557713922</v>
      </c>
      <c r="I55" s="12">
        <v>-1.0560910602993911E-2</v>
      </c>
      <c r="J55" s="12">
        <v>9.0067646939684831E-2</v>
      </c>
      <c r="K55" s="12">
        <v>-2.9430891287787309E-2</v>
      </c>
      <c r="L55" s="12">
        <v>-3.6296111951298893E-2</v>
      </c>
      <c r="M55" s="12">
        <v>-2.6320494229355784E-2</v>
      </c>
      <c r="N55" s="12">
        <v>0.1048229149665416</v>
      </c>
      <c r="O55" s="35">
        <v>48</v>
      </c>
      <c r="P55" s="35">
        <v>654</v>
      </c>
      <c r="Q55" s="35">
        <v>466</v>
      </c>
    </row>
    <row r="56" spans="1:17" x14ac:dyDescent="0.75">
      <c r="A56" s="4" t="s">
        <v>131</v>
      </c>
      <c r="B56" s="35" t="s">
        <v>236</v>
      </c>
      <c r="C56" s="35">
        <v>128</v>
      </c>
      <c r="D56" s="35">
        <v>1949</v>
      </c>
      <c r="E56" s="35">
        <v>65</v>
      </c>
      <c r="F56" s="12">
        <v>0.2273489932885906</v>
      </c>
      <c r="G56" s="12">
        <v>0.10028002557713922</v>
      </c>
      <c r="H56" s="12">
        <v>-1.0560910602993911E-2</v>
      </c>
      <c r="I56" s="12">
        <v>9.0067646939684831E-2</v>
      </c>
      <c r="J56" s="12">
        <v>-2.9430891287787309E-2</v>
      </c>
      <c r="K56" s="12">
        <v>-3.6296111951298893E-2</v>
      </c>
      <c r="L56" s="12">
        <v>-2.6320494229355784E-2</v>
      </c>
      <c r="M56" s="12">
        <v>0.1048229149665416</v>
      </c>
      <c r="N56" s="12">
        <v>-6.7954352402407991E-2</v>
      </c>
      <c r="O56" s="35">
        <v>76</v>
      </c>
      <c r="P56" s="35">
        <v>607</v>
      </c>
      <c r="Q56" s="35">
        <v>745</v>
      </c>
    </row>
    <row r="57" spans="1:17" x14ac:dyDescent="0.75">
      <c r="A57" s="4" t="s">
        <v>132</v>
      </c>
      <c r="B57" s="35" t="s">
        <v>235</v>
      </c>
      <c r="C57" s="35">
        <v>337</v>
      </c>
      <c r="D57" s="35">
        <v>1794</v>
      </c>
      <c r="E57" s="35">
        <v>726</v>
      </c>
      <c r="F57" s="12">
        <v>0.10028002557713922</v>
      </c>
      <c r="G57" s="12">
        <v>-1.0560910602993911E-2</v>
      </c>
      <c r="H57" s="12">
        <v>9.0067646939684831E-2</v>
      </c>
      <c r="I57" s="12">
        <v>-2.9430891287787309E-2</v>
      </c>
      <c r="J57" s="12">
        <v>-3.6296111951298893E-2</v>
      </c>
      <c r="K57" s="12">
        <v>-2.6320494229355784E-2</v>
      </c>
      <c r="L57" s="12">
        <v>0.1048229149665416</v>
      </c>
      <c r="M57" s="12">
        <v>-6.7954352402407991E-2</v>
      </c>
      <c r="N57" s="12">
        <v>1.0322146055394832E-2</v>
      </c>
      <c r="O57" s="35">
        <v>176</v>
      </c>
      <c r="P57" s="35">
        <v>1891</v>
      </c>
      <c r="Q57" s="35">
        <v>1075</v>
      </c>
    </row>
    <row r="58" spans="1:17" x14ac:dyDescent="0.75">
      <c r="A58" s="4" t="s">
        <v>133</v>
      </c>
      <c r="B58" s="35" t="s">
        <v>234</v>
      </c>
      <c r="C58" s="35">
        <v>217</v>
      </c>
      <c r="D58" s="35">
        <v>1521</v>
      </c>
      <c r="E58" s="35">
        <v>801</v>
      </c>
      <c r="F58" s="12">
        <v>-1.0560910602993911E-2</v>
      </c>
      <c r="G58" s="12">
        <v>9.0067646939684831E-2</v>
      </c>
      <c r="H58" s="12">
        <v>-2.9430891287787309E-2</v>
      </c>
      <c r="I58" s="12">
        <v>-3.6296111951298893E-2</v>
      </c>
      <c r="J58" s="12">
        <v>-2.6320494229355784E-2</v>
      </c>
      <c r="K58" s="12">
        <v>0.1048229149665416</v>
      </c>
      <c r="L58" s="12">
        <v>-6.7954352402407991E-2</v>
      </c>
      <c r="M58" s="12">
        <v>1.0322146055394832E-2</v>
      </c>
      <c r="N58" s="12">
        <v>-3.586626139817628E-2</v>
      </c>
      <c r="O58" s="35">
        <v>344</v>
      </c>
      <c r="P58" s="35">
        <v>2569</v>
      </c>
      <c r="Q58" s="35">
        <v>1212</v>
      </c>
    </row>
    <row r="59" spans="1:17" x14ac:dyDescent="0.75">
      <c r="A59" s="4" t="s">
        <v>134</v>
      </c>
      <c r="B59" s="35" t="s">
        <v>233</v>
      </c>
      <c r="C59" s="35">
        <v>488</v>
      </c>
      <c r="D59" s="35">
        <v>1623</v>
      </c>
      <c r="E59" s="35">
        <v>1033</v>
      </c>
      <c r="F59" s="12">
        <v>9.0067646939684831E-2</v>
      </c>
      <c r="G59" s="12">
        <v>-2.9430891287787309E-2</v>
      </c>
      <c r="H59" s="12">
        <v>-3.6296111951298893E-2</v>
      </c>
      <c r="I59" s="12">
        <v>-2.6320494229355784E-2</v>
      </c>
      <c r="J59" s="12">
        <v>0.1048229149665416</v>
      </c>
      <c r="K59" s="12">
        <v>-6.7954352402407991E-2</v>
      </c>
      <c r="L59" s="12">
        <v>1.0322146055394832E-2</v>
      </c>
      <c r="M59" s="12">
        <v>-3.586626139817628E-2</v>
      </c>
      <c r="N59" s="12">
        <v>5.7560102509863764E-3</v>
      </c>
      <c r="O59" s="35">
        <v>189</v>
      </c>
      <c r="P59" s="35">
        <v>2861</v>
      </c>
      <c r="Q59" s="35">
        <v>1396</v>
      </c>
    </row>
    <row r="60" spans="1:17" x14ac:dyDescent="0.75">
      <c r="A60" s="4" t="s">
        <v>135</v>
      </c>
      <c r="B60" s="35" t="s">
        <v>232</v>
      </c>
      <c r="C60" s="35">
        <v>224</v>
      </c>
      <c r="D60" s="35">
        <v>1878</v>
      </c>
      <c r="E60" s="35">
        <v>903</v>
      </c>
      <c r="F60" s="12">
        <v>-2.9430891287787309E-2</v>
      </c>
      <c r="G60" s="12">
        <v>-3.6296111951298893E-2</v>
      </c>
      <c r="H60" s="12">
        <v>-2.6320494229355784E-2</v>
      </c>
      <c r="I60" s="12">
        <v>0.1048229149665416</v>
      </c>
      <c r="J60" s="12">
        <v>-6.7954352402407991E-2</v>
      </c>
      <c r="K60" s="12">
        <v>1.0322146055394832E-2</v>
      </c>
      <c r="L60" s="12">
        <v>-3.586626139817628E-2</v>
      </c>
      <c r="M60" s="12">
        <v>5.7560102509863764E-3</v>
      </c>
      <c r="N60" s="12">
        <v>-1.0677667900260923E-2</v>
      </c>
      <c r="O60" s="35">
        <v>280</v>
      </c>
      <c r="P60" s="35">
        <v>2052</v>
      </c>
      <c r="Q60" s="35">
        <v>1236</v>
      </c>
    </row>
    <row r="61" spans="1:17" x14ac:dyDescent="0.75">
      <c r="A61" s="4" t="s">
        <v>136</v>
      </c>
      <c r="B61" s="35" t="s">
        <v>231</v>
      </c>
      <c r="C61" s="35">
        <v>400</v>
      </c>
      <c r="D61" s="35">
        <v>1648</v>
      </c>
      <c r="E61" s="35">
        <v>1012</v>
      </c>
      <c r="F61" s="12">
        <v>-3.6296111951298893E-2</v>
      </c>
      <c r="G61" s="12">
        <v>-2.6320494229355784E-2</v>
      </c>
      <c r="H61" s="12">
        <v>0.1048229149665416</v>
      </c>
      <c r="I61" s="12">
        <v>-6.7954352402407991E-2</v>
      </c>
      <c r="J61" s="12">
        <v>1.0322146055394832E-2</v>
      </c>
      <c r="K61" s="12">
        <v>-3.586626139817628E-2</v>
      </c>
      <c r="L61" s="12">
        <v>5.7560102509863764E-3</v>
      </c>
      <c r="M61" s="12">
        <v>-1.0677667900260923E-2</v>
      </c>
      <c r="N61" s="12">
        <v>-5.7848367776619503E-3</v>
      </c>
      <c r="O61" s="35">
        <v>264</v>
      </c>
      <c r="P61" s="35">
        <v>2207</v>
      </c>
      <c r="Q61" s="35">
        <v>1310</v>
      </c>
    </row>
    <row r="62" spans="1:17" x14ac:dyDescent="0.75">
      <c r="A62" s="4" t="s">
        <v>137</v>
      </c>
      <c r="B62" s="35" t="s">
        <v>230</v>
      </c>
      <c r="C62" s="35">
        <v>347</v>
      </c>
      <c r="D62" s="35">
        <v>1440</v>
      </c>
      <c r="E62" s="35">
        <v>1066</v>
      </c>
      <c r="F62" s="12">
        <v>-2.6320494229355784E-2</v>
      </c>
      <c r="G62" s="12">
        <v>0.1048229149665416</v>
      </c>
      <c r="H62" s="12">
        <v>-6.7954352402407991E-2</v>
      </c>
      <c r="I62" s="12">
        <v>1.0322146055394832E-2</v>
      </c>
      <c r="J62" s="12">
        <v>-3.586626139817628E-2</v>
      </c>
      <c r="K62" s="12">
        <v>5.7560102509863764E-3</v>
      </c>
      <c r="L62" s="12">
        <v>-1.0677667900260923E-2</v>
      </c>
      <c r="M62" s="12">
        <v>-5.7848367776619503E-3</v>
      </c>
      <c r="N62" s="12">
        <v>5.5429910769357216E-2</v>
      </c>
      <c r="O62" s="35">
        <v>246</v>
      </c>
      <c r="P62" s="35">
        <v>2022</v>
      </c>
      <c r="Q62" s="35">
        <v>1356</v>
      </c>
    </row>
    <row r="63" spans="1:17" x14ac:dyDescent="0.75">
      <c r="A63" s="4" t="s">
        <v>138</v>
      </c>
      <c r="B63" s="35" t="s">
        <v>229</v>
      </c>
      <c r="C63" s="35">
        <v>327</v>
      </c>
      <c r="D63" s="35">
        <v>1340</v>
      </c>
      <c r="E63" s="35">
        <v>1124</v>
      </c>
      <c r="F63" s="12">
        <v>0.1048229149665416</v>
      </c>
      <c r="G63" s="12">
        <v>-6.7954352402407991E-2</v>
      </c>
      <c r="H63" s="12">
        <v>1.0322146055394832E-2</v>
      </c>
      <c r="I63" s="12">
        <v>-3.586626139817628E-2</v>
      </c>
      <c r="J63" s="12">
        <v>5.7560102509863764E-3</v>
      </c>
      <c r="K63" s="12">
        <v>-1.0677667900260923E-2</v>
      </c>
      <c r="L63" s="12">
        <v>-5.7848367776619503E-3</v>
      </c>
      <c r="M63" s="12">
        <v>5.5429910769357216E-2</v>
      </c>
      <c r="N63" s="12">
        <v>1.3869949740912492E-2</v>
      </c>
      <c r="O63" s="35">
        <v>233</v>
      </c>
      <c r="P63" s="35">
        <v>2142</v>
      </c>
      <c r="Q63" s="35">
        <v>1481</v>
      </c>
    </row>
    <row r="64" spans="1:17" x14ac:dyDescent="0.75">
      <c r="A64" s="4" t="s">
        <v>139</v>
      </c>
      <c r="B64" s="35" t="s">
        <v>228</v>
      </c>
      <c r="C64" s="35">
        <v>241</v>
      </c>
      <c r="D64" s="35">
        <v>1280</v>
      </c>
      <c r="E64" s="35">
        <v>2748</v>
      </c>
      <c r="F64" s="12">
        <v>-6.7954352402407991E-2</v>
      </c>
      <c r="G64" s="12">
        <v>1.0322146055394832E-2</v>
      </c>
      <c r="H64" s="12">
        <v>-3.586626139817628E-2</v>
      </c>
      <c r="I64" s="12">
        <v>5.7560102509863764E-3</v>
      </c>
      <c r="J64" s="12">
        <v>-1.0677667900260923E-2</v>
      </c>
      <c r="K64" s="12">
        <v>-5.7848367776619503E-3</v>
      </c>
      <c r="L64" s="12">
        <v>5.5429910769357216E-2</v>
      </c>
      <c r="M64" s="12">
        <v>1.3869949740912492E-2</v>
      </c>
      <c r="N64" s="12">
        <v>-0.50244014909887413</v>
      </c>
      <c r="O64" s="35">
        <v>297</v>
      </c>
      <c r="P64" s="35">
        <v>2254</v>
      </c>
      <c r="Q64" s="35">
        <v>1354</v>
      </c>
    </row>
    <row r="65" spans="1:17" x14ac:dyDescent="0.75">
      <c r="A65" s="4" t="s">
        <v>140</v>
      </c>
      <c r="B65" s="35" t="s">
        <v>295</v>
      </c>
      <c r="C65" s="35">
        <v>276</v>
      </c>
      <c r="D65" s="35">
        <v>1335</v>
      </c>
      <c r="E65" s="35">
        <v>2908</v>
      </c>
      <c r="F65" s="12">
        <v>1.0322146055394832E-2</v>
      </c>
      <c r="G65" s="12">
        <v>-3.586626139817628E-2</v>
      </c>
      <c r="H65" s="12">
        <v>5.7560102509863764E-3</v>
      </c>
      <c r="I65" s="12">
        <v>-1.0677667900260923E-2</v>
      </c>
      <c r="J65" s="12">
        <v>-5.7848367776619503E-3</v>
      </c>
      <c r="K65" s="12">
        <v>5.5429910769357216E-2</v>
      </c>
      <c r="L65" s="12">
        <v>1.3869949740912492E-2</v>
      </c>
      <c r="M65" s="12">
        <v>-0.50244014909887413</v>
      </c>
      <c r="N65" s="12">
        <v>0</v>
      </c>
      <c r="O65" s="35">
        <v>312</v>
      </c>
      <c r="P65" s="35">
        <v>1521</v>
      </c>
      <c r="Q65" s="35">
        <v>1240</v>
      </c>
    </row>
    <row r="66" spans="1:17" x14ac:dyDescent="0.75">
      <c r="A66" s="4" t="s">
        <v>141</v>
      </c>
      <c r="B66" s="35" t="s">
        <v>226</v>
      </c>
      <c r="C66" s="35">
        <v>282</v>
      </c>
      <c r="D66" s="35">
        <v>1143</v>
      </c>
      <c r="E66" s="35">
        <v>2021</v>
      </c>
      <c r="F66" s="12">
        <v>-3.586626139817628E-2</v>
      </c>
      <c r="G66" s="12">
        <v>5.7560102509863764E-3</v>
      </c>
      <c r="H66" s="12">
        <v>-1.0677667900260923E-2</v>
      </c>
      <c r="I66" s="12">
        <v>-5.7848367776619503E-3</v>
      </c>
      <c r="J66" s="12">
        <v>5.5429910769357216E-2</v>
      </c>
      <c r="K66" s="12">
        <v>1.3869949740912492E-2</v>
      </c>
      <c r="L66" s="12">
        <v>-0.50244014909887413</v>
      </c>
      <c r="M66" s="12">
        <v>0</v>
      </c>
      <c r="N66" s="12">
        <v>0</v>
      </c>
      <c r="O66" s="35">
        <v>229</v>
      </c>
      <c r="P66" s="35">
        <v>1717</v>
      </c>
      <c r="Q66" s="35">
        <v>1335</v>
      </c>
    </row>
    <row r="67" spans="1:17" x14ac:dyDescent="0.75">
      <c r="A67" s="4" t="s">
        <v>142</v>
      </c>
      <c r="B67" s="35" t="s">
        <v>225</v>
      </c>
      <c r="C67" s="35">
        <v>236</v>
      </c>
      <c r="D67" s="35">
        <v>2369</v>
      </c>
      <c r="E67" s="35">
        <v>1597</v>
      </c>
      <c r="F67" s="12">
        <v>5.7560102509863764E-3</v>
      </c>
      <c r="G67" s="12">
        <v>-1.0677667900260923E-2</v>
      </c>
      <c r="H67" s="12">
        <v>-5.7848367776619503E-3</v>
      </c>
      <c r="I67" s="12">
        <v>5.5429910769357216E-2</v>
      </c>
      <c r="J67" s="12">
        <v>1.3869949740912492E-2</v>
      </c>
      <c r="K67" s="12">
        <v>-0.50244014909887413</v>
      </c>
      <c r="L67" s="12">
        <v>0</v>
      </c>
      <c r="M67" s="12">
        <v>0</v>
      </c>
      <c r="N67" s="12">
        <v>0</v>
      </c>
      <c r="O67" s="35">
        <v>276</v>
      </c>
      <c r="P67" s="35">
        <v>1566</v>
      </c>
      <c r="Q67" s="35">
        <v>1306</v>
      </c>
    </row>
    <row r="68" spans="1:17" x14ac:dyDescent="0.75">
      <c r="A68" s="4" t="s">
        <v>143</v>
      </c>
      <c r="B68" s="35" t="s">
        <v>224</v>
      </c>
      <c r="C68" s="35">
        <v>229</v>
      </c>
      <c r="D68" s="35">
        <v>921</v>
      </c>
      <c r="E68" s="35">
        <v>1425</v>
      </c>
      <c r="F68" s="12">
        <v>-1.0677667900260923E-2</v>
      </c>
      <c r="G68" s="12">
        <v>-5.7848367776619503E-3</v>
      </c>
      <c r="H68" s="12">
        <v>5.5429910769357216E-2</v>
      </c>
      <c r="I68" s="12">
        <v>1.3869949740912492E-2</v>
      </c>
      <c r="J68" s="12">
        <v>-0.50244014909887413</v>
      </c>
      <c r="K68" s="12">
        <v>0</v>
      </c>
      <c r="L68" s="12">
        <v>0</v>
      </c>
      <c r="M68" s="12">
        <v>0</v>
      </c>
      <c r="N68" s="12">
        <v>0</v>
      </c>
      <c r="O68" s="35">
        <v>349</v>
      </c>
      <c r="P68" s="35">
        <v>1756</v>
      </c>
      <c r="Q68" s="35">
        <v>1250</v>
      </c>
    </row>
    <row r="69" spans="1:17" x14ac:dyDescent="0.75">
      <c r="A69" s="4" t="s">
        <v>144</v>
      </c>
      <c r="B69" s="35" t="s">
        <v>223</v>
      </c>
      <c r="C69" s="35">
        <v>239</v>
      </c>
      <c r="D69" s="35">
        <v>991</v>
      </c>
      <c r="E69" s="35">
        <v>1255</v>
      </c>
      <c r="F69" s="12">
        <v>-5.7848367776619503E-3</v>
      </c>
      <c r="G69" s="12">
        <v>5.5429910769357216E-2</v>
      </c>
      <c r="H69" s="12">
        <v>1.3869949740912492E-2</v>
      </c>
      <c r="I69" s="12">
        <v>-0.50244014909887413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35">
        <v>237</v>
      </c>
      <c r="P69" s="35">
        <v>1771</v>
      </c>
      <c r="Q69" s="35">
        <v>1285</v>
      </c>
    </row>
    <row r="70" spans="1:17" x14ac:dyDescent="0.75">
      <c r="A70" s="4" t="s">
        <v>145</v>
      </c>
      <c r="B70" s="35" t="s">
        <v>222</v>
      </c>
      <c r="C70" s="35">
        <v>237</v>
      </c>
      <c r="D70" s="35">
        <v>1005</v>
      </c>
      <c r="E70" s="35">
        <v>1272</v>
      </c>
      <c r="F70" s="12">
        <v>5.5429910769357216E-2</v>
      </c>
      <c r="G70" s="12">
        <v>1.3869949740912492E-2</v>
      </c>
      <c r="H70" s="12">
        <v>-0.50244014909887413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35">
        <v>206</v>
      </c>
      <c r="P70" s="35">
        <v>2032</v>
      </c>
      <c r="Q70" s="35">
        <v>1270</v>
      </c>
    </row>
    <row r="71" spans="1:17" x14ac:dyDescent="0.75">
      <c r="A71" s="4" t="s">
        <v>146</v>
      </c>
      <c r="B71" s="35" t="s">
        <v>221</v>
      </c>
      <c r="C71" s="35">
        <v>206</v>
      </c>
      <c r="D71" s="35">
        <v>1110</v>
      </c>
      <c r="E71" s="35">
        <v>1226</v>
      </c>
      <c r="F71" s="12">
        <v>1.3869949740912492E-2</v>
      </c>
      <c r="G71" s="12">
        <v>-0.50244014909887413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35">
        <v>302</v>
      </c>
      <c r="P71" s="35">
        <v>1627</v>
      </c>
      <c r="Q71" s="35">
        <v>1232</v>
      </c>
    </row>
    <row r="72" spans="1:17" x14ac:dyDescent="0.75">
      <c r="A72" s="4" t="s">
        <v>147</v>
      </c>
      <c r="B72" s="35" t="s">
        <v>220</v>
      </c>
      <c r="C72" s="35">
        <v>206</v>
      </c>
      <c r="D72" s="35">
        <v>862</v>
      </c>
      <c r="E72" s="35">
        <v>1053</v>
      </c>
      <c r="F72" s="12">
        <v>-0.50244014909887413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35">
        <v>463</v>
      </c>
      <c r="P72" s="35">
        <v>1698</v>
      </c>
      <c r="Q72" s="35">
        <v>1197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332BD-AD92-4C8B-9FDF-2BA11C79FA35}">
  <dimension ref="A1:P18"/>
  <sheetViews>
    <sheetView workbookViewId="0">
      <selection activeCell="D27" sqref="D27"/>
    </sheetView>
  </sheetViews>
  <sheetFormatPr defaultRowHeight="14.75" x14ac:dyDescent="0.75"/>
  <cols>
    <col min="1" max="1" width="26" bestFit="1" customWidth="1"/>
    <col min="2" max="2" width="24.86328125" bestFit="1" customWidth="1"/>
    <col min="3" max="3" width="23.453125" bestFit="1" customWidth="1"/>
    <col min="4" max="4" width="23.6796875" bestFit="1" customWidth="1"/>
    <col min="5" max="5" width="26.6796875" bestFit="1" customWidth="1"/>
    <col min="6" max="13" width="12.2265625" bestFit="1" customWidth="1"/>
    <col min="14" max="14" width="20" bestFit="1" customWidth="1"/>
    <col min="15" max="15" width="18.76953125" bestFit="1" customWidth="1"/>
    <col min="16" max="16" width="18.86328125" bestFit="1" customWidth="1"/>
  </cols>
  <sheetData>
    <row r="1" spans="1:16" x14ac:dyDescent="0.75">
      <c r="A1" s="29"/>
      <c r="B1" s="29" t="s">
        <v>350</v>
      </c>
      <c r="C1" s="29" t="s">
        <v>351</v>
      </c>
      <c r="D1" s="29" t="s">
        <v>352</v>
      </c>
      <c r="E1" s="29" t="s">
        <v>353</v>
      </c>
      <c r="F1" s="29" t="s">
        <v>311</v>
      </c>
      <c r="G1" s="29" t="s">
        <v>312</v>
      </c>
      <c r="H1" s="29" t="s">
        <v>313</v>
      </c>
      <c r="I1" s="29" t="s">
        <v>314</v>
      </c>
      <c r="J1" s="29" t="s">
        <v>315</v>
      </c>
      <c r="K1" s="29" t="s">
        <v>316</v>
      </c>
      <c r="L1" s="29" t="s">
        <v>317</v>
      </c>
      <c r="M1" s="29" t="s">
        <v>318</v>
      </c>
      <c r="N1" s="29" t="s">
        <v>354</v>
      </c>
      <c r="O1" s="29" t="s">
        <v>355</v>
      </c>
      <c r="P1" s="29" t="s">
        <v>356</v>
      </c>
    </row>
    <row r="2" spans="1:16" x14ac:dyDescent="0.75">
      <c r="A2" s="27" t="s">
        <v>350</v>
      </c>
      <c r="B2" s="27">
        <v>1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16" x14ac:dyDescent="0.75">
      <c r="A3" s="27" t="s">
        <v>351</v>
      </c>
      <c r="B3" s="27">
        <v>0.73946735359775317</v>
      </c>
      <c r="C3" s="27">
        <v>1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</row>
    <row r="4" spans="1:16" x14ac:dyDescent="0.75">
      <c r="A4" s="27" t="s">
        <v>352</v>
      </c>
      <c r="B4" s="27">
        <v>0.21406170056302035</v>
      </c>
      <c r="C4" s="27">
        <v>2.1269638211348713E-2</v>
      </c>
      <c r="D4" s="27">
        <v>1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</row>
    <row r="5" spans="1:16" x14ac:dyDescent="0.75">
      <c r="A5" s="27" t="s">
        <v>353</v>
      </c>
      <c r="B5" s="27">
        <v>-0.11517500459813573</v>
      </c>
      <c r="C5" s="27">
        <v>-9.9688012617731692E-2</v>
      </c>
      <c r="D5" s="27">
        <v>-0.14733319550592056</v>
      </c>
      <c r="E5" s="27">
        <v>1</v>
      </c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</row>
    <row r="6" spans="1:16" x14ac:dyDescent="0.75">
      <c r="A6" s="27" t="s">
        <v>311</v>
      </c>
      <c r="B6" s="27">
        <v>-0.15916298124466521</v>
      </c>
      <c r="C6" s="27">
        <v>-0.19193031458323434</v>
      </c>
      <c r="D6" s="27">
        <v>-0.16081356056444893</v>
      </c>
      <c r="E6" s="27">
        <v>0.1443241256446412</v>
      </c>
      <c r="F6" s="27">
        <v>1</v>
      </c>
      <c r="G6" s="27"/>
      <c r="H6" s="27"/>
      <c r="I6" s="27"/>
      <c r="J6" s="27"/>
      <c r="K6" s="27"/>
      <c r="L6" s="27"/>
      <c r="M6" s="27"/>
      <c r="N6" s="27"/>
      <c r="O6" s="27"/>
      <c r="P6" s="27"/>
    </row>
    <row r="7" spans="1:16" x14ac:dyDescent="0.75">
      <c r="A7" s="27" t="s">
        <v>312</v>
      </c>
      <c r="B7" s="27">
        <v>-0.1936707526618513</v>
      </c>
      <c r="C7" s="27">
        <v>-0.15692744262869249</v>
      </c>
      <c r="D7" s="27">
        <v>-0.15809344912569462</v>
      </c>
      <c r="E7" s="27">
        <v>-0.14498239009300778</v>
      </c>
      <c r="F7" s="27">
        <v>0.23538566725448593</v>
      </c>
      <c r="G7" s="27">
        <v>1</v>
      </c>
      <c r="H7" s="27"/>
      <c r="I7" s="27"/>
      <c r="J7" s="27"/>
      <c r="K7" s="27"/>
      <c r="L7" s="27"/>
      <c r="M7" s="27"/>
      <c r="N7" s="27"/>
      <c r="O7" s="27"/>
      <c r="P7" s="27"/>
    </row>
    <row r="8" spans="1:16" x14ac:dyDescent="0.75">
      <c r="A8" s="27" t="s">
        <v>313</v>
      </c>
      <c r="B8" s="27">
        <v>-0.15670233640646664</v>
      </c>
      <c r="C8" s="27">
        <v>-8.2335892986116085E-2</v>
      </c>
      <c r="D8" s="27">
        <v>-0.15544961641843302</v>
      </c>
      <c r="E8" s="27">
        <v>-6.0949541298536802E-2</v>
      </c>
      <c r="F8" s="27">
        <v>-0.10333840542348777</v>
      </c>
      <c r="G8" s="27">
        <v>0.13122490916077587</v>
      </c>
      <c r="H8" s="27">
        <v>1</v>
      </c>
      <c r="I8" s="27"/>
      <c r="J8" s="27"/>
      <c r="K8" s="27"/>
      <c r="L8" s="27"/>
      <c r="M8" s="27"/>
      <c r="N8" s="27"/>
      <c r="O8" s="27"/>
      <c r="P8" s="27"/>
    </row>
    <row r="9" spans="1:16" x14ac:dyDescent="0.75">
      <c r="A9" s="27" t="s">
        <v>314</v>
      </c>
      <c r="B9" s="27">
        <v>2.6125420262243324E-2</v>
      </c>
      <c r="C9" s="27">
        <v>-1.290683179429093E-2</v>
      </c>
      <c r="D9" s="27">
        <v>-0.15507293081296275</v>
      </c>
      <c r="E9" s="27">
        <v>9.3909773929585313E-2</v>
      </c>
      <c r="F9" s="27">
        <v>-5.8939187873455812E-2</v>
      </c>
      <c r="G9" s="27">
        <v>-0.121398348580284</v>
      </c>
      <c r="H9" s="27">
        <v>0.131961354926596</v>
      </c>
      <c r="I9" s="27">
        <v>1</v>
      </c>
      <c r="J9" s="27"/>
      <c r="K9" s="27"/>
      <c r="L9" s="27"/>
      <c r="M9" s="27"/>
      <c r="N9" s="27"/>
      <c r="O9" s="27"/>
      <c r="P9" s="27"/>
    </row>
    <row r="10" spans="1:16" x14ac:dyDescent="0.75">
      <c r="A10" s="27" t="s">
        <v>315</v>
      </c>
      <c r="B10" s="27">
        <v>-2.924227754376215E-2</v>
      </c>
      <c r="C10" s="27">
        <v>-0.12282525983348587</v>
      </c>
      <c r="D10" s="27">
        <v>-0.14586896284428966</v>
      </c>
      <c r="E10" s="27">
        <v>-6.2508314987410968E-2</v>
      </c>
      <c r="F10" s="27">
        <v>9.615236290727408E-2</v>
      </c>
      <c r="G10" s="27">
        <v>-6.7498175074602262E-2</v>
      </c>
      <c r="H10" s="27">
        <v>-0.12881703584337786</v>
      </c>
      <c r="I10" s="27">
        <v>0.13187975215272529</v>
      </c>
      <c r="J10" s="27">
        <v>1</v>
      </c>
      <c r="K10" s="27"/>
      <c r="L10" s="27"/>
      <c r="M10" s="27"/>
      <c r="N10" s="27"/>
      <c r="O10" s="27"/>
      <c r="P10" s="27"/>
    </row>
    <row r="11" spans="1:16" x14ac:dyDescent="0.75">
      <c r="A11" s="27" t="s">
        <v>316</v>
      </c>
      <c r="B11" s="27">
        <v>-4.2302295860124114E-2</v>
      </c>
      <c r="C11" s="27">
        <v>-3.0002583951882995E-2</v>
      </c>
      <c r="D11" s="27">
        <v>-0.18744455789337766</v>
      </c>
      <c r="E11" s="27">
        <v>-2.2904134480314489E-2</v>
      </c>
      <c r="F11" s="27">
        <v>-4.1798793780849802E-2</v>
      </c>
      <c r="G11" s="27">
        <v>4.5315887893690968E-2</v>
      </c>
      <c r="H11" s="27">
        <v>-0.11248637875592081</v>
      </c>
      <c r="I11" s="27">
        <v>-0.13232870976359251</v>
      </c>
      <c r="J11" s="27">
        <v>0.1322609628042993</v>
      </c>
      <c r="K11" s="27">
        <v>1</v>
      </c>
      <c r="L11" s="27"/>
      <c r="M11" s="27"/>
      <c r="N11" s="27"/>
      <c r="O11" s="27"/>
      <c r="P11" s="27"/>
    </row>
    <row r="12" spans="1:16" x14ac:dyDescent="0.75">
      <c r="A12" s="27" t="s">
        <v>317</v>
      </c>
      <c r="B12" s="27">
        <v>-0.18746168923660883</v>
      </c>
      <c r="C12" s="27">
        <v>-4.925569833162935E-2</v>
      </c>
      <c r="D12" s="27">
        <v>-0.34379387804594597</v>
      </c>
      <c r="E12" s="27">
        <v>-1.8467134379023083E-2</v>
      </c>
      <c r="F12" s="27">
        <v>-2.9406845169152377E-2</v>
      </c>
      <c r="G12" s="27">
        <v>-2.8922285020672702E-2</v>
      </c>
      <c r="H12" s="27">
        <v>5.8901558250685999E-2</v>
      </c>
      <c r="I12" s="27">
        <v>-0.11193086087572282</v>
      </c>
      <c r="J12" s="27">
        <v>-0.13219404992656367</v>
      </c>
      <c r="K12" s="27">
        <v>0.13860516739892575</v>
      </c>
      <c r="L12" s="27">
        <v>1</v>
      </c>
      <c r="M12" s="27"/>
      <c r="N12" s="27"/>
      <c r="O12" s="27"/>
      <c r="P12" s="27"/>
    </row>
    <row r="13" spans="1:16" x14ac:dyDescent="0.75">
      <c r="A13" s="27" t="s">
        <v>318</v>
      </c>
      <c r="B13" s="27">
        <v>-8.4429720368940114E-2</v>
      </c>
      <c r="C13" s="27">
        <v>-2.4575600932490116E-2</v>
      </c>
      <c r="D13" s="27">
        <v>-0.31695109209865835</v>
      </c>
      <c r="E13" s="27">
        <v>0.10622958590885533</v>
      </c>
      <c r="F13" s="27">
        <v>-2.2873058664701705E-2</v>
      </c>
      <c r="G13" s="27">
        <v>-2.0883799959186898E-2</v>
      </c>
      <c r="H13" s="27">
        <v>-2.2552195142193442E-2</v>
      </c>
      <c r="I13" s="27">
        <v>5.9366313314120511E-2</v>
      </c>
      <c r="J13" s="27">
        <v>-0.11181350554166634</v>
      </c>
      <c r="K13" s="27">
        <v>-0.13003407798297725</v>
      </c>
      <c r="L13" s="27">
        <v>0.13780786447909316</v>
      </c>
      <c r="M13" s="27">
        <v>1</v>
      </c>
      <c r="N13" s="27"/>
      <c r="O13" s="27"/>
      <c r="P13" s="27"/>
    </row>
    <row r="14" spans="1:16" x14ac:dyDescent="0.75">
      <c r="A14" s="27" t="s">
        <v>354</v>
      </c>
      <c r="B14" s="27">
        <v>5.8269405544399244E-2</v>
      </c>
      <c r="C14" s="27">
        <v>-0.12223674884386095</v>
      </c>
      <c r="D14" s="27">
        <v>0.83355516413757103</v>
      </c>
      <c r="E14" s="27">
        <v>-0.26060836729594777</v>
      </c>
      <c r="F14" s="27">
        <v>-0.1542678738363023</v>
      </c>
      <c r="G14" s="27">
        <v>-9.4995980846126329E-2</v>
      </c>
      <c r="H14" s="27">
        <v>-9.5389628053198811E-2</v>
      </c>
      <c r="I14" s="27">
        <v>-0.22700928075421298</v>
      </c>
      <c r="J14" s="27">
        <v>-0.10683437467120542</v>
      </c>
      <c r="K14" s="27">
        <v>-0.13759094079465289</v>
      </c>
      <c r="L14" s="27">
        <v>-0.16928713605022949</v>
      </c>
      <c r="M14" s="27">
        <v>-0.14662595036793902</v>
      </c>
      <c r="N14" s="27">
        <v>1</v>
      </c>
      <c r="O14" s="27"/>
      <c r="P14" s="27"/>
    </row>
    <row r="15" spans="1:16" x14ac:dyDescent="0.75">
      <c r="A15" s="27" t="s">
        <v>355</v>
      </c>
      <c r="B15" s="27">
        <v>0.19148093862141632</v>
      </c>
      <c r="C15" s="27">
        <v>9.603693564473785E-2</v>
      </c>
      <c r="D15" s="27">
        <v>0.77870119498755519</v>
      </c>
      <c r="E15" s="27">
        <v>-0.12162731143082384</v>
      </c>
      <c r="F15" s="27">
        <v>-0.15793446560001589</v>
      </c>
      <c r="G15" s="27">
        <v>-0.16639534123460084</v>
      </c>
      <c r="H15" s="27">
        <v>-0.12808879645489407</v>
      </c>
      <c r="I15" s="27">
        <v>-8.367097732972846E-2</v>
      </c>
      <c r="J15" s="27">
        <v>-8.2962887897232288E-2</v>
      </c>
      <c r="K15" s="27">
        <v>-8.4758097829369008E-2</v>
      </c>
      <c r="L15" s="27">
        <v>-0.10511080217331936</v>
      </c>
      <c r="M15" s="27">
        <v>-0.1563944465035142</v>
      </c>
      <c r="N15" s="27">
        <v>0.89583499314191972</v>
      </c>
      <c r="O15" s="27">
        <v>1</v>
      </c>
      <c r="P15" s="27"/>
    </row>
    <row r="16" spans="1:16" ht="15.5" thickBot="1" x14ac:dyDescent="0.9">
      <c r="A16" s="28" t="s">
        <v>356</v>
      </c>
      <c r="B16" s="28">
        <v>0.17773910515413263</v>
      </c>
      <c r="C16" s="28">
        <v>5.1592663559110713E-2</v>
      </c>
      <c r="D16" s="28">
        <v>0.85365117933444079</v>
      </c>
      <c r="E16" s="28">
        <v>-0.11355523118707325</v>
      </c>
      <c r="F16" s="28">
        <v>-0.13368642012506224</v>
      </c>
      <c r="G16" s="28">
        <v>-0.14585784920267617</v>
      </c>
      <c r="H16" s="28">
        <v>-0.1564388770737154</v>
      </c>
      <c r="I16" s="28">
        <v>-0.14270555290831197</v>
      </c>
      <c r="J16" s="28">
        <v>-0.14861330380036092</v>
      </c>
      <c r="K16" s="28">
        <v>-0.1514142637098706</v>
      </c>
      <c r="L16" s="28">
        <v>-0.14006667611612114</v>
      </c>
      <c r="M16" s="28">
        <v>-0.14712878947967331</v>
      </c>
      <c r="N16" s="28">
        <v>0.93666344893157227</v>
      </c>
      <c r="O16" s="28">
        <v>0.96584263072582111</v>
      </c>
      <c r="P16" s="28">
        <v>1</v>
      </c>
    </row>
    <row r="18" spans="1:1" x14ac:dyDescent="0.75">
      <c r="A18" s="35" t="s">
        <v>320</v>
      </c>
    </row>
  </sheetData>
  <conditionalFormatting sqref="B2:P16">
    <cfRule type="cellIs" dxfId="1" priority="2" operator="greaterThan">
      <formula>0.6</formula>
    </cfRule>
  </conditionalFormatting>
  <conditionalFormatting sqref="A18">
    <cfRule type="cellIs" dxfId="0" priority="1" operator="greaterThan">
      <formula>0.6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598B97-3F0F-442E-899C-DD402FFFD7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PP Net Adstock</vt:lpstr>
      <vt:lpstr>Premiere Rush Net Adstock</vt:lpstr>
      <vt:lpstr>Photoshop Net Adstock</vt:lpstr>
      <vt:lpstr>Lightroom Net Adstock</vt:lpstr>
      <vt:lpstr>Acrobat Net Adstock</vt:lpstr>
      <vt:lpstr>All Variables Adstock </vt:lpstr>
      <vt:lpstr>Premiere Rush Adstock</vt:lpstr>
      <vt:lpstr>PP Adstock</vt:lpstr>
      <vt:lpstr>Lightroom Adstock</vt:lpstr>
      <vt:lpstr>Acrobat Adstock</vt:lpstr>
      <vt:lpstr>Photoshop Adstock</vt:lpstr>
      <vt:lpstr>All Variables Mentions &amp; Lag</vt:lpstr>
      <vt:lpstr>PR VS. VE Corr Mention%</vt:lpstr>
      <vt:lpstr>Prem Rush VS. VE Combo Data</vt:lpstr>
      <vt:lpstr>Prem Rush Vs. VE Correlation</vt:lpstr>
      <vt:lpstr>PR Adstock Og</vt:lpstr>
      <vt:lpstr>Premiere Rush Data</vt:lpstr>
      <vt:lpstr>PVT Prem Rush Mention%</vt:lpstr>
      <vt:lpstr>PVT Prem Rush</vt:lpstr>
      <vt:lpstr>Video Editing Data-Updated</vt:lpstr>
      <vt:lpstr>PVT for Video Editing</vt:lpstr>
      <vt:lpstr>Video Editing Data Table</vt:lpstr>
      <vt:lpstr>Photo Editing Data</vt:lpstr>
      <vt:lpstr>PVT for Photo Editing</vt:lpstr>
      <vt:lpstr>PP Vs. VE Data Copy</vt:lpstr>
      <vt:lpstr>PP Adstock Og</vt:lpstr>
      <vt:lpstr>PP VS. VE Corr Mention%</vt:lpstr>
      <vt:lpstr>Prem Pro VS VE Combo Data</vt:lpstr>
      <vt:lpstr>Prem Pro Vs. VE Correlation</vt:lpstr>
      <vt:lpstr>Premiere Pro Data</vt:lpstr>
      <vt:lpstr>PP Vs. VE No Neutral Corr Matri</vt:lpstr>
      <vt:lpstr>PP Vs. VE Pos-Neg</vt:lpstr>
      <vt:lpstr>PP Vs. VE No Neutral</vt:lpstr>
      <vt:lpstr>PVT for Prem Pro</vt:lpstr>
      <vt:lpstr>Sales Variance Data</vt:lpstr>
      <vt:lpstr>Lightroom CC Data</vt:lpstr>
      <vt:lpstr>PVT for Lightroom Mention%</vt:lpstr>
      <vt:lpstr>PVT for Lightroom</vt:lpstr>
      <vt:lpstr>LR Vs. PE Corr Mention%</vt:lpstr>
      <vt:lpstr>LR VS PE Combo Data</vt:lpstr>
      <vt:lpstr>LP VS PE Correlation</vt:lpstr>
      <vt:lpstr>Photoshop Data</vt:lpstr>
      <vt:lpstr>PVT for photoshop Mention%</vt:lpstr>
      <vt:lpstr>PVT for photoshop</vt:lpstr>
      <vt:lpstr>PS Vs. PE Corr Mention%</vt:lpstr>
      <vt:lpstr>PS VS PE Combo Data</vt:lpstr>
      <vt:lpstr>PS VS PE Correlation</vt:lpstr>
      <vt:lpstr>Acrobat Pro Subs CC Data</vt:lpstr>
      <vt:lpstr>PVT for Acrobat</vt:lpstr>
      <vt:lpstr>Acrobat VS VE Combo Data</vt:lpstr>
      <vt:lpstr>Acrobat VS VE Correlation</vt:lpstr>
      <vt:lpstr>Acrobat VS PE Combo Data</vt:lpstr>
      <vt:lpstr>Acrobat VS PE Correlation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崔子尧</cp:lastModifiedBy>
  <dcterms:created xsi:type="dcterms:W3CDTF">2021-06-14T22:55:11Z</dcterms:created>
  <dcterms:modified xsi:type="dcterms:W3CDTF">2021-07-23T05:05:35Z</dcterms:modified>
</cp:coreProperties>
</file>