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F0FE5CD-97D4-4F1E-9661-24FDD095B0D2}" xr6:coauthVersionLast="47" xr6:coauthVersionMax="47" xr10:uidLastSave="{00000000-0000-0000-0000-000000000000}"/>
  <bookViews>
    <workbookView xWindow="-120" yWindow="-120" windowWidth="29040" windowHeight="15840" xr2:uid="{EEAF512A-2599-4CC7-A97C-E0340AC2D124}"/>
  </bookViews>
  <sheets>
    <sheet name="Problema 1" sheetId="1" r:id="rId1"/>
    <sheet name="Problema 2" sheetId="2" r:id="rId2"/>
    <sheet name="Problema 3" sheetId="3" r:id="rId3"/>
    <sheet name="Problema 3 (2)" sheetId="5" state="hidden" r:id="rId4"/>
    <sheet name="Prob 4 &amp; Prob 5" sheetId="4" r:id="rId5"/>
  </sheets>
  <definedNames>
    <definedName name="_xlnm.Print_Area" localSheetId="4">'Prob 4 &amp; Prob 5'!$A$1:$AV$99</definedName>
    <definedName name="_xlnm.Print_Area" localSheetId="0">'Problema 1'!$A$1:$T$164</definedName>
    <definedName name="_xlnm.Print_Area" localSheetId="1">'Problema 2'!$A$1:$AW$440</definedName>
    <definedName name="_xlnm.Print_Area" localSheetId="2">'Problema 3'!$A$1:$X$160</definedName>
    <definedName name="_xlnm.Print_Area" localSheetId="3">'Problema 3 (2)'!$A$1:$X$154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3" l="1"/>
  <c r="R104" i="3"/>
  <c r="S104" i="3"/>
  <c r="Q104" i="3"/>
  <c r="C88" i="3"/>
  <c r="C89" i="3"/>
  <c r="C90" i="3"/>
  <c r="N98" i="5"/>
  <c r="M98" i="5"/>
  <c r="L98" i="5"/>
  <c r="K98" i="5"/>
  <c r="J98" i="5"/>
  <c r="I98" i="5"/>
  <c r="H98" i="5"/>
  <c r="G98" i="5"/>
  <c r="F98" i="5"/>
  <c r="E98" i="5"/>
  <c r="D98" i="5"/>
  <c r="C97" i="5"/>
  <c r="C96" i="5"/>
  <c r="C95" i="5"/>
  <c r="C94" i="5"/>
  <c r="C93" i="5"/>
  <c r="C92" i="5"/>
  <c r="C91" i="5"/>
  <c r="C90" i="5"/>
  <c r="C89" i="5"/>
  <c r="C88" i="5"/>
  <c r="C87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W58" i="5"/>
  <c r="V58" i="5"/>
  <c r="U58" i="5"/>
  <c r="T58" i="5"/>
  <c r="S58" i="5"/>
  <c r="R58" i="5"/>
  <c r="Q58" i="5"/>
  <c r="P58" i="5"/>
  <c r="O58" i="5"/>
  <c r="O77" i="5" s="1"/>
  <c r="N58" i="5"/>
  <c r="M58" i="5"/>
  <c r="L58" i="5"/>
  <c r="K58" i="5"/>
  <c r="J58" i="5"/>
  <c r="I58" i="5"/>
  <c r="H58" i="5"/>
  <c r="G58" i="5"/>
  <c r="F58" i="5"/>
  <c r="E58" i="5"/>
  <c r="D58" i="5"/>
  <c r="C58" i="5"/>
  <c r="C55" i="5"/>
  <c r="C54" i="5"/>
  <c r="C57" i="5" s="1"/>
  <c r="E48" i="5"/>
  <c r="D48" i="5"/>
  <c r="C45" i="5"/>
  <c r="D45" i="5" s="1"/>
  <c r="C42" i="5"/>
  <c r="D42" i="5" s="1"/>
  <c r="E34" i="5"/>
  <c r="E33" i="5"/>
  <c r="I32" i="5"/>
  <c r="E32" i="5"/>
  <c r="D104" i="3"/>
  <c r="I104" i="3"/>
  <c r="J104" i="3"/>
  <c r="K104" i="3"/>
  <c r="L104" i="3"/>
  <c r="M104" i="3"/>
  <c r="N104" i="3"/>
  <c r="O104" i="3"/>
  <c r="P104" i="3"/>
  <c r="T104" i="3"/>
  <c r="H104" i="3"/>
  <c r="C91" i="3"/>
  <c r="C92" i="3"/>
  <c r="C93" i="3"/>
  <c r="C94" i="3"/>
  <c r="C95" i="3"/>
  <c r="C96" i="3"/>
  <c r="C97" i="3"/>
  <c r="C98" i="3"/>
  <c r="C99" i="3"/>
  <c r="C102" i="3" s="1"/>
  <c r="C103" i="3"/>
  <c r="C87" i="3"/>
  <c r="C58" i="3" s="1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D58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9" i="3"/>
  <c r="E48" i="3"/>
  <c r="D48" i="3"/>
  <c r="C45" i="3"/>
  <c r="D45" i="3" s="1"/>
  <c r="C42" i="3"/>
  <c r="D42" i="3" s="1"/>
  <c r="E34" i="3"/>
  <c r="E33" i="3"/>
  <c r="I32" i="3"/>
  <c r="E32" i="3"/>
  <c r="N56" i="2"/>
  <c r="N55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G235" i="2"/>
  <c r="H235" i="2"/>
  <c r="I235" i="2"/>
  <c r="J235" i="2"/>
  <c r="K235" i="2"/>
  <c r="G236" i="2"/>
  <c r="H236" i="2"/>
  <c r="I236" i="2"/>
  <c r="J236" i="2"/>
  <c r="K236" i="2"/>
  <c r="G237" i="2"/>
  <c r="H237" i="2"/>
  <c r="I237" i="2"/>
  <c r="J237" i="2"/>
  <c r="K237" i="2"/>
  <c r="G238" i="2"/>
  <c r="H238" i="2"/>
  <c r="I238" i="2"/>
  <c r="J238" i="2"/>
  <c r="K238" i="2"/>
  <c r="G239" i="2"/>
  <c r="H239" i="2"/>
  <c r="I239" i="2"/>
  <c r="J239" i="2"/>
  <c r="K239" i="2"/>
  <c r="G240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3" i="2"/>
  <c r="H243" i="2"/>
  <c r="I243" i="2"/>
  <c r="J243" i="2"/>
  <c r="K243" i="2"/>
  <c r="G244" i="2"/>
  <c r="H244" i="2"/>
  <c r="I244" i="2"/>
  <c r="J244" i="2"/>
  <c r="K244" i="2"/>
  <c r="G245" i="2"/>
  <c r="H245" i="2"/>
  <c r="I245" i="2"/>
  <c r="J245" i="2"/>
  <c r="K245" i="2"/>
  <c r="G246" i="2"/>
  <c r="H246" i="2"/>
  <c r="I246" i="2"/>
  <c r="J246" i="2"/>
  <c r="K246" i="2"/>
  <c r="G247" i="2"/>
  <c r="H247" i="2"/>
  <c r="I247" i="2"/>
  <c r="J247" i="2"/>
  <c r="K247" i="2"/>
  <c r="G248" i="2"/>
  <c r="H248" i="2"/>
  <c r="I248" i="2"/>
  <c r="J248" i="2"/>
  <c r="K248" i="2"/>
  <c r="G249" i="2"/>
  <c r="H249" i="2"/>
  <c r="I249" i="2"/>
  <c r="J249" i="2"/>
  <c r="K249" i="2"/>
  <c r="G250" i="2"/>
  <c r="H250" i="2"/>
  <c r="I250" i="2"/>
  <c r="J250" i="2"/>
  <c r="K250" i="2"/>
  <c r="G251" i="2"/>
  <c r="H251" i="2"/>
  <c r="I251" i="2"/>
  <c r="J251" i="2"/>
  <c r="K251" i="2"/>
  <c r="G252" i="2"/>
  <c r="H252" i="2"/>
  <c r="I252" i="2"/>
  <c r="J252" i="2"/>
  <c r="K252" i="2"/>
  <c r="G253" i="2"/>
  <c r="H253" i="2"/>
  <c r="I253" i="2"/>
  <c r="J253" i="2"/>
  <c r="K253" i="2"/>
  <c r="G254" i="2"/>
  <c r="H254" i="2"/>
  <c r="I254" i="2"/>
  <c r="J254" i="2"/>
  <c r="K254" i="2"/>
  <c r="G255" i="2"/>
  <c r="H255" i="2"/>
  <c r="I255" i="2"/>
  <c r="J255" i="2"/>
  <c r="K255" i="2"/>
  <c r="G256" i="2"/>
  <c r="H256" i="2"/>
  <c r="I256" i="2"/>
  <c r="J256" i="2"/>
  <c r="K256" i="2"/>
  <c r="G257" i="2"/>
  <c r="H257" i="2"/>
  <c r="I257" i="2"/>
  <c r="J257" i="2"/>
  <c r="K257" i="2"/>
  <c r="G258" i="2"/>
  <c r="H258" i="2"/>
  <c r="I258" i="2"/>
  <c r="J258" i="2"/>
  <c r="K258" i="2"/>
  <c r="G259" i="2"/>
  <c r="H259" i="2"/>
  <c r="I259" i="2"/>
  <c r="J259" i="2"/>
  <c r="K259" i="2"/>
  <c r="G260" i="2"/>
  <c r="H260" i="2"/>
  <c r="I260" i="2"/>
  <c r="J260" i="2"/>
  <c r="K260" i="2"/>
  <c r="G261" i="2"/>
  <c r="H261" i="2"/>
  <c r="I261" i="2"/>
  <c r="J261" i="2"/>
  <c r="K261" i="2"/>
  <c r="G262" i="2"/>
  <c r="H262" i="2"/>
  <c r="I262" i="2"/>
  <c r="J262" i="2"/>
  <c r="K262" i="2"/>
  <c r="G263" i="2"/>
  <c r="H263" i="2"/>
  <c r="I263" i="2"/>
  <c r="J263" i="2"/>
  <c r="K263" i="2"/>
  <c r="G264" i="2"/>
  <c r="H264" i="2"/>
  <c r="I264" i="2"/>
  <c r="J264" i="2"/>
  <c r="K264" i="2"/>
  <c r="G265" i="2"/>
  <c r="H265" i="2"/>
  <c r="I265" i="2"/>
  <c r="J265" i="2"/>
  <c r="K265" i="2"/>
  <c r="G266" i="2"/>
  <c r="H266" i="2"/>
  <c r="I266" i="2"/>
  <c r="J266" i="2"/>
  <c r="K266" i="2"/>
  <c r="G267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1" i="2"/>
  <c r="H271" i="2"/>
  <c r="I271" i="2"/>
  <c r="J271" i="2"/>
  <c r="K271" i="2"/>
  <c r="G272" i="2"/>
  <c r="H272" i="2"/>
  <c r="I272" i="2"/>
  <c r="J272" i="2"/>
  <c r="K272" i="2"/>
  <c r="G273" i="2"/>
  <c r="H273" i="2"/>
  <c r="I273" i="2"/>
  <c r="J273" i="2"/>
  <c r="K273" i="2"/>
  <c r="G274" i="2"/>
  <c r="H274" i="2"/>
  <c r="I274" i="2"/>
  <c r="J274" i="2"/>
  <c r="K274" i="2"/>
  <c r="G275" i="2"/>
  <c r="H275" i="2"/>
  <c r="I275" i="2"/>
  <c r="J275" i="2"/>
  <c r="K275" i="2"/>
  <c r="G276" i="2"/>
  <c r="H276" i="2"/>
  <c r="I276" i="2"/>
  <c r="J276" i="2"/>
  <c r="K276" i="2"/>
  <c r="G277" i="2"/>
  <c r="H277" i="2"/>
  <c r="I277" i="2"/>
  <c r="J277" i="2"/>
  <c r="K277" i="2"/>
  <c r="G278" i="2"/>
  <c r="H278" i="2"/>
  <c r="I278" i="2"/>
  <c r="J278" i="2"/>
  <c r="K278" i="2"/>
  <c r="G279" i="2"/>
  <c r="H279" i="2"/>
  <c r="I279" i="2"/>
  <c r="J279" i="2"/>
  <c r="K279" i="2"/>
  <c r="G280" i="2"/>
  <c r="H280" i="2"/>
  <c r="I280" i="2"/>
  <c r="J280" i="2"/>
  <c r="K280" i="2"/>
  <c r="G281" i="2"/>
  <c r="H281" i="2"/>
  <c r="I281" i="2"/>
  <c r="J281" i="2"/>
  <c r="K281" i="2"/>
  <c r="G282" i="2"/>
  <c r="H282" i="2"/>
  <c r="I282" i="2"/>
  <c r="J282" i="2"/>
  <c r="K282" i="2"/>
  <c r="G283" i="2"/>
  <c r="H283" i="2"/>
  <c r="I283" i="2"/>
  <c r="J283" i="2"/>
  <c r="K283" i="2"/>
  <c r="G284" i="2"/>
  <c r="H284" i="2"/>
  <c r="I284" i="2"/>
  <c r="J284" i="2"/>
  <c r="K284" i="2"/>
  <c r="G285" i="2"/>
  <c r="H285" i="2"/>
  <c r="I285" i="2"/>
  <c r="J285" i="2"/>
  <c r="K285" i="2"/>
  <c r="G286" i="2"/>
  <c r="H286" i="2"/>
  <c r="I286" i="2"/>
  <c r="J286" i="2"/>
  <c r="K286" i="2"/>
  <c r="G287" i="2"/>
  <c r="H287" i="2"/>
  <c r="I287" i="2"/>
  <c r="J287" i="2"/>
  <c r="K287" i="2"/>
  <c r="G288" i="2"/>
  <c r="H288" i="2"/>
  <c r="I288" i="2"/>
  <c r="J288" i="2"/>
  <c r="K288" i="2"/>
  <c r="G289" i="2"/>
  <c r="H289" i="2"/>
  <c r="I289" i="2"/>
  <c r="J289" i="2"/>
  <c r="K289" i="2"/>
  <c r="G290" i="2"/>
  <c r="H290" i="2"/>
  <c r="I290" i="2"/>
  <c r="J290" i="2"/>
  <c r="K290" i="2"/>
  <c r="G291" i="2"/>
  <c r="H291" i="2"/>
  <c r="I291" i="2"/>
  <c r="J291" i="2"/>
  <c r="K291" i="2"/>
  <c r="G292" i="2"/>
  <c r="H292" i="2"/>
  <c r="I292" i="2"/>
  <c r="J292" i="2"/>
  <c r="K292" i="2"/>
  <c r="G293" i="2"/>
  <c r="H293" i="2"/>
  <c r="I293" i="2"/>
  <c r="J293" i="2"/>
  <c r="K293" i="2"/>
  <c r="G294" i="2"/>
  <c r="H294" i="2"/>
  <c r="I294" i="2"/>
  <c r="J294" i="2"/>
  <c r="K294" i="2"/>
  <c r="G295" i="2"/>
  <c r="H295" i="2"/>
  <c r="I295" i="2"/>
  <c r="J295" i="2"/>
  <c r="K295" i="2"/>
  <c r="G296" i="2"/>
  <c r="H296" i="2"/>
  <c r="I296" i="2"/>
  <c r="J296" i="2"/>
  <c r="K296" i="2"/>
  <c r="G297" i="2"/>
  <c r="H297" i="2"/>
  <c r="I297" i="2"/>
  <c r="J297" i="2"/>
  <c r="K297" i="2"/>
  <c r="G298" i="2"/>
  <c r="H298" i="2"/>
  <c r="I298" i="2"/>
  <c r="J298" i="2"/>
  <c r="K298" i="2"/>
  <c r="G299" i="2"/>
  <c r="H299" i="2"/>
  <c r="I299" i="2"/>
  <c r="J299" i="2"/>
  <c r="K299" i="2"/>
  <c r="G300" i="2"/>
  <c r="H300" i="2"/>
  <c r="I300" i="2"/>
  <c r="J300" i="2"/>
  <c r="K300" i="2"/>
  <c r="G301" i="2"/>
  <c r="H301" i="2"/>
  <c r="I301" i="2"/>
  <c r="J301" i="2"/>
  <c r="K301" i="2"/>
  <c r="G302" i="2"/>
  <c r="H302" i="2"/>
  <c r="I302" i="2"/>
  <c r="J302" i="2"/>
  <c r="K302" i="2"/>
  <c r="G303" i="2"/>
  <c r="H303" i="2"/>
  <c r="I303" i="2"/>
  <c r="J303" i="2"/>
  <c r="K303" i="2"/>
  <c r="G304" i="2"/>
  <c r="H304" i="2"/>
  <c r="I304" i="2"/>
  <c r="J304" i="2"/>
  <c r="K304" i="2"/>
  <c r="G305" i="2"/>
  <c r="H305" i="2"/>
  <c r="I305" i="2"/>
  <c r="J305" i="2"/>
  <c r="K305" i="2"/>
  <c r="G306" i="2"/>
  <c r="H306" i="2"/>
  <c r="I306" i="2"/>
  <c r="J306" i="2"/>
  <c r="K306" i="2"/>
  <c r="G307" i="2"/>
  <c r="H307" i="2"/>
  <c r="I307" i="2"/>
  <c r="J307" i="2"/>
  <c r="K307" i="2"/>
  <c r="G308" i="2"/>
  <c r="H308" i="2"/>
  <c r="I308" i="2"/>
  <c r="J308" i="2"/>
  <c r="K308" i="2"/>
  <c r="G309" i="2"/>
  <c r="H309" i="2"/>
  <c r="I309" i="2"/>
  <c r="J309" i="2"/>
  <c r="K309" i="2"/>
  <c r="G310" i="2"/>
  <c r="H310" i="2"/>
  <c r="I310" i="2"/>
  <c r="J310" i="2"/>
  <c r="K310" i="2"/>
  <c r="G311" i="2"/>
  <c r="H311" i="2"/>
  <c r="I311" i="2"/>
  <c r="J311" i="2"/>
  <c r="K311" i="2"/>
  <c r="G312" i="2"/>
  <c r="H312" i="2"/>
  <c r="I312" i="2"/>
  <c r="J312" i="2"/>
  <c r="K312" i="2"/>
  <c r="G313" i="2"/>
  <c r="H313" i="2"/>
  <c r="I313" i="2"/>
  <c r="J313" i="2"/>
  <c r="K313" i="2"/>
  <c r="G314" i="2"/>
  <c r="H314" i="2"/>
  <c r="I314" i="2"/>
  <c r="J314" i="2"/>
  <c r="K314" i="2"/>
  <c r="G315" i="2"/>
  <c r="H315" i="2"/>
  <c r="I315" i="2"/>
  <c r="J315" i="2"/>
  <c r="K315" i="2"/>
  <c r="G316" i="2"/>
  <c r="H316" i="2"/>
  <c r="I316" i="2"/>
  <c r="J316" i="2"/>
  <c r="K316" i="2"/>
  <c r="G317" i="2"/>
  <c r="H317" i="2"/>
  <c r="I317" i="2"/>
  <c r="J317" i="2"/>
  <c r="K317" i="2"/>
  <c r="G318" i="2"/>
  <c r="H318" i="2"/>
  <c r="I318" i="2"/>
  <c r="J318" i="2"/>
  <c r="K318" i="2"/>
  <c r="G319" i="2"/>
  <c r="H319" i="2"/>
  <c r="I319" i="2"/>
  <c r="J319" i="2"/>
  <c r="K319" i="2"/>
  <c r="G320" i="2"/>
  <c r="H320" i="2"/>
  <c r="I320" i="2"/>
  <c r="J320" i="2"/>
  <c r="K320" i="2"/>
  <c r="G321" i="2"/>
  <c r="H321" i="2"/>
  <c r="I321" i="2"/>
  <c r="J321" i="2"/>
  <c r="K321" i="2"/>
  <c r="G322" i="2"/>
  <c r="H322" i="2"/>
  <c r="I322" i="2"/>
  <c r="J322" i="2"/>
  <c r="K322" i="2"/>
  <c r="G323" i="2"/>
  <c r="H323" i="2"/>
  <c r="I323" i="2"/>
  <c r="J323" i="2"/>
  <c r="K323" i="2"/>
  <c r="G324" i="2"/>
  <c r="H324" i="2"/>
  <c r="I324" i="2"/>
  <c r="J324" i="2"/>
  <c r="K324" i="2"/>
  <c r="G325" i="2"/>
  <c r="H325" i="2"/>
  <c r="I325" i="2"/>
  <c r="J325" i="2"/>
  <c r="K325" i="2"/>
  <c r="G326" i="2"/>
  <c r="H326" i="2"/>
  <c r="I326" i="2"/>
  <c r="J326" i="2"/>
  <c r="K326" i="2"/>
  <c r="G327" i="2"/>
  <c r="H327" i="2"/>
  <c r="I327" i="2"/>
  <c r="J327" i="2"/>
  <c r="K327" i="2"/>
  <c r="G328" i="2"/>
  <c r="H328" i="2"/>
  <c r="I328" i="2"/>
  <c r="J328" i="2"/>
  <c r="K328" i="2"/>
  <c r="G329" i="2"/>
  <c r="H329" i="2"/>
  <c r="I329" i="2"/>
  <c r="J329" i="2"/>
  <c r="K329" i="2"/>
  <c r="G330" i="2"/>
  <c r="H330" i="2"/>
  <c r="I330" i="2"/>
  <c r="J330" i="2"/>
  <c r="K330" i="2"/>
  <c r="G331" i="2"/>
  <c r="H331" i="2"/>
  <c r="I331" i="2"/>
  <c r="J331" i="2"/>
  <c r="K331" i="2"/>
  <c r="G332" i="2"/>
  <c r="H332" i="2"/>
  <c r="I332" i="2"/>
  <c r="J332" i="2"/>
  <c r="K332" i="2"/>
  <c r="G333" i="2"/>
  <c r="H333" i="2"/>
  <c r="I333" i="2"/>
  <c r="J333" i="2"/>
  <c r="K333" i="2"/>
  <c r="G334" i="2"/>
  <c r="H334" i="2"/>
  <c r="I334" i="2"/>
  <c r="J334" i="2"/>
  <c r="K334" i="2"/>
  <c r="G335" i="2"/>
  <c r="H335" i="2"/>
  <c r="I335" i="2"/>
  <c r="J335" i="2"/>
  <c r="K335" i="2"/>
  <c r="G336" i="2"/>
  <c r="H336" i="2"/>
  <c r="I336" i="2"/>
  <c r="J336" i="2"/>
  <c r="K336" i="2"/>
  <c r="G337" i="2"/>
  <c r="H337" i="2"/>
  <c r="I337" i="2"/>
  <c r="J337" i="2"/>
  <c r="K337" i="2"/>
  <c r="G338" i="2"/>
  <c r="H338" i="2"/>
  <c r="I338" i="2"/>
  <c r="J338" i="2"/>
  <c r="K338" i="2"/>
  <c r="G339" i="2"/>
  <c r="H339" i="2"/>
  <c r="I339" i="2"/>
  <c r="J339" i="2"/>
  <c r="K339" i="2"/>
  <c r="G340" i="2"/>
  <c r="H340" i="2"/>
  <c r="I340" i="2"/>
  <c r="J340" i="2"/>
  <c r="K340" i="2"/>
  <c r="G341" i="2"/>
  <c r="H341" i="2"/>
  <c r="I341" i="2"/>
  <c r="J341" i="2"/>
  <c r="K341" i="2"/>
  <c r="G342" i="2"/>
  <c r="H342" i="2"/>
  <c r="I342" i="2"/>
  <c r="J342" i="2"/>
  <c r="K342" i="2"/>
  <c r="G343" i="2"/>
  <c r="H343" i="2"/>
  <c r="I343" i="2"/>
  <c r="J343" i="2"/>
  <c r="K343" i="2"/>
  <c r="G344" i="2"/>
  <c r="H344" i="2"/>
  <c r="I344" i="2"/>
  <c r="J344" i="2"/>
  <c r="K344" i="2"/>
  <c r="G345" i="2"/>
  <c r="H345" i="2"/>
  <c r="I345" i="2"/>
  <c r="J345" i="2"/>
  <c r="K345" i="2"/>
  <c r="G346" i="2"/>
  <c r="H346" i="2"/>
  <c r="I346" i="2"/>
  <c r="J346" i="2"/>
  <c r="K346" i="2"/>
  <c r="G347" i="2"/>
  <c r="H347" i="2"/>
  <c r="I347" i="2"/>
  <c r="J347" i="2"/>
  <c r="K347" i="2"/>
  <c r="G348" i="2"/>
  <c r="H348" i="2"/>
  <c r="I348" i="2"/>
  <c r="J348" i="2"/>
  <c r="K348" i="2"/>
  <c r="G349" i="2"/>
  <c r="H349" i="2"/>
  <c r="I349" i="2"/>
  <c r="J349" i="2"/>
  <c r="K349" i="2"/>
  <c r="G350" i="2"/>
  <c r="H350" i="2"/>
  <c r="I350" i="2"/>
  <c r="J350" i="2"/>
  <c r="K350" i="2"/>
  <c r="G351" i="2"/>
  <c r="H351" i="2"/>
  <c r="I351" i="2"/>
  <c r="J351" i="2"/>
  <c r="K351" i="2"/>
  <c r="G352" i="2"/>
  <c r="H352" i="2"/>
  <c r="I352" i="2"/>
  <c r="J352" i="2"/>
  <c r="K352" i="2"/>
  <c r="G353" i="2"/>
  <c r="H353" i="2"/>
  <c r="I353" i="2"/>
  <c r="J353" i="2"/>
  <c r="K353" i="2"/>
  <c r="G354" i="2"/>
  <c r="H354" i="2"/>
  <c r="I354" i="2"/>
  <c r="J354" i="2"/>
  <c r="K354" i="2"/>
  <c r="G355" i="2"/>
  <c r="H355" i="2"/>
  <c r="I355" i="2"/>
  <c r="J355" i="2"/>
  <c r="K355" i="2"/>
  <c r="G356" i="2"/>
  <c r="H356" i="2"/>
  <c r="I356" i="2"/>
  <c r="J356" i="2"/>
  <c r="K356" i="2"/>
  <c r="G357" i="2"/>
  <c r="H357" i="2"/>
  <c r="I357" i="2"/>
  <c r="J357" i="2"/>
  <c r="K357" i="2"/>
  <c r="G358" i="2"/>
  <c r="H358" i="2"/>
  <c r="I358" i="2"/>
  <c r="J358" i="2"/>
  <c r="K358" i="2"/>
  <c r="G359" i="2"/>
  <c r="H359" i="2"/>
  <c r="I359" i="2"/>
  <c r="J359" i="2"/>
  <c r="K359" i="2"/>
  <c r="G360" i="2"/>
  <c r="H360" i="2"/>
  <c r="I360" i="2"/>
  <c r="J360" i="2"/>
  <c r="K360" i="2"/>
  <c r="G361" i="2"/>
  <c r="H361" i="2"/>
  <c r="I361" i="2"/>
  <c r="J361" i="2"/>
  <c r="K361" i="2"/>
  <c r="G362" i="2"/>
  <c r="H362" i="2"/>
  <c r="I362" i="2"/>
  <c r="J362" i="2"/>
  <c r="K362" i="2"/>
  <c r="G363" i="2"/>
  <c r="H363" i="2"/>
  <c r="I363" i="2"/>
  <c r="J363" i="2"/>
  <c r="K363" i="2"/>
  <c r="G364" i="2"/>
  <c r="H364" i="2"/>
  <c r="I364" i="2"/>
  <c r="J364" i="2"/>
  <c r="K364" i="2"/>
  <c r="G365" i="2"/>
  <c r="H365" i="2"/>
  <c r="I365" i="2"/>
  <c r="J365" i="2"/>
  <c r="K365" i="2"/>
  <c r="G366" i="2"/>
  <c r="H366" i="2"/>
  <c r="I366" i="2"/>
  <c r="J366" i="2"/>
  <c r="K366" i="2"/>
  <c r="G367" i="2"/>
  <c r="H367" i="2"/>
  <c r="I367" i="2"/>
  <c r="J367" i="2"/>
  <c r="K367" i="2"/>
  <c r="G368" i="2"/>
  <c r="H368" i="2"/>
  <c r="I368" i="2"/>
  <c r="J368" i="2"/>
  <c r="K368" i="2"/>
  <c r="G369" i="2"/>
  <c r="H369" i="2"/>
  <c r="I369" i="2"/>
  <c r="J369" i="2"/>
  <c r="K369" i="2"/>
  <c r="G370" i="2"/>
  <c r="H370" i="2"/>
  <c r="I370" i="2"/>
  <c r="J370" i="2"/>
  <c r="K370" i="2"/>
  <c r="G371" i="2"/>
  <c r="H371" i="2"/>
  <c r="I371" i="2"/>
  <c r="J371" i="2"/>
  <c r="K371" i="2"/>
  <c r="G372" i="2"/>
  <c r="H372" i="2"/>
  <c r="I372" i="2"/>
  <c r="J372" i="2"/>
  <c r="K372" i="2"/>
  <c r="G373" i="2"/>
  <c r="H373" i="2"/>
  <c r="I373" i="2"/>
  <c r="J373" i="2"/>
  <c r="K373" i="2"/>
  <c r="G374" i="2"/>
  <c r="H374" i="2"/>
  <c r="I374" i="2"/>
  <c r="J374" i="2"/>
  <c r="K374" i="2"/>
  <c r="G375" i="2"/>
  <c r="H375" i="2"/>
  <c r="I375" i="2"/>
  <c r="J375" i="2"/>
  <c r="K375" i="2"/>
  <c r="G376" i="2"/>
  <c r="H376" i="2"/>
  <c r="I376" i="2"/>
  <c r="J376" i="2"/>
  <c r="K376" i="2"/>
  <c r="G377" i="2"/>
  <c r="H377" i="2"/>
  <c r="I377" i="2"/>
  <c r="J377" i="2"/>
  <c r="K377" i="2"/>
  <c r="G378" i="2"/>
  <c r="H378" i="2"/>
  <c r="I378" i="2"/>
  <c r="J378" i="2"/>
  <c r="K378" i="2"/>
  <c r="G379" i="2"/>
  <c r="H379" i="2"/>
  <c r="I379" i="2"/>
  <c r="J379" i="2"/>
  <c r="K379" i="2"/>
  <c r="G380" i="2"/>
  <c r="H380" i="2"/>
  <c r="I380" i="2"/>
  <c r="J380" i="2"/>
  <c r="K380" i="2"/>
  <c r="G381" i="2"/>
  <c r="H381" i="2"/>
  <c r="I381" i="2"/>
  <c r="J381" i="2"/>
  <c r="K381" i="2"/>
  <c r="G382" i="2"/>
  <c r="H382" i="2"/>
  <c r="I382" i="2"/>
  <c r="J382" i="2"/>
  <c r="K382" i="2"/>
  <c r="G383" i="2"/>
  <c r="H383" i="2"/>
  <c r="I383" i="2"/>
  <c r="J383" i="2"/>
  <c r="K383" i="2"/>
  <c r="G384" i="2"/>
  <c r="H384" i="2"/>
  <c r="I384" i="2"/>
  <c r="J384" i="2"/>
  <c r="K384" i="2"/>
  <c r="G385" i="2"/>
  <c r="H385" i="2"/>
  <c r="I385" i="2"/>
  <c r="J385" i="2"/>
  <c r="K385" i="2"/>
  <c r="G386" i="2"/>
  <c r="H386" i="2"/>
  <c r="I386" i="2"/>
  <c r="J386" i="2"/>
  <c r="K386" i="2"/>
  <c r="G387" i="2"/>
  <c r="H387" i="2"/>
  <c r="I387" i="2"/>
  <c r="J387" i="2"/>
  <c r="K387" i="2"/>
  <c r="G388" i="2"/>
  <c r="H388" i="2"/>
  <c r="I388" i="2"/>
  <c r="J388" i="2"/>
  <c r="K388" i="2"/>
  <c r="G389" i="2"/>
  <c r="H389" i="2"/>
  <c r="I389" i="2"/>
  <c r="J389" i="2"/>
  <c r="K389" i="2"/>
  <c r="G390" i="2"/>
  <c r="H390" i="2"/>
  <c r="I390" i="2"/>
  <c r="J390" i="2"/>
  <c r="K390" i="2"/>
  <c r="G391" i="2"/>
  <c r="H391" i="2"/>
  <c r="I391" i="2"/>
  <c r="J391" i="2"/>
  <c r="K391" i="2"/>
  <c r="G392" i="2"/>
  <c r="H392" i="2"/>
  <c r="I392" i="2"/>
  <c r="J392" i="2"/>
  <c r="K392" i="2"/>
  <c r="G393" i="2"/>
  <c r="H393" i="2"/>
  <c r="I393" i="2"/>
  <c r="J393" i="2"/>
  <c r="K393" i="2"/>
  <c r="G394" i="2"/>
  <c r="H394" i="2"/>
  <c r="I394" i="2"/>
  <c r="J394" i="2"/>
  <c r="K394" i="2"/>
  <c r="G395" i="2"/>
  <c r="H395" i="2"/>
  <c r="I395" i="2"/>
  <c r="J395" i="2"/>
  <c r="K395" i="2"/>
  <c r="G396" i="2"/>
  <c r="H396" i="2"/>
  <c r="I396" i="2"/>
  <c r="J396" i="2"/>
  <c r="K396" i="2"/>
  <c r="G397" i="2"/>
  <c r="H397" i="2"/>
  <c r="I397" i="2"/>
  <c r="J397" i="2"/>
  <c r="K397" i="2"/>
  <c r="G398" i="2"/>
  <c r="H398" i="2"/>
  <c r="I398" i="2"/>
  <c r="J398" i="2"/>
  <c r="K398" i="2"/>
  <c r="G399" i="2"/>
  <c r="H399" i="2"/>
  <c r="I399" i="2"/>
  <c r="J399" i="2"/>
  <c r="K399" i="2"/>
  <c r="G400" i="2"/>
  <c r="H400" i="2"/>
  <c r="I400" i="2"/>
  <c r="J400" i="2"/>
  <c r="K400" i="2"/>
  <c r="G401" i="2"/>
  <c r="H401" i="2"/>
  <c r="I401" i="2"/>
  <c r="J401" i="2"/>
  <c r="K401" i="2"/>
  <c r="G402" i="2"/>
  <c r="H402" i="2"/>
  <c r="I402" i="2"/>
  <c r="J402" i="2"/>
  <c r="K402" i="2"/>
  <c r="G403" i="2"/>
  <c r="H403" i="2"/>
  <c r="I403" i="2"/>
  <c r="J403" i="2"/>
  <c r="K403" i="2"/>
  <c r="G404" i="2"/>
  <c r="H404" i="2"/>
  <c r="I404" i="2"/>
  <c r="J404" i="2"/>
  <c r="K404" i="2"/>
  <c r="G405" i="2"/>
  <c r="H405" i="2"/>
  <c r="I405" i="2"/>
  <c r="J405" i="2"/>
  <c r="K405" i="2"/>
  <c r="G406" i="2"/>
  <c r="H406" i="2"/>
  <c r="I406" i="2"/>
  <c r="J406" i="2"/>
  <c r="K406" i="2"/>
  <c r="G407" i="2"/>
  <c r="H407" i="2"/>
  <c r="I407" i="2"/>
  <c r="J407" i="2"/>
  <c r="K407" i="2"/>
  <c r="G408" i="2"/>
  <c r="H408" i="2"/>
  <c r="I408" i="2"/>
  <c r="J408" i="2"/>
  <c r="K408" i="2"/>
  <c r="G409" i="2"/>
  <c r="H409" i="2"/>
  <c r="I409" i="2"/>
  <c r="J409" i="2"/>
  <c r="K409" i="2"/>
  <c r="G410" i="2"/>
  <c r="H410" i="2"/>
  <c r="I410" i="2"/>
  <c r="J410" i="2"/>
  <c r="K410" i="2"/>
  <c r="G411" i="2"/>
  <c r="H411" i="2"/>
  <c r="I411" i="2"/>
  <c r="J411" i="2"/>
  <c r="K411" i="2"/>
  <c r="G412" i="2"/>
  <c r="H412" i="2"/>
  <c r="I412" i="2"/>
  <c r="J412" i="2"/>
  <c r="K412" i="2"/>
  <c r="G413" i="2"/>
  <c r="H413" i="2"/>
  <c r="I413" i="2"/>
  <c r="J413" i="2"/>
  <c r="K413" i="2"/>
  <c r="G414" i="2"/>
  <c r="H414" i="2"/>
  <c r="I414" i="2"/>
  <c r="J414" i="2"/>
  <c r="K414" i="2"/>
  <c r="G415" i="2"/>
  <c r="H415" i="2"/>
  <c r="I415" i="2"/>
  <c r="J415" i="2"/>
  <c r="K415" i="2"/>
  <c r="G416" i="2"/>
  <c r="H416" i="2"/>
  <c r="I416" i="2"/>
  <c r="J416" i="2"/>
  <c r="K416" i="2"/>
  <c r="G417" i="2"/>
  <c r="H417" i="2"/>
  <c r="I417" i="2"/>
  <c r="J417" i="2"/>
  <c r="K417" i="2"/>
  <c r="G418" i="2"/>
  <c r="H418" i="2"/>
  <c r="I418" i="2"/>
  <c r="J418" i="2"/>
  <c r="K418" i="2"/>
  <c r="G419" i="2"/>
  <c r="H419" i="2"/>
  <c r="I419" i="2"/>
  <c r="J419" i="2"/>
  <c r="K419" i="2"/>
  <c r="G420" i="2"/>
  <c r="H420" i="2"/>
  <c r="I420" i="2"/>
  <c r="J420" i="2"/>
  <c r="K420" i="2"/>
  <c r="G421" i="2"/>
  <c r="H421" i="2"/>
  <c r="I421" i="2"/>
  <c r="J421" i="2"/>
  <c r="K421" i="2"/>
  <c r="G422" i="2"/>
  <c r="H422" i="2"/>
  <c r="I422" i="2"/>
  <c r="J422" i="2"/>
  <c r="K422" i="2"/>
  <c r="G423" i="2"/>
  <c r="H423" i="2"/>
  <c r="I423" i="2"/>
  <c r="J423" i="2"/>
  <c r="K423" i="2"/>
  <c r="G424" i="2"/>
  <c r="H424" i="2"/>
  <c r="I424" i="2"/>
  <c r="J424" i="2"/>
  <c r="K424" i="2"/>
  <c r="G425" i="2"/>
  <c r="H425" i="2"/>
  <c r="I425" i="2"/>
  <c r="J425" i="2"/>
  <c r="K425" i="2"/>
  <c r="G426" i="2"/>
  <c r="H426" i="2"/>
  <c r="I426" i="2"/>
  <c r="J426" i="2"/>
  <c r="K426" i="2"/>
  <c r="G427" i="2"/>
  <c r="H427" i="2"/>
  <c r="I427" i="2"/>
  <c r="J427" i="2"/>
  <c r="K427" i="2"/>
  <c r="G428" i="2"/>
  <c r="H428" i="2"/>
  <c r="I428" i="2"/>
  <c r="J428" i="2"/>
  <c r="K428" i="2"/>
  <c r="G429" i="2"/>
  <c r="H429" i="2"/>
  <c r="I429" i="2"/>
  <c r="J429" i="2"/>
  <c r="K429" i="2"/>
  <c r="G430" i="2"/>
  <c r="H430" i="2"/>
  <c r="I430" i="2"/>
  <c r="J430" i="2"/>
  <c r="K430" i="2"/>
  <c r="G431" i="2"/>
  <c r="H431" i="2"/>
  <c r="I431" i="2"/>
  <c r="J431" i="2"/>
  <c r="K431" i="2"/>
  <c r="G432" i="2"/>
  <c r="H432" i="2"/>
  <c r="I432" i="2"/>
  <c r="J432" i="2"/>
  <c r="K432" i="2"/>
  <c r="G433" i="2"/>
  <c r="H433" i="2"/>
  <c r="I433" i="2"/>
  <c r="J433" i="2"/>
  <c r="K433" i="2"/>
  <c r="G434" i="2"/>
  <c r="H434" i="2"/>
  <c r="I434" i="2"/>
  <c r="J434" i="2"/>
  <c r="K434" i="2"/>
  <c r="G435" i="2"/>
  <c r="H435" i="2"/>
  <c r="I435" i="2"/>
  <c r="J435" i="2"/>
  <c r="K435" i="2"/>
  <c r="G436" i="2"/>
  <c r="H436" i="2"/>
  <c r="I436" i="2"/>
  <c r="J436" i="2"/>
  <c r="K436" i="2"/>
  <c r="G437" i="2"/>
  <c r="H437" i="2"/>
  <c r="I437" i="2"/>
  <c r="J437" i="2"/>
  <c r="K437" i="2"/>
  <c r="G438" i="2"/>
  <c r="H438" i="2"/>
  <c r="I438" i="2"/>
  <c r="J438" i="2"/>
  <c r="K438" i="2"/>
  <c r="H56" i="2"/>
  <c r="I56" i="2"/>
  <c r="J56" i="2"/>
  <c r="K56" i="2"/>
  <c r="G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56" i="2"/>
  <c r="E437" i="2"/>
  <c r="E438" i="2"/>
  <c r="D437" i="2"/>
  <c r="D438" i="2"/>
  <c r="C437" i="2"/>
  <c r="C438" i="2" s="1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D434" i="2"/>
  <c r="D435" i="2"/>
  <c r="D436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C424" i="2"/>
  <c r="C425" i="2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19" i="2"/>
  <c r="C420" i="2"/>
  <c r="C421" i="2"/>
  <c r="C422" i="2"/>
  <c r="C423" i="2" s="1"/>
  <c r="O99" i="1"/>
  <c r="N99" i="1"/>
  <c r="M99" i="1"/>
  <c r="N98" i="1"/>
  <c r="M98" i="1"/>
  <c r="J98" i="1"/>
  <c r="C96" i="1"/>
  <c r="C97" i="1" s="1"/>
  <c r="C98" i="1" s="1"/>
  <c r="C99" i="1" s="1"/>
  <c r="C86" i="1"/>
  <c r="C87" i="1" s="1"/>
  <c r="C88" i="1" s="1"/>
  <c r="C89" i="1" s="1"/>
  <c r="C67" i="1"/>
  <c r="E56" i="2"/>
  <c r="D56" i="2"/>
  <c r="C57" i="2"/>
  <c r="E48" i="2"/>
  <c r="D48" i="2"/>
  <c r="C45" i="2"/>
  <c r="H44" i="2" s="1"/>
  <c r="H45" i="2" s="1"/>
  <c r="C42" i="2"/>
  <c r="D42" i="2" s="1"/>
  <c r="E34" i="2"/>
  <c r="E33" i="2"/>
  <c r="I32" i="2"/>
  <c r="E32" i="2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D106" i="1"/>
  <c r="K97" i="1"/>
  <c r="J97" i="1"/>
  <c r="E96" i="1"/>
  <c r="D95" i="1"/>
  <c r="C57" i="3" l="1"/>
  <c r="F104" i="3"/>
  <c r="G104" i="3"/>
  <c r="C100" i="3"/>
  <c r="C101" i="3"/>
  <c r="D77" i="5"/>
  <c r="U63" i="5"/>
  <c r="F78" i="5"/>
  <c r="R78" i="5"/>
  <c r="Q78" i="5"/>
  <c r="G78" i="5"/>
  <c r="S78" i="5"/>
  <c r="P77" i="5"/>
  <c r="E78" i="5"/>
  <c r="H75" i="5"/>
  <c r="T75" i="5"/>
  <c r="I75" i="5"/>
  <c r="U75" i="5"/>
  <c r="J75" i="5"/>
  <c r="V75" i="5"/>
  <c r="K76" i="5"/>
  <c r="W76" i="5"/>
  <c r="L76" i="5"/>
  <c r="M76" i="5"/>
  <c r="N77" i="5"/>
  <c r="K59" i="5"/>
  <c r="W59" i="5"/>
  <c r="N60" i="5"/>
  <c r="E61" i="5"/>
  <c r="Q61" i="5"/>
  <c r="H62" i="5"/>
  <c r="T62" i="5"/>
  <c r="K63" i="5"/>
  <c r="W63" i="5"/>
  <c r="N64" i="5"/>
  <c r="E65" i="5"/>
  <c r="Q65" i="5"/>
  <c r="H66" i="5"/>
  <c r="T66" i="5"/>
  <c r="K67" i="5"/>
  <c r="W67" i="5"/>
  <c r="N68" i="5"/>
  <c r="E69" i="5"/>
  <c r="Q69" i="5"/>
  <c r="H70" i="5"/>
  <c r="T70" i="5"/>
  <c r="K71" i="5"/>
  <c r="W71" i="5"/>
  <c r="N72" i="5"/>
  <c r="E73" i="5"/>
  <c r="Q73" i="5"/>
  <c r="H74" i="5"/>
  <c r="T74" i="5"/>
  <c r="K75" i="5"/>
  <c r="W75" i="5"/>
  <c r="N76" i="5"/>
  <c r="E77" i="5"/>
  <c r="Q77" i="5"/>
  <c r="H78" i="5"/>
  <c r="T78" i="5"/>
  <c r="L59" i="5"/>
  <c r="O60" i="5"/>
  <c r="F61" i="5"/>
  <c r="R61" i="5"/>
  <c r="I62" i="5"/>
  <c r="U62" i="5"/>
  <c r="L63" i="5"/>
  <c r="O64" i="5"/>
  <c r="F65" i="5"/>
  <c r="R65" i="5"/>
  <c r="I66" i="5"/>
  <c r="U66" i="5"/>
  <c r="L67" i="5"/>
  <c r="O68" i="5"/>
  <c r="F69" i="5"/>
  <c r="R69" i="5"/>
  <c r="I70" i="5"/>
  <c r="U70" i="5"/>
  <c r="L71" i="5"/>
  <c r="O72" i="5"/>
  <c r="F73" i="5"/>
  <c r="R73" i="5"/>
  <c r="I74" i="5"/>
  <c r="U74" i="5"/>
  <c r="L75" i="5"/>
  <c r="O76" i="5"/>
  <c r="F77" i="5"/>
  <c r="R77" i="5"/>
  <c r="I78" i="5"/>
  <c r="U78" i="5"/>
  <c r="M59" i="5"/>
  <c r="D60" i="5"/>
  <c r="P60" i="5"/>
  <c r="G61" i="5"/>
  <c r="S61" i="5"/>
  <c r="J62" i="5"/>
  <c r="V62" i="5"/>
  <c r="M63" i="5"/>
  <c r="D64" i="5"/>
  <c r="P64" i="5"/>
  <c r="G65" i="5"/>
  <c r="S65" i="5"/>
  <c r="J66" i="5"/>
  <c r="V66" i="5"/>
  <c r="M67" i="5"/>
  <c r="D68" i="5"/>
  <c r="P68" i="5"/>
  <c r="G69" i="5"/>
  <c r="S69" i="5"/>
  <c r="J70" i="5"/>
  <c r="V70" i="5"/>
  <c r="M71" i="5"/>
  <c r="D72" i="5"/>
  <c r="P72" i="5"/>
  <c r="G73" i="5"/>
  <c r="S73" i="5"/>
  <c r="J74" i="5"/>
  <c r="V74" i="5"/>
  <c r="M75" i="5"/>
  <c r="D76" i="5"/>
  <c r="P76" i="5"/>
  <c r="G77" i="5"/>
  <c r="S77" i="5"/>
  <c r="J78" i="5"/>
  <c r="V78" i="5"/>
  <c r="N59" i="5"/>
  <c r="E60" i="5"/>
  <c r="Q60" i="5"/>
  <c r="H61" i="5"/>
  <c r="T61" i="5"/>
  <c r="K62" i="5"/>
  <c r="W62" i="5"/>
  <c r="N63" i="5"/>
  <c r="E64" i="5"/>
  <c r="Q64" i="5"/>
  <c r="H65" i="5"/>
  <c r="T65" i="5"/>
  <c r="K66" i="5"/>
  <c r="W66" i="5"/>
  <c r="N67" i="5"/>
  <c r="E68" i="5"/>
  <c r="Q68" i="5"/>
  <c r="H69" i="5"/>
  <c r="T69" i="5"/>
  <c r="K70" i="5"/>
  <c r="W70" i="5"/>
  <c r="N71" i="5"/>
  <c r="E72" i="5"/>
  <c r="Q72" i="5"/>
  <c r="H73" i="5"/>
  <c r="T73" i="5"/>
  <c r="K74" i="5"/>
  <c r="W74" i="5"/>
  <c r="N75" i="5"/>
  <c r="E76" i="5"/>
  <c r="Q76" i="5"/>
  <c r="H77" i="5"/>
  <c r="T77" i="5"/>
  <c r="K78" i="5"/>
  <c r="W78" i="5"/>
  <c r="O59" i="5"/>
  <c r="F60" i="5"/>
  <c r="R60" i="5"/>
  <c r="I61" i="5"/>
  <c r="U61" i="5"/>
  <c r="L62" i="5"/>
  <c r="O63" i="5"/>
  <c r="F64" i="5"/>
  <c r="R64" i="5"/>
  <c r="I65" i="5"/>
  <c r="U65" i="5"/>
  <c r="L66" i="5"/>
  <c r="O67" i="5"/>
  <c r="F68" i="5"/>
  <c r="R68" i="5"/>
  <c r="I69" i="5"/>
  <c r="U69" i="5"/>
  <c r="L70" i="5"/>
  <c r="O71" i="5"/>
  <c r="F72" i="5"/>
  <c r="R72" i="5"/>
  <c r="I73" i="5"/>
  <c r="U73" i="5"/>
  <c r="L74" i="5"/>
  <c r="O75" i="5"/>
  <c r="F76" i="5"/>
  <c r="R76" i="5"/>
  <c r="I77" i="5"/>
  <c r="U77" i="5"/>
  <c r="L78" i="5"/>
  <c r="D59" i="5"/>
  <c r="P59" i="5"/>
  <c r="G60" i="5"/>
  <c r="S60" i="5"/>
  <c r="J61" i="5"/>
  <c r="V61" i="5"/>
  <c r="M62" i="5"/>
  <c r="D63" i="5"/>
  <c r="P63" i="5"/>
  <c r="G64" i="5"/>
  <c r="S64" i="5"/>
  <c r="J65" i="5"/>
  <c r="V65" i="5"/>
  <c r="M66" i="5"/>
  <c r="D67" i="5"/>
  <c r="P67" i="5"/>
  <c r="G68" i="5"/>
  <c r="S68" i="5"/>
  <c r="J69" i="5"/>
  <c r="V69" i="5"/>
  <c r="M70" i="5"/>
  <c r="D71" i="5"/>
  <c r="P71" i="5"/>
  <c r="G72" i="5"/>
  <c r="S72" i="5"/>
  <c r="J73" i="5"/>
  <c r="V73" i="5"/>
  <c r="M74" i="5"/>
  <c r="D75" i="5"/>
  <c r="P75" i="5"/>
  <c r="G76" i="5"/>
  <c r="S76" i="5"/>
  <c r="J77" i="5"/>
  <c r="V77" i="5"/>
  <c r="M78" i="5"/>
  <c r="E59" i="5"/>
  <c r="Q59" i="5"/>
  <c r="H60" i="5"/>
  <c r="T60" i="5"/>
  <c r="K61" i="5"/>
  <c r="W61" i="5"/>
  <c r="N62" i="5"/>
  <c r="E63" i="5"/>
  <c r="Q63" i="5"/>
  <c r="H64" i="5"/>
  <c r="T64" i="5"/>
  <c r="K65" i="5"/>
  <c r="W65" i="5"/>
  <c r="N66" i="5"/>
  <c r="E67" i="5"/>
  <c r="Q67" i="5"/>
  <c r="H68" i="5"/>
  <c r="T68" i="5"/>
  <c r="K69" i="5"/>
  <c r="W69" i="5"/>
  <c r="N70" i="5"/>
  <c r="E71" i="5"/>
  <c r="Q71" i="5"/>
  <c r="H72" i="5"/>
  <c r="T72" i="5"/>
  <c r="K73" i="5"/>
  <c r="W73" i="5"/>
  <c r="N74" i="5"/>
  <c r="E75" i="5"/>
  <c r="Q75" i="5"/>
  <c r="H76" i="5"/>
  <c r="T76" i="5"/>
  <c r="K77" i="5"/>
  <c r="W77" i="5"/>
  <c r="N78" i="5"/>
  <c r="F59" i="5"/>
  <c r="R59" i="5"/>
  <c r="I60" i="5"/>
  <c r="U60" i="5"/>
  <c r="L61" i="5"/>
  <c r="O62" i="5"/>
  <c r="F63" i="5"/>
  <c r="R63" i="5"/>
  <c r="I64" i="5"/>
  <c r="U64" i="5"/>
  <c r="L65" i="5"/>
  <c r="O66" i="5"/>
  <c r="F67" i="5"/>
  <c r="R67" i="5"/>
  <c r="I68" i="5"/>
  <c r="U68" i="5"/>
  <c r="L69" i="5"/>
  <c r="O70" i="5"/>
  <c r="F71" i="5"/>
  <c r="R71" i="5"/>
  <c r="I72" i="5"/>
  <c r="U72" i="5"/>
  <c r="L73" i="5"/>
  <c r="O74" i="5"/>
  <c r="F75" i="5"/>
  <c r="R75" i="5"/>
  <c r="I76" i="5"/>
  <c r="U76" i="5"/>
  <c r="L77" i="5"/>
  <c r="O78" i="5"/>
  <c r="G59" i="5"/>
  <c r="S59" i="5"/>
  <c r="J60" i="5"/>
  <c r="V60" i="5"/>
  <c r="M61" i="5"/>
  <c r="D62" i="5"/>
  <c r="P62" i="5"/>
  <c r="G63" i="5"/>
  <c r="S63" i="5"/>
  <c r="J64" i="5"/>
  <c r="V64" i="5"/>
  <c r="M65" i="5"/>
  <c r="D66" i="5"/>
  <c r="P66" i="5"/>
  <c r="G67" i="5"/>
  <c r="S67" i="5"/>
  <c r="J68" i="5"/>
  <c r="V68" i="5"/>
  <c r="M69" i="5"/>
  <c r="D70" i="5"/>
  <c r="P70" i="5"/>
  <c r="G71" i="5"/>
  <c r="S71" i="5"/>
  <c r="J72" i="5"/>
  <c r="V72" i="5"/>
  <c r="M73" i="5"/>
  <c r="D74" i="5"/>
  <c r="P74" i="5"/>
  <c r="G75" i="5"/>
  <c r="S75" i="5"/>
  <c r="J76" i="5"/>
  <c r="V76" i="5"/>
  <c r="M77" i="5"/>
  <c r="D78" i="5"/>
  <c r="P78" i="5"/>
  <c r="H44" i="5"/>
  <c r="H45" i="5" s="1"/>
  <c r="H47" i="5" s="1"/>
  <c r="H59" i="5"/>
  <c r="T59" i="5"/>
  <c r="K60" i="5"/>
  <c r="W60" i="5"/>
  <c r="N61" i="5"/>
  <c r="E62" i="5"/>
  <c r="Q62" i="5"/>
  <c r="H63" i="5"/>
  <c r="T63" i="5"/>
  <c r="K64" i="5"/>
  <c r="W64" i="5"/>
  <c r="N65" i="5"/>
  <c r="E66" i="5"/>
  <c r="Q66" i="5"/>
  <c r="H67" i="5"/>
  <c r="T67" i="5"/>
  <c r="K68" i="5"/>
  <c r="W68" i="5"/>
  <c r="N69" i="5"/>
  <c r="E70" i="5"/>
  <c r="Q70" i="5"/>
  <c r="H71" i="5"/>
  <c r="T71" i="5"/>
  <c r="K72" i="5"/>
  <c r="W72" i="5"/>
  <c r="N73" i="5"/>
  <c r="E74" i="5"/>
  <c r="Q74" i="5"/>
  <c r="I59" i="5"/>
  <c r="U59" i="5"/>
  <c r="L60" i="5"/>
  <c r="O61" i="5"/>
  <c r="F62" i="5"/>
  <c r="R62" i="5"/>
  <c r="I63" i="5"/>
  <c r="L64" i="5"/>
  <c r="O65" i="5"/>
  <c r="F66" i="5"/>
  <c r="R66" i="5"/>
  <c r="I67" i="5"/>
  <c r="U67" i="5"/>
  <c r="L68" i="5"/>
  <c r="O69" i="5"/>
  <c r="F70" i="5"/>
  <c r="R70" i="5"/>
  <c r="I71" i="5"/>
  <c r="U71" i="5"/>
  <c r="L72" i="5"/>
  <c r="O73" i="5"/>
  <c r="F74" i="5"/>
  <c r="R74" i="5"/>
  <c r="J59" i="5"/>
  <c r="J80" i="5" s="1"/>
  <c r="V59" i="5"/>
  <c r="M60" i="5"/>
  <c r="D61" i="5"/>
  <c r="P61" i="5"/>
  <c r="G62" i="5"/>
  <c r="S62" i="5"/>
  <c r="J63" i="5"/>
  <c r="V63" i="5"/>
  <c r="M64" i="5"/>
  <c r="D65" i="5"/>
  <c r="P65" i="5"/>
  <c r="G66" i="5"/>
  <c r="S66" i="5"/>
  <c r="J67" i="5"/>
  <c r="V67" i="5"/>
  <c r="M68" i="5"/>
  <c r="D69" i="5"/>
  <c r="P69" i="5"/>
  <c r="G70" i="5"/>
  <c r="S70" i="5"/>
  <c r="J71" i="5"/>
  <c r="V71" i="5"/>
  <c r="M72" i="5"/>
  <c r="D73" i="5"/>
  <c r="P73" i="5"/>
  <c r="G74" i="5"/>
  <c r="S74" i="5"/>
  <c r="L77" i="3"/>
  <c r="D60" i="3"/>
  <c r="Q72" i="3"/>
  <c r="M60" i="3"/>
  <c r="W69" i="3"/>
  <c r="K59" i="3"/>
  <c r="J73" i="3"/>
  <c r="U70" i="3"/>
  <c r="I59" i="3"/>
  <c r="H67" i="3"/>
  <c r="S70" i="3"/>
  <c r="G67" i="3"/>
  <c r="R78" i="3"/>
  <c r="F72" i="3"/>
  <c r="E64" i="3"/>
  <c r="P63" i="3"/>
  <c r="G77" i="3"/>
  <c r="Q67" i="3"/>
  <c r="I76" i="3"/>
  <c r="G76" i="3"/>
  <c r="L75" i="3"/>
  <c r="K66" i="3"/>
  <c r="U59" i="3"/>
  <c r="P73" i="3"/>
  <c r="L65" i="3"/>
  <c r="M73" i="3"/>
  <c r="S62" i="3"/>
  <c r="W77" i="3"/>
  <c r="U77" i="3"/>
  <c r="S77" i="3"/>
  <c r="G60" i="3"/>
  <c r="H44" i="3"/>
  <c r="H45" i="3" s="1"/>
  <c r="H47" i="3" s="1"/>
  <c r="T61" i="3"/>
  <c r="W59" i="3"/>
  <c r="I77" i="3"/>
  <c r="K72" i="3"/>
  <c r="U65" i="3"/>
  <c r="F59" i="3"/>
  <c r="E76" i="3"/>
  <c r="Q70" i="3"/>
  <c r="O63" i="3"/>
  <c r="P78" i="3"/>
  <c r="D75" i="3"/>
  <c r="M69" i="3"/>
  <c r="I62" i="3"/>
  <c r="O78" i="3"/>
  <c r="U74" i="3"/>
  <c r="D69" i="3"/>
  <c r="U78" i="3"/>
  <c r="N77" i="3"/>
  <c r="P75" i="3"/>
  <c r="W72" i="3"/>
  <c r="D70" i="3"/>
  <c r="L66" i="3"/>
  <c r="T62" i="3"/>
  <c r="T59" i="3"/>
  <c r="M78" i="3"/>
  <c r="E77" i="3"/>
  <c r="S74" i="3"/>
  <c r="D72" i="3"/>
  <c r="W68" i="3"/>
  <c r="K65" i="3"/>
  <c r="S61" i="3"/>
  <c r="R59" i="3"/>
  <c r="K78" i="3"/>
  <c r="T76" i="3"/>
  <c r="K74" i="3"/>
  <c r="Q71" i="3"/>
  <c r="N68" i="3"/>
  <c r="V64" i="3"/>
  <c r="J61" i="3"/>
  <c r="P59" i="3"/>
  <c r="F78" i="3"/>
  <c r="S76" i="3"/>
  <c r="I74" i="3"/>
  <c r="N71" i="3"/>
  <c r="H68" i="3"/>
  <c r="P64" i="3"/>
  <c r="D61" i="3"/>
  <c r="N59" i="3"/>
  <c r="D78" i="3"/>
  <c r="Q76" i="3"/>
  <c r="G74" i="3"/>
  <c r="L71" i="3"/>
  <c r="G68" i="3"/>
  <c r="O64" i="3"/>
  <c r="W60" i="3"/>
  <c r="W78" i="3"/>
  <c r="Q77" i="3"/>
  <c r="R75" i="3"/>
  <c r="E73" i="3"/>
  <c r="J70" i="3"/>
  <c r="R66" i="3"/>
  <c r="F63" i="3"/>
  <c r="Q59" i="3"/>
  <c r="Q78" i="3"/>
  <c r="T77" i="3"/>
  <c r="U76" i="3"/>
  <c r="U75" i="3"/>
  <c r="L74" i="3"/>
  <c r="G73" i="3"/>
  <c r="S71" i="3"/>
  <c r="M70" i="3"/>
  <c r="Q68" i="3"/>
  <c r="U66" i="3"/>
  <c r="E65" i="3"/>
  <c r="I63" i="3"/>
  <c r="M61" i="3"/>
  <c r="J59" i="3"/>
  <c r="L78" i="3"/>
  <c r="M77" i="3"/>
  <c r="P76" i="3"/>
  <c r="K75" i="3"/>
  <c r="E74" i="3"/>
  <c r="P72" i="3"/>
  <c r="K71" i="3"/>
  <c r="U69" i="3"/>
  <c r="E68" i="3"/>
  <c r="I66" i="3"/>
  <c r="M64" i="3"/>
  <c r="Q62" i="3"/>
  <c r="U60" i="3"/>
  <c r="O76" i="3"/>
  <c r="I75" i="3"/>
  <c r="V73" i="3"/>
  <c r="O72" i="3"/>
  <c r="I71" i="3"/>
  <c r="P69" i="3"/>
  <c r="T67" i="3"/>
  <c r="D66" i="3"/>
  <c r="H64" i="3"/>
  <c r="L62" i="3"/>
  <c r="P60" i="3"/>
  <c r="H59" i="3"/>
  <c r="I78" i="3"/>
  <c r="K77" i="3"/>
  <c r="L76" i="3"/>
  <c r="F75" i="3"/>
  <c r="T73" i="3"/>
  <c r="M72" i="3"/>
  <c r="G71" i="3"/>
  <c r="O69" i="3"/>
  <c r="S67" i="3"/>
  <c r="W65" i="3"/>
  <c r="G64" i="3"/>
  <c r="K62" i="3"/>
  <c r="O60" i="3"/>
  <c r="V59" i="3"/>
  <c r="E59" i="3"/>
  <c r="E78" i="3"/>
  <c r="H77" i="3"/>
  <c r="H76" i="3"/>
  <c r="W74" i="3"/>
  <c r="O73" i="3"/>
  <c r="I72" i="3"/>
  <c r="T70" i="3"/>
  <c r="E69" i="3"/>
  <c r="I67" i="3"/>
  <c r="M65" i="3"/>
  <c r="Q63" i="3"/>
  <c r="U61" i="3"/>
  <c r="E60" i="3"/>
  <c r="V76" i="3"/>
  <c r="W75" i="3"/>
  <c r="M74" i="3"/>
  <c r="H73" i="3"/>
  <c r="T71" i="3"/>
  <c r="O70" i="3"/>
  <c r="S68" i="3"/>
  <c r="W66" i="3"/>
  <c r="G65" i="3"/>
  <c r="K63" i="3"/>
  <c r="O61" i="3"/>
  <c r="S59" i="3"/>
  <c r="G59" i="3"/>
  <c r="N78" i="3"/>
  <c r="V77" i="3"/>
  <c r="J77" i="3"/>
  <c r="R76" i="3"/>
  <c r="D76" i="3"/>
  <c r="E75" i="3"/>
  <c r="H74" i="3"/>
  <c r="I73" i="3"/>
  <c r="L72" i="3"/>
  <c r="M71" i="3"/>
  <c r="P70" i="3"/>
  <c r="Q69" i="3"/>
  <c r="T68" i="3"/>
  <c r="U67" i="3"/>
  <c r="D67" i="3"/>
  <c r="E66" i="3"/>
  <c r="H65" i="3"/>
  <c r="I64" i="3"/>
  <c r="L63" i="3"/>
  <c r="M62" i="3"/>
  <c r="P61" i="3"/>
  <c r="Q60" i="3"/>
  <c r="O59" i="3"/>
  <c r="V78" i="3"/>
  <c r="J78" i="3"/>
  <c r="R77" i="3"/>
  <c r="F77" i="3"/>
  <c r="M76" i="3"/>
  <c r="Q75" i="3"/>
  <c r="T74" i="3"/>
  <c r="U73" i="3"/>
  <c r="D73" i="3"/>
  <c r="E72" i="3"/>
  <c r="H71" i="3"/>
  <c r="I70" i="3"/>
  <c r="L69" i="3"/>
  <c r="M68" i="3"/>
  <c r="P67" i="3"/>
  <c r="Q66" i="3"/>
  <c r="T65" i="3"/>
  <c r="U64" i="3"/>
  <c r="D64" i="3"/>
  <c r="E63" i="3"/>
  <c r="H62" i="3"/>
  <c r="I61" i="3"/>
  <c r="L60" i="3"/>
  <c r="H70" i="3"/>
  <c r="K69" i="3"/>
  <c r="L68" i="3"/>
  <c r="O67" i="3"/>
  <c r="P66" i="3"/>
  <c r="S65" i="3"/>
  <c r="T64" i="3"/>
  <c r="W63" i="3"/>
  <c r="D63" i="3"/>
  <c r="G62" i="3"/>
  <c r="H61" i="3"/>
  <c r="K60" i="3"/>
  <c r="M59" i="3"/>
  <c r="T78" i="3"/>
  <c r="H78" i="3"/>
  <c r="P77" i="3"/>
  <c r="D77" i="3"/>
  <c r="K76" i="3"/>
  <c r="O75" i="3"/>
  <c r="Q74" i="3"/>
  <c r="S73" i="3"/>
  <c r="U72" i="3"/>
  <c r="W71" i="3"/>
  <c r="E71" i="3"/>
  <c r="G70" i="3"/>
  <c r="I69" i="3"/>
  <c r="K68" i="3"/>
  <c r="M67" i="3"/>
  <c r="O66" i="3"/>
  <c r="Q65" i="3"/>
  <c r="S64" i="3"/>
  <c r="U63" i="3"/>
  <c r="W62" i="3"/>
  <c r="E62" i="3"/>
  <c r="G61" i="3"/>
  <c r="I60" i="3"/>
  <c r="D59" i="3"/>
  <c r="L59" i="3"/>
  <c r="S78" i="3"/>
  <c r="G78" i="3"/>
  <c r="O77" i="3"/>
  <c r="W76" i="3"/>
  <c r="J76" i="3"/>
  <c r="M75" i="3"/>
  <c r="N74" i="3"/>
  <c r="Q73" i="3"/>
  <c r="R72" i="3"/>
  <c r="U71" i="3"/>
  <c r="V70" i="3"/>
  <c r="E70" i="3"/>
  <c r="F69" i="3"/>
  <c r="I68" i="3"/>
  <c r="J67" i="3"/>
  <c r="M66" i="3"/>
  <c r="N65" i="3"/>
  <c r="Q64" i="3"/>
  <c r="R63" i="3"/>
  <c r="U62" i="3"/>
  <c r="V61" i="3"/>
  <c r="E61" i="3"/>
  <c r="F60" i="3"/>
  <c r="R69" i="3"/>
  <c r="U68" i="3"/>
  <c r="V67" i="3"/>
  <c r="E67" i="3"/>
  <c r="F66" i="3"/>
  <c r="I65" i="3"/>
  <c r="J64" i="3"/>
  <c r="M63" i="3"/>
  <c r="N62" i="3"/>
  <c r="Q61" i="3"/>
  <c r="R60" i="3"/>
  <c r="F76" i="3"/>
  <c r="N75" i="3"/>
  <c r="V74" i="3"/>
  <c r="J74" i="3"/>
  <c r="R73" i="3"/>
  <c r="F73" i="3"/>
  <c r="N72" i="3"/>
  <c r="V71" i="3"/>
  <c r="J71" i="3"/>
  <c r="R70" i="3"/>
  <c r="F70" i="3"/>
  <c r="N69" i="3"/>
  <c r="V68" i="3"/>
  <c r="J68" i="3"/>
  <c r="R67" i="3"/>
  <c r="F67" i="3"/>
  <c r="N66" i="3"/>
  <c r="V65" i="3"/>
  <c r="J65" i="3"/>
  <c r="R64" i="3"/>
  <c r="F64" i="3"/>
  <c r="N63" i="3"/>
  <c r="V62" i="3"/>
  <c r="J62" i="3"/>
  <c r="R61" i="3"/>
  <c r="F61" i="3"/>
  <c r="N60" i="3"/>
  <c r="N76" i="3"/>
  <c r="V75" i="3"/>
  <c r="J75" i="3"/>
  <c r="R74" i="3"/>
  <c r="F74" i="3"/>
  <c r="N73" i="3"/>
  <c r="V72" i="3"/>
  <c r="J72" i="3"/>
  <c r="R71" i="3"/>
  <c r="F71" i="3"/>
  <c r="N70" i="3"/>
  <c r="V69" i="3"/>
  <c r="J69" i="3"/>
  <c r="R68" i="3"/>
  <c r="F68" i="3"/>
  <c r="N67" i="3"/>
  <c r="V66" i="3"/>
  <c r="J66" i="3"/>
  <c r="R65" i="3"/>
  <c r="F65" i="3"/>
  <c r="N64" i="3"/>
  <c r="V63" i="3"/>
  <c r="J63" i="3"/>
  <c r="R62" i="3"/>
  <c r="F62" i="3"/>
  <c r="N61" i="3"/>
  <c r="V60" i="3"/>
  <c r="J60" i="3"/>
  <c r="T75" i="3"/>
  <c r="H75" i="3"/>
  <c r="P74" i="3"/>
  <c r="D74" i="3"/>
  <c r="L73" i="3"/>
  <c r="T72" i="3"/>
  <c r="H72" i="3"/>
  <c r="P71" i="3"/>
  <c r="D71" i="3"/>
  <c r="L70" i="3"/>
  <c r="T69" i="3"/>
  <c r="H69" i="3"/>
  <c r="P68" i="3"/>
  <c r="D68" i="3"/>
  <c r="L67" i="3"/>
  <c r="T66" i="3"/>
  <c r="H66" i="3"/>
  <c r="P65" i="3"/>
  <c r="D65" i="3"/>
  <c r="L64" i="3"/>
  <c r="T63" i="3"/>
  <c r="H63" i="3"/>
  <c r="P62" i="3"/>
  <c r="D62" i="3"/>
  <c r="L61" i="3"/>
  <c r="T60" i="3"/>
  <c r="H60" i="3"/>
  <c r="S75" i="3"/>
  <c r="G75" i="3"/>
  <c r="O74" i="3"/>
  <c r="W73" i="3"/>
  <c r="K73" i="3"/>
  <c r="S72" i="3"/>
  <c r="G72" i="3"/>
  <c r="O71" i="3"/>
  <c r="W70" i="3"/>
  <c r="K70" i="3"/>
  <c r="S69" i="3"/>
  <c r="G69" i="3"/>
  <c r="O68" i="3"/>
  <c r="W67" i="3"/>
  <c r="K67" i="3"/>
  <c r="S66" i="3"/>
  <c r="G66" i="3"/>
  <c r="O65" i="3"/>
  <c r="W64" i="3"/>
  <c r="K64" i="3"/>
  <c r="S63" i="3"/>
  <c r="G63" i="3"/>
  <c r="O62" i="3"/>
  <c r="W61" i="3"/>
  <c r="K61" i="3"/>
  <c r="S60" i="3"/>
  <c r="E57" i="2"/>
  <c r="D57" i="2"/>
  <c r="C58" i="2"/>
  <c r="H47" i="2"/>
  <c r="D45" i="2"/>
  <c r="C65" i="1"/>
  <c r="C66" i="1" s="1"/>
  <c r="D66" i="1" s="1"/>
  <c r="D87" i="1" s="1"/>
  <c r="P61" i="1"/>
  <c r="P63" i="1" s="1"/>
  <c r="E61" i="1"/>
  <c r="F61" i="1" s="1"/>
  <c r="D63" i="1"/>
  <c r="T80" i="5" l="1"/>
  <c r="S80" i="5"/>
  <c r="H80" i="5"/>
  <c r="G80" i="5"/>
  <c r="W80" i="5"/>
  <c r="K80" i="5"/>
  <c r="L80" i="5"/>
  <c r="P80" i="5"/>
  <c r="Q80" i="5"/>
  <c r="D80" i="5"/>
  <c r="R80" i="5"/>
  <c r="E80" i="5"/>
  <c r="F80" i="5"/>
  <c r="U80" i="5"/>
  <c r="V80" i="5"/>
  <c r="I80" i="5"/>
  <c r="M80" i="5"/>
  <c r="N80" i="5"/>
  <c r="O80" i="5"/>
  <c r="I80" i="3"/>
  <c r="Q80" i="3"/>
  <c r="U80" i="3"/>
  <c r="E80" i="3"/>
  <c r="M80" i="3"/>
  <c r="S80" i="3"/>
  <c r="R80" i="3"/>
  <c r="O80" i="3"/>
  <c r="T80" i="3"/>
  <c r="H80" i="3"/>
  <c r="D80" i="3"/>
  <c r="K80" i="3"/>
  <c r="N80" i="3"/>
  <c r="J80" i="3"/>
  <c r="P80" i="3"/>
  <c r="V80" i="3"/>
  <c r="F80" i="3"/>
  <c r="L80" i="3"/>
  <c r="G80" i="3"/>
  <c r="W80" i="3"/>
  <c r="C59" i="2"/>
  <c r="E58" i="2"/>
  <c r="D58" i="2"/>
  <c r="D64" i="1"/>
  <c r="D85" i="1" s="1"/>
  <c r="D65" i="1"/>
  <c r="D86" i="1" s="1"/>
  <c r="E63" i="1"/>
  <c r="E65" i="1" s="1"/>
  <c r="E86" i="1" s="1"/>
  <c r="P67" i="1"/>
  <c r="P66" i="1"/>
  <c r="P87" i="1" s="1"/>
  <c r="P64" i="1"/>
  <c r="P85" i="1" s="1"/>
  <c r="P65" i="1"/>
  <c r="P86" i="1" s="1"/>
  <c r="G61" i="1"/>
  <c r="F63" i="1"/>
  <c r="E48" i="1"/>
  <c r="X80" i="5" l="1"/>
  <c r="D83" i="5" s="1"/>
  <c r="X80" i="3"/>
  <c r="C60" i="2"/>
  <c r="E59" i="2"/>
  <c r="D59" i="2"/>
  <c r="P88" i="1"/>
  <c r="P109" i="1"/>
  <c r="E66" i="1"/>
  <c r="E87" i="1" s="1"/>
  <c r="E67" i="1"/>
  <c r="E64" i="1"/>
  <c r="E85" i="1" s="1"/>
  <c r="D67" i="1"/>
  <c r="C68" i="1"/>
  <c r="F68" i="1" s="1"/>
  <c r="F67" i="1"/>
  <c r="F64" i="1"/>
  <c r="F85" i="1" s="1"/>
  <c r="F65" i="1"/>
  <c r="F86" i="1" s="1"/>
  <c r="F66" i="1"/>
  <c r="F87" i="1" s="1"/>
  <c r="H61" i="1"/>
  <c r="G63" i="1"/>
  <c r="E33" i="1"/>
  <c r="E34" i="1"/>
  <c r="E32" i="1"/>
  <c r="C45" i="1"/>
  <c r="C42" i="1"/>
  <c r="D42" i="1" s="1"/>
  <c r="I32" i="1"/>
  <c r="D48" i="1"/>
  <c r="D83" i="3" l="1"/>
  <c r="C61" i="2"/>
  <c r="E60" i="2"/>
  <c r="D60" i="2"/>
  <c r="F89" i="1"/>
  <c r="F110" i="1"/>
  <c r="D88" i="1"/>
  <c r="D109" i="1"/>
  <c r="F88" i="1"/>
  <c r="F109" i="1"/>
  <c r="E88" i="1"/>
  <c r="E109" i="1"/>
  <c r="D45" i="1"/>
  <c r="C77" i="1"/>
  <c r="C78" i="1" s="1"/>
  <c r="C80" i="1" s="1"/>
  <c r="D68" i="1"/>
  <c r="E68" i="1"/>
  <c r="P68" i="1"/>
  <c r="G65" i="1"/>
  <c r="G86" i="1" s="1"/>
  <c r="G67" i="1"/>
  <c r="G66" i="1"/>
  <c r="G87" i="1" s="1"/>
  <c r="G68" i="1"/>
  <c r="G64" i="1"/>
  <c r="G85" i="1" s="1"/>
  <c r="I61" i="1"/>
  <c r="H63" i="1"/>
  <c r="C62" i="2" l="1"/>
  <c r="D61" i="2"/>
  <c r="E61" i="2"/>
  <c r="D89" i="1"/>
  <c r="D110" i="1"/>
  <c r="E89" i="1"/>
  <c r="E110" i="1"/>
  <c r="G89" i="1"/>
  <c r="G110" i="1"/>
  <c r="P89" i="1"/>
  <c r="P110" i="1"/>
  <c r="G88" i="1"/>
  <c r="G109" i="1"/>
  <c r="H65" i="1"/>
  <c r="H86" i="1" s="1"/>
  <c r="H66" i="1"/>
  <c r="H87" i="1" s="1"/>
  <c r="H67" i="1"/>
  <c r="H68" i="1"/>
  <c r="H64" i="1"/>
  <c r="H85" i="1" s="1"/>
  <c r="J61" i="1"/>
  <c r="I63" i="1"/>
  <c r="C63" i="2" l="1"/>
  <c r="D62" i="2"/>
  <c r="E62" i="2"/>
  <c r="H89" i="1"/>
  <c r="H110" i="1"/>
  <c r="H88" i="1"/>
  <c r="H109" i="1"/>
  <c r="I65" i="1"/>
  <c r="I86" i="1" s="1"/>
  <c r="I66" i="1"/>
  <c r="I87" i="1" s="1"/>
  <c r="I67" i="1"/>
  <c r="I68" i="1"/>
  <c r="I64" i="1"/>
  <c r="I85" i="1" s="1"/>
  <c r="K61" i="1"/>
  <c r="J63" i="1"/>
  <c r="C64" i="2" l="1"/>
  <c r="D63" i="2"/>
  <c r="E63" i="2"/>
  <c r="I89" i="1"/>
  <c r="I110" i="1"/>
  <c r="I88" i="1"/>
  <c r="I109" i="1"/>
  <c r="J68" i="1"/>
  <c r="J65" i="1"/>
  <c r="J86" i="1" s="1"/>
  <c r="J66" i="1"/>
  <c r="J87" i="1" s="1"/>
  <c r="J67" i="1"/>
  <c r="J64" i="1"/>
  <c r="J85" i="1" s="1"/>
  <c r="L61" i="1"/>
  <c r="K63" i="1"/>
  <c r="C65" i="2" l="1"/>
  <c r="D64" i="2"/>
  <c r="E64" i="2"/>
  <c r="J89" i="1"/>
  <c r="J110" i="1"/>
  <c r="J88" i="1"/>
  <c r="J109" i="1"/>
  <c r="K67" i="1"/>
  <c r="K65" i="1"/>
  <c r="K86" i="1" s="1"/>
  <c r="K66" i="1"/>
  <c r="K87" i="1" s="1"/>
  <c r="K68" i="1"/>
  <c r="K64" i="1"/>
  <c r="K85" i="1" s="1"/>
  <c r="M61" i="1"/>
  <c r="L63" i="1"/>
  <c r="C66" i="2" l="1"/>
  <c r="E65" i="2"/>
  <c r="D65" i="2"/>
  <c r="K89" i="1"/>
  <c r="K110" i="1"/>
  <c r="K88" i="1"/>
  <c r="K109" i="1"/>
  <c r="L64" i="1"/>
  <c r="L85" i="1" s="1"/>
  <c r="L67" i="1"/>
  <c r="L68" i="1"/>
  <c r="L65" i="1"/>
  <c r="L86" i="1" s="1"/>
  <c r="L66" i="1"/>
  <c r="L87" i="1" s="1"/>
  <c r="N61" i="1"/>
  <c r="M63" i="1"/>
  <c r="C67" i="2" l="1"/>
  <c r="E66" i="2"/>
  <c r="D66" i="2"/>
  <c r="L89" i="1"/>
  <c r="L110" i="1"/>
  <c r="L88" i="1"/>
  <c r="L109" i="1"/>
  <c r="M66" i="1"/>
  <c r="M87" i="1" s="1"/>
  <c r="M65" i="1"/>
  <c r="M86" i="1" s="1"/>
  <c r="M67" i="1"/>
  <c r="M64" i="1"/>
  <c r="M85" i="1" s="1"/>
  <c r="M68" i="1"/>
  <c r="O61" i="1"/>
  <c r="O63" i="1" s="1"/>
  <c r="N63" i="1"/>
  <c r="C68" i="2" l="1"/>
  <c r="E67" i="2"/>
  <c r="D67" i="2"/>
  <c r="M88" i="1"/>
  <c r="M109" i="1"/>
  <c r="M89" i="1"/>
  <c r="M110" i="1"/>
  <c r="N68" i="1"/>
  <c r="N64" i="1"/>
  <c r="N85" i="1" s="1"/>
  <c r="N66" i="1"/>
  <c r="N87" i="1" s="1"/>
  <c r="N67" i="1"/>
  <c r="N65" i="1"/>
  <c r="N86" i="1" s="1"/>
  <c r="O67" i="1"/>
  <c r="O65" i="1"/>
  <c r="O86" i="1" s="1"/>
  <c r="O68" i="1"/>
  <c r="O64" i="1"/>
  <c r="O85" i="1" s="1"/>
  <c r="O66" i="1"/>
  <c r="O87" i="1" s="1"/>
  <c r="E68" i="2" l="1"/>
  <c r="D68" i="2"/>
  <c r="C69" i="2"/>
  <c r="O89" i="1"/>
  <c r="O110" i="1"/>
  <c r="O88" i="1"/>
  <c r="O109" i="1"/>
  <c r="N88" i="1"/>
  <c r="N109" i="1"/>
  <c r="N89" i="1"/>
  <c r="N110" i="1"/>
  <c r="E69" i="2" l="1"/>
  <c r="C70" i="2"/>
  <c r="D69" i="2"/>
  <c r="C71" i="2" l="1"/>
  <c r="E70" i="2"/>
  <c r="D70" i="2"/>
  <c r="C72" i="2" l="1"/>
  <c r="E71" i="2"/>
  <c r="D71" i="2"/>
  <c r="C73" i="2" l="1"/>
  <c r="E72" i="2"/>
  <c r="D72" i="2"/>
  <c r="C74" i="2" l="1"/>
  <c r="D73" i="2"/>
  <c r="E73" i="2"/>
  <c r="C75" i="2" l="1"/>
  <c r="D74" i="2"/>
  <c r="E74" i="2"/>
  <c r="C76" i="2" l="1"/>
  <c r="E75" i="2"/>
  <c r="D75" i="2"/>
  <c r="C77" i="2" l="1"/>
  <c r="D76" i="2"/>
  <c r="E76" i="2"/>
  <c r="C78" i="2" l="1"/>
  <c r="E77" i="2"/>
  <c r="D77" i="2"/>
  <c r="C79" i="2" l="1"/>
  <c r="E78" i="2"/>
  <c r="D78" i="2"/>
  <c r="C80" i="2" l="1"/>
  <c r="E79" i="2"/>
  <c r="D79" i="2"/>
  <c r="C81" i="2" l="1"/>
  <c r="E80" i="2"/>
  <c r="D80" i="2"/>
  <c r="C82" i="2" l="1"/>
  <c r="E81" i="2"/>
  <c r="D81" i="2"/>
  <c r="C83" i="2" l="1"/>
  <c r="E82" i="2"/>
  <c r="D82" i="2"/>
  <c r="C84" i="2" l="1"/>
  <c r="E83" i="2"/>
  <c r="D83" i="2"/>
  <c r="C85" i="2" l="1"/>
  <c r="E84" i="2"/>
  <c r="D84" i="2"/>
  <c r="C86" i="2" l="1"/>
  <c r="D85" i="2"/>
  <c r="E85" i="2"/>
  <c r="C87" i="2" l="1"/>
  <c r="D86" i="2"/>
  <c r="E86" i="2"/>
  <c r="C88" i="2" l="1"/>
  <c r="D87" i="2"/>
  <c r="E87" i="2"/>
  <c r="D88" i="2" l="1"/>
  <c r="E88" i="2"/>
  <c r="C89" i="2"/>
  <c r="E89" i="2" l="1"/>
  <c r="C90" i="2"/>
  <c r="D89" i="2"/>
  <c r="E90" i="2" l="1"/>
  <c r="D90" i="2"/>
  <c r="C91" i="2"/>
  <c r="E91" i="2" l="1"/>
  <c r="C92" i="2"/>
  <c r="D91" i="2"/>
  <c r="E92" i="2" l="1"/>
  <c r="C93" i="2"/>
  <c r="D92" i="2"/>
  <c r="C94" i="2" l="1"/>
  <c r="E93" i="2"/>
  <c r="D93" i="2"/>
  <c r="C95" i="2" l="1"/>
  <c r="E94" i="2"/>
  <c r="D94" i="2"/>
  <c r="C96" i="2" l="1"/>
  <c r="E95" i="2"/>
  <c r="D95" i="2"/>
  <c r="C97" i="2" l="1"/>
  <c r="E96" i="2"/>
  <c r="D96" i="2"/>
  <c r="C98" i="2" l="1"/>
  <c r="D97" i="2"/>
  <c r="E97" i="2"/>
  <c r="C99" i="2" l="1"/>
  <c r="D98" i="2"/>
  <c r="E98" i="2"/>
  <c r="C100" i="2" l="1"/>
  <c r="D99" i="2"/>
  <c r="E99" i="2"/>
  <c r="C101" i="2" l="1"/>
  <c r="D100" i="2"/>
  <c r="E100" i="2"/>
  <c r="E101" i="2" l="1"/>
  <c r="C102" i="2"/>
  <c r="D101" i="2"/>
  <c r="E102" i="2" l="1"/>
  <c r="C103" i="2"/>
  <c r="D102" i="2"/>
  <c r="E103" i="2" l="1"/>
  <c r="D103" i="2"/>
  <c r="C104" i="2"/>
  <c r="E104" i="2" l="1"/>
  <c r="D104" i="2"/>
  <c r="C105" i="2"/>
  <c r="C106" i="2" l="1"/>
  <c r="E105" i="2"/>
  <c r="D105" i="2"/>
  <c r="C107" i="2" l="1"/>
  <c r="E106" i="2"/>
  <c r="D106" i="2"/>
  <c r="C108" i="2" l="1"/>
  <c r="E107" i="2"/>
  <c r="D107" i="2"/>
  <c r="C109" i="2" l="1"/>
  <c r="E108" i="2"/>
  <c r="D108" i="2"/>
  <c r="C110" i="2" l="1"/>
  <c r="D109" i="2"/>
  <c r="E109" i="2"/>
  <c r="C111" i="2" l="1"/>
  <c r="D110" i="2"/>
  <c r="E110" i="2"/>
  <c r="C112" i="2" l="1"/>
  <c r="D111" i="2"/>
  <c r="E111" i="2"/>
  <c r="C113" i="2" l="1"/>
  <c r="D112" i="2"/>
  <c r="E112" i="2"/>
  <c r="E113" i="2" l="1"/>
  <c r="D113" i="2"/>
  <c r="C114" i="2"/>
  <c r="E114" i="2" l="1"/>
  <c r="C115" i="2"/>
  <c r="D114" i="2"/>
  <c r="E115" i="2" l="1"/>
  <c r="D115" i="2"/>
  <c r="C116" i="2"/>
  <c r="C117" i="2" l="1"/>
  <c r="E116" i="2"/>
  <c r="D116" i="2"/>
  <c r="C118" i="2" l="1"/>
  <c r="E117" i="2"/>
  <c r="D117" i="2"/>
  <c r="C119" i="2" l="1"/>
  <c r="E118" i="2"/>
  <c r="D118" i="2"/>
  <c r="C120" i="2" l="1"/>
  <c r="E119" i="2"/>
  <c r="D119" i="2"/>
  <c r="C121" i="2" l="1"/>
  <c r="E120" i="2"/>
  <c r="D120" i="2"/>
  <c r="C122" i="2" l="1"/>
  <c r="D121" i="2"/>
  <c r="E121" i="2"/>
  <c r="C123" i="2" l="1"/>
  <c r="D122" i="2"/>
  <c r="E122" i="2"/>
  <c r="C124" i="2" l="1"/>
  <c r="E123" i="2"/>
  <c r="D123" i="2"/>
  <c r="C125" i="2" l="1"/>
  <c r="D124" i="2"/>
  <c r="E124" i="2"/>
  <c r="E125" i="2" l="1"/>
  <c r="D125" i="2"/>
  <c r="C126" i="2"/>
  <c r="C127" i="2" l="1"/>
  <c r="E126" i="2"/>
  <c r="D126" i="2"/>
  <c r="C128" i="2" l="1"/>
  <c r="E127" i="2"/>
  <c r="D127" i="2"/>
  <c r="C129" i="2" l="1"/>
  <c r="E128" i="2"/>
  <c r="D128" i="2"/>
  <c r="C130" i="2" l="1"/>
  <c r="E129" i="2"/>
  <c r="D129" i="2"/>
  <c r="E130" i="2" l="1"/>
  <c r="C131" i="2"/>
  <c r="D130" i="2"/>
  <c r="E131" i="2" l="1"/>
  <c r="C132" i="2"/>
  <c r="D131" i="2"/>
  <c r="C133" i="2" l="1"/>
  <c r="E132" i="2"/>
  <c r="D132" i="2"/>
  <c r="C134" i="2" l="1"/>
  <c r="D133" i="2"/>
  <c r="E133" i="2"/>
  <c r="C135" i="2" l="1"/>
  <c r="D134" i="2"/>
  <c r="E134" i="2"/>
  <c r="C136" i="2" l="1"/>
  <c r="E135" i="2"/>
  <c r="D135" i="2"/>
  <c r="C137" i="2" l="1"/>
  <c r="D136" i="2"/>
  <c r="E136" i="2"/>
  <c r="C138" i="2" l="1"/>
  <c r="E137" i="2"/>
  <c r="D137" i="2"/>
  <c r="C139" i="2" l="1"/>
  <c r="E138" i="2"/>
  <c r="D138" i="2"/>
  <c r="C140" i="2" l="1"/>
  <c r="E139" i="2"/>
  <c r="D139" i="2"/>
  <c r="C141" i="2" l="1"/>
  <c r="E140" i="2"/>
  <c r="D140" i="2"/>
  <c r="C142" i="2" l="1"/>
  <c r="E141" i="2"/>
  <c r="D141" i="2"/>
  <c r="C143" i="2" l="1"/>
  <c r="E142" i="2"/>
  <c r="D142" i="2"/>
  <c r="C144" i="2" l="1"/>
  <c r="E143" i="2"/>
  <c r="D143" i="2"/>
  <c r="C145" i="2" l="1"/>
  <c r="E144" i="2"/>
  <c r="D144" i="2"/>
  <c r="C146" i="2" l="1"/>
  <c r="D145" i="2"/>
  <c r="E145" i="2"/>
  <c r="C147" i="2" l="1"/>
  <c r="D146" i="2"/>
  <c r="E146" i="2"/>
  <c r="C148" i="2" l="1"/>
  <c r="E147" i="2"/>
  <c r="D147" i="2"/>
  <c r="C149" i="2" l="1"/>
  <c r="D148" i="2"/>
  <c r="E148" i="2"/>
  <c r="C150" i="2" l="1"/>
  <c r="E149" i="2"/>
  <c r="D149" i="2"/>
  <c r="C151" i="2" l="1"/>
  <c r="E150" i="2"/>
  <c r="D150" i="2"/>
  <c r="C152" i="2" l="1"/>
  <c r="E151" i="2"/>
  <c r="D151" i="2"/>
  <c r="C153" i="2" l="1"/>
  <c r="E152" i="2"/>
  <c r="D152" i="2"/>
  <c r="C154" i="2" l="1"/>
  <c r="E153" i="2"/>
  <c r="D153" i="2"/>
  <c r="C155" i="2" l="1"/>
  <c r="E154" i="2"/>
  <c r="D154" i="2"/>
  <c r="C156" i="2" l="1"/>
  <c r="E155" i="2"/>
  <c r="D155" i="2"/>
  <c r="C157" i="2" l="1"/>
  <c r="E156" i="2"/>
  <c r="D156" i="2"/>
  <c r="C158" i="2" l="1"/>
  <c r="D157" i="2"/>
  <c r="E157" i="2"/>
  <c r="C159" i="2" l="1"/>
  <c r="D158" i="2"/>
  <c r="E158" i="2"/>
  <c r="C160" i="2" l="1"/>
  <c r="E159" i="2"/>
  <c r="D159" i="2"/>
  <c r="C161" i="2" l="1"/>
  <c r="D160" i="2"/>
  <c r="E160" i="2"/>
  <c r="C162" i="2" l="1"/>
  <c r="E161" i="2"/>
  <c r="D161" i="2"/>
  <c r="C163" i="2" l="1"/>
  <c r="E162" i="2"/>
  <c r="D162" i="2"/>
  <c r="C164" i="2" l="1"/>
  <c r="E163" i="2"/>
  <c r="D163" i="2"/>
  <c r="C165" i="2" l="1"/>
  <c r="E164" i="2"/>
  <c r="D164" i="2"/>
  <c r="C166" i="2" l="1"/>
  <c r="E165" i="2"/>
  <c r="D165" i="2"/>
  <c r="C167" i="2" l="1"/>
  <c r="E166" i="2"/>
  <c r="D166" i="2"/>
  <c r="C168" i="2" l="1"/>
  <c r="E167" i="2"/>
  <c r="D167" i="2"/>
  <c r="C169" i="2" l="1"/>
  <c r="E168" i="2"/>
  <c r="D168" i="2"/>
  <c r="C170" i="2" l="1"/>
  <c r="D169" i="2"/>
  <c r="E169" i="2"/>
  <c r="C171" i="2" l="1"/>
  <c r="D170" i="2"/>
  <c r="E170" i="2"/>
  <c r="C172" i="2" l="1"/>
  <c r="E171" i="2"/>
  <c r="D171" i="2"/>
  <c r="C173" i="2" l="1"/>
  <c r="D172" i="2"/>
  <c r="E172" i="2"/>
  <c r="C174" i="2" l="1"/>
  <c r="E173" i="2"/>
  <c r="D173" i="2"/>
  <c r="C175" i="2" l="1"/>
  <c r="E174" i="2"/>
  <c r="D174" i="2"/>
  <c r="C176" i="2" l="1"/>
  <c r="E175" i="2"/>
  <c r="D175" i="2"/>
  <c r="C177" i="2" l="1"/>
  <c r="E176" i="2"/>
  <c r="D176" i="2"/>
  <c r="C178" i="2" l="1"/>
  <c r="E177" i="2"/>
  <c r="D177" i="2"/>
  <c r="C179" i="2" l="1"/>
  <c r="E178" i="2"/>
  <c r="D178" i="2"/>
  <c r="C180" i="2" l="1"/>
  <c r="E179" i="2"/>
  <c r="D179" i="2"/>
  <c r="C181" i="2" l="1"/>
  <c r="E180" i="2"/>
  <c r="D180" i="2"/>
  <c r="C182" i="2" l="1"/>
  <c r="D181" i="2"/>
  <c r="E181" i="2"/>
  <c r="C183" i="2" l="1"/>
  <c r="D182" i="2"/>
  <c r="E182" i="2"/>
  <c r="C184" i="2" l="1"/>
  <c r="E183" i="2"/>
  <c r="D183" i="2"/>
  <c r="C185" i="2" l="1"/>
  <c r="D184" i="2"/>
  <c r="E184" i="2"/>
  <c r="C186" i="2" l="1"/>
  <c r="E185" i="2"/>
  <c r="D185" i="2"/>
  <c r="C187" i="2" l="1"/>
  <c r="E186" i="2"/>
  <c r="D186" i="2"/>
  <c r="C188" i="2" l="1"/>
  <c r="E187" i="2"/>
  <c r="D187" i="2"/>
  <c r="C189" i="2" l="1"/>
  <c r="E188" i="2"/>
  <c r="D188" i="2"/>
  <c r="C190" i="2" l="1"/>
  <c r="E189" i="2"/>
  <c r="D189" i="2"/>
  <c r="C191" i="2" l="1"/>
  <c r="E190" i="2"/>
  <c r="D190" i="2"/>
  <c r="C192" i="2" l="1"/>
  <c r="E191" i="2"/>
  <c r="D191" i="2"/>
  <c r="C193" i="2" l="1"/>
  <c r="E192" i="2"/>
  <c r="D192" i="2"/>
  <c r="C194" i="2" l="1"/>
  <c r="D193" i="2"/>
  <c r="E193" i="2"/>
  <c r="C195" i="2" l="1"/>
  <c r="D194" i="2"/>
  <c r="E194" i="2"/>
  <c r="C196" i="2" l="1"/>
  <c r="E195" i="2"/>
  <c r="D195" i="2"/>
  <c r="C197" i="2" l="1"/>
  <c r="D196" i="2"/>
  <c r="E196" i="2"/>
  <c r="C198" i="2" l="1"/>
  <c r="E197" i="2"/>
  <c r="D197" i="2"/>
  <c r="C199" i="2" l="1"/>
  <c r="E198" i="2"/>
  <c r="D198" i="2"/>
  <c r="C200" i="2" l="1"/>
  <c r="E199" i="2"/>
  <c r="D199" i="2"/>
  <c r="C201" i="2" l="1"/>
  <c r="E200" i="2"/>
  <c r="D200" i="2"/>
  <c r="C202" i="2" l="1"/>
  <c r="E201" i="2"/>
  <c r="D201" i="2"/>
  <c r="C203" i="2" l="1"/>
  <c r="E202" i="2"/>
  <c r="D202" i="2"/>
  <c r="C204" i="2" l="1"/>
  <c r="E203" i="2"/>
  <c r="D203" i="2"/>
  <c r="C205" i="2" l="1"/>
  <c r="E204" i="2"/>
  <c r="D204" i="2"/>
  <c r="C206" i="2" l="1"/>
  <c r="D205" i="2"/>
  <c r="E205" i="2"/>
  <c r="C207" i="2" l="1"/>
  <c r="D206" i="2"/>
  <c r="E206" i="2"/>
  <c r="C208" i="2" l="1"/>
  <c r="E207" i="2"/>
  <c r="D207" i="2"/>
  <c r="C209" i="2" l="1"/>
  <c r="D208" i="2"/>
  <c r="E208" i="2"/>
  <c r="C210" i="2" l="1"/>
  <c r="E209" i="2"/>
  <c r="D209" i="2"/>
  <c r="C211" i="2" l="1"/>
  <c r="E210" i="2"/>
  <c r="D210" i="2"/>
  <c r="C212" i="2" l="1"/>
  <c r="E211" i="2"/>
  <c r="D211" i="2"/>
  <c r="C213" i="2" l="1"/>
  <c r="E212" i="2"/>
  <c r="D212" i="2"/>
  <c r="C214" i="2" l="1"/>
  <c r="E213" i="2"/>
  <c r="D213" i="2"/>
  <c r="C215" i="2" l="1"/>
  <c r="E214" i="2"/>
  <c r="D214" i="2"/>
  <c r="C216" i="2" l="1"/>
  <c r="E215" i="2"/>
  <c r="D215" i="2"/>
  <c r="C217" i="2" l="1"/>
  <c r="E216" i="2"/>
  <c r="D216" i="2"/>
  <c r="C218" i="2" l="1"/>
  <c r="D217" i="2"/>
  <c r="E217" i="2"/>
  <c r="C219" i="2" l="1"/>
  <c r="D218" i="2"/>
  <c r="E218" i="2"/>
  <c r="C220" i="2" l="1"/>
  <c r="E219" i="2"/>
  <c r="D219" i="2"/>
  <c r="C221" i="2" l="1"/>
  <c r="D220" i="2"/>
  <c r="E220" i="2"/>
  <c r="C222" i="2" l="1"/>
  <c r="E221" i="2"/>
  <c r="D221" i="2"/>
  <c r="C223" i="2" l="1"/>
  <c r="E222" i="2"/>
  <c r="D222" i="2"/>
  <c r="C224" i="2" l="1"/>
  <c r="E223" i="2"/>
  <c r="D223" i="2"/>
  <c r="C225" i="2" l="1"/>
  <c r="E224" i="2"/>
  <c r="D224" i="2"/>
  <c r="C226" i="2" l="1"/>
  <c r="E225" i="2"/>
  <c r="D225" i="2"/>
  <c r="C227" i="2" l="1"/>
  <c r="E226" i="2"/>
  <c r="D226" i="2"/>
  <c r="C228" i="2" l="1"/>
  <c r="E227" i="2"/>
  <c r="D227" i="2"/>
  <c r="C229" i="2" l="1"/>
  <c r="E228" i="2"/>
  <c r="D228" i="2"/>
  <c r="C230" i="2" l="1"/>
  <c r="D229" i="2"/>
  <c r="E229" i="2"/>
  <c r="C231" i="2" l="1"/>
  <c r="D230" i="2"/>
  <c r="E230" i="2"/>
  <c r="C232" i="2" l="1"/>
  <c r="E231" i="2"/>
  <c r="D231" i="2"/>
  <c r="C233" i="2" l="1"/>
  <c r="D232" i="2"/>
  <c r="E232" i="2"/>
  <c r="C234" i="2" l="1"/>
  <c r="E233" i="2"/>
  <c r="D233" i="2"/>
  <c r="C235" i="2" l="1"/>
  <c r="E234" i="2"/>
  <c r="D234" i="2"/>
  <c r="C236" i="2" l="1"/>
  <c r="E235" i="2"/>
  <c r="D235" i="2"/>
  <c r="C237" i="2" l="1"/>
  <c r="E236" i="2"/>
  <c r="D236" i="2"/>
  <c r="C238" i="2" l="1"/>
  <c r="E237" i="2"/>
  <c r="D237" i="2"/>
  <c r="C239" i="2" l="1"/>
  <c r="E238" i="2"/>
  <c r="D238" i="2"/>
  <c r="C240" i="2" l="1"/>
  <c r="E239" i="2"/>
  <c r="D239" i="2"/>
  <c r="C241" i="2" l="1"/>
  <c r="E240" i="2"/>
  <c r="D240" i="2"/>
  <c r="C242" i="2" l="1"/>
  <c r="D241" i="2"/>
  <c r="E241" i="2"/>
  <c r="C243" i="2" l="1"/>
  <c r="D242" i="2"/>
  <c r="E242" i="2"/>
  <c r="C244" i="2" l="1"/>
  <c r="E243" i="2"/>
  <c r="D243" i="2"/>
  <c r="C245" i="2" l="1"/>
  <c r="D244" i="2"/>
  <c r="E244" i="2"/>
  <c r="C246" i="2" l="1"/>
  <c r="E245" i="2"/>
  <c r="D245" i="2"/>
  <c r="C247" i="2" l="1"/>
  <c r="E246" i="2"/>
  <c r="D246" i="2"/>
  <c r="C248" i="2" l="1"/>
  <c r="E247" i="2"/>
  <c r="D247" i="2"/>
  <c r="C249" i="2" l="1"/>
  <c r="E248" i="2"/>
  <c r="D248" i="2"/>
  <c r="C250" i="2" l="1"/>
  <c r="E249" i="2"/>
  <c r="D249" i="2"/>
  <c r="C251" i="2" l="1"/>
  <c r="E250" i="2"/>
  <c r="D250" i="2"/>
  <c r="C252" i="2" l="1"/>
  <c r="E251" i="2"/>
  <c r="D251" i="2"/>
  <c r="C253" i="2" l="1"/>
  <c r="E252" i="2"/>
  <c r="D252" i="2"/>
  <c r="C254" i="2" l="1"/>
  <c r="D253" i="2"/>
  <c r="E253" i="2"/>
  <c r="C255" i="2" l="1"/>
  <c r="D254" i="2"/>
  <c r="E254" i="2"/>
  <c r="C256" i="2" l="1"/>
  <c r="E255" i="2"/>
  <c r="D255" i="2"/>
  <c r="C257" i="2" l="1"/>
  <c r="D256" i="2"/>
  <c r="E256" i="2"/>
  <c r="C258" i="2" l="1"/>
  <c r="E257" i="2"/>
  <c r="D257" i="2"/>
  <c r="C259" i="2" l="1"/>
  <c r="E258" i="2"/>
  <c r="D258" i="2"/>
  <c r="C260" i="2" l="1"/>
  <c r="E259" i="2"/>
  <c r="D259" i="2"/>
  <c r="C261" i="2" l="1"/>
  <c r="E260" i="2"/>
  <c r="D260" i="2"/>
  <c r="C262" i="2" l="1"/>
  <c r="E261" i="2"/>
  <c r="D261" i="2"/>
  <c r="C263" i="2" l="1"/>
  <c r="E262" i="2"/>
  <c r="D262" i="2"/>
  <c r="C264" i="2" l="1"/>
  <c r="E263" i="2"/>
  <c r="D263" i="2"/>
  <c r="C265" i="2" l="1"/>
  <c r="E264" i="2"/>
  <c r="D264" i="2"/>
  <c r="C266" i="2" l="1"/>
  <c r="D265" i="2"/>
  <c r="E265" i="2"/>
  <c r="C267" i="2" l="1"/>
  <c r="D266" i="2"/>
  <c r="E266" i="2"/>
  <c r="C268" i="2" l="1"/>
  <c r="E267" i="2"/>
  <c r="D267" i="2"/>
  <c r="C269" i="2" l="1"/>
  <c r="D268" i="2"/>
  <c r="E268" i="2"/>
  <c r="C270" i="2" l="1"/>
  <c r="E269" i="2"/>
  <c r="D269" i="2"/>
  <c r="C271" i="2" l="1"/>
  <c r="E270" i="2"/>
  <c r="D270" i="2"/>
  <c r="C272" i="2" l="1"/>
  <c r="E271" i="2"/>
  <c r="D271" i="2"/>
  <c r="C273" i="2" l="1"/>
  <c r="E272" i="2"/>
  <c r="D272" i="2"/>
  <c r="C274" i="2" l="1"/>
  <c r="E273" i="2"/>
  <c r="D273" i="2"/>
  <c r="C275" i="2" l="1"/>
  <c r="E274" i="2"/>
  <c r="D274" i="2"/>
  <c r="C276" i="2" l="1"/>
  <c r="E275" i="2"/>
  <c r="D275" i="2"/>
  <c r="C277" i="2" l="1"/>
  <c r="E276" i="2"/>
  <c r="D276" i="2"/>
  <c r="C278" i="2" l="1"/>
  <c r="D277" i="2"/>
  <c r="E277" i="2"/>
  <c r="C279" i="2" l="1"/>
  <c r="D278" i="2"/>
  <c r="E278" i="2"/>
  <c r="C280" i="2" l="1"/>
  <c r="E279" i="2"/>
  <c r="D279" i="2"/>
  <c r="C281" i="2" l="1"/>
  <c r="D280" i="2"/>
  <c r="E280" i="2"/>
  <c r="C282" i="2" l="1"/>
  <c r="E281" i="2"/>
  <c r="D281" i="2"/>
  <c r="C283" i="2" l="1"/>
  <c r="E282" i="2"/>
  <c r="D282" i="2"/>
  <c r="C284" i="2" l="1"/>
  <c r="E283" i="2"/>
  <c r="D283" i="2"/>
  <c r="C285" i="2" l="1"/>
  <c r="E284" i="2"/>
  <c r="D284" i="2"/>
  <c r="C286" i="2" l="1"/>
  <c r="E285" i="2"/>
  <c r="D285" i="2"/>
  <c r="C287" i="2" l="1"/>
  <c r="E286" i="2"/>
  <c r="D286" i="2"/>
  <c r="C288" i="2" l="1"/>
  <c r="E287" i="2"/>
  <c r="D287" i="2"/>
  <c r="C289" i="2" l="1"/>
  <c r="E288" i="2"/>
  <c r="D288" i="2"/>
  <c r="C290" i="2" l="1"/>
  <c r="D289" i="2"/>
  <c r="E289" i="2"/>
  <c r="C291" i="2" l="1"/>
  <c r="D290" i="2"/>
  <c r="E290" i="2"/>
  <c r="C292" i="2" l="1"/>
  <c r="E291" i="2"/>
  <c r="D291" i="2"/>
  <c r="C293" i="2" l="1"/>
  <c r="D292" i="2"/>
  <c r="E292" i="2"/>
  <c r="C294" i="2" l="1"/>
  <c r="E293" i="2"/>
  <c r="D293" i="2"/>
  <c r="C295" i="2" l="1"/>
  <c r="E294" i="2"/>
  <c r="D294" i="2"/>
  <c r="C296" i="2" l="1"/>
  <c r="E295" i="2"/>
  <c r="D295" i="2"/>
  <c r="C297" i="2" l="1"/>
  <c r="E296" i="2"/>
  <c r="D296" i="2"/>
  <c r="C298" i="2" l="1"/>
  <c r="E297" i="2"/>
  <c r="D297" i="2"/>
  <c r="C299" i="2" l="1"/>
  <c r="E298" i="2"/>
  <c r="D298" i="2"/>
  <c r="C300" i="2" l="1"/>
  <c r="E299" i="2"/>
  <c r="D299" i="2"/>
  <c r="C301" i="2" l="1"/>
  <c r="E300" i="2"/>
  <c r="D300" i="2"/>
  <c r="C302" i="2" l="1"/>
  <c r="D301" i="2"/>
  <c r="E301" i="2"/>
  <c r="C303" i="2" l="1"/>
  <c r="D302" i="2"/>
  <c r="E302" i="2"/>
  <c r="C304" i="2" l="1"/>
  <c r="E303" i="2"/>
  <c r="D303" i="2"/>
  <c r="C305" i="2" l="1"/>
  <c r="D304" i="2"/>
  <c r="E304" i="2"/>
  <c r="C306" i="2" l="1"/>
  <c r="E305" i="2"/>
  <c r="D305" i="2"/>
  <c r="C307" i="2" l="1"/>
  <c r="E306" i="2"/>
  <c r="D306" i="2"/>
  <c r="C308" i="2" l="1"/>
  <c r="E307" i="2"/>
  <c r="D307" i="2"/>
  <c r="C309" i="2" l="1"/>
  <c r="E308" i="2"/>
  <c r="D308" i="2"/>
  <c r="C310" i="2" l="1"/>
  <c r="E309" i="2"/>
  <c r="D309" i="2"/>
  <c r="C311" i="2" l="1"/>
  <c r="E310" i="2"/>
  <c r="D310" i="2"/>
  <c r="C312" i="2" l="1"/>
  <c r="E311" i="2"/>
  <c r="D311" i="2"/>
  <c r="C313" i="2" l="1"/>
  <c r="E312" i="2"/>
  <c r="D312" i="2"/>
  <c r="C314" i="2" l="1"/>
  <c r="D313" i="2"/>
  <c r="E313" i="2"/>
  <c r="C315" i="2" l="1"/>
  <c r="D314" i="2"/>
  <c r="E314" i="2"/>
  <c r="C316" i="2" l="1"/>
  <c r="E315" i="2"/>
  <c r="D315" i="2"/>
  <c r="C317" i="2" l="1"/>
  <c r="D316" i="2"/>
  <c r="E316" i="2"/>
  <c r="C318" i="2" l="1"/>
  <c r="E317" i="2"/>
  <c r="D317" i="2"/>
  <c r="C319" i="2" l="1"/>
  <c r="E318" i="2"/>
  <c r="D318" i="2"/>
  <c r="C320" i="2" l="1"/>
  <c r="E319" i="2"/>
  <c r="D319" i="2"/>
  <c r="C321" i="2" l="1"/>
  <c r="E320" i="2"/>
  <c r="D320" i="2"/>
  <c r="C322" i="2" l="1"/>
  <c r="E321" i="2"/>
  <c r="D321" i="2"/>
  <c r="C323" i="2" l="1"/>
  <c r="E322" i="2"/>
  <c r="D322" i="2"/>
  <c r="C324" i="2" l="1"/>
  <c r="E323" i="2"/>
  <c r="D323" i="2"/>
  <c r="C325" i="2" l="1"/>
  <c r="E324" i="2"/>
  <c r="D324" i="2"/>
  <c r="C326" i="2" l="1"/>
  <c r="D325" i="2"/>
  <c r="E325" i="2"/>
  <c r="C327" i="2" l="1"/>
  <c r="D326" i="2"/>
  <c r="E326" i="2"/>
  <c r="C328" i="2" l="1"/>
  <c r="E327" i="2"/>
  <c r="D327" i="2"/>
  <c r="C329" i="2" l="1"/>
  <c r="D328" i="2"/>
  <c r="E328" i="2"/>
  <c r="C330" i="2" l="1"/>
  <c r="E329" i="2"/>
  <c r="D329" i="2"/>
  <c r="C331" i="2" l="1"/>
  <c r="E330" i="2"/>
  <c r="D330" i="2"/>
  <c r="C332" i="2" l="1"/>
  <c r="E331" i="2"/>
  <c r="D331" i="2"/>
  <c r="C333" i="2" l="1"/>
  <c r="E332" i="2"/>
  <c r="D332" i="2"/>
  <c r="C334" i="2" l="1"/>
  <c r="E333" i="2"/>
  <c r="D333" i="2"/>
  <c r="C335" i="2" l="1"/>
  <c r="E334" i="2"/>
  <c r="D334" i="2"/>
  <c r="C336" i="2" l="1"/>
  <c r="E335" i="2"/>
  <c r="D335" i="2"/>
  <c r="C337" i="2" l="1"/>
  <c r="E336" i="2"/>
  <c r="D336" i="2"/>
  <c r="C338" i="2" l="1"/>
  <c r="D337" i="2"/>
  <c r="E337" i="2"/>
  <c r="C339" i="2" l="1"/>
  <c r="D338" i="2"/>
  <c r="E338" i="2"/>
  <c r="C340" i="2" l="1"/>
  <c r="E339" i="2"/>
  <c r="D339" i="2"/>
  <c r="C341" i="2" l="1"/>
  <c r="D340" i="2"/>
  <c r="E340" i="2"/>
  <c r="C342" i="2" l="1"/>
  <c r="E341" i="2"/>
  <c r="D341" i="2"/>
  <c r="C343" i="2" l="1"/>
  <c r="E342" i="2"/>
  <c r="D342" i="2"/>
  <c r="C344" i="2" l="1"/>
  <c r="E343" i="2"/>
  <c r="D343" i="2"/>
  <c r="C345" i="2" l="1"/>
  <c r="E344" i="2"/>
  <c r="D344" i="2"/>
  <c r="C346" i="2" l="1"/>
  <c r="E345" i="2"/>
  <c r="D345" i="2"/>
  <c r="C347" i="2" l="1"/>
  <c r="E346" i="2"/>
  <c r="D346" i="2"/>
  <c r="C348" i="2" l="1"/>
  <c r="E347" i="2"/>
  <c r="D347" i="2"/>
  <c r="C349" i="2" l="1"/>
  <c r="E348" i="2"/>
  <c r="D348" i="2"/>
  <c r="C350" i="2" l="1"/>
  <c r="D349" i="2"/>
  <c r="E349" i="2"/>
  <c r="C351" i="2" l="1"/>
  <c r="D350" i="2"/>
  <c r="E350" i="2"/>
  <c r="C352" i="2" l="1"/>
  <c r="E351" i="2"/>
  <c r="D351" i="2"/>
  <c r="C353" i="2" l="1"/>
  <c r="D352" i="2"/>
  <c r="E352" i="2"/>
  <c r="C354" i="2" l="1"/>
  <c r="E353" i="2"/>
  <c r="D353" i="2"/>
  <c r="C355" i="2" l="1"/>
  <c r="E354" i="2"/>
  <c r="D354" i="2"/>
  <c r="C356" i="2" l="1"/>
  <c r="E355" i="2"/>
  <c r="D355" i="2"/>
  <c r="C357" i="2" l="1"/>
  <c r="E356" i="2"/>
  <c r="D356" i="2"/>
  <c r="C358" i="2" l="1"/>
  <c r="E357" i="2"/>
  <c r="D357" i="2"/>
  <c r="C359" i="2" l="1"/>
  <c r="E358" i="2"/>
  <c r="D358" i="2"/>
  <c r="C360" i="2" l="1"/>
  <c r="E359" i="2"/>
  <c r="D359" i="2"/>
  <c r="C361" i="2" l="1"/>
  <c r="E360" i="2"/>
  <c r="D360" i="2"/>
  <c r="C362" i="2" l="1"/>
  <c r="D361" i="2"/>
  <c r="E361" i="2"/>
  <c r="C363" i="2" l="1"/>
  <c r="D362" i="2"/>
  <c r="E362" i="2"/>
  <c r="C364" i="2" l="1"/>
  <c r="E363" i="2"/>
  <c r="D363" i="2"/>
  <c r="C365" i="2" l="1"/>
  <c r="D364" i="2"/>
  <c r="E364" i="2"/>
  <c r="C366" i="2" l="1"/>
  <c r="E365" i="2"/>
  <c r="D365" i="2"/>
  <c r="C367" i="2" l="1"/>
  <c r="E366" i="2"/>
  <c r="D366" i="2"/>
  <c r="C368" i="2" l="1"/>
  <c r="E367" i="2"/>
  <c r="D367" i="2"/>
  <c r="C369" i="2" l="1"/>
  <c r="E368" i="2"/>
  <c r="D368" i="2"/>
  <c r="C370" i="2" l="1"/>
  <c r="E369" i="2"/>
  <c r="D369" i="2"/>
  <c r="C371" i="2" l="1"/>
  <c r="E370" i="2"/>
  <c r="D370" i="2"/>
  <c r="C372" i="2" l="1"/>
  <c r="E371" i="2"/>
  <c r="D371" i="2"/>
  <c r="C373" i="2" l="1"/>
  <c r="E372" i="2"/>
  <c r="D372" i="2"/>
  <c r="C374" i="2" l="1"/>
  <c r="D373" i="2"/>
  <c r="E373" i="2"/>
  <c r="C375" i="2" l="1"/>
  <c r="D374" i="2"/>
  <c r="E374" i="2"/>
  <c r="C376" i="2" l="1"/>
  <c r="E375" i="2"/>
  <c r="D375" i="2"/>
  <c r="C377" i="2" l="1"/>
  <c r="D376" i="2"/>
  <c r="E376" i="2"/>
  <c r="C378" i="2" l="1"/>
  <c r="E377" i="2"/>
  <c r="D377" i="2"/>
  <c r="C379" i="2" l="1"/>
  <c r="E378" i="2"/>
  <c r="D378" i="2"/>
  <c r="C380" i="2" l="1"/>
  <c r="E379" i="2"/>
  <c r="D379" i="2"/>
  <c r="C381" i="2" l="1"/>
  <c r="E380" i="2"/>
  <c r="D380" i="2"/>
  <c r="C382" i="2" l="1"/>
  <c r="E381" i="2"/>
  <c r="D381" i="2"/>
  <c r="C383" i="2" l="1"/>
  <c r="E382" i="2"/>
  <c r="D382" i="2"/>
  <c r="C384" i="2" l="1"/>
  <c r="E383" i="2"/>
  <c r="D383" i="2"/>
  <c r="C385" i="2" l="1"/>
  <c r="E384" i="2"/>
  <c r="D384" i="2"/>
  <c r="C386" i="2" l="1"/>
  <c r="D385" i="2"/>
  <c r="E385" i="2"/>
  <c r="C387" i="2" l="1"/>
  <c r="D386" i="2"/>
  <c r="E386" i="2"/>
  <c r="C388" i="2" l="1"/>
  <c r="E387" i="2"/>
  <c r="D387" i="2"/>
  <c r="C389" i="2" l="1"/>
  <c r="D388" i="2"/>
  <c r="E388" i="2"/>
  <c r="C390" i="2" l="1"/>
  <c r="E389" i="2"/>
  <c r="D389" i="2"/>
  <c r="C391" i="2" l="1"/>
  <c r="E390" i="2"/>
  <c r="D390" i="2"/>
  <c r="C392" i="2" l="1"/>
  <c r="E391" i="2"/>
  <c r="D391" i="2"/>
  <c r="C393" i="2" l="1"/>
  <c r="E392" i="2"/>
  <c r="D392" i="2"/>
  <c r="C394" i="2" l="1"/>
  <c r="E393" i="2"/>
  <c r="D393" i="2"/>
  <c r="C395" i="2" l="1"/>
  <c r="E394" i="2"/>
  <c r="D394" i="2"/>
  <c r="C396" i="2" l="1"/>
  <c r="E395" i="2"/>
  <c r="D395" i="2"/>
  <c r="C397" i="2" l="1"/>
  <c r="E396" i="2"/>
  <c r="D396" i="2"/>
  <c r="D397" i="2" l="1"/>
  <c r="C398" i="2"/>
  <c r="E397" i="2"/>
  <c r="C399" i="2" l="1"/>
  <c r="E398" i="2"/>
  <c r="D398" i="2"/>
  <c r="C400" i="2" l="1"/>
  <c r="E399" i="2"/>
  <c r="D399" i="2"/>
  <c r="C401" i="2" l="1"/>
  <c r="E400" i="2"/>
  <c r="D400" i="2"/>
  <c r="C402" i="2" l="1"/>
  <c r="D401" i="2"/>
  <c r="E401" i="2"/>
  <c r="C403" i="2" l="1"/>
  <c r="D402" i="2"/>
  <c r="E402" i="2"/>
  <c r="C404" i="2" l="1"/>
  <c r="D403" i="2"/>
  <c r="E403" i="2"/>
  <c r="C405" i="2" l="1"/>
  <c r="D404" i="2"/>
  <c r="E404" i="2"/>
  <c r="C406" i="2" l="1"/>
  <c r="D405" i="2"/>
  <c r="E405" i="2"/>
  <c r="C407" i="2" l="1"/>
  <c r="D406" i="2"/>
  <c r="E406" i="2"/>
  <c r="C408" i="2" l="1"/>
  <c r="D407" i="2"/>
  <c r="E407" i="2"/>
  <c r="C409" i="2" l="1"/>
  <c r="D408" i="2"/>
  <c r="E408" i="2"/>
  <c r="C410" i="2" l="1"/>
  <c r="D409" i="2"/>
  <c r="E409" i="2"/>
  <c r="C411" i="2" l="1"/>
  <c r="E410" i="2"/>
  <c r="D410" i="2"/>
  <c r="C412" i="2" l="1"/>
  <c r="E411" i="2"/>
  <c r="D411" i="2"/>
  <c r="C413" i="2" l="1"/>
  <c r="E412" i="2"/>
  <c r="D412" i="2"/>
  <c r="C414" i="2" l="1"/>
  <c r="D413" i="2"/>
  <c r="E413" i="2"/>
  <c r="C415" i="2" l="1"/>
  <c r="D414" i="2"/>
  <c r="E414" i="2"/>
  <c r="C416" i="2" l="1"/>
  <c r="D415" i="2"/>
  <c r="E415" i="2"/>
  <c r="C417" i="2" l="1"/>
  <c r="D416" i="2"/>
  <c r="E416" i="2"/>
  <c r="C418" i="2" l="1"/>
  <c r="D417" i="2"/>
  <c r="E417" i="2"/>
  <c r="D418" i="2" l="1"/>
  <c r="E418" i="2"/>
</calcChain>
</file>

<file path=xl/sharedStrings.xml><?xml version="1.0" encoding="utf-8"?>
<sst xmlns="http://schemas.openxmlformats.org/spreadsheetml/2006/main" count="472" uniqueCount="174">
  <si>
    <t>Dados dos reservatórios:</t>
  </si>
  <si>
    <t>Propriedades dos fluidos</t>
  </si>
  <si>
    <t>Geometria: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</si>
  <si>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[cp] =</t>
    </r>
  </si>
  <si>
    <t>[1/atm]</t>
  </si>
  <si>
    <t>Propriedades das rochas:</t>
  </si>
  <si>
    <t>k [Darcy]=</t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</si>
  <si>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 xml:space="preserve"> =</t>
    </r>
  </si>
  <si>
    <t>ct  =</t>
  </si>
  <si>
    <t>[atm]</t>
  </si>
  <si>
    <t>pi =</t>
  </si>
  <si>
    <t>re  =</t>
  </si>
  <si>
    <t>rw  =</t>
  </si>
  <si>
    <t>[ft]</t>
  </si>
  <si>
    <t>[m]</t>
  </si>
  <si>
    <t>[psi]</t>
  </si>
  <si>
    <t>[Pa]</t>
  </si>
  <si>
    <t>Bo=</t>
  </si>
  <si>
    <t xml:space="preserve"> [m³/m³ std]</t>
  </si>
  <si>
    <t>[cp]</t>
  </si>
  <si>
    <t>[1/psi]</t>
  </si>
  <si>
    <t>h =</t>
  </si>
  <si>
    <t>q0=</t>
  </si>
  <si>
    <t>[m³ std/s]</t>
  </si>
  <si>
    <t>[Pa.s]</t>
  </si>
  <si>
    <t>[cm]</t>
  </si>
  <si>
    <t>[cm³ std/s]</t>
  </si>
  <si>
    <t>[bbl/STB]</t>
  </si>
  <si>
    <t>Disciplina: Modelagem de processos em engenharia de reservatórios e poços</t>
  </si>
  <si>
    <t>Professor: Paulo Couto</t>
  </si>
  <si>
    <t>Nome : Vivian de Carvalho Rodrigues</t>
  </si>
  <si>
    <t>DRE: 121010011</t>
  </si>
  <si>
    <t>Resolução</t>
  </si>
  <si>
    <t>Enunciado</t>
  </si>
  <si>
    <t>rw [m]</t>
  </si>
  <si>
    <t>r1 [m]</t>
  </si>
  <si>
    <t>r2 [m]</t>
  </si>
  <si>
    <t>r3 [m]</t>
  </si>
  <si>
    <t>r4 [m]</t>
  </si>
  <si>
    <t>r5 [m]</t>
  </si>
  <si>
    <t>r6[m]</t>
  </si>
  <si>
    <t>r7[m]</t>
  </si>
  <si>
    <t>r8[m]</t>
  </si>
  <si>
    <t>r9[m]</t>
  </si>
  <si>
    <t>re[m]</t>
  </si>
  <si>
    <t>r10[m]</t>
  </si>
  <si>
    <t>r11[m]</t>
  </si>
  <si>
    <t>t1 = 1 min</t>
  </si>
  <si>
    <t>t2 = 1 hora</t>
  </si>
  <si>
    <t>t3 = 30 dias</t>
  </si>
  <si>
    <t>t4 = 1 ano</t>
  </si>
  <si>
    <t>t5 = 10 anos</t>
  </si>
  <si>
    <t>t [s]</t>
  </si>
  <si>
    <t>Condições de espaço e tempo em que a função integral exponencial pode ser aproximada pela eq.3.228:</t>
  </si>
  <si>
    <t>Condições de espaço e tempo em que a o raio tende ao infinito (a pressão no reservatório é Pi). Limite máximo da tabela K.2:</t>
  </si>
  <si>
    <t>Regima transiente: reservatório semi-infinito</t>
  </si>
  <si>
    <t>(i) Valores de Xi de acordo com eq.3.225</t>
  </si>
  <si>
    <t>Vazão do poço qw:</t>
  </si>
  <si>
    <t>q0 x B0 [cm³/s] =</t>
  </si>
  <si>
    <t>q0 x B0 [m³/s] =</t>
  </si>
  <si>
    <t>C=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</si>
  <si>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=</t>
    </r>
  </si>
  <si>
    <t xml:space="preserve"> (Tabela K.2 apêndica K de Rosa et al (2006).)</t>
  </si>
  <si>
    <t>- Área em vermilho significa que a pressão no reservatório é Pi</t>
  </si>
  <si>
    <t>- Área em verde significa que a P (r, t) pode ser aproximado pela eq. 3.229.</t>
  </si>
  <si>
    <t>-Área em branco significa que P (r,t) é calculado pela eq.3.225.</t>
  </si>
  <si>
    <t>(ii) Constantes auxiliares</t>
  </si>
  <si>
    <t>Raio infinito</t>
  </si>
  <si>
    <t>(iii) Obtenção de Ei(-X) pela tabela K.2</t>
  </si>
  <si>
    <t>(iii) Cálculo de P(r,t)</t>
  </si>
  <si>
    <t>r [m]</t>
  </si>
  <si>
    <t>t [ anos]</t>
  </si>
  <si>
    <t>t [meses]</t>
  </si>
  <si>
    <r>
      <t>ln(1/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Xi)</t>
    </r>
  </si>
  <si>
    <t>S1 = -5</t>
  </si>
  <si>
    <t>S2 = -2</t>
  </si>
  <si>
    <t>S3 = 0</t>
  </si>
  <si>
    <t>S4 = 2</t>
  </si>
  <si>
    <t>S5 = 5</t>
  </si>
  <si>
    <t>Pwf1  [atm]</t>
  </si>
  <si>
    <t>Pwf2  [atm]</t>
  </si>
  <si>
    <t>Pwf3  [atm]</t>
  </si>
  <si>
    <t>Pwf4  [atm]</t>
  </si>
  <si>
    <t>Pwf5  [atm]</t>
  </si>
  <si>
    <t>Pi [atm]</t>
  </si>
  <si>
    <t>d =</t>
  </si>
  <si>
    <t>(i) Constantes auxiliares</t>
  </si>
  <si>
    <t>r1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</si>
  <si>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</si>
  <si>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</si>
  <si>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</si>
  <si>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</si>
  <si>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</si>
  <si>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</si>
  <si>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</si>
  <si>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</si>
  <si>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</si>
  <si>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</si>
  <si>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</si>
  <si>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</si>
  <si>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</si>
  <si>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</si>
  <si>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</si>
  <si>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</si>
  <si>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</si>
  <si>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</si>
  <si>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</si>
  <si>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</si>
  <si>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</si>
  <si>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</si>
  <si>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</si>
  <si>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</si>
  <si>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</si>
  <si>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</si>
  <si>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</si>
  <si>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</si>
  <si>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</si>
  <si>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</si>
  <si>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</si>
  <si>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</si>
  <si>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</si>
  <si>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</si>
  <si>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</si>
  <si>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</si>
  <si>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</si>
  <si>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</si>
  <si>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</si>
  <si>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P (x,y) =</t>
  </si>
  <si>
    <t>x [m] =</t>
  </si>
  <si>
    <t>y [m] =</t>
  </si>
  <si>
    <t>(i) Determinação do valor de pressão P (x,y)</t>
  </si>
  <si>
    <t>x [cm]=</t>
  </si>
  <si>
    <t>y [cm]=</t>
  </si>
  <si>
    <t>y10</t>
  </si>
  <si>
    <t>y9</t>
  </si>
  <si>
    <t>y8</t>
  </si>
  <si>
    <t>y7</t>
  </si>
  <si>
    <t>y6</t>
  </si>
  <si>
    <t>y5</t>
  </si>
  <si>
    <t>y4</t>
  </si>
  <si>
    <t>y3</t>
  </si>
  <si>
    <t>y2</t>
  </si>
  <si>
    <t>y1</t>
  </si>
  <si>
    <t>y0</t>
  </si>
  <si>
    <t>y [m]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</si>
  <si>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</si>
  <si>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</si>
  <si>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</si>
  <si>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</si>
  <si>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</si>
  <si>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</si>
  <si>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</si>
  <si>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</si>
  <si>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</si>
  <si>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</si>
  <si>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</si>
  <si>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 [m]</t>
  </si>
  <si>
    <t>atm</t>
  </si>
  <si>
    <t>(ii) Campo de pressões</t>
  </si>
  <si>
    <t>Onde:</t>
  </si>
  <si>
    <t>y1.3</t>
  </si>
  <si>
    <t>y1.2</t>
  </si>
  <si>
    <t>y1.1</t>
  </si>
  <si>
    <t>x1.1</t>
  </si>
  <si>
    <t>x1.2</t>
  </si>
  <si>
    <t>x1.3</t>
  </si>
  <si>
    <t>y9.1</t>
  </si>
  <si>
    <t>y9.2</t>
  </si>
  <si>
    <t>y9.3</t>
  </si>
  <si>
    <t>x9.1</t>
  </si>
  <si>
    <t>x9.2</t>
  </si>
  <si>
    <t>x9.3</t>
  </si>
  <si>
    <t>S=&gt;"</t>
  </si>
  <si>
    <t>"R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</si>
</sst>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"/>
    <numFmt numFmtId="166" formatCode="0.000"/>
    <numFmt numFmtId="167" formatCode="0.0000"/>
  </numFmts>
  <fonts count="1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2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3" xfId="0" applyBorder="1"/>
    <xf numFmtId="0" fontId="4" fillId="0" borderId="3" xfId="0" applyFont="1" applyBorder="1"/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quotePrefix="1" applyFont="1"/>
    <xf numFmtId="0" fontId="0" fillId="0" borderId="0" xfId="0" applyBorder="1"/>
    <xf numFmtId="0" fontId="0" fillId="2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8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0" xfId="0" applyFill="1"/>
    <xf numFmtId="0" fontId="6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10" fillId="0" borderId="0" xfId="0" applyNumberFormat="1" applyFont="1" applyAlignment="1">
      <alignment horizontal="center"/>
    </xf>
    <xf numFmtId="0" fontId="11" fillId="0" borderId="0" xfId="0" applyFont="1"/>
    <xf numFmtId="167" fontId="6" fillId="0" borderId="0" xfId="0" applyNumberFormat="1" applyFont="1" applyAlignment="1">
      <alignment horizontal="center"/>
    </xf>
    <xf numFmtId="2" fontId="0" fillId="4" borderId="0" xfId="0" applyNumberFormat="1" applyFill="1"/>
    <xf numFmtId="0" fontId="6" fillId="5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6" fillId="0" borderId="0" xfId="0" quotePrefix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chemeClr val="tx1"/>
                </a:solidFill>
              </a:rPr>
              <a:t>Perfis radiais de pressão - Regime transiente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'Problema 1'!$D$119</c:f>
              <c:strCache>
                <c:ptCount val="1"/>
                <c:pt idx="0">
                  <c:v>t1 = 1 min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'Problema 1'!$C$120:$C$132</c:f>
              <c:numCache>
                <c:formatCode>General</c:formatCode>
                <c:ptCount val="13"/>
                <c:pt idx="0">
                  <c:v>8.8900000000000007E-2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21</c:v>
                </c:pt>
                <c:pt idx="5">
                  <c:v>31</c:v>
                </c:pt>
                <c:pt idx="6">
                  <c:v>43</c:v>
                </c:pt>
                <c:pt idx="7">
                  <c:v>143</c:v>
                </c:pt>
                <c:pt idx="8">
                  <c:v>243</c:v>
                </c:pt>
                <c:pt idx="9">
                  <c:v>343</c:v>
                </c:pt>
                <c:pt idx="10">
                  <c:v>443</c:v>
                </c:pt>
                <c:pt idx="11">
                  <c:v>543</c:v>
                </c:pt>
                <c:pt idx="12">
                  <c:v>609.6</c:v>
                </c:pt>
              </c:numCache>
            </c:numRef>
          </c:xVal>
          <c:yVal>
            <c:numRef>
              <c:f>'Problema 1'!$D$120:$D$132</c:f>
              <c:numCache>
                <c:formatCode>0.00</c:formatCode>
                <c:ptCount val="13"/>
                <c:pt idx="0">
                  <c:v>143.03360103635825</c:v>
                </c:pt>
                <c:pt idx="1">
                  <c:v>149.7012</c:v>
                </c:pt>
                <c:pt idx="2">
                  <c:v>149.7012</c:v>
                </c:pt>
                <c:pt idx="3">
                  <c:v>149.7012</c:v>
                </c:pt>
                <c:pt idx="4">
                  <c:v>149.7012</c:v>
                </c:pt>
                <c:pt idx="5">
                  <c:v>149.7012</c:v>
                </c:pt>
                <c:pt idx="6">
                  <c:v>149.7012</c:v>
                </c:pt>
                <c:pt idx="7">
                  <c:v>149.7012</c:v>
                </c:pt>
                <c:pt idx="8">
                  <c:v>149.7012</c:v>
                </c:pt>
                <c:pt idx="9">
                  <c:v>149.7012</c:v>
                </c:pt>
                <c:pt idx="10">
                  <c:v>149.7012</c:v>
                </c:pt>
                <c:pt idx="11">
                  <c:v>149.7012</c:v>
                </c:pt>
                <c:pt idx="12">
                  <c:v>149.7012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2-48DB-878D-1EBF8233B13C}"/>
            </c:ext>
          </c:extLst>
        </c:ser>
        <c:ser>
          <c:idx val="1"/>
          <c:order val="1"/>
          <c:tx>
            <c:strRef>
              <c:f>'Problema 1'!$E$119</c:f>
              <c:strCache>
                <c:ptCount val="1"/>
                <c:pt idx="0">
                  <c:v>t2 = 1 hora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'Problema 1'!$C$120:$C$132</c:f>
              <c:numCache>
                <c:formatCode>General</c:formatCode>
                <c:ptCount val="13"/>
                <c:pt idx="0">
                  <c:v>8.8900000000000007E-2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21</c:v>
                </c:pt>
                <c:pt idx="5">
                  <c:v>31</c:v>
                </c:pt>
                <c:pt idx="6">
                  <c:v>43</c:v>
                </c:pt>
                <c:pt idx="7">
                  <c:v>143</c:v>
                </c:pt>
                <c:pt idx="8">
                  <c:v>243</c:v>
                </c:pt>
                <c:pt idx="9">
                  <c:v>343</c:v>
                </c:pt>
                <c:pt idx="10">
                  <c:v>443</c:v>
                </c:pt>
                <c:pt idx="11">
                  <c:v>543</c:v>
                </c:pt>
                <c:pt idx="12">
                  <c:v>609.6</c:v>
                </c:pt>
              </c:numCache>
            </c:numRef>
          </c:xVal>
          <c:yVal>
            <c:numRef>
              <c:f>'Problema 1'!$E$120:$E$132</c:f>
              <c:numCache>
                <c:formatCode>0.00</c:formatCode>
                <c:ptCount val="13"/>
                <c:pt idx="0">
                  <c:v>125.38325259147463</c:v>
                </c:pt>
                <c:pt idx="1">
                  <c:v>149.62077822401284</c:v>
                </c:pt>
                <c:pt idx="2">
                  <c:v>149.7012</c:v>
                </c:pt>
                <c:pt idx="3">
                  <c:v>149.7012</c:v>
                </c:pt>
                <c:pt idx="4">
                  <c:v>149.7012</c:v>
                </c:pt>
                <c:pt idx="5">
                  <c:v>149.7012</c:v>
                </c:pt>
                <c:pt idx="6">
                  <c:v>149.7012</c:v>
                </c:pt>
                <c:pt idx="7">
                  <c:v>149.7012</c:v>
                </c:pt>
                <c:pt idx="8">
                  <c:v>149.7012</c:v>
                </c:pt>
                <c:pt idx="9">
                  <c:v>149.7012</c:v>
                </c:pt>
                <c:pt idx="10">
                  <c:v>149.7012</c:v>
                </c:pt>
                <c:pt idx="11">
                  <c:v>149.7012</c:v>
                </c:pt>
                <c:pt idx="12">
                  <c:v>149.7012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2-48DB-878D-1EBF8233B13C}"/>
            </c:ext>
          </c:extLst>
        </c:ser>
        <c:ser>
          <c:idx val="2"/>
          <c:order val="2"/>
          <c:tx>
            <c:strRef>
              <c:f>'Problema 1'!$F$119</c:f>
              <c:strCache>
                <c:ptCount val="1"/>
                <c:pt idx="0">
                  <c:v>t3 = 30 dias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'Problema 1'!$C$120:$C$132</c:f>
              <c:numCache>
                <c:formatCode>General</c:formatCode>
                <c:ptCount val="13"/>
                <c:pt idx="0">
                  <c:v>8.8900000000000007E-2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21</c:v>
                </c:pt>
                <c:pt idx="5">
                  <c:v>31</c:v>
                </c:pt>
                <c:pt idx="6">
                  <c:v>43</c:v>
                </c:pt>
                <c:pt idx="7">
                  <c:v>143</c:v>
                </c:pt>
                <c:pt idx="8">
                  <c:v>243</c:v>
                </c:pt>
                <c:pt idx="9">
                  <c:v>343</c:v>
                </c:pt>
                <c:pt idx="10">
                  <c:v>443</c:v>
                </c:pt>
                <c:pt idx="11">
                  <c:v>543</c:v>
                </c:pt>
                <c:pt idx="12">
                  <c:v>609.6</c:v>
                </c:pt>
              </c:numCache>
            </c:numRef>
          </c:xVal>
          <c:yVal>
            <c:numRef>
              <c:f>'Problema 1'!$F$120:$F$132</c:f>
              <c:numCache>
                <c:formatCode>0.00</c:formatCode>
                <c:ptCount val="13"/>
                <c:pt idx="0">
                  <c:v>96.02059625764781</c:v>
                </c:pt>
                <c:pt idx="1">
                  <c:v>127.42932020116122</c:v>
                </c:pt>
                <c:pt idx="2">
                  <c:v>134.99216134682868</c:v>
                </c:pt>
                <c:pt idx="3">
                  <c:v>140.21750000151357</c:v>
                </c:pt>
                <c:pt idx="4">
                  <c:v>144.05560917737162</c:v>
                </c:pt>
                <c:pt idx="5">
                  <c:v>146.64008478637089</c:v>
                </c:pt>
                <c:pt idx="6">
                  <c:v>148.27663668728619</c:v>
                </c:pt>
                <c:pt idx="7">
                  <c:v>149.7011226576372</c:v>
                </c:pt>
                <c:pt idx="8">
                  <c:v>149.7012</c:v>
                </c:pt>
                <c:pt idx="9">
                  <c:v>149.7012</c:v>
                </c:pt>
                <c:pt idx="10">
                  <c:v>149.7012</c:v>
                </c:pt>
                <c:pt idx="11">
                  <c:v>149.7012</c:v>
                </c:pt>
                <c:pt idx="12">
                  <c:v>149.7012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2-48DB-878D-1EBF8233B13C}"/>
            </c:ext>
          </c:extLst>
        </c:ser>
        <c:ser>
          <c:idx val="3"/>
          <c:order val="3"/>
          <c:tx>
            <c:strRef>
              <c:f>'Problema 1'!$G$119</c:f>
              <c:strCache>
                <c:ptCount val="1"/>
                <c:pt idx="0">
                  <c:v>t4 = 1 ano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'Problema 1'!$C$120:$C$132</c:f>
              <c:numCache>
                <c:formatCode>General</c:formatCode>
                <c:ptCount val="13"/>
                <c:pt idx="0">
                  <c:v>8.8900000000000007E-2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21</c:v>
                </c:pt>
                <c:pt idx="5">
                  <c:v>31</c:v>
                </c:pt>
                <c:pt idx="6">
                  <c:v>43</c:v>
                </c:pt>
                <c:pt idx="7">
                  <c:v>143</c:v>
                </c:pt>
                <c:pt idx="8">
                  <c:v>243</c:v>
                </c:pt>
                <c:pt idx="9">
                  <c:v>343</c:v>
                </c:pt>
                <c:pt idx="10">
                  <c:v>443</c:v>
                </c:pt>
                <c:pt idx="11">
                  <c:v>543</c:v>
                </c:pt>
                <c:pt idx="12">
                  <c:v>609.6</c:v>
                </c:pt>
              </c:numCache>
            </c:numRef>
          </c:xVal>
          <c:yVal>
            <c:numRef>
              <c:f>'Problema 1'!$G$120:$G$132</c:f>
              <c:numCache>
                <c:formatCode>0.00</c:formatCode>
                <c:ptCount val="13"/>
                <c:pt idx="0">
                  <c:v>84.930662520785035</c:v>
                </c:pt>
                <c:pt idx="1">
                  <c:v>116.33938646429846</c:v>
                </c:pt>
                <c:pt idx="2">
                  <c:v>123.90222760996592</c:v>
                </c:pt>
                <c:pt idx="3">
                  <c:v>129.427669623919</c:v>
                </c:pt>
                <c:pt idx="4">
                  <c:v>133.70825994914608</c:v>
                </c:pt>
                <c:pt idx="5">
                  <c:v>136.58914795503384</c:v>
                </c:pt>
                <c:pt idx="6">
                  <c:v>139.82476324863507</c:v>
                </c:pt>
                <c:pt idx="7">
                  <c:v>148.09499593907987</c:v>
                </c:pt>
                <c:pt idx="8">
                  <c:v>149.51103507908917</c:v>
                </c:pt>
                <c:pt idx="9">
                  <c:v>149.68707709710813</c:v>
                </c:pt>
                <c:pt idx="10">
                  <c:v>149.70065373888008</c:v>
                </c:pt>
                <c:pt idx="11">
                  <c:v>149.7012</c:v>
                </c:pt>
                <c:pt idx="12">
                  <c:v>149.7012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B2-48DB-878D-1EBF8233B13C}"/>
            </c:ext>
          </c:extLst>
        </c:ser>
        <c:ser>
          <c:idx val="4"/>
          <c:order val="4"/>
          <c:tx>
            <c:strRef>
              <c:f>'Problema 1'!$H$119</c:f>
              <c:strCache>
                <c:ptCount val="1"/>
                <c:pt idx="0">
                  <c:v>t5 = 10 anos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'Problema 1'!$C$120:$C$132</c:f>
              <c:numCache>
                <c:formatCode>General</c:formatCode>
                <c:ptCount val="13"/>
                <c:pt idx="0">
                  <c:v>8.8900000000000007E-2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21</c:v>
                </c:pt>
                <c:pt idx="5">
                  <c:v>31</c:v>
                </c:pt>
                <c:pt idx="6">
                  <c:v>43</c:v>
                </c:pt>
                <c:pt idx="7">
                  <c:v>143</c:v>
                </c:pt>
                <c:pt idx="8">
                  <c:v>243</c:v>
                </c:pt>
                <c:pt idx="9">
                  <c:v>343</c:v>
                </c:pt>
                <c:pt idx="10">
                  <c:v>443</c:v>
                </c:pt>
                <c:pt idx="11">
                  <c:v>543</c:v>
                </c:pt>
                <c:pt idx="12">
                  <c:v>609.6</c:v>
                </c:pt>
              </c:numCache>
            </c:numRef>
          </c:xVal>
          <c:yVal>
            <c:numRef>
              <c:f>'Problema 1'!$H$120:$H$132</c:f>
              <c:numCache>
                <c:formatCode>0.00</c:formatCode>
                <c:ptCount val="13"/>
                <c:pt idx="0">
                  <c:v>74.654414877047401</c:v>
                </c:pt>
                <c:pt idx="1">
                  <c:v>106.06313882056082</c:v>
                </c:pt>
                <c:pt idx="2">
                  <c:v>113.62597996622827</c:v>
                </c:pt>
                <c:pt idx="3">
                  <c:v>119.15142198018134</c:v>
                </c:pt>
                <c:pt idx="4">
                  <c:v>123.43201230540843</c:v>
                </c:pt>
                <c:pt idx="5">
                  <c:v>126.90831066583071</c:v>
                </c:pt>
                <c:pt idx="6">
                  <c:v>129.82895921691966</c:v>
                </c:pt>
                <c:pt idx="7">
                  <c:v>139.81583741334239</c:v>
                </c:pt>
                <c:pt idx="8">
                  <c:v>144.42156842437203</c:v>
                </c:pt>
                <c:pt idx="9">
                  <c:v>146.67556498165936</c:v>
                </c:pt>
                <c:pt idx="10">
                  <c:v>148.01689488026881</c:v>
                </c:pt>
                <c:pt idx="11">
                  <c:v>148.79656659308554</c:v>
                </c:pt>
                <c:pt idx="12">
                  <c:v>149.09647465892004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B2-48DB-878D-1EBF8233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2128"/>
        <c:axId val="139513792"/>
      </c:scatterChart>
      <c:valAx>
        <c:axId val="139512128"/>
        <c:scaling>
          <c:orientation val="minMax"/>
          <c:max val="6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>
                    <a:solidFill>
                      <a:schemeClr val="tx1"/>
                    </a:solidFill>
                  </a:rPr>
                  <a:t>r</a:t>
                </a:r>
                <a:r>
                  <a:rPr lang="pt-BR" sz="1500" baseline="0">
                    <a:solidFill>
                      <a:schemeClr val="tx1"/>
                    </a:solidFill>
                  </a:rPr>
                  <a:t> [m]</a:t>
                </a:r>
                <a:endParaRPr lang="pt-BR" sz="15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13792"/>
        <c:crosses val="autoZero"/>
        <c:crossBetween val="midCat"/>
      </c:valAx>
      <c:valAx>
        <c:axId val="139513792"/>
        <c:scaling>
          <c:orientation val="minMax"/>
          <c:max val="15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>
                    <a:solidFill>
                      <a:schemeClr val="tx1"/>
                    </a:solidFill>
                  </a:rPr>
                  <a:t>P</a:t>
                </a:r>
                <a:r>
                  <a:rPr lang="pt-BR" sz="1500" baseline="0">
                    <a:solidFill>
                      <a:schemeClr val="tx1"/>
                    </a:solidFill>
                  </a:rPr>
                  <a:t> (r,t) [atm]</a:t>
                </a:r>
                <a:endParaRPr lang="pt-BR" sz="15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51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2000" b="1">
                <a:solidFill>
                  <a:sysClr val="windowText" lastClr="000000"/>
                </a:solidFill>
              </a:rPr>
              <a:t>Pwf</a:t>
            </a:r>
            <a:r>
              <a:rPr lang="pt-BR" sz="2000" b="1" baseline="0">
                <a:solidFill>
                  <a:sysClr val="windowText" lastClr="000000"/>
                </a:solidFill>
              </a:rPr>
              <a:t> x t</a:t>
            </a:r>
            <a:endParaRPr lang="pt-BR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'Problema 2'!$G$54</c:f>
              <c:strCache>
                <c:ptCount val="1"/>
                <c:pt idx="0">
                  <c:v>S1 = -5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'Problema 2'!$C$56:$C$438</c:f>
              <c:numCache>
                <c:formatCode>General</c:formatCode>
                <c:ptCount val="383"/>
                <c:pt idx="0">
                  <c:v>0.01</c:v>
                </c:pt>
                <c:pt idx="1">
                  <c:v>5.01</c:v>
                </c:pt>
                <c:pt idx="2">
                  <c:v>10.01</c:v>
                </c:pt>
                <c:pt idx="3">
                  <c:v>15.01</c:v>
                </c:pt>
                <c:pt idx="4">
                  <c:v>20.009999999999998</c:v>
                </c:pt>
                <c:pt idx="5">
                  <c:v>25.009999999999998</c:v>
                </c:pt>
                <c:pt idx="6">
                  <c:v>30.009999999999998</c:v>
                </c:pt>
                <c:pt idx="7">
                  <c:v>35.01</c:v>
                </c:pt>
                <c:pt idx="8">
                  <c:v>40.01</c:v>
                </c:pt>
                <c:pt idx="9">
                  <c:v>45.01</c:v>
                </c:pt>
                <c:pt idx="10">
                  <c:v>50.01</c:v>
                </c:pt>
                <c:pt idx="11">
                  <c:v>55.01</c:v>
                </c:pt>
                <c:pt idx="12">
                  <c:v>60.01</c:v>
                </c:pt>
                <c:pt idx="13">
                  <c:v>1060.01</c:v>
                </c:pt>
                <c:pt idx="14">
                  <c:v>2060.0100000000002</c:v>
                </c:pt>
                <c:pt idx="15">
                  <c:v>3060.01</c:v>
                </c:pt>
                <c:pt idx="16">
                  <c:v>4060.01</c:v>
                </c:pt>
                <c:pt idx="17">
                  <c:v>5060.01</c:v>
                </c:pt>
                <c:pt idx="18">
                  <c:v>6060.01</c:v>
                </c:pt>
                <c:pt idx="19">
                  <c:v>7060.01</c:v>
                </c:pt>
                <c:pt idx="20">
                  <c:v>8060.01</c:v>
                </c:pt>
                <c:pt idx="21">
                  <c:v>9060.01</c:v>
                </c:pt>
                <c:pt idx="22">
                  <c:v>10060.01</c:v>
                </c:pt>
                <c:pt idx="23">
                  <c:v>11060.01</c:v>
                </c:pt>
                <c:pt idx="24">
                  <c:v>12060.01</c:v>
                </c:pt>
                <c:pt idx="25">
                  <c:v>13060.01</c:v>
                </c:pt>
                <c:pt idx="26">
                  <c:v>14060.01</c:v>
                </c:pt>
                <c:pt idx="27">
                  <c:v>15060.01</c:v>
                </c:pt>
                <c:pt idx="28">
                  <c:v>16060.01</c:v>
                </c:pt>
                <c:pt idx="29">
                  <c:v>17060.010000000002</c:v>
                </c:pt>
                <c:pt idx="30">
                  <c:v>18060.010000000002</c:v>
                </c:pt>
                <c:pt idx="31">
                  <c:v>19060.010000000002</c:v>
                </c:pt>
                <c:pt idx="32">
                  <c:v>20060.010000000002</c:v>
                </c:pt>
                <c:pt idx="33">
                  <c:v>30060.010000000002</c:v>
                </c:pt>
                <c:pt idx="34">
                  <c:v>40060.01</c:v>
                </c:pt>
                <c:pt idx="35">
                  <c:v>50060.01</c:v>
                </c:pt>
                <c:pt idx="36">
                  <c:v>60060.01</c:v>
                </c:pt>
                <c:pt idx="37">
                  <c:v>70060.010000000009</c:v>
                </c:pt>
                <c:pt idx="38">
                  <c:v>80060.010000000009</c:v>
                </c:pt>
                <c:pt idx="39">
                  <c:v>90060.010000000009</c:v>
                </c:pt>
                <c:pt idx="40">
                  <c:v>100060.01000000001</c:v>
                </c:pt>
                <c:pt idx="41">
                  <c:v>110060.01000000001</c:v>
                </c:pt>
                <c:pt idx="42">
                  <c:v>120060.01000000001</c:v>
                </c:pt>
                <c:pt idx="43">
                  <c:v>130060.01000000001</c:v>
                </c:pt>
                <c:pt idx="44">
                  <c:v>140060.01</c:v>
                </c:pt>
                <c:pt idx="45">
                  <c:v>150060.01</c:v>
                </c:pt>
                <c:pt idx="46">
                  <c:v>250060.01</c:v>
                </c:pt>
                <c:pt idx="47">
                  <c:v>350060.01</c:v>
                </c:pt>
                <c:pt idx="48">
                  <c:v>450060.01</c:v>
                </c:pt>
                <c:pt idx="49">
                  <c:v>550060.01</c:v>
                </c:pt>
                <c:pt idx="50">
                  <c:v>650060.01</c:v>
                </c:pt>
                <c:pt idx="51">
                  <c:v>750060.01</c:v>
                </c:pt>
                <c:pt idx="52">
                  <c:v>850060.01</c:v>
                </c:pt>
                <c:pt idx="53">
                  <c:v>950060.01</c:v>
                </c:pt>
                <c:pt idx="54">
                  <c:v>1050060.01</c:v>
                </c:pt>
                <c:pt idx="55">
                  <c:v>1150060.01</c:v>
                </c:pt>
                <c:pt idx="56">
                  <c:v>1250060.01</c:v>
                </c:pt>
                <c:pt idx="57">
                  <c:v>1350060.01</c:v>
                </c:pt>
                <c:pt idx="58">
                  <c:v>1450060.01</c:v>
                </c:pt>
                <c:pt idx="59">
                  <c:v>1550060.01</c:v>
                </c:pt>
                <c:pt idx="60">
                  <c:v>1650060.01</c:v>
                </c:pt>
                <c:pt idx="61">
                  <c:v>1750060.01</c:v>
                </c:pt>
                <c:pt idx="62">
                  <c:v>1850060.01</c:v>
                </c:pt>
                <c:pt idx="63">
                  <c:v>1950060.01</c:v>
                </c:pt>
                <c:pt idx="64">
                  <c:v>2050060.01</c:v>
                </c:pt>
                <c:pt idx="65">
                  <c:v>2150060.0099999998</c:v>
                </c:pt>
                <c:pt idx="66">
                  <c:v>2250060.0099999998</c:v>
                </c:pt>
                <c:pt idx="67">
                  <c:v>2350060.0099999998</c:v>
                </c:pt>
                <c:pt idx="68">
                  <c:v>2450060.0099999998</c:v>
                </c:pt>
                <c:pt idx="69">
                  <c:v>2550060.0099999998</c:v>
                </c:pt>
                <c:pt idx="70">
                  <c:v>2650060.0099999998</c:v>
                </c:pt>
                <c:pt idx="71">
                  <c:v>2750060.01</c:v>
                </c:pt>
                <c:pt idx="72">
                  <c:v>2850060.01</c:v>
                </c:pt>
                <c:pt idx="73">
                  <c:v>2950060.01</c:v>
                </c:pt>
                <c:pt idx="74">
                  <c:v>3050060.01</c:v>
                </c:pt>
                <c:pt idx="75">
                  <c:v>4050060.01</c:v>
                </c:pt>
                <c:pt idx="76">
                  <c:v>5050060.01</c:v>
                </c:pt>
                <c:pt idx="77">
                  <c:v>6050060.0099999998</c:v>
                </c:pt>
                <c:pt idx="78">
                  <c:v>7050060.0099999998</c:v>
                </c:pt>
                <c:pt idx="79">
                  <c:v>8050060.0099999998</c:v>
                </c:pt>
                <c:pt idx="80">
                  <c:v>9050060.0099999998</c:v>
                </c:pt>
                <c:pt idx="81">
                  <c:v>10050060.01</c:v>
                </c:pt>
                <c:pt idx="82">
                  <c:v>11050060.01</c:v>
                </c:pt>
                <c:pt idx="83">
                  <c:v>12050060.01</c:v>
                </c:pt>
                <c:pt idx="84">
                  <c:v>13050060.01</c:v>
                </c:pt>
                <c:pt idx="85">
                  <c:v>14050060.01</c:v>
                </c:pt>
                <c:pt idx="86">
                  <c:v>15050060.01</c:v>
                </c:pt>
                <c:pt idx="87">
                  <c:v>16050060.01</c:v>
                </c:pt>
                <c:pt idx="88">
                  <c:v>17050060.009999998</c:v>
                </c:pt>
                <c:pt idx="89">
                  <c:v>18050060.009999998</c:v>
                </c:pt>
                <c:pt idx="90">
                  <c:v>19050060.009999998</c:v>
                </c:pt>
                <c:pt idx="91">
                  <c:v>20050060.009999998</c:v>
                </c:pt>
                <c:pt idx="92">
                  <c:v>21050060.009999998</c:v>
                </c:pt>
                <c:pt idx="93">
                  <c:v>22050060.009999998</c:v>
                </c:pt>
                <c:pt idx="94">
                  <c:v>23050060.009999998</c:v>
                </c:pt>
                <c:pt idx="95">
                  <c:v>24050060.009999998</c:v>
                </c:pt>
                <c:pt idx="96">
                  <c:v>25050060.009999998</c:v>
                </c:pt>
                <c:pt idx="97">
                  <c:v>26050060.009999998</c:v>
                </c:pt>
                <c:pt idx="98">
                  <c:v>27050060.009999998</c:v>
                </c:pt>
                <c:pt idx="99">
                  <c:v>28050060.009999998</c:v>
                </c:pt>
                <c:pt idx="100">
                  <c:v>29050060.009999998</c:v>
                </c:pt>
                <c:pt idx="101">
                  <c:v>30050060.009999998</c:v>
                </c:pt>
                <c:pt idx="102">
                  <c:v>31050060.009999998</c:v>
                </c:pt>
                <c:pt idx="103">
                  <c:v>32050060.009999998</c:v>
                </c:pt>
                <c:pt idx="104">
                  <c:v>33050060.009999998</c:v>
                </c:pt>
                <c:pt idx="105">
                  <c:v>34050060.009999998</c:v>
                </c:pt>
                <c:pt idx="106">
                  <c:v>35050060.009999998</c:v>
                </c:pt>
                <c:pt idx="107">
                  <c:v>36050060.009999998</c:v>
                </c:pt>
                <c:pt idx="108">
                  <c:v>37050060.009999998</c:v>
                </c:pt>
                <c:pt idx="109">
                  <c:v>38050060.009999998</c:v>
                </c:pt>
                <c:pt idx="110">
                  <c:v>39050060.009999998</c:v>
                </c:pt>
                <c:pt idx="111">
                  <c:v>40050060.009999998</c:v>
                </c:pt>
                <c:pt idx="112">
                  <c:v>41050060.009999998</c:v>
                </c:pt>
                <c:pt idx="113">
                  <c:v>42050060.009999998</c:v>
                </c:pt>
                <c:pt idx="114">
                  <c:v>43050060.009999998</c:v>
                </c:pt>
                <c:pt idx="115">
                  <c:v>44050060.009999998</c:v>
                </c:pt>
                <c:pt idx="116">
                  <c:v>45050060.009999998</c:v>
                </c:pt>
                <c:pt idx="117">
                  <c:v>46050060.009999998</c:v>
                </c:pt>
                <c:pt idx="118">
                  <c:v>47050060.009999998</c:v>
                </c:pt>
                <c:pt idx="119">
                  <c:v>48050060.009999998</c:v>
                </c:pt>
                <c:pt idx="120">
                  <c:v>49050060.009999998</c:v>
                </c:pt>
                <c:pt idx="121">
                  <c:v>50050060.009999998</c:v>
                </c:pt>
                <c:pt idx="122">
                  <c:v>51050060.009999998</c:v>
                </c:pt>
                <c:pt idx="123">
                  <c:v>52050060.009999998</c:v>
                </c:pt>
                <c:pt idx="124">
                  <c:v>53050060.009999998</c:v>
                </c:pt>
                <c:pt idx="125">
                  <c:v>54050060.009999998</c:v>
                </c:pt>
                <c:pt idx="126">
                  <c:v>55050060.009999998</c:v>
                </c:pt>
                <c:pt idx="127">
                  <c:v>56050060.009999998</c:v>
                </c:pt>
                <c:pt idx="128">
                  <c:v>57050060.009999998</c:v>
                </c:pt>
                <c:pt idx="129">
                  <c:v>58050060.009999998</c:v>
                </c:pt>
                <c:pt idx="130">
                  <c:v>59050060.009999998</c:v>
                </c:pt>
                <c:pt idx="131">
                  <c:v>60050060.009999998</c:v>
                </c:pt>
                <c:pt idx="132">
                  <c:v>61050060.009999998</c:v>
                </c:pt>
                <c:pt idx="133">
                  <c:v>62050060.009999998</c:v>
                </c:pt>
                <c:pt idx="134">
                  <c:v>63050060.009999998</c:v>
                </c:pt>
                <c:pt idx="135">
                  <c:v>64050060.009999998</c:v>
                </c:pt>
                <c:pt idx="136">
                  <c:v>65050060.009999998</c:v>
                </c:pt>
                <c:pt idx="137">
                  <c:v>66050060.009999998</c:v>
                </c:pt>
                <c:pt idx="138">
                  <c:v>67050060.009999998</c:v>
                </c:pt>
                <c:pt idx="139">
                  <c:v>68050060.00999999</c:v>
                </c:pt>
                <c:pt idx="140">
                  <c:v>69050060.00999999</c:v>
                </c:pt>
                <c:pt idx="141">
                  <c:v>70050060.00999999</c:v>
                </c:pt>
                <c:pt idx="142">
                  <c:v>71050060.00999999</c:v>
                </c:pt>
                <c:pt idx="143">
                  <c:v>72050060.00999999</c:v>
                </c:pt>
                <c:pt idx="144">
                  <c:v>73050060.00999999</c:v>
                </c:pt>
                <c:pt idx="145">
                  <c:v>74050060.00999999</c:v>
                </c:pt>
                <c:pt idx="146">
                  <c:v>75050060.00999999</c:v>
                </c:pt>
                <c:pt idx="147">
                  <c:v>76050060.00999999</c:v>
                </c:pt>
                <c:pt idx="148">
                  <c:v>77050060.00999999</c:v>
                </c:pt>
                <c:pt idx="149">
                  <c:v>78050060.00999999</c:v>
                </c:pt>
                <c:pt idx="150">
                  <c:v>79050060.00999999</c:v>
                </c:pt>
                <c:pt idx="151">
                  <c:v>80050060.00999999</c:v>
                </c:pt>
                <c:pt idx="152">
                  <c:v>81050060.00999999</c:v>
                </c:pt>
                <c:pt idx="153">
                  <c:v>82050060.00999999</c:v>
                </c:pt>
                <c:pt idx="154">
                  <c:v>83050060.00999999</c:v>
                </c:pt>
                <c:pt idx="155">
                  <c:v>84050060.00999999</c:v>
                </c:pt>
                <c:pt idx="156">
                  <c:v>85050060.00999999</c:v>
                </c:pt>
                <c:pt idx="157">
                  <c:v>86050060.00999999</c:v>
                </c:pt>
                <c:pt idx="158">
                  <c:v>87050060.00999999</c:v>
                </c:pt>
                <c:pt idx="159">
                  <c:v>88050060.00999999</c:v>
                </c:pt>
                <c:pt idx="160">
                  <c:v>89050060.00999999</c:v>
                </c:pt>
                <c:pt idx="161">
                  <c:v>90050060.00999999</c:v>
                </c:pt>
                <c:pt idx="162">
                  <c:v>91050060.00999999</c:v>
                </c:pt>
                <c:pt idx="163">
                  <c:v>92050060.00999999</c:v>
                </c:pt>
                <c:pt idx="164">
                  <c:v>93050060.00999999</c:v>
                </c:pt>
                <c:pt idx="165">
                  <c:v>94050060.00999999</c:v>
                </c:pt>
                <c:pt idx="166">
                  <c:v>95050060.00999999</c:v>
                </c:pt>
                <c:pt idx="167">
                  <c:v>96050060.00999999</c:v>
                </c:pt>
                <c:pt idx="168">
                  <c:v>97050060.00999999</c:v>
                </c:pt>
                <c:pt idx="169">
                  <c:v>98050060.00999999</c:v>
                </c:pt>
                <c:pt idx="170">
                  <c:v>99050060.00999999</c:v>
                </c:pt>
                <c:pt idx="171">
                  <c:v>100050060.00999999</c:v>
                </c:pt>
                <c:pt idx="172">
                  <c:v>101050060.00999999</c:v>
                </c:pt>
                <c:pt idx="173">
                  <c:v>102050060.00999999</c:v>
                </c:pt>
                <c:pt idx="174">
                  <c:v>103050060.00999999</c:v>
                </c:pt>
                <c:pt idx="175">
                  <c:v>104050060.00999999</c:v>
                </c:pt>
                <c:pt idx="176">
                  <c:v>105050060.00999999</c:v>
                </c:pt>
                <c:pt idx="177">
                  <c:v>106050060.00999999</c:v>
                </c:pt>
                <c:pt idx="178">
                  <c:v>107050060.00999999</c:v>
                </c:pt>
                <c:pt idx="179">
                  <c:v>108050060.00999999</c:v>
                </c:pt>
                <c:pt idx="180">
                  <c:v>109050060.00999999</c:v>
                </c:pt>
                <c:pt idx="181">
                  <c:v>110050060.00999999</c:v>
                </c:pt>
                <c:pt idx="182">
                  <c:v>111050060.00999999</c:v>
                </c:pt>
                <c:pt idx="183">
                  <c:v>112050060.00999999</c:v>
                </c:pt>
                <c:pt idx="184">
                  <c:v>113050060.00999999</c:v>
                </c:pt>
                <c:pt idx="185">
                  <c:v>114050060.00999999</c:v>
                </c:pt>
                <c:pt idx="186">
                  <c:v>115050060.00999999</c:v>
                </c:pt>
                <c:pt idx="187">
                  <c:v>116050060.00999999</c:v>
                </c:pt>
                <c:pt idx="188">
                  <c:v>117050060.00999999</c:v>
                </c:pt>
                <c:pt idx="189">
                  <c:v>118050060.00999999</c:v>
                </c:pt>
                <c:pt idx="190">
                  <c:v>119050060.00999999</c:v>
                </c:pt>
                <c:pt idx="191">
                  <c:v>120050060.00999999</c:v>
                </c:pt>
                <c:pt idx="192">
                  <c:v>121050060.00999999</c:v>
                </c:pt>
                <c:pt idx="193">
                  <c:v>122050060.00999999</c:v>
                </c:pt>
                <c:pt idx="194">
                  <c:v>123050060.00999999</c:v>
                </c:pt>
                <c:pt idx="195">
                  <c:v>124050060.00999999</c:v>
                </c:pt>
                <c:pt idx="196">
                  <c:v>125050060.00999999</c:v>
                </c:pt>
                <c:pt idx="197">
                  <c:v>126050060.00999999</c:v>
                </c:pt>
                <c:pt idx="198">
                  <c:v>127050060.00999999</c:v>
                </c:pt>
                <c:pt idx="199">
                  <c:v>128050060.00999999</c:v>
                </c:pt>
                <c:pt idx="200">
                  <c:v>129050060.00999999</c:v>
                </c:pt>
                <c:pt idx="201">
                  <c:v>130050060.00999999</c:v>
                </c:pt>
                <c:pt idx="202">
                  <c:v>131050060.00999999</c:v>
                </c:pt>
                <c:pt idx="203">
                  <c:v>132050060.00999999</c:v>
                </c:pt>
                <c:pt idx="204">
                  <c:v>133050060.00999999</c:v>
                </c:pt>
                <c:pt idx="205">
                  <c:v>134050060.00999999</c:v>
                </c:pt>
                <c:pt idx="206">
                  <c:v>135050060.00999999</c:v>
                </c:pt>
                <c:pt idx="207">
                  <c:v>136050060.00999999</c:v>
                </c:pt>
                <c:pt idx="208">
                  <c:v>137050060.00999999</c:v>
                </c:pt>
                <c:pt idx="209">
                  <c:v>138050060.00999999</c:v>
                </c:pt>
                <c:pt idx="210">
                  <c:v>139050060.00999999</c:v>
                </c:pt>
                <c:pt idx="211">
                  <c:v>140050060.00999999</c:v>
                </c:pt>
                <c:pt idx="212">
                  <c:v>141050060.00999999</c:v>
                </c:pt>
                <c:pt idx="213">
                  <c:v>142050060.00999999</c:v>
                </c:pt>
                <c:pt idx="214">
                  <c:v>143050060.00999999</c:v>
                </c:pt>
                <c:pt idx="215">
                  <c:v>144050060.00999999</c:v>
                </c:pt>
                <c:pt idx="216">
                  <c:v>145050060.00999999</c:v>
                </c:pt>
                <c:pt idx="217">
                  <c:v>146050060.00999999</c:v>
                </c:pt>
                <c:pt idx="218">
                  <c:v>147050060.00999999</c:v>
                </c:pt>
                <c:pt idx="219">
                  <c:v>148050060.00999999</c:v>
                </c:pt>
                <c:pt idx="220">
                  <c:v>149050060.00999999</c:v>
                </c:pt>
                <c:pt idx="221">
                  <c:v>150050060.00999999</c:v>
                </c:pt>
                <c:pt idx="222">
                  <c:v>151050060.00999999</c:v>
                </c:pt>
                <c:pt idx="223">
                  <c:v>152050060.00999999</c:v>
                </c:pt>
                <c:pt idx="224">
                  <c:v>153050060.00999999</c:v>
                </c:pt>
                <c:pt idx="225">
                  <c:v>154050060.00999999</c:v>
                </c:pt>
                <c:pt idx="226">
                  <c:v>155050060.00999999</c:v>
                </c:pt>
                <c:pt idx="227">
                  <c:v>156050060.00999999</c:v>
                </c:pt>
                <c:pt idx="228">
                  <c:v>157050060.00999999</c:v>
                </c:pt>
                <c:pt idx="229">
                  <c:v>158050060.00999999</c:v>
                </c:pt>
                <c:pt idx="230">
                  <c:v>159050060.00999999</c:v>
                </c:pt>
                <c:pt idx="231">
                  <c:v>160050060.00999999</c:v>
                </c:pt>
                <c:pt idx="232">
                  <c:v>161050060.00999999</c:v>
                </c:pt>
                <c:pt idx="233">
                  <c:v>162050060.00999999</c:v>
                </c:pt>
                <c:pt idx="234">
                  <c:v>163050060.00999999</c:v>
                </c:pt>
                <c:pt idx="235">
                  <c:v>164050060.00999999</c:v>
                </c:pt>
                <c:pt idx="236">
                  <c:v>165050060.00999999</c:v>
                </c:pt>
                <c:pt idx="237">
                  <c:v>166050060.00999999</c:v>
                </c:pt>
                <c:pt idx="238">
                  <c:v>167050060.00999999</c:v>
                </c:pt>
                <c:pt idx="239">
                  <c:v>168050060.00999999</c:v>
                </c:pt>
                <c:pt idx="240">
                  <c:v>169050060.00999999</c:v>
                </c:pt>
                <c:pt idx="241">
                  <c:v>170050060.00999999</c:v>
                </c:pt>
                <c:pt idx="242">
                  <c:v>171050060.00999999</c:v>
                </c:pt>
                <c:pt idx="243">
                  <c:v>172050060.00999999</c:v>
                </c:pt>
                <c:pt idx="244">
                  <c:v>173050060.00999999</c:v>
                </c:pt>
                <c:pt idx="245">
                  <c:v>174050060.00999999</c:v>
                </c:pt>
                <c:pt idx="246">
                  <c:v>175050060.00999999</c:v>
                </c:pt>
                <c:pt idx="247">
                  <c:v>176050060.00999999</c:v>
                </c:pt>
                <c:pt idx="248">
                  <c:v>177050060.00999999</c:v>
                </c:pt>
                <c:pt idx="249">
                  <c:v>178050060.00999999</c:v>
                </c:pt>
                <c:pt idx="250">
                  <c:v>179050060.00999999</c:v>
                </c:pt>
                <c:pt idx="251">
                  <c:v>180050060.00999999</c:v>
                </c:pt>
                <c:pt idx="252">
                  <c:v>181050060.00999999</c:v>
                </c:pt>
                <c:pt idx="253">
                  <c:v>182050060.00999999</c:v>
                </c:pt>
                <c:pt idx="254">
                  <c:v>183050060.00999999</c:v>
                </c:pt>
                <c:pt idx="255">
                  <c:v>184050060.00999999</c:v>
                </c:pt>
                <c:pt idx="256">
                  <c:v>185050060.00999999</c:v>
                </c:pt>
                <c:pt idx="257">
                  <c:v>186050060.00999999</c:v>
                </c:pt>
                <c:pt idx="258">
                  <c:v>187050060.00999999</c:v>
                </c:pt>
                <c:pt idx="259">
                  <c:v>188050060.00999999</c:v>
                </c:pt>
                <c:pt idx="260">
                  <c:v>189050060.00999999</c:v>
                </c:pt>
                <c:pt idx="261">
                  <c:v>190050060.00999999</c:v>
                </c:pt>
                <c:pt idx="262">
                  <c:v>191050060.00999999</c:v>
                </c:pt>
                <c:pt idx="263">
                  <c:v>192050060.00999999</c:v>
                </c:pt>
                <c:pt idx="264">
                  <c:v>193050060.00999999</c:v>
                </c:pt>
                <c:pt idx="265">
                  <c:v>194050060.00999999</c:v>
                </c:pt>
                <c:pt idx="266">
                  <c:v>195050060.00999999</c:v>
                </c:pt>
                <c:pt idx="267">
                  <c:v>196050060.00999999</c:v>
                </c:pt>
                <c:pt idx="268">
                  <c:v>197050060.00999999</c:v>
                </c:pt>
                <c:pt idx="269">
                  <c:v>198050060.00999999</c:v>
                </c:pt>
                <c:pt idx="270">
                  <c:v>199050060.00999999</c:v>
                </c:pt>
                <c:pt idx="271">
                  <c:v>200050060.00999999</c:v>
                </c:pt>
                <c:pt idx="272">
                  <c:v>201050060.00999999</c:v>
                </c:pt>
                <c:pt idx="273">
                  <c:v>202050060.00999999</c:v>
                </c:pt>
                <c:pt idx="274">
                  <c:v>203050060.00999999</c:v>
                </c:pt>
                <c:pt idx="275">
                  <c:v>204050060.00999999</c:v>
                </c:pt>
                <c:pt idx="276">
                  <c:v>205050060.00999999</c:v>
                </c:pt>
                <c:pt idx="277">
                  <c:v>206050060.00999999</c:v>
                </c:pt>
                <c:pt idx="278">
                  <c:v>207050060.00999999</c:v>
                </c:pt>
                <c:pt idx="279">
                  <c:v>208050060.00999999</c:v>
                </c:pt>
                <c:pt idx="280">
                  <c:v>209050060.00999999</c:v>
                </c:pt>
                <c:pt idx="281">
                  <c:v>210050060.00999999</c:v>
                </c:pt>
                <c:pt idx="282">
                  <c:v>211050060.00999999</c:v>
                </c:pt>
                <c:pt idx="283">
                  <c:v>212050060.00999999</c:v>
                </c:pt>
                <c:pt idx="284">
                  <c:v>213050060.00999999</c:v>
                </c:pt>
                <c:pt idx="285">
                  <c:v>214050060.00999999</c:v>
                </c:pt>
                <c:pt idx="286">
                  <c:v>215050060.00999999</c:v>
                </c:pt>
                <c:pt idx="287">
                  <c:v>216050060.00999999</c:v>
                </c:pt>
                <c:pt idx="288">
                  <c:v>217050060.00999999</c:v>
                </c:pt>
                <c:pt idx="289">
                  <c:v>218050060.00999999</c:v>
                </c:pt>
                <c:pt idx="290">
                  <c:v>219050060.00999999</c:v>
                </c:pt>
                <c:pt idx="291">
                  <c:v>220050060.00999999</c:v>
                </c:pt>
                <c:pt idx="292">
                  <c:v>221050060.00999999</c:v>
                </c:pt>
                <c:pt idx="293">
                  <c:v>222050060.00999999</c:v>
                </c:pt>
                <c:pt idx="294">
                  <c:v>223050060.00999999</c:v>
                </c:pt>
                <c:pt idx="295">
                  <c:v>224050060.00999999</c:v>
                </c:pt>
                <c:pt idx="296">
                  <c:v>225050060.00999999</c:v>
                </c:pt>
                <c:pt idx="297">
                  <c:v>226050060.00999999</c:v>
                </c:pt>
                <c:pt idx="298">
                  <c:v>227050060.00999999</c:v>
                </c:pt>
                <c:pt idx="299">
                  <c:v>228050060.00999999</c:v>
                </c:pt>
                <c:pt idx="300">
                  <c:v>229050060.00999999</c:v>
                </c:pt>
                <c:pt idx="301">
                  <c:v>230050060.00999999</c:v>
                </c:pt>
                <c:pt idx="302">
                  <c:v>231050060.00999999</c:v>
                </c:pt>
                <c:pt idx="303">
                  <c:v>232050060.00999999</c:v>
                </c:pt>
                <c:pt idx="304">
                  <c:v>233050060.00999999</c:v>
                </c:pt>
                <c:pt idx="305">
                  <c:v>234050060.00999999</c:v>
                </c:pt>
                <c:pt idx="306">
                  <c:v>235050060.00999999</c:v>
                </c:pt>
                <c:pt idx="307">
                  <c:v>236050060.00999999</c:v>
                </c:pt>
                <c:pt idx="308">
                  <c:v>237050060.00999999</c:v>
                </c:pt>
                <c:pt idx="309">
                  <c:v>238050060.00999999</c:v>
                </c:pt>
                <c:pt idx="310">
                  <c:v>239050060.00999999</c:v>
                </c:pt>
                <c:pt idx="311">
                  <c:v>240050060.00999999</c:v>
                </c:pt>
                <c:pt idx="312">
                  <c:v>241050060.00999999</c:v>
                </c:pt>
                <c:pt idx="313">
                  <c:v>242050060.00999999</c:v>
                </c:pt>
                <c:pt idx="314">
                  <c:v>243050060.00999999</c:v>
                </c:pt>
                <c:pt idx="315">
                  <c:v>244050060.00999999</c:v>
                </c:pt>
                <c:pt idx="316">
                  <c:v>245050060.00999999</c:v>
                </c:pt>
                <c:pt idx="317">
                  <c:v>246050060.00999999</c:v>
                </c:pt>
                <c:pt idx="318">
                  <c:v>247050060.00999999</c:v>
                </c:pt>
                <c:pt idx="319">
                  <c:v>248050060.00999999</c:v>
                </c:pt>
                <c:pt idx="320">
                  <c:v>249050060.00999999</c:v>
                </c:pt>
                <c:pt idx="321">
                  <c:v>250050060.00999999</c:v>
                </c:pt>
                <c:pt idx="322">
                  <c:v>251050060.00999999</c:v>
                </c:pt>
                <c:pt idx="323">
                  <c:v>252050060.00999999</c:v>
                </c:pt>
                <c:pt idx="324">
                  <c:v>253050060.00999999</c:v>
                </c:pt>
                <c:pt idx="325">
                  <c:v>254050060.00999999</c:v>
                </c:pt>
                <c:pt idx="326">
                  <c:v>255050060.00999999</c:v>
                </c:pt>
                <c:pt idx="327">
                  <c:v>256050060.00999999</c:v>
                </c:pt>
                <c:pt idx="328">
                  <c:v>257050060.00999999</c:v>
                </c:pt>
                <c:pt idx="329">
                  <c:v>258050060.00999999</c:v>
                </c:pt>
                <c:pt idx="330">
                  <c:v>259050060.00999999</c:v>
                </c:pt>
                <c:pt idx="331">
                  <c:v>260050060.00999999</c:v>
                </c:pt>
                <c:pt idx="332">
                  <c:v>261050060.00999999</c:v>
                </c:pt>
                <c:pt idx="333">
                  <c:v>262050060.00999999</c:v>
                </c:pt>
                <c:pt idx="334">
                  <c:v>263050060.00999999</c:v>
                </c:pt>
                <c:pt idx="335">
                  <c:v>264050060.00999999</c:v>
                </c:pt>
                <c:pt idx="336">
                  <c:v>265050060.00999999</c:v>
                </c:pt>
                <c:pt idx="337">
                  <c:v>266050060.00999999</c:v>
                </c:pt>
                <c:pt idx="338">
                  <c:v>267050060.00999999</c:v>
                </c:pt>
                <c:pt idx="339">
                  <c:v>268050060.00999999</c:v>
                </c:pt>
                <c:pt idx="340">
                  <c:v>269050060.00999999</c:v>
                </c:pt>
                <c:pt idx="341">
                  <c:v>270050060.00999999</c:v>
                </c:pt>
                <c:pt idx="342">
                  <c:v>271050060.00999999</c:v>
                </c:pt>
                <c:pt idx="343">
                  <c:v>272050060.00999999</c:v>
                </c:pt>
                <c:pt idx="344">
                  <c:v>273050060.00999999</c:v>
                </c:pt>
                <c:pt idx="345">
                  <c:v>274050060.00999999</c:v>
                </c:pt>
                <c:pt idx="346">
                  <c:v>275050060.00999999</c:v>
                </c:pt>
                <c:pt idx="347">
                  <c:v>276050060.00999999</c:v>
                </c:pt>
                <c:pt idx="348">
                  <c:v>277050060.00999999</c:v>
                </c:pt>
                <c:pt idx="349">
                  <c:v>278050060.00999999</c:v>
                </c:pt>
                <c:pt idx="350">
                  <c:v>279050060.00999999</c:v>
                </c:pt>
                <c:pt idx="351">
                  <c:v>280050060.00999999</c:v>
                </c:pt>
                <c:pt idx="352">
                  <c:v>281050060.00999999</c:v>
                </c:pt>
                <c:pt idx="353">
                  <c:v>282050060.00999999</c:v>
                </c:pt>
                <c:pt idx="354">
                  <c:v>283050060.00999999</c:v>
                </c:pt>
                <c:pt idx="355">
                  <c:v>284050060.00999999</c:v>
                </c:pt>
                <c:pt idx="356">
                  <c:v>285050060.00999999</c:v>
                </c:pt>
                <c:pt idx="357">
                  <c:v>286050060.00999999</c:v>
                </c:pt>
                <c:pt idx="358">
                  <c:v>287050060.00999999</c:v>
                </c:pt>
                <c:pt idx="359">
                  <c:v>288050060.00999999</c:v>
                </c:pt>
                <c:pt idx="360">
                  <c:v>289050060.00999999</c:v>
                </c:pt>
                <c:pt idx="361">
                  <c:v>290050060.00999999</c:v>
                </c:pt>
                <c:pt idx="362">
                  <c:v>291050060.00999999</c:v>
                </c:pt>
                <c:pt idx="363">
                  <c:v>292050060.00999999</c:v>
                </c:pt>
                <c:pt idx="364">
                  <c:v>293050060.00999999</c:v>
                </c:pt>
                <c:pt idx="365">
                  <c:v>294050060.00999999</c:v>
                </c:pt>
                <c:pt idx="366">
                  <c:v>295050060.00999999</c:v>
                </c:pt>
                <c:pt idx="367">
                  <c:v>296050060.00999999</c:v>
                </c:pt>
                <c:pt idx="368">
                  <c:v>297050060.00999999</c:v>
                </c:pt>
                <c:pt idx="369">
                  <c:v>298050060.00999999</c:v>
                </c:pt>
                <c:pt idx="370">
                  <c:v>299050060.00999999</c:v>
                </c:pt>
                <c:pt idx="371">
                  <c:v>300050060.00999999</c:v>
                </c:pt>
                <c:pt idx="372">
                  <c:v>301050060.00999999</c:v>
                </c:pt>
                <c:pt idx="373">
                  <c:v>302050060.00999999</c:v>
                </c:pt>
                <c:pt idx="374">
                  <c:v>303050060.00999999</c:v>
                </c:pt>
                <c:pt idx="375">
                  <c:v>304050060.00999999</c:v>
                </c:pt>
                <c:pt idx="376">
                  <c:v>305050060.00999999</c:v>
                </c:pt>
                <c:pt idx="377">
                  <c:v>306050060.00999999</c:v>
                </c:pt>
                <c:pt idx="378">
                  <c:v>307050060.00999999</c:v>
                </c:pt>
                <c:pt idx="379">
                  <c:v>308050060.00999999</c:v>
                </c:pt>
                <c:pt idx="380">
                  <c:v>309050060.00999999</c:v>
                </c:pt>
                <c:pt idx="381">
                  <c:v>310050060.00999999</c:v>
                </c:pt>
                <c:pt idx="382">
                  <c:v>311050060.00999999</c:v>
                </c:pt>
              </c:numCache>
            </c:numRef>
          </c:xVal>
          <c:yVal>
            <c:numRef>
              <c:f>'Problema 2'!$G$56:$G$438</c:f>
              <c:numCache>
                <c:formatCode>0.0</c:formatCode>
                <c:ptCount val="383"/>
                <c:pt idx="0">
                  <c:v>189.53309822665395</c:v>
                </c:pt>
                <c:pt idx="1">
                  <c:v>161.78889715773664</c:v>
                </c:pt>
                <c:pt idx="2">
                  <c:v>158.69989460776696</c:v>
                </c:pt>
                <c:pt idx="3">
                  <c:v>156.89182362237528</c:v>
                </c:pt>
                <c:pt idx="4">
                  <c:v>155.60866561066032</c:v>
                </c:pt>
                <c:pt idx="5">
                  <c:v>154.61324040885575</c:v>
                </c:pt>
                <c:pt idx="6">
                  <c:v>153.79985173452027</c:v>
                </c:pt>
                <c:pt idx="7">
                  <c:v>153.11210239945123</c:v>
                </c:pt>
                <c:pt idx="8">
                  <c:v>152.51632213819968</c:v>
                </c:pt>
                <c:pt idx="9">
                  <c:v>151.9907900905994</c:v>
                </c:pt>
                <c:pt idx="10">
                  <c:v>151.52067394105688</c:v>
                </c:pt>
                <c:pt idx="11">
                  <c:v>151.09539358620074</c:v>
                </c:pt>
                <c:pt idx="12">
                  <c:v>150.70713658458493</c:v>
                </c:pt>
                <c:pt idx="13">
                  <c:v>137.8917685668678</c:v>
                </c:pt>
                <c:pt idx="14">
                  <c:v>134.92646105960452</c:v>
                </c:pt>
                <c:pt idx="15">
                  <c:v>133.16045175889712</c:v>
                </c:pt>
                <c:pt idx="16">
                  <c:v>131.8984847968706</c:v>
                </c:pt>
                <c:pt idx="17">
                  <c:v>130.91582609846745</c:v>
                </c:pt>
                <c:pt idx="18">
                  <c:v>130.11097018304321</c:v>
                </c:pt>
                <c:pt idx="19">
                  <c:v>129.42932637738005</c:v>
                </c:pt>
                <c:pt idx="20">
                  <c:v>128.83813113306405</c:v>
                </c:pt>
                <c:pt idx="21">
                  <c:v>128.31616869587955</c:v>
                </c:pt>
                <c:pt idx="22">
                  <c:v>127.84891043467898</c:v>
                </c:pt>
                <c:pt idx="23">
                  <c:v>127.42596980862881</c:v>
                </c:pt>
                <c:pt idx="24">
                  <c:v>127.03966358348792</c:v>
                </c:pt>
                <c:pt idx="25">
                  <c:v>126.68414814816026</c:v>
                </c:pt>
                <c:pt idx="26">
                  <c:v>126.35487538704984</c:v>
                </c:pt>
                <c:pt idx="27">
                  <c:v>126.04823595268218</c:v>
                </c:pt>
                <c:pt idx="28">
                  <c:v>125.76131745500473</c:v>
                </c:pt>
                <c:pt idx="29">
                  <c:v>125.49173582034234</c:v>
                </c:pt>
                <c:pt idx="30">
                  <c:v>125.23751476086048</c:v>
                </c:pt>
                <c:pt idx="31">
                  <c:v>124.99699776963534</c:v>
                </c:pt>
                <c:pt idx="32">
                  <c:v>124.76878264592207</c:v>
                </c:pt>
                <c:pt idx="33">
                  <c:v>122.96367778862766</c:v>
                </c:pt>
                <c:pt idx="34">
                  <c:v>121.6820043221949</c:v>
                </c:pt>
                <c:pt idx="35">
                  <c:v>120.6874703221699</c:v>
                </c:pt>
                <c:pt idx="36">
                  <c:v>119.87467598025113</c:v>
                </c:pt>
                <c:pt idx="37">
                  <c:v>119.18735126531098</c:v>
                </c:pt>
                <c:pt idx="38">
                  <c:v>118.59188952220605</c:v>
                </c:pt>
                <c:pt idx="39">
                  <c:v>118.06660524238657</c:v>
                </c:pt>
                <c:pt idx="40">
                  <c:v>117.59668732688249</c:v>
                </c:pt>
                <c:pt idx="41">
                  <c:v>117.17156917661424</c:v>
                </c:pt>
                <c:pt idx="42">
                  <c:v>116.78344735449701</c:v>
                </c:pt>
                <c:pt idx="43">
                  <c:v>116.4263949387344</c:v>
                </c:pt>
                <c:pt idx="44">
                  <c:v>116.09580425027607</c:v>
                </c:pt>
                <c:pt idx="45">
                  <c:v>115.7880222270075</c:v>
                </c:pt>
                <c:pt idx="46">
                  <c:v>113.50896349382793</c:v>
                </c:pt>
                <c:pt idx="47">
                  <c:v>112.00762162818643</c:v>
                </c:pt>
                <c:pt idx="48">
                  <c:v>110.88619604976455</c:v>
                </c:pt>
                <c:pt idx="49">
                  <c:v>109.99072745873985</c:v>
                </c:pt>
                <c:pt idx="50">
                  <c:v>109.24525374345603</c:v>
                </c:pt>
                <c:pt idx="51">
                  <c:v>108.60666139580343</c:v>
                </c:pt>
                <c:pt idx="52">
                  <c:v>108.0481106042098</c:v>
                </c:pt>
                <c:pt idx="53">
                  <c:v>107.55175291885692</c:v>
                </c:pt>
                <c:pt idx="54">
                  <c:v>107.10511553303195</c:v>
                </c:pt>
                <c:pt idx="55">
                  <c:v>106.69913815722994</c:v>
                </c:pt>
                <c:pt idx="56">
                  <c:v>106.32703153331661</c:v>
                </c:pt>
                <c:pt idx="57">
                  <c:v>105.98357661481162</c:v>
                </c:pt>
                <c:pt idx="58">
                  <c:v>105.66467482459987</c:v>
                </c:pt>
                <c:pt idx="59">
                  <c:v>105.367048628351</c:v>
                </c:pt>
                <c:pt idx="60">
                  <c:v>105.08803589546307</c:v>
                </c:pt>
                <c:pt idx="61">
                  <c:v>104.82544486440386</c:v>
                </c:pt>
                <c:pt idx="62">
                  <c:v>104.57744946722701</c:v>
                </c:pt>
                <c:pt idx="63">
                  <c:v>104.3425122438199</c:v>
                </c:pt>
                <c:pt idx="64">
                  <c:v>104.11932655481439</c:v>
                </c:pt>
                <c:pt idx="65">
                  <c:v>103.90677257079895</c:v>
                </c:pt>
                <c:pt idx="66">
                  <c:v>103.70388327546019</c:v>
                </c:pt>
                <c:pt idx="67">
                  <c:v>103.50981786704652</c:v>
                </c:pt>
                <c:pt idx="68">
                  <c:v>103.32384070645955</c:v>
                </c:pt>
                <c:pt idx="69">
                  <c:v>103.14530447939086</c:v>
                </c:pt>
                <c:pt idx="70">
                  <c:v>102.97363659909908</c:v>
                </c:pt>
                <c:pt idx="71">
                  <c:v>102.80832812904777</c:v>
                </c:pt>
                <c:pt idx="72">
                  <c:v>102.64892468499313</c:v>
                </c:pt>
                <c:pt idx="73">
                  <c:v>102.4950189066696</c:v>
                </c:pt>
                <c:pt idx="74">
                  <c:v>102.34624418493293</c:v>
                </c:pt>
                <c:pt idx="75">
                  <c:v>101.08069269793835</c:v>
                </c:pt>
                <c:pt idx="76">
                  <c:v>100.0958676762134</c:v>
                </c:pt>
                <c:pt idx="77">
                  <c:v>99.28956098250363</c:v>
                </c:pt>
                <c:pt idx="78">
                  <c:v>98.606877673379444</c:v>
                </c:pt>
                <c:pt idx="79">
                  <c:v>98.014901026012751</c:v>
                </c:pt>
                <c:pt idx="80">
                  <c:v>97.49232977557277</c:v>
                </c:pt>
                <c:pt idx="81">
                  <c:v>97.024583797348015</c:v>
                </c:pt>
                <c:pt idx="82">
                  <c:v>96.601243688663374</c:v>
                </c:pt>
                <c:pt idx="83">
                  <c:v>96.214604257378966</c:v>
                </c:pt>
                <c:pt idx="84">
                  <c:v>95.85880666229653</c:v>
                </c:pt>
                <c:pt idx="85">
                  <c:v>95.529291892137906</c:v>
                </c:pt>
                <c:pt idx="86">
                  <c:v>95.222442598640825</c:v>
                </c:pt>
                <c:pt idx="87">
                  <c:v>94.935340384305917</c:v>
                </c:pt>
                <c:pt idx="88">
                  <c:v>94.665596576966948</c:v>
                </c:pt>
                <c:pt idx="89">
                  <c:v>94.411231309070502</c:v>
                </c:pt>
                <c:pt idx="90">
                  <c:v>94.170585245422401</c:v>
                </c:pt>
                <c:pt idx="91">
                  <c:v>93.942253921109284</c:v>
                </c:pt>
                <c:pt idx="92">
                  <c:v>93.725038077285163</c:v>
                </c:pt>
                <c:pt idx="93">
                  <c:v>93.51790553409792</c:v>
                </c:pt>
                <c:pt idx="94">
                  <c:v>93.319961526909339</c:v>
                </c:pt>
                <c:pt idx="95">
                  <c:v>93.130425346937784</c:v>
                </c:pt>
                <c:pt idx="96">
                  <c:v>92.948611743817565</c:v>
                </c:pt>
                <c:pt idx="97">
                  <c:v>92.773915970678217</c:v>
                </c:pt>
                <c:pt idx="98">
                  <c:v>92.605801647803503</c:v>
                </c:pt>
                <c:pt idx="99">
                  <c:v>92.443790830492077</c:v>
                </c:pt>
                <c:pt idx="100">
                  <c:v>92.287455817517952</c:v>
                </c:pt>
                <c:pt idx="101">
                  <c:v>92.136412346505992</c:v>
                </c:pt>
                <c:pt idx="102">
                  <c:v>91.990313903644335</c:v>
                </c:pt>
                <c:pt idx="103">
                  <c:v>91.84884693567723</c:v>
                </c:pt>
                <c:pt idx="104">
                  <c:v>91.711726797759212</c:v>
                </c:pt>
                <c:pt idx="105">
                  <c:v>91.578694305495063</c:v>
                </c:pt>
                <c:pt idx="106">
                  <c:v>91.449512786186403</c:v>
                </c:pt>
                <c:pt idx="107">
                  <c:v>91.32396554498763</c:v>
                </c:pt>
                <c:pt idx="108">
                  <c:v>91.201853677828083</c:v>
                </c:pt>
                <c:pt idx="109">
                  <c:v>91.082994175666727</c:v>
                </c:pt>
                <c:pt idx="110">
                  <c:v>90.967218274716473</c:v>
                </c:pt>
                <c:pt idx="111">
                  <c:v>90.854370015307822</c:v>
                </c:pt>
                <c:pt idx="112">
                  <c:v>90.744304978508808</c:v>
                </c:pt>
                <c:pt idx="113">
                  <c:v>90.636889174822713</c:v>
                </c:pt>
                <c:pt idx="114">
                  <c:v>90.531998063511949</c:v>
                </c:pt>
                <c:pt idx="115">
                  <c:v>90.42951568454535</c:v>
                </c:pt>
                <c:pt idx="116">
                  <c:v>90.329333887995773</c:v>
                </c:pt>
                <c:pt idx="117">
                  <c:v>90.23135164804799</c:v>
                </c:pt>
                <c:pt idx="118">
                  <c:v>90.135474450707662</c:v>
                </c:pt>
                <c:pt idx="119">
                  <c:v>90.041613745909359</c:v>
                </c:pt>
                <c:pt idx="120">
                  <c:v>89.949686456062608</c:v>
                </c:pt>
                <c:pt idx="121">
                  <c:v>89.859614534200276</c:v>
                </c:pt>
                <c:pt idx="122">
                  <c:v>89.771324565840246</c:v>
                </c:pt>
                <c:pt idx="123">
                  <c:v>89.684747409471555</c:v>
                </c:pt>
                <c:pt idx="124">
                  <c:v>89.599817871253734</c:v>
                </c:pt>
                <c:pt idx="125">
                  <c:v>89.516474410095228</c:v>
                </c:pt>
                <c:pt idx="126">
                  <c:v>89.434658869768782</c:v>
                </c:pt>
                <c:pt idx="127">
                  <c:v>89.35431623514296</c:v>
                </c:pt>
                <c:pt idx="128">
                  <c:v>89.275394409970573</c:v>
                </c:pt>
                <c:pt idx="129">
                  <c:v>89.197844013985815</c:v>
                </c:pt>
                <c:pt idx="130">
                  <c:v>89.121618197331841</c:v>
                </c:pt>
                <c:pt idx="131">
                  <c:v>89.046672470571281</c:v>
                </c:pt>
                <c:pt idx="132">
                  <c:v>88.972964548736357</c:v>
                </c:pt>
                <c:pt idx="133">
                  <c:v>88.900454208048927</c:v>
                </c:pt>
                <c:pt idx="134">
                  <c:v>88.829103154095449</c:v>
                </c:pt>
                <c:pt idx="135">
                  <c:v>88.758874900375034</c:v>
                </c:pt>
                <c:pt idx="136">
                  <c:v>88.689734656256149</c:v>
                </c:pt>
                <c:pt idx="137">
                  <c:v>88.621649223480901</c:v>
                </c:pt>
                <c:pt idx="138">
                  <c:v>88.554586900445813</c:v>
                </c:pt>
                <c:pt idx="139">
                  <c:v>88.488517393568685</c:v>
                </c:pt>
                <c:pt idx="140">
                  <c:v>88.423411735120794</c:v>
                </c:pt>
                <c:pt idx="141">
                  <c:v>88.359242206967053</c:v>
                </c:pt>
                <c:pt idx="142">
                  <c:v>88.295982269711203</c:v>
                </c:pt>
                <c:pt idx="143">
                  <c:v>88.233606496793044</c:v>
                </c:pt>
                <c:pt idx="144">
                  <c:v>88.172090513127898</c:v>
                </c:pt>
                <c:pt idx="145">
                  <c:v>88.111410937917952</c:v>
                </c:pt>
                <c:pt idx="146">
                  <c:v>88.051545331299394</c:v>
                </c:pt>
                <c:pt idx="147">
                  <c:v>87.992472144520889</c:v>
                </c:pt>
                <c:pt idx="148">
                  <c:v>87.934170673376627</c:v>
                </c:pt>
                <c:pt idx="149">
                  <c:v>87.876621014641813</c:v>
                </c:pt>
                <c:pt idx="150">
                  <c:v>87.81980402528157</c:v>
                </c:pt>
                <c:pt idx="151">
                  <c:v>87.763701284223913</c:v>
                </c:pt>
                <c:pt idx="152">
                  <c:v>87.708295056505662</c:v>
                </c:pt>
                <c:pt idx="153">
                  <c:v>87.653568259616975</c:v>
                </c:pt>
                <c:pt idx="154">
                  <c:v>87.599504431884441</c:v>
                </c:pt>
                <c:pt idx="155">
                  <c:v>87.546087702746377</c:v>
                </c:pt>
                <c:pt idx="156">
                  <c:v>87.493302764786137</c:v>
                </c:pt>
                <c:pt idx="157">
                  <c:v>87.441134847400008</c:v>
                </c:pt>
                <c:pt idx="158">
                  <c:v>87.389569691986438</c:v>
                </c:pt>
                <c:pt idx="159">
                  <c:v>87.338593528552337</c:v>
                </c:pt>
                <c:pt idx="160">
                  <c:v>87.288193053640271</c:v>
                </c:pt>
                <c:pt idx="161">
                  <c:v>87.238355409488406</c:v>
                </c:pt>
                <c:pt idx="162">
                  <c:v>87.189068164340966</c:v>
                </c:pt>
                <c:pt idx="163">
                  <c:v>87.140319293834352</c:v>
                </c:pt>
                <c:pt idx="164">
                  <c:v>87.092097163388786</c:v>
                </c:pt>
                <c:pt idx="165">
                  <c:v>87.044390511541224</c:v>
                </c:pt>
                <c:pt idx="166">
                  <c:v>86.997188434159625</c:v>
                </c:pt>
                <c:pt idx="167">
                  <c:v>86.950480369483415</c:v>
                </c:pt>
                <c:pt idx="168">
                  <c:v>86.904256083938492</c:v>
                </c:pt>
                <c:pt idx="169">
                  <c:v>86.85850565867969</c:v>
                </c:pt>
                <c:pt idx="170">
                  <c:v>86.81321947681559</c:v>
                </c:pt>
                <c:pt idx="171">
                  <c:v>86.768388211275493</c:v>
                </c:pt>
                <c:pt idx="172">
                  <c:v>86.724002813279355</c:v>
                </c:pt>
                <c:pt idx="173">
                  <c:v>86.680054501375736</c:v>
                </c:pt>
                <c:pt idx="174">
                  <c:v>86.636534751014068</c:v>
                </c:pt>
                <c:pt idx="175">
                  <c:v>86.593435284620526</c:v>
                </c:pt>
                <c:pt idx="176">
                  <c:v>86.550748062148585</c:v>
                </c:pt>
                <c:pt idx="177">
                  <c:v>86.508465272077103</c:v>
                </c:pt>
                <c:pt idx="178">
                  <c:v>86.466579322830995</c:v>
                </c:pt>
                <c:pt idx="179">
                  <c:v>86.42508283460063</c:v>
                </c:pt>
                <c:pt idx="180">
                  <c:v>86.383968631538195</c:v>
                </c:pt>
                <c:pt idx="181">
                  <c:v>86.343229734310114</c:v>
                </c:pt>
                <c:pt idx="182">
                  <c:v>86.302859352986417</c:v>
                </c:pt>
                <c:pt idx="183">
                  <c:v>86.262850880248834</c:v>
                </c:pt>
                <c:pt idx="184">
                  <c:v>86.223197884900543</c:v>
                </c:pt>
                <c:pt idx="185">
                  <c:v>86.183894105661835</c:v>
                </c:pt>
                <c:pt idx="186">
                  <c:v>86.144933445236546</c:v>
                </c:pt>
                <c:pt idx="187">
                  <c:v>86.106309964635187</c:v>
                </c:pt>
                <c:pt idx="188">
                  <c:v>86.068017877741767</c:v>
                </c:pt>
                <c:pt idx="189">
                  <c:v>86.030051546111608</c:v>
                </c:pt>
                <c:pt idx="190">
                  <c:v>85.992405473988583</c:v>
                </c:pt>
                <c:pt idx="191">
                  <c:v>85.955074303530893</c:v>
                </c:pt>
                <c:pt idx="192">
                  <c:v>85.918052810234627</c:v>
                </c:pt>
                <c:pt idx="193">
                  <c:v>85.881335898545828</c:v>
                </c:pt>
                <c:pt idx="194">
                  <c:v>85.844918597651429</c:v>
                </c:pt>
                <c:pt idx="195">
                  <c:v>85.808796057440603</c:v>
                </c:pt>
                <c:pt idx="196">
                  <c:v>85.772963544628254</c:v>
                </c:pt>
                <c:pt idx="197">
                  <c:v>85.737416439032785</c:v>
                </c:pt>
                <c:pt idx="198">
                  <c:v>85.70215023000118</c:v>
                </c:pt>
                <c:pt idx="199">
                  <c:v>85.667160512973922</c:v>
                </c:pt>
                <c:pt idx="200">
                  <c:v>85.632442986183733</c:v>
                </c:pt>
                <c:pt idx="201">
                  <c:v>85.597993447481656</c:v>
                </c:pt>
                <c:pt idx="202">
                  <c:v>85.563807791284802</c:v>
                </c:pt>
                <c:pt idx="203">
                  <c:v>85.529882005639848</c:v>
                </c:pt>
                <c:pt idx="204">
                  <c:v>85.49621216939768</c:v>
                </c:pt>
                <c:pt idx="205">
                  <c:v>85.462794449493472</c:v>
                </c:pt>
                <c:pt idx="206">
                  <c:v>85.429625098328046</c:v>
                </c:pt>
                <c:pt idx="207">
                  <c:v>85.396700451245835</c:v>
                </c:pt>
                <c:pt idx="208">
                  <c:v>85.364016924105016</c:v>
                </c:pt>
                <c:pt idx="209">
                  <c:v>85.331571010936216</c:v>
                </c:pt>
                <c:pt idx="210">
                  <c:v>85.299359281685483</c:v>
                </c:pt>
                <c:pt idx="211">
                  <c:v>85.267378380038281</c:v>
                </c:pt>
                <c:pt idx="212">
                  <c:v>85.235625021320899</c:v>
                </c:pt>
                <c:pt idx="213">
                  <c:v>85.204095990475835</c:v>
                </c:pt>
                <c:pt idx="214">
                  <c:v>85.172788140108395</c:v>
                </c:pt>
                <c:pt idx="215">
                  <c:v>85.141698388601213</c:v>
                </c:pt>
                <c:pt idx="216">
                  <c:v>85.110823718293986</c:v>
                </c:pt>
                <c:pt idx="217">
                  <c:v>85.080161173725813</c:v>
                </c:pt>
                <c:pt idx="218">
                  <c:v>85.049707859937456</c:v>
                </c:pt>
                <c:pt idx="219">
                  <c:v>85.019460940831138</c:v>
                </c:pt>
                <c:pt idx="220">
                  <c:v>84.989417637585518</c:v>
                </c:pt>
                <c:pt idx="221">
                  <c:v>84.959575227123807</c:v>
                </c:pt>
                <c:pt idx="222">
                  <c:v>84.929931040632482</c:v>
                </c:pt>
                <c:pt idx="223">
                  <c:v>84.900482462129219</c:v>
                </c:pt>
                <c:pt idx="224">
                  <c:v>84.871226927077416</c:v>
                </c:pt>
                <c:pt idx="225">
                  <c:v>84.842161921046127</c:v>
                </c:pt>
                <c:pt idx="226">
                  <c:v>84.813284978413179</c:v>
                </c:pt>
                <c:pt idx="227">
                  <c:v>84.784593681110039</c:v>
                </c:pt>
                <c:pt idx="228">
                  <c:v>84.756085657406686</c:v>
                </c:pt>
                <c:pt idx="229">
                  <c:v>84.727758580735241</c:v>
                </c:pt>
                <c:pt idx="230">
                  <c:v>84.699610168550407</c:v>
                </c:pt>
                <c:pt idx="231">
                  <c:v>84.671638181225973</c:v>
                </c:pt>
                <c:pt idx="232">
                  <c:v>84.643840420985327</c:v>
                </c:pt>
                <c:pt idx="233">
                  <c:v>84.616214730865295</c:v>
                </c:pt>
                <c:pt idx="234">
                  <c:v>84.588758993711863</c:v>
                </c:pt>
                <c:pt idx="235">
                  <c:v>84.561471131206403</c:v>
                </c:pt>
                <c:pt idx="236">
                  <c:v>84.534349102921766</c:v>
                </c:pt>
                <c:pt idx="237">
                  <c:v>84.507390905406638</c:v>
                </c:pt>
                <c:pt idx="238">
                  <c:v>84.480594571297488</c:v>
                </c:pt>
                <c:pt idx="239">
                  <c:v>84.453958168457078</c:v>
                </c:pt>
                <c:pt idx="240">
                  <c:v>84.427479799138425</c:v>
                </c:pt>
                <c:pt idx="241">
                  <c:v>84.401157599173459</c:v>
                </c:pt>
                <c:pt idx="242">
                  <c:v>84.37498973718543</c:v>
                </c:pt>
                <c:pt idx="243">
                  <c:v>84.348974413824465</c:v>
                </c:pt>
                <c:pt idx="244">
                  <c:v>84.323109861024861</c:v>
                </c:pt>
                <c:pt idx="245">
                  <c:v>84.297394341284274</c:v>
                </c:pt>
                <c:pt idx="246">
                  <c:v>84.271826146963221</c:v>
                </c:pt>
                <c:pt idx="247">
                  <c:v>84.246403599604591</c:v>
                </c:pt>
                <c:pt idx="248">
                  <c:v>84.221125049272516</c:v>
                </c:pt>
                <c:pt idx="249">
                  <c:v>84.19598887390984</c:v>
                </c:pt>
                <c:pt idx="250">
                  <c:v>84.170993478713484</c:v>
                </c:pt>
                <c:pt idx="251">
                  <c:v>84.146137295527282</c:v>
                </c:pt>
                <c:pt idx="252">
                  <c:v>84.121418782251709</c:v>
                </c:pt>
                <c:pt idx="253">
                  <c:v>84.096836422269689</c:v>
                </c:pt>
                <c:pt idx="254">
                  <c:v>84.072388723888253</c:v>
                </c:pt>
                <c:pt idx="255">
                  <c:v>84.048074219795353</c:v>
                </c:pt>
                <c:pt idx="256">
                  <c:v>84.023891466531452</c:v>
                </c:pt>
                <c:pt idx="257">
                  <c:v>83.999839043975328</c:v>
                </c:pt>
                <c:pt idx="258">
                  <c:v>83.97591555484361</c:v>
                </c:pt>
                <c:pt idx="259">
                  <c:v>83.952119624203689</c:v>
                </c:pt>
                <c:pt idx="260">
                  <c:v>83.92844989899956</c:v>
                </c:pt>
                <c:pt idx="261">
                  <c:v>83.904905047590219</c:v>
                </c:pt>
                <c:pt idx="262">
                  <c:v>83.881483759300025</c:v>
                </c:pt>
                <c:pt idx="263">
                  <c:v>83.858184743980971</c:v>
                </c:pt>
                <c:pt idx="264">
                  <c:v>83.835006731586191</c:v>
                </c:pt>
                <c:pt idx="265">
                  <c:v>83.811948471754548</c:v>
                </c:pt>
                <c:pt idx="266">
                  <c:v>83.789008733405893</c:v>
                </c:pt>
                <c:pt idx="267">
                  <c:v>83.766186304346689</c:v>
                </c:pt>
                <c:pt idx="268">
                  <c:v>83.743479990885561</c:v>
                </c:pt>
                <c:pt idx="269">
                  <c:v>83.720888617458755</c:v>
                </c:pt>
                <c:pt idx="270">
                  <c:v>83.698411026264907</c:v>
                </c:pt>
                <c:pt idx="271">
                  <c:v>83.676046076908946</c:v>
                </c:pt>
                <c:pt idx="272">
                  <c:v>83.653792646054967</c:v>
                </c:pt>
                <c:pt idx="273">
                  <c:v>83.631649627087654</c:v>
                </c:pt>
                <c:pt idx="274">
                  <c:v>83.609615929782095</c:v>
                </c:pt>
                <c:pt idx="275">
                  <c:v>83.587690479981617</c:v>
                </c:pt>
                <c:pt idx="276">
                  <c:v>83.565872219283662</c:v>
                </c:pt>
                <c:pt idx="277">
                  <c:v>83.544160104733137</c:v>
                </c:pt>
                <c:pt idx="278">
                  <c:v>83.522553108523297</c:v>
                </c:pt>
                <c:pt idx="279">
                  <c:v>83.501050217703792</c:v>
                </c:pt>
                <c:pt idx="280">
                  <c:v>83.479650433895713</c:v>
                </c:pt>
                <c:pt idx="281">
                  <c:v>83.458352773013402</c:v>
                </c:pt>
                <c:pt idx="282">
                  <c:v>83.437156264993007</c:v>
                </c:pt>
                <c:pt idx="283">
                  <c:v>83.416059953527238</c:v>
                </c:pt>
                <c:pt idx="284">
                  <c:v>83.395062895806589</c:v>
                </c:pt>
                <c:pt idx="285">
                  <c:v>83.374164162266382</c:v>
                </c:pt>
                <c:pt idx="286">
                  <c:v>83.353362836339997</c:v>
                </c:pt>
                <c:pt idx="287">
                  <c:v>83.332658014217472</c:v>
                </c:pt>
                <c:pt idx="288">
                  <c:v>83.312048804610058</c:v>
                </c:pt>
                <c:pt idx="289">
                  <c:v>83.291534328519845</c:v>
                </c:pt>
                <c:pt idx="290">
                  <c:v>83.271113719014863</c:v>
                </c:pt>
                <c:pt idx="291">
                  <c:v>83.250786121009284</c:v>
                </c:pt>
                <c:pt idx="292">
                  <c:v>83.230550691048506</c:v>
                </c:pt>
                <c:pt idx="293">
                  <c:v>83.210406597099222</c:v>
                </c:pt>
                <c:pt idx="294">
                  <c:v>83.190353018344084</c:v>
                </c:pt>
                <c:pt idx="295">
                  <c:v>83.170389144981044</c:v>
                </c:pt>
                <c:pt idx="296">
                  <c:v>83.150514178027095</c:v>
                </c:pt>
                <c:pt idx="297">
                  <c:v>83.130727329126458</c:v>
                </c:pt>
                <c:pt idx="298">
                  <c:v>83.111027820362921</c:v>
                </c:pt>
                <c:pt idx="299">
                  <c:v>83.091414884076258</c:v>
                </c:pt>
                <c:pt idx="300">
                  <c:v>83.071887762682863</c:v>
                </c:pt>
                <c:pt idx="301">
                  <c:v>83.052445708500031</c:v>
                </c:pt>
                <c:pt idx="302">
                  <c:v>83.033087983574276</c:v>
                </c:pt>
                <c:pt idx="303">
                  <c:v>83.013813859513192</c:v>
                </c:pt>
                <c:pt idx="304">
                  <c:v>82.994622617321014</c:v>
                </c:pt>
                <c:pt idx="305">
                  <c:v>82.975513547237725</c:v>
                </c:pt>
                <c:pt idx="306">
                  <c:v>82.956485948581459</c:v>
                </c:pt>
                <c:pt idx="307">
                  <c:v>82.937539129594413</c:v>
                </c:pt>
                <c:pt idx="308">
                  <c:v>82.918672407291936</c:v>
                </c:pt>
                <c:pt idx="309">
                  <c:v>82.899885107314788</c:v>
                </c:pt>
                <c:pt idx="310">
                  <c:v>82.881176563784464</c:v>
                </c:pt>
                <c:pt idx="311">
                  <c:v>82.862546119161635</c:v>
                </c:pt>
                <c:pt idx="312">
                  <c:v>82.843993124107513</c:v>
                </c:pt>
                <c:pt idx="313">
                  <c:v>82.825516937347942</c:v>
                </c:pt>
                <c:pt idx="314">
                  <c:v>82.807116925540512</c:v>
                </c:pt>
                <c:pt idx="315">
                  <c:v>82.788792463144219</c:v>
                </c:pt>
                <c:pt idx="316">
                  <c:v>82.77054293229186</c:v>
                </c:pt>
                <c:pt idx="317">
                  <c:v>82.752367722665085</c:v>
                </c:pt>
                <c:pt idx="318">
                  <c:v>82.734266231371876</c:v>
                </c:pt>
                <c:pt idx="319">
                  <c:v>82.716237862826532</c:v>
                </c:pt>
                <c:pt idx="320">
                  <c:v>82.698282028632136</c:v>
                </c:pt>
                <c:pt idx="321">
                  <c:v>82.680398147465283</c:v>
                </c:pt>
                <c:pt idx="322">
                  <c:v>82.662585644963229</c:v>
                </c:pt>
                <c:pt idx="323">
                  <c:v>82.644843953613091</c:v>
                </c:pt>
                <c:pt idx="324">
                  <c:v>82.627172512643412</c:v>
                </c:pt>
                <c:pt idx="325">
                  <c:v>82.60957076791783</c:v>
                </c:pt>
                <c:pt idx="326">
                  <c:v>82.592038171830794</c:v>
                </c:pt>
                <c:pt idx="327">
                  <c:v>82.574574183205328</c:v>
                </c:pt>
                <c:pt idx="328">
                  <c:v>82.557178267192796</c:v>
                </c:pt>
                <c:pt idx="329">
                  <c:v>82.539849895174655</c:v>
                </c:pt>
                <c:pt idx="330">
                  <c:v>82.522588544666007</c:v>
                </c:pt>
                <c:pt idx="331">
                  <c:v>82.505393699221145</c:v>
                </c:pt>
                <c:pt idx="332">
                  <c:v>82.488264848340791</c:v>
                </c:pt>
                <c:pt idx="333">
                  <c:v>82.471201487381165</c:v>
                </c:pt>
                <c:pt idx="334">
                  <c:v>82.454203117464743</c:v>
                </c:pt>
                <c:pt idx="335">
                  <c:v>82.437269245392784</c:v>
                </c:pt>
                <c:pt idx="336">
                  <c:v>82.42039938355947</c:v>
                </c:pt>
                <c:pt idx="337">
                  <c:v>82.403593049867638</c:v>
                </c:pt>
                <c:pt idx="338">
                  <c:v>82.386849767646083</c:v>
                </c:pt>
                <c:pt idx="339">
                  <c:v>82.370169065568533</c:v>
                </c:pt>
                <c:pt idx="340">
                  <c:v>82.353550477573904</c:v>
                </c:pt>
                <c:pt idx="341">
                  <c:v>82.336993542788292</c:v>
                </c:pt>
                <c:pt idx="342">
                  <c:v>82.32049780544817</c:v>
                </c:pt>
                <c:pt idx="343">
                  <c:v>82.30406281482523</c:v>
                </c:pt>
                <c:pt idx="344">
                  <c:v>82.287688125152371</c:v>
                </c:pt>
                <c:pt idx="345">
                  <c:v>82.271373295551243</c:v>
                </c:pt>
                <c:pt idx="346">
                  <c:v>82.255117889960943</c:v>
                </c:pt>
                <c:pt idx="347">
                  <c:v>82.238921477068132</c:v>
                </c:pt>
                <c:pt idx="348">
                  <c:v>82.222783630238396</c:v>
                </c:pt>
                <c:pt idx="349">
                  <c:v>82.206703927448714</c:v>
                </c:pt>
                <c:pt idx="350">
                  <c:v>82.190681951221322</c:v>
                </c:pt>
                <c:pt idx="351">
                  <c:v>82.174717288558668</c:v>
                </c:pt>
                <c:pt idx="352">
                  <c:v>82.158809530879481</c:v>
                </c:pt>
                <c:pt idx="353">
                  <c:v>82.142958273956097</c:v>
                </c:pt>
                <c:pt idx="354">
                  <c:v>82.127163117852774</c:v>
                </c:pt>
                <c:pt idx="355">
                  <c:v>82.11142366686515</c:v>
                </c:pt>
                <c:pt idx="356">
                  <c:v>82.095739529460815</c:v>
                </c:pt>
                <c:pt idx="357">
                  <c:v>82.080110318220832</c:v>
                </c:pt>
                <c:pt idx="358">
                  <c:v>82.064535649782229</c:v>
                </c:pt>
                <c:pt idx="359">
                  <c:v>82.049015144781777</c:v>
                </c:pt>
                <c:pt idx="360">
                  <c:v>82.033548427800383</c:v>
                </c:pt>
                <c:pt idx="361">
                  <c:v>82.018135127308625</c:v>
                </c:pt>
                <c:pt idx="362">
                  <c:v>82.002774875613241</c:v>
                </c:pt>
                <c:pt idx="363">
                  <c:v>81.987467308804526</c:v>
                </c:pt>
                <c:pt idx="364">
                  <c:v>81.9722120667045</c:v>
                </c:pt>
                <c:pt idx="365">
                  <c:v>81.957008792816154</c:v>
                </c:pt>
                <c:pt idx="366">
                  <c:v>81.941857134273405</c:v>
                </c:pt>
                <c:pt idx="367">
                  <c:v>81.926756741791991</c:v>
                </c:pt>
                <c:pt idx="368">
                  <c:v>81.911707269621104</c:v>
                </c:pt>
                <c:pt idx="369">
                  <c:v>81.89670837549599</c:v>
                </c:pt>
                <c:pt idx="370">
                  <c:v>81.881759720591106</c:v>
                </c:pt>
                <c:pt idx="371">
                  <c:v>81.866860969474331</c:v>
                </c:pt>
                <c:pt idx="372">
                  <c:v>81.852011790061667</c:v>
                </c:pt>
                <c:pt idx="373">
                  <c:v>81.837211853572981</c:v>
                </c:pt>
                <c:pt idx="374">
                  <c:v>81.822460834488155</c:v>
                </c:pt>
                <c:pt idx="375">
                  <c:v>81.807758410504292</c:v>
                </c:pt>
                <c:pt idx="376">
                  <c:v>81.793104262493344</c:v>
                </c:pt>
                <c:pt idx="377">
                  <c:v>81.778498074460586</c:v>
                </c:pt>
                <c:pt idx="378">
                  <c:v>81.763939533503745</c:v>
                </c:pt>
                <c:pt idx="379">
                  <c:v>81.749428329772755</c:v>
                </c:pt>
                <c:pt idx="380">
                  <c:v>81.734964156430195</c:v>
                </c:pt>
                <c:pt idx="381">
                  <c:v>81.720546709612407</c:v>
                </c:pt>
                <c:pt idx="382">
                  <c:v>81.706175688391085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E-4096-B429-A225B31C3632}"/>
            </c:ext>
          </c:extLst>
        </c:ser>
        <c:ser>
          <c:idx val="1"/>
          <c:order val="1"/>
          <c:tx>
            <c:strRef>
              <c:f>'Problema 2'!$H$54</c:f>
              <c:strCache>
                <c:ptCount val="1"/>
                <c:pt idx="0">
                  <c:v>S2 = -2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'Problema 2'!$C$56:$C$438</c:f>
              <c:numCache>
                <c:formatCode>General</c:formatCode>
                <c:ptCount val="383"/>
                <c:pt idx="0">
                  <c:v>0.01</c:v>
                </c:pt>
                <c:pt idx="1">
                  <c:v>5.01</c:v>
                </c:pt>
                <c:pt idx="2">
                  <c:v>10.01</c:v>
                </c:pt>
                <c:pt idx="3">
                  <c:v>15.01</c:v>
                </c:pt>
                <c:pt idx="4">
                  <c:v>20.009999999999998</c:v>
                </c:pt>
                <c:pt idx="5">
                  <c:v>25.009999999999998</c:v>
                </c:pt>
                <c:pt idx="6">
                  <c:v>30.009999999999998</c:v>
                </c:pt>
                <c:pt idx="7">
                  <c:v>35.01</c:v>
                </c:pt>
                <c:pt idx="8">
                  <c:v>40.01</c:v>
                </c:pt>
                <c:pt idx="9">
                  <c:v>45.01</c:v>
                </c:pt>
                <c:pt idx="10">
                  <c:v>50.01</c:v>
                </c:pt>
                <c:pt idx="11">
                  <c:v>55.01</c:v>
                </c:pt>
                <c:pt idx="12">
                  <c:v>60.01</c:v>
                </c:pt>
                <c:pt idx="13">
                  <c:v>1060.01</c:v>
                </c:pt>
                <c:pt idx="14">
                  <c:v>2060.0100000000002</c:v>
                </c:pt>
                <c:pt idx="15">
                  <c:v>3060.01</c:v>
                </c:pt>
                <c:pt idx="16">
                  <c:v>4060.01</c:v>
                </c:pt>
                <c:pt idx="17">
                  <c:v>5060.01</c:v>
                </c:pt>
                <c:pt idx="18">
                  <c:v>6060.01</c:v>
                </c:pt>
                <c:pt idx="19">
                  <c:v>7060.01</c:v>
                </c:pt>
                <c:pt idx="20">
                  <c:v>8060.01</c:v>
                </c:pt>
                <c:pt idx="21">
                  <c:v>9060.01</c:v>
                </c:pt>
                <c:pt idx="22">
                  <c:v>10060.01</c:v>
                </c:pt>
                <c:pt idx="23">
                  <c:v>11060.01</c:v>
                </c:pt>
                <c:pt idx="24">
                  <c:v>12060.01</c:v>
                </c:pt>
                <c:pt idx="25">
                  <c:v>13060.01</c:v>
                </c:pt>
                <c:pt idx="26">
                  <c:v>14060.01</c:v>
                </c:pt>
                <c:pt idx="27">
                  <c:v>15060.01</c:v>
                </c:pt>
                <c:pt idx="28">
                  <c:v>16060.01</c:v>
                </c:pt>
                <c:pt idx="29">
                  <c:v>17060.010000000002</c:v>
                </c:pt>
                <c:pt idx="30">
                  <c:v>18060.010000000002</c:v>
                </c:pt>
                <c:pt idx="31">
                  <c:v>19060.010000000002</c:v>
                </c:pt>
                <c:pt idx="32">
                  <c:v>20060.010000000002</c:v>
                </c:pt>
                <c:pt idx="33">
                  <c:v>30060.010000000002</c:v>
                </c:pt>
                <c:pt idx="34">
                  <c:v>40060.01</c:v>
                </c:pt>
                <c:pt idx="35">
                  <c:v>50060.01</c:v>
                </c:pt>
                <c:pt idx="36">
                  <c:v>60060.01</c:v>
                </c:pt>
                <c:pt idx="37">
                  <c:v>70060.010000000009</c:v>
                </c:pt>
                <c:pt idx="38">
                  <c:v>80060.010000000009</c:v>
                </c:pt>
                <c:pt idx="39">
                  <c:v>90060.010000000009</c:v>
                </c:pt>
                <c:pt idx="40">
                  <c:v>100060.01000000001</c:v>
                </c:pt>
                <c:pt idx="41">
                  <c:v>110060.01000000001</c:v>
                </c:pt>
                <c:pt idx="42">
                  <c:v>120060.01000000001</c:v>
                </c:pt>
                <c:pt idx="43">
                  <c:v>130060.01000000001</c:v>
                </c:pt>
                <c:pt idx="44">
                  <c:v>140060.01</c:v>
                </c:pt>
                <c:pt idx="45">
                  <c:v>150060.01</c:v>
                </c:pt>
                <c:pt idx="46">
                  <c:v>250060.01</c:v>
                </c:pt>
                <c:pt idx="47">
                  <c:v>350060.01</c:v>
                </c:pt>
                <c:pt idx="48">
                  <c:v>450060.01</c:v>
                </c:pt>
                <c:pt idx="49">
                  <c:v>550060.01</c:v>
                </c:pt>
                <c:pt idx="50">
                  <c:v>650060.01</c:v>
                </c:pt>
                <c:pt idx="51">
                  <c:v>750060.01</c:v>
                </c:pt>
                <c:pt idx="52">
                  <c:v>850060.01</c:v>
                </c:pt>
                <c:pt idx="53">
                  <c:v>950060.01</c:v>
                </c:pt>
                <c:pt idx="54">
                  <c:v>1050060.01</c:v>
                </c:pt>
                <c:pt idx="55">
                  <c:v>1150060.01</c:v>
                </c:pt>
                <c:pt idx="56">
                  <c:v>1250060.01</c:v>
                </c:pt>
                <c:pt idx="57">
                  <c:v>1350060.01</c:v>
                </c:pt>
                <c:pt idx="58">
                  <c:v>1450060.01</c:v>
                </c:pt>
                <c:pt idx="59">
                  <c:v>1550060.01</c:v>
                </c:pt>
                <c:pt idx="60">
                  <c:v>1650060.01</c:v>
                </c:pt>
                <c:pt idx="61">
                  <c:v>1750060.01</c:v>
                </c:pt>
                <c:pt idx="62">
                  <c:v>1850060.01</c:v>
                </c:pt>
                <c:pt idx="63">
                  <c:v>1950060.01</c:v>
                </c:pt>
                <c:pt idx="64">
                  <c:v>2050060.01</c:v>
                </c:pt>
                <c:pt idx="65">
                  <c:v>2150060.0099999998</c:v>
                </c:pt>
                <c:pt idx="66">
                  <c:v>2250060.0099999998</c:v>
                </c:pt>
                <c:pt idx="67">
                  <c:v>2350060.0099999998</c:v>
                </c:pt>
                <c:pt idx="68">
                  <c:v>2450060.0099999998</c:v>
                </c:pt>
                <c:pt idx="69">
                  <c:v>2550060.0099999998</c:v>
                </c:pt>
                <c:pt idx="70">
                  <c:v>2650060.0099999998</c:v>
                </c:pt>
                <c:pt idx="71">
                  <c:v>2750060.01</c:v>
                </c:pt>
                <c:pt idx="72">
                  <c:v>2850060.01</c:v>
                </c:pt>
                <c:pt idx="73">
                  <c:v>2950060.01</c:v>
                </c:pt>
                <c:pt idx="74">
                  <c:v>3050060.01</c:v>
                </c:pt>
                <c:pt idx="75">
                  <c:v>4050060.01</c:v>
                </c:pt>
                <c:pt idx="76">
                  <c:v>5050060.01</c:v>
                </c:pt>
                <c:pt idx="77">
                  <c:v>6050060.0099999998</c:v>
                </c:pt>
                <c:pt idx="78">
                  <c:v>7050060.0099999998</c:v>
                </c:pt>
                <c:pt idx="79">
                  <c:v>8050060.0099999998</c:v>
                </c:pt>
                <c:pt idx="80">
                  <c:v>9050060.0099999998</c:v>
                </c:pt>
                <c:pt idx="81">
                  <c:v>10050060.01</c:v>
                </c:pt>
                <c:pt idx="82">
                  <c:v>11050060.01</c:v>
                </c:pt>
                <c:pt idx="83">
                  <c:v>12050060.01</c:v>
                </c:pt>
                <c:pt idx="84">
                  <c:v>13050060.01</c:v>
                </c:pt>
                <c:pt idx="85">
                  <c:v>14050060.01</c:v>
                </c:pt>
                <c:pt idx="86">
                  <c:v>15050060.01</c:v>
                </c:pt>
                <c:pt idx="87">
                  <c:v>16050060.01</c:v>
                </c:pt>
                <c:pt idx="88">
                  <c:v>17050060.009999998</c:v>
                </c:pt>
                <c:pt idx="89">
                  <c:v>18050060.009999998</c:v>
                </c:pt>
                <c:pt idx="90">
                  <c:v>19050060.009999998</c:v>
                </c:pt>
                <c:pt idx="91">
                  <c:v>20050060.009999998</c:v>
                </c:pt>
                <c:pt idx="92">
                  <c:v>21050060.009999998</c:v>
                </c:pt>
                <c:pt idx="93">
                  <c:v>22050060.009999998</c:v>
                </c:pt>
                <c:pt idx="94">
                  <c:v>23050060.009999998</c:v>
                </c:pt>
                <c:pt idx="95">
                  <c:v>24050060.009999998</c:v>
                </c:pt>
                <c:pt idx="96">
                  <c:v>25050060.009999998</c:v>
                </c:pt>
                <c:pt idx="97">
                  <c:v>26050060.009999998</c:v>
                </c:pt>
                <c:pt idx="98">
                  <c:v>27050060.009999998</c:v>
                </c:pt>
                <c:pt idx="99">
                  <c:v>28050060.009999998</c:v>
                </c:pt>
                <c:pt idx="100">
                  <c:v>29050060.009999998</c:v>
                </c:pt>
                <c:pt idx="101">
                  <c:v>30050060.009999998</c:v>
                </c:pt>
                <c:pt idx="102">
                  <c:v>31050060.009999998</c:v>
                </c:pt>
                <c:pt idx="103">
                  <c:v>32050060.009999998</c:v>
                </c:pt>
                <c:pt idx="104">
                  <c:v>33050060.009999998</c:v>
                </c:pt>
                <c:pt idx="105">
                  <c:v>34050060.009999998</c:v>
                </c:pt>
                <c:pt idx="106">
                  <c:v>35050060.009999998</c:v>
                </c:pt>
                <c:pt idx="107">
                  <c:v>36050060.009999998</c:v>
                </c:pt>
                <c:pt idx="108">
                  <c:v>37050060.009999998</c:v>
                </c:pt>
                <c:pt idx="109">
                  <c:v>38050060.009999998</c:v>
                </c:pt>
                <c:pt idx="110">
                  <c:v>39050060.009999998</c:v>
                </c:pt>
                <c:pt idx="111">
                  <c:v>40050060.009999998</c:v>
                </c:pt>
                <c:pt idx="112">
                  <c:v>41050060.009999998</c:v>
                </c:pt>
                <c:pt idx="113">
                  <c:v>42050060.009999998</c:v>
                </c:pt>
                <c:pt idx="114">
                  <c:v>43050060.009999998</c:v>
                </c:pt>
                <c:pt idx="115">
                  <c:v>44050060.009999998</c:v>
                </c:pt>
                <c:pt idx="116">
                  <c:v>45050060.009999998</c:v>
                </c:pt>
                <c:pt idx="117">
                  <c:v>46050060.009999998</c:v>
                </c:pt>
                <c:pt idx="118">
                  <c:v>47050060.009999998</c:v>
                </c:pt>
                <c:pt idx="119">
                  <c:v>48050060.009999998</c:v>
                </c:pt>
                <c:pt idx="120">
                  <c:v>49050060.009999998</c:v>
                </c:pt>
                <c:pt idx="121">
                  <c:v>50050060.009999998</c:v>
                </c:pt>
                <c:pt idx="122">
                  <c:v>51050060.009999998</c:v>
                </c:pt>
                <c:pt idx="123">
                  <c:v>52050060.009999998</c:v>
                </c:pt>
                <c:pt idx="124">
                  <c:v>53050060.009999998</c:v>
                </c:pt>
                <c:pt idx="125">
                  <c:v>54050060.009999998</c:v>
                </c:pt>
                <c:pt idx="126">
                  <c:v>55050060.009999998</c:v>
                </c:pt>
                <c:pt idx="127">
                  <c:v>56050060.009999998</c:v>
                </c:pt>
                <c:pt idx="128">
                  <c:v>57050060.009999998</c:v>
                </c:pt>
                <c:pt idx="129">
                  <c:v>58050060.009999998</c:v>
                </c:pt>
                <c:pt idx="130">
                  <c:v>59050060.009999998</c:v>
                </c:pt>
                <c:pt idx="131">
                  <c:v>60050060.009999998</c:v>
                </c:pt>
                <c:pt idx="132">
                  <c:v>61050060.009999998</c:v>
                </c:pt>
                <c:pt idx="133">
                  <c:v>62050060.009999998</c:v>
                </c:pt>
                <c:pt idx="134">
                  <c:v>63050060.009999998</c:v>
                </c:pt>
                <c:pt idx="135">
                  <c:v>64050060.009999998</c:v>
                </c:pt>
                <c:pt idx="136">
                  <c:v>65050060.009999998</c:v>
                </c:pt>
                <c:pt idx="137">
                  <c:v>66050060.009999998</c:v>
                </c:pt>
                <c:pt idx="138">
                  <c:v>67050060.009999998</c:v>
                </c:pt>
                <c:pt idx="139">
                  <c:v>68050060.00999999</c:v>
                </c:pt>
                <c:pt idx="140">
                  <c:v>69050060.00999999</c:v>
                </c:pt>
                <c:pt idx="141">
                  <c:v>70050060.00999999</c:v>
                </c:pt>
                <c:pt idx="142">
                  <c:v>71050060.00999999</c:v>
                </c:pt>
                <c:pt idx="143">
                  <c:v>72050060.00999999</c:v>
                </c:pt>
                <c:pt idx="144">
                  <c:v>73050060.00999999</c:v>
                </c:pt>
                <c:pt idx="145">
                  <c:v>74050060.00999999</c:v>
                </c:pt>
                <c:pt idx="146">
                  <c:v>75050060.00999999</c:v>
                </c:pt>
                <c:pt idx="147">
                  <c:v>76050060.00999999</c:v>
                </c:pt>
                <c:pt idx="148">
                  <c:v>77050060.00999999</c:v>
                </c:pt>
                <c:pt idx="149">
                  <c:v>78050060.00999999</c:v>
                </c:pt>
                <c:pt idx="150">
                  <c:v>79050060.00999999</c:v>
                </c:pt>
                <c:pt idx="151">
                  <c:v>80050060.00999999</c:v>
                </c:pt>
                <c:pt idx="152">
                  <c:v>81050060.00999999</c:v>
                </c:pt>
                <c:pt idx="153">
                  <c:v>82050060.00999999</c:v>
                </c:pt>
                <c:pt idx="154">
                  <c:v>83050060.00999999</c:v>
                </c:pt>
                <c:pt idx="155">
                  <c:v>84050060.00999999</c:v>
                </c:pt>
                <c:pt idx="156">
                  <c:v>85050060.00999999</c:v>
                </c:pt>
                <c:pt idx="157">
                  <c:v>86050060.00999999</c:v>
                </c:pt>
                <c:pt idx="158">
                  <c:v>87050060.00999999</c:v>
                </c:pt>
                <c:pt idx="159">
                  <c:v>88050060.00999999</c:v>
                </c:pt>
                <c:pt idx="160">
                  <c:v>89050060.00999999</c:v>
                </c:pt>
                <c:pt idx="161">
                  <c:v>90050060.00999999</c:v>
                </c:pt>
                <c:pt idx="162">
                  <c:v>91050060.00999999</c:v>
                </c:pt>
                <c:pt idx="163">
                  <c:v>92050060.00999999</c:v>
                </c:pt>
                <c:pt idx="164">
                  <c:v>93050060.00999999</c:v>
                </c:pt>
                <c:pt idx="165">
                  <c:v>94050060.00999999</c:v>
                </c:pt>
                <c:pt idx="166">
                  <c:v>95050060.00999999</c:v>
                </c:pt>
                <c:pt idx="167">
                  <c:v>96050060.00999999</c:v>
                </c:pt>
                <c:pt idx="168">
                  <c:v>97050060.00999999</c:v>
                </c:pt>
                <c:pt idx="169">
                  <c:v>98050060.00999999</c:v>
                </c:pt>
                <c:pt idx="170">
                  <c:v>99050060.00999999</c:v>
                </c:pt>
                <c:pt idx="171">
                  <c:v>100050060.00999999</c:v>
                </c:pt>
                <c:pt idx="172">
                  <c:v>101050060.00999999</c:v>
                </c:pt>
                <c:pt idx="173">
                  <c:v>102050060.00999999</c:v>
                </c:pt>
                <c:pt idx="174">
                  <c:v>103050060.00999999</c:v>
                </c:pt>
                <c:pt idx="175">
                  <c:v>104050060.00999999</c:v>
                </c:pt>
                <c:pt idx="176">
                  <c:v>105050060.00999999</c:v>
                </c:pt>
                <c:pt idx="177">
                  <c:v>106050060.00999999</c:v>
                </c:pt>
                <c:pt idx="178">
                  <c:v>107050060.00999999</c:v>
                </c:pt>
                <c:pt idx="179">
                  <c:v>108050060.00999999</c:v>
                </c:pt>
                <c:pt idx="180">
                  <c:v>109050060.00999999</c:v>
                </c:pt>
                <c:pt idx="181">
                  <c:v>110050060.00999999</c:v>
                </c:pt>
                <c:pt idx="182">
                  <c:v>111050060.00999999</c:v>
                </c:pt>
                <c:pt idx="183">
                  <c:v>112050060.00999999</c:v>
                </c:pt>
                <c:pt idx="184">
                  <c:v>113050060.00999999</c:v>
                </c:pt>
                <c:pt idx="185">
                  <c:v>114050060.00999999</c:v>
                </c:pt>
                <c:pt idx="186">
                  <c:v>115050060.00999999</c:v>
                </c:pt>
                <c:pt idx="187">
                  <c:v>116050060.00999999</c:v>
                </c:pt>
                <c:pt idx="188">
                  <c:v>117050060.00999999</c:v>
                </c:pt>
                <c:pt idx="189">
                  <c:v>118050060.00999999</c:v>
                </c:pt>
                <c:pt idx="190">
                  <c:v>119050060.00999999</c:v>
                </c:pt>
                <c:pt idx="191">
                  <c:v>120050060.00999999</c:v>
                </c:pt>
                <c:pt idx="192">
                  <c:v>121050060.00999999</c:v>
                </c:pt>
                <c:pt idx="193">
                  <c:v>122050060.00999999</c:v>
                </c:pt>
                <c:pt idx="194">
                  <c:v>123050060.00999999</c:v>
                </c:pt>
                <c:pt idx="195">
                  <c:v>124050060.00999999</c:v>
                </c:pt>
                <c:pt idx="196">
                  <c:v>125050060.00999999</c:v>
                </c:pt>
                <c:pt idx="197">
                  <c:v>126050060.00999999</c:v>
                </c:pt>
                <c:pt idx="198">
                  <c:v>127050060.00999999</c:v>
                </c:pt>
                <c:pt idx="199">
                  <c:v>128050060.00999999</c:v>
                </c:pt>
                <c:pt idx="200">
                  <c:v>129050060.00999999</c:v>
                </c:pt>
                <c:pt idx="201">
                  <c:v>130050060.00999999</c:v>
                </c:pt>
                <c:pt idx="202">
                  <c:v>131050060.00999999</c:v>
                </c:pt>
                <c:pt idx="203">
                  <c:v>132050060.00999999</c:v>
                </c:pt>
                <c:pt idx="204">
                  <c:v>133050060.00999999</c:v>
                </c:pt>
                <c:pt idx="205">
                  <c:v>134050060.00999999</c:v>
                </c:pt>
                <c:pt idx="206">
                  <c:v>135050060.00999999</c:v>
                </c:pt>
                <c:pt idx="207">
                  <c:v>136050060.00999999</c:v>
                </c:pt>
                <c:pt idx="208">
                  <c:v>137050060.00999999</c:v>
                </c:pt>
                <c:pt idx="209">
                  <c:v>138050060.00999999</c:v>
                </c:pt>
                <c:pt idx="210">
                  <c:v>139050060.00999999</c:v>
                </c:pt>
                <c:pt idx="211">
                  <c:v>140050060.00999999</c:v>
                </c:pt>
                <c:pt idx="212">
                  <c:v>141050060.00999999</c:v>
                </c:pt>
                <c:pt idx="213">
                  <c:v>142050060.00999999</c:v>
                </c:pt>
                <c:pt idx="214">
                  <c:v>143050060.00999999</c:v>
                </c:pt>
                <c:pt idx="215">
                  <c:v>144050060.00999999</c:v>
                </c:pt>
                <c:pt idx="216">
                  <c:v>145050060.00999999</c:v>
                </c:pt>
                <c:pt idx="217">
                  <c:v>146050060.00999999</c:v>
                </c:pt>
                <c:pt idx="218">
                  <c:v>147050060.00999999</c:v>
                </c:pt>
                <c:pt idx="219">
                  <c:v>148050060.00999999</c:v>
                </c:pt>
                <c:pt idx="220">
                  <c:v>149050060.00999999</c:v>
                </c:pt>
                <c:pt idx="221">
                  <c:v>150050060.00999999</c:v>
                </c:pt>
                <c:pt idx="222">
                  <c:v>151050060.00999999</c:v>
                </c:pt>
                <c:pt idx="223">
                  <c:v>152050060.00999999</c:v>
                </c:pt>
                <c:pt idx="224">
                  <c:v>153050060.00999999</c:v>
                </c:pt>
                <c:pt idx="225">
                  <c:v>154050060.00999999</c:v>
                </c:pt>
                <c:pt idx="226">
                  <c:v>155050060.00999999</c:v>
                </c:pt>
                <c:pt idx="227">
                  <c:v>156050060.00999999</c:v>
                </c:pt>
                <c:pt idx="228">
                  <c:v>157050060.00999999</c:v>
                </c:pt>
                <c:pt idx="229">
                  <c:v>158050060.00999999</c:v>
                </c:pt>
                <c:pt idx="230">
                  <c:v>159050060.00999999</c:v>
                </c:pt>
                <c:pt idx="231">
                  <c:v>160050060.00999999</c:v>
                </c:pt>
                <c:pt idx="232">
                  <c:v>161050060.00999999</c:v>
                </c:pt>
                <c:pt idx="233">
                  <c:v>162050060.00999999</c:v>
                </c:pt>
                <c:pt idx="234">
                  <c:v>163050060.00999999</c:v>
                </c:pt>
                <c:pt idx="235">
                  <c:v>164050060.00999999</c:v>
                </c:pt>
                <c:pt idx="236">
                  <c:v>165050060.00999999</c:v>
                </c:pt>
                <c:pt idx="237">
                  <c:v>166050060.00999999</c:v>
                </c:pt>
                <c:pt idx="238">
                  <c:v>167050060.00999999</c:v>
                </c:pt>
                <c:pt idx="239">
                  <c:v>168050060.00999999</c:v>
                </c:pt>
                <c:pt idx="240">
                  <c:v>169050060.00999999</c:v>
                </c:pt>
                <c:pt idx="241">
                  <c:v>170050060.00999999</c:v>
                </c:pt>
                <c:pt idx="242">
                  <c:v>171050060.00999999</c:v>
                </c:pt>
                <c:pt idx="243">
                  <c:v>172050060.00999999</c:v>
                </c:pt>
                <c:pt idx="244">
                  <c:v>173050060.00999999</c:v>
                </c:pt>
                <c:pt idx="245">
                  <c:v>174050060.00999999</c:v>
                </c:pt>
                <c:pt idx="246">
                  <c:v>175050060.00999999</c:v>
                </c:pt>
                <c:pt idx="247">
                  <c:v>176050060.00999999</c:v>
                </c:pt>
                <c:pt idx="248">
                  <c:v>177050060.00999999</c:v>
                </c:pt>
                <c:pt idx="249">
                  <c:v>178050060.00999999</c:v>
                </c:pt>
                <c:pt idx="250">
                  <c:v>179050060.00999999</c:v>
                </c:pt>
                <c:pt idx="251">
                  <c:v>180050060.00999999</c:v>
                </c:pt>
                <c:pt idx="252">
                  <c:v>181050060.00999999</c:v>
                </c:pt>
                <c:pt idx="253">
                  <c:v>182050060.00999999</c:v>
                </c:pt>
                <c:pt idx="254">
                  <c:v>183050060.00999999</c:v>
                </c:pt>
                <c:pt idx="255">
                  <c:v>184050060.00999999</c:v>
                </c:pt>
                <c:pt idx="256">
                  <c:v>185050060.00999999</c:v>
                </c:pt>
                <c:pt idx="257">
                  <c:v>186050060.00999999</c:v>
                </c:pt>
                <c:pt idx="258">
                  <c:v>187050060.00999999</c:v>
                </c:pt>
                <c:pt idx="259">
                  <c:v>188050060.00999999</c:v>
                </c:pt>
                <c:pt idx="260">
                  <c:v>189050060.00999999</c:v>
                </c:pt>
                <c:pt idx="261">
                  <c:v>190050060.00999999</c:v>
                </c:pt>
                <c:pt idx="262">
                  <c:v>191050060.00999999</c:v>
                </c:pt>
                <c:pt idx="263">
                  <c:v>192050060.00999999</c:v>
                </c:pt>
                <c:pt idx="264">
                  <c:v>193050060.00999999</c:v>
                </c:pt>
                <c:pt idx="265">
                  <c:v>194050060.00999999</c:v>
                </c:pt>
                <c:pt idx="266">
                  <c:v>195050060.00999999</c:v>
                </c:pt>
                <c:pt idx="267">
                  <c:v>196050060.00999999</c:v>
                </c:pt>
                <c:pt idx="268">
                  <c:v>197050060.00999999</c:v>
                </c:pt>
                <c:pt idx="269">
                  <c:v>198050060.00999999</c:v>
                </c:pt>
                <c:pt idx="270">
                  <c:v>199050060.00999999</c:v>
                </c:pt>
                <c:pt idx="271">
                  <c:v>200050060.00999999</c:v>
                </c:pt>
                <c:pt idx="272">
                  <c:v>201050060.00999999</c:v>
                </c:pt>
                <c:pt idx="273">
                  <c:v>202050060.00999999</c:v>
                </c:pt>
                <c:pt idx="274">
                  <c:v>203050060.00999999</c:v>
                </c:pt>
                <c:pt idx="275">
                  <c:v>204050060.00999999</c:v>
                </c:pt>
                <c:pt idx="276">
                  <c:v>205050060.00999999</c:v>
                </c:pt>
                <c:pt idx="277">
                  <c:v>206050060.00999999</c:v>
                </c:pt>
                <c:pt idx="278">
                  <c:v>207050060.00999999</c:v>
                </c:pt>
                <c:pt idx="279">
                  <c:v>208050060.00999999</c:v>
                </c:pt>
                <c:pt idx="280">
                  <c:v>209050060.00999999</c:v>
                </c:pt>
                <c:pt idx="281">
                  <c:v>210050060.00999999</c:v>
                </c:pt>
                <c:pt idx="282">
                  <c:v>211050060.00999999</c:v>
                </c:pt>
                <c:pt idx="283">
                  <c:v>212050060.00999999</c:v>
                </c:pt>
                <c:pt idx="284">
                  <c:v>213050060.00999999</c:v>
                </c:pt>
                <c:pt idx="285">
                  <c:v>214050060.00999999</c:v>
                </c:pt>
                <c:pt idx="286">
                  <c:v>215050060.00999999</c:v>
                </c:pt>
                <c:pt idx="287">
                  <c:v>216050060.00999999</c:v>
                </c:pt>
                <c:pt idx="288">
                  <c:v>217050060.00999999</c:v>
                </c:pt>
                <c:pt idx="289">
                  <c:v>218050060.00999999</c:v>
                </c:pt>
                <c:pt idx="290">
                  <c:v>219050060.00999999</c:v>
                </c:pt>
                <c:pt idx="291">
                  <c:v>220050060.00999999</c:v>
                </c:pt>
                <c:pt idx="292">
                  <c:v>221050060.00999999</c:v>
                </c:pt>
                <c:pt idx="293">
                  <c:v>222050060.00999999</c:v>
                </c:pt>
                <c:pt idx="294">
                  <c:v>223050060.00999999</c:v>
                </c:pt>
                <c:pt idx="295">
                  <c:v>224050060.00999999</c:v>
                </c:pt>
                <c:pt idx="296">
                  <c:v>225050060.00999999</c:v>
                </c:pt>
                <c:pt idx="297">
                  <c:v>226050060.00999999</c:v>
                </c:pt>
                <c:pt idx="298">
                  <c:v>227050060.00999999</c:v>
                </c:pt>
                <c:pt idx="299">
                  <c:v>228050060.00999999</c:v>
                </c:pt>
                <c:pt idx="300">
                  <c:v>229050060.00999999</c:v>
                </c:pt>
                <c:pt idx="301">
                  <c:v>230050060.00999999</c:v>
                </c:pt>
                <c:pt idx="302">
                  <c:v>231050060.00999999</c:v>
                </c:pt>
                <c:pt idx="303">
                  <c:v>232050060.00999999</c:v>
                </c:pt>
                <c:pt idx="304">
                  <c:v>233050060.00999999</c:v>
                </c:pt>
                <c:pt idx="305">
                  <c:v>234050060.00999999</c:v>
                </c:pt>
                <c:pt idx="306">
                  <c:v>235050060.00999999</c:v>
                </c:pt>
                <c:pt idx="307">
                  <c:v>236050060.00999999</c:v>
                </c:pt>
                <c:pt idx="308">
                  <c:v>237050060.00999999</c:v>
                </c:pt>
                <c:pt idx="309">
                  <c:v>238050060.00999999</c:v>
                </c:pt>
                <c:pt idx="310">
                  <c:v>239050060.00999999</c:v>
                </c:pt>
                <c:pt idx="311">
                  <c:v>240050060.00999999</c:v>
                </c:pt>
                <c:pt idx="312">
                  <c:v>241050060.00999999</c:v>
                </c:pt>
                <c:pt idx="313">
                  <c:v>242050060.00999999</c:v>
                </c:pt>
                <c:pt idx="314">
                  <c:v>243050060.00999999</c:v>
                </c:pt>
                <c:pt idx="315">
                  <c:v>244050060.00999999</c:v>
                </c:pt>
                <c:pt idx="316">
                  <c:v>245050060.00999999</c:v>
                </c:pt>
                <c:pt idx="317">
                  <c:v>246050060.00999999</c:v>
                </c:pt>
                <c:pt idx="318">
                  <c:v>247050060.00999999</c:v>
                </c:pt>
                <c:pt idx="319">
                  <c:v>248050060.00999999</c:v>
                </c:pt>
                <c:pt idx="320">
                  <c:v>249050060.00999999</c:v>
                </c:pt>
                <c:pt idx="321">
                  <c:v>250050060.00999999</c:v>
                </c:pt>
                <c:pt idx="322">
                  <c:v>251050060.00999999</c:v>
                </c:pt>
                <c:pt idx="323">
                  <c:v>252050060.00999999</c:v>
                </c:pt>
                <c:pt idx="324">
                  <c:v>253050060.00999999</c:v>
                </c:pt>
                <c:pt idx="325">
                  <c:v>254050060.00999999</c:v>
                </c:pt>
                <c:pt idx="326">
                  <c:v>255050060.00999999</c:v>
                </c:pt>
                <c:pt idx="327">
                  <c:v>256050060.00999999</c:v>
                </c:pt>
                <c:pt idx="328">
                  <c:v>257050060.00999999</c:v>
                </c:pt>
                <c:pt idx="329">
                  <c:v>258050060.00999999</c:v>
                </c:pt>
                <c:pt idx="330">
                  <c:v>259050060.00999999</c:v>
                </c:pt>
                <c:pt idx="331">
                  <c:v>260050060.00999999</c:v>
                </c:pt>
                <c:pt idx="332">
                  <c:v>261050060.00999999</c:v>
                </c:pt>
                <c:pt idx="333">
                  <c:v>262050060.00999999</c:v>
                </c:pt>
                <c:pt idx="334">
                  <c:v>263050060.00999999</c:v>
                </c:pt>
                <c:pt idx="335">
                  <c:v>264050060.00999999</c:v>
                </c:pt>
                <c:pt idx="336">
                  <c:v>265050060.00999999</c:v>
                </c:pt>
                <c:pt idx="337">
                  <c:v>266050060.00999999</c:v>
                </c:pt>
                <c:pt idx="338">
                  <c:v>267050060.00999999</c:v>
                </c:pt>
                <c:pt idx="339">
                  <c:v>268050060.00999999</c:v>
                </c:pt>
                <c:pt idx="340">
                  <c:v>269050060.00999999</c:v>
                </c:pt>
                <c:pt idx="341">
                  <c:v>270050060.00999999</c:v>
                </c:pt>
                <c:pt idx="342">
                  <c:v>271050060.00999999</c:v>
                </c:pt>
                <c:pt idx="343">
                  <c:v>272050060.00999999</c:v>
                </c:pt>
                <c:pt idx="344">
                  <c:v>273050060.00999999</c:v>
                </c:pt>
                <c:pt idx="345">
                  <c:v>274050060.00999999</c:v>
                </c:pt>
                <c:pt idx="346">
                  <c:v>275050060.00999999</c:v>
                </c:pt>
                <c:pt idx="347">
                  <c:v>276050060.00999999</c:v>
                </c:pt>
                <c:pt idx="348">
                  <c:v>277050060.00999999</c:v>
                </c:pt>
                <c:pt idx="349">
                  <c:v>278050060.00999999</c:v>
                </c:pt>
                <c:pt idx="350">
                  <c:v>279050060.00999999</c:v>
                </c:pt>
                <c:pt idx="351">
                  <c:v>280050060.00999999</c:v>
                </c:pt>
                <c:pt idx="352">
                  <c:v>281050060.00999999</c:v>
                </c:pt>
                <c:pt idx="353">
                  <c:v>282050060.00999999</c:v>
                </c:pt>
                <c:pt idx="354">
                  <c:v>283050060.00999999</c:v>
                </c:pt>
                <c:pt idx="355">
                  <c:v>284050060.00999999</c:v>
                </c:pt>
                <c:pt idx="356">
                  <c:v>285050060.00999999</c:v>
                </c:pt>
                <c:pt idx="357">
                  <c:v>286050060.00999999</c:v>
                </c:pt>
                <c:pt idx="358">
                  <c:v>287050060.00999999</c:v>
                </c:pt>
                <c:pt idx="359">
                  <c:v>288050060.00999999</c:v>
                </c:pt>
                <c:pt idx="360">
                  <c:v>289050060.00999999</c:v>
                </c:pt>
                <c:pt idx="361">
                  <c:v>290050060.00999999</c:v>
                </c:pt>
                <c:pt idx="362">
                  <c:v>291050060.00999999</c:v>
                </c:pt>
                <c:pt idx="363">
                  <c:v>292050060.00999999</c:v>
                </c:pt>
                <c:pt idx="364">
                  <c:v>293050060.00999999</c:v>
                </c:pt>
                <c:pt idx="365">
                  <c:v>294050060.00999999</c:v>
                </c:pt>
                <c:pt idx="366">
                  <c:v>295050060.00999999</c:v>
                </c:pt>
                <c:pt idx="367">
                  <c:v>296050060.00999999</c:v>
                </c:pt>
                <c:pt idx="368">
                  <c:v>297050060.00999999</c:v>
                </c:pt>
                <c:pt idx="369">
                  <c:v>298050060.00999999</c:v>
                </c:pt>
                <c:pt idx="370">
                  <c:v>299050060.00999999</c:v>
                </c:pt>
                <c:pt idx="371">
                  <c:v>300050060.00999999</c:v>
                </c:pt>
                <c:pt idx="372">
                  <c:v>301050060.00999999</c:v>
                </c:pt>
                <c:pt idx="373">
                  <c:v>302050060.00999999</c:v>
                </c:pt>
                <c:pt idx="374">
                  <c:v>303050060.00999999</c:v>
                </c:pt>
                <c:pt idx="375">
                  <c:v>304050060.00999999</c:v>
                </c:pt>
                <c:pt idx="376">
                  <c:v>305050060.00999999</c:v>
                </c:pt>
                <c:pt idx="377">
                  <c:v>306050060.00999999</c:v>
                </c:pt>
                <c:pt idx="378">
                  <c:v>307050060.00999999</c:v>
                </c:pt>
                <c:pt idx="379">
                  <c:v>308050060.00999999</c:v>
                </c:pt>
                <c:pt idx="380">
                  <c:v>309050060.00999999</c:v>
                </c:pt>
                <c:pt idx="381">
                  <c:v>310050060.00999999</c:v>
                </c:pt>
                <c:pt idx="382">
                  <c:v>311050060.00999999</c:v>
                </c:pt>
              </c:numCache>
            </c:numRef>
          </c:xVal>
          <c:yVal>
            <c:numRef>
              <c:f>'Problema 2'!$H$56:$H$438</c:f>
              <c:numCache>
                <c:formatCode>0.0</c:formatCode>
                <c:ptCount val="383"/>
                <c:pt idx="0">
                  <c:v>162.75559234857462</c:v>
                </c:pt>
                <c:pt idx="1">
                  <c:v>135.01139127965735</c:v>
                </c:pt>
                <c:pt idx="2">
                  <c:v>131.92238872968764</c:v>
                </c:pt>
                <c:pt idx="3">
                  <c:v>130.11431774429596</c:v>
                </c:pt>
                <c:pt idx="4">
                  <c:v>128.831159732581</c:v>
                </c:pt>
                <c:pt idx="5">
                  <c:v>127.83573453077642</c:v>
                </c:pt>
                <c:pt idx="6">
                  <c:v>127.02234585644095</c:v>
                </c:pt>
                <c:pt idx="7">
                  <c:v>126.33459652137191</c:v>
                </c:pt>
                <c:pt idx="8">
                  <c:v>125.73881626012036</c:v>
                </c:pt>
                <c:pt idx="9">
                  <c:v>125.21328421252008</c:v>
                </c:pt>
                <c:pt idx="10">
                  <c:v>124.74316806297756</c:v>
                </c:pt>
                <c:pt idx="11">
                  <c:v>124.31788770812142</c:v>
                </c:pt>
                <c:pt idx="12">
                  <c:v>123.92963070650562</c:v>
                </c:pt>
                <c:pt idx="13">
                  <c:v>111.1142626887885</c:v>
                </c:pt>
                <c:pt idx="14">
                  <c:v>108.14895518152522</c:v>
                </c:pt>
                <c:pt idx="15">
                  <c:v>106.38294588081781</c:v>
                </c:pt>
                <c:pt idx="16">
                  <c:v>105.12097891879128</c:v>
                </c:pt>
                <c:pt idx="17">
                  <c:v>104.13832022038812</c:v>
                </c:pt>
                <c:pt idx="18">
                  <c:v>103.33346430496388</c:v>
                </c:pt>
                <c:pt idx="19">
                  <c:v>102.65182049930074</c:v>
                </c:pt>
                <c:pt idx="20">
                  <c:v>102.06062525498474</c:v>
                </c:pt>
                <c:pt idx="21">
                  <c:v>101.53866281780023</c:v>
                </c:pt>
                <c:pt idx="22">
                  <c:v>101.07140455659967</c:v>
                </c:pt>
                <c:pt idx="23">
                  <c:v>100.6484639305495</c:v>
                </c:pt>
                <c:pt idx="24">
                  <c:v>100.26215770540861</c:v>
                </c:pt>
                <c:pt idx="25">
                  <c:v>99.906642270080937</c:v>
                </c:pt>
                <c:pt idx="26">
                  <c:v>99.577369508970534</c:v>
                </c:pt>
                <c:pt idx="27">
                  <c:v>99.270730074602852</c:v>
                </c:pt>
                <c:pt idx="28">
                  <c:v>98.983811576925405</c:v>
                </c:pt>
                <c:pt idx="29">
                  <c:v>98.714229942263017</c:v>
                </c:pt>
                <c:pt idx="30">
                  <c:v>98.460008882781153</c:v>
                </c:pt>
                <c:pt idx="31">
                  <c:v>98.219491891556032</c:v>
                </c:pt>
                <c:pt idx="32">
                  <c:v>97.991276767842749</c:v>
                </c:pt>
                <c:pt idx="33">
                  <c:v>96.186171910548353</c:v>
                </c:pt>
                <c:pt idx="34">
                  <c:v>94.904498444115575</c:v>
                </c:pt>
                <c:pt idx="35">
                  <c:v>93.909964444090576</c:v>
                </c:pt>
                <c:pt idx="36">
                  <c:v>93.097170102171816</c:v>
                </c:pt>
                <c:pt idx="37">
                  <c:v>92.409845387231655</c:v>
                </c:pt>
                <c:pt idx="38">
                  <c:v>91.814383644126721</c:v>
                </c:pt>
                <c:pt idx="39">
                  <c:v>91.289099364307262</c:v>
                </c:pt>
                <c:pt idx="40">
                  <c:v>90.819181448803164</c:v>
                </c:pt>
                <c:pt idx="41">
                  <c:v>90.394063298534917</c:v>
                </c:pt>
                <c:pt idx="42">
                  <c:v>90.005941476417703</c:v>
                </c:pt>
                <c:pt idx="43">
                  <c:v>89.648889060655094</c:v>
                </c:pt>
                <c:pt idx="44">
                  <c:v>89.31829837219675</c:v>
                </c:pt>
                <c:pt idx="45">
                  <c:v>89.010516348928178</c:v>
                </c:pt>
                <c:pt idx="46">
                  <c:v>86.73145761574861</c:v>
                </c:pt>
                <c:pt idx="47">
                  <c:v>85.230115750107103</c:v>
                </c:pt>
                <c:pt idx="48">
                  <c:v>84.108690171685225</c:v>
                </c:pt>
                <c:pt idx="49">
                  <c:v>83.21322158066053</c:v>
                </c:pt>
                <c:pt idx="50">
                  <c:v>82.467747865376708</c:v>
                </c:pt>
                <c:pt idx="51">
                  <c:v>81.829155517724104</c:v>
                </c:pt>
                <c:pt idx="52">
                  <c:v>81.270604726130472</c:v>
                </c:pt>
                <c:pt idx="53">
                  <c:v>80.77424704077761</c:v>
                </c:pt>
                <c:pt idx="54">
                  <c:v>80.327609654952624</c:v>
                </c:pt>
                <c:pt idx="55">
                  <c:v>79.921632279150629</c:v>
                </c:pt>
                <c:pt idx="56">
                  <c:v>79.549525655237289</c:v>
                </c:pt>
                <c:pt idx="57">
                  <c:v>79.206070736732315</c:v>
                </c:pt>
                <c:pt idx="58">
                  <c:v>78.887168946520561</c:v>
                </c:pt>
                <c:pt idx="59">
                  <c:v>78.58954275027169</c:v>
                </c:pt>
                <c:pt idx="60">
                  <c:v>78.310530017383741</c:v>
                </c:pt>
                <c:pt idx="61">
                  <c:v>78.047938986324553</c:v>
                </c:pt>
                <c:pt idx="62">
                  <c:v>77.799943589147702</c:v>
                </c:pt>
                <c:pt idx="63">
                  <c:v>77.565006365740587</c:v>
                </c:pt>
                <c:pt idx="64">
                  <c:v>77.341820676735068</c:v>
                </c:pt>
                <c:pt idx="65">
                  <c:v>77.129266692719625</c:v>
                </c:pt>
                <c:pt idx="66">
                  <c:v>76.926377397380875</c:v>
                </c:pt>
                <c:pt idx="67">
                  <c:v>76.732311988967197</c:v>
                </c:pt>
                <c:pt idx="68">
                  <c:v>76.546334828380225</c:v>
                </c:pt>
                <c:pt idx="69">
                  <c:v>76.367798601311549</c:v>
                </c:pt>
                <c:pt idx="70">
                  <c:v>76.196130721019756</c:v>
                </c:pt>
                <c:pt idx="71">
                  <c:v>76.030822250968441</c:v>
                </c:pt>
                <c:pt idx="72">
                  <c:v>75.871418806913809</c:v>
                </c:pt>
                <c:pt idx="73">
                  <c:v>75.71751302859029</c:v>
                </c:pt>
                <c:pt idx="74">
                  <c:v>75.568738306853604</c:v>
                </c:pt>
                <c:pt idx="75">
                  <c:v>74.303186819859022</c:v>
                </c:pt>
                <c:pt idx="76">
                  <c:v>73.318361798134092</c:v>
                </c:pt>
                <c:pt idx="77">
                  <c:v>72.512055104424306</c:v>
                </c:pt>
                <c:pt idx="78">
                  <c:v>71.829371795300133</c:v>
                </c:pt>
                <c:pt idx="79">
                  <c:v>71.237395147933441</c:v>
                </c:pt>
                <c:pt idx="80">
                  <c:v>70.71482389749346</c:v>
                </c:pt>
                <c:pt idx="81">
                  <c:v>70.247077919268705</c:v>
                </c:pt>
                <c:pt idx="82">
                  <c:v>69.823737810584049</c:v>
                </c:pt>
                <c:pt idx="83">
                  <c:v>69.437098379299641</c:v>
                </c:pt>
                <c:pt idx="84">
                  <c:v>69.08130078421722</c:v>
                </c:pt>
                <c:pt idx="85">
                  <c:v>68.751786014058595</c:v>
                </c:pt>
                <c:pt idx="86">
                  <c:v>68.4449367205615</c:v>
                </c:pt>
                <c:pt idx="87">
                  <c:v>68.157834506226592</c:v>
                </c:pt>
                <c:pt idx="88">
                  <c:v>67.888090698887638</c:v>
                </c:pt>
                <c:pt idx="89">
                  <c:v>67.633725430991191</c:v>
                </c:pt>
                <c:pt idx="90">
                  <c:v>67.393079367343091</c:v>
                </c:pt>
                <c:pt idx="91">
                  <c:v>67.164748043029959</c:v>
                </c:pt>
                <c:pt idx="92">
                  <c:v>66.947532199205853</c:v>
                </c:pt>
                <c:pt idx="93">
                  <c:v>66.740399656018596</c:v>
                </c:pt>
                <c:pt idx="94">
                  <c:v>66.542455648830014</c:v>
                </c:pt>
                <c:pt idx="95">
                  <c:v>66.35291946885846</c:v>
                </c:pt>
                <c:pt idx="96">
                  <c:v>66.171105865738255</c:v>
                </c:pt>
                <c:pt idx="97">
                  <c:v>65.996410092598907</c:v>
                </c:pt>
                <c:pt idx="98">
                  <c:v>65.828295769724178</c:v>
                </c:pt>
                <c:pt idx="99">
                  <c:v>65.666284952412767</c:v>
                </c:pt>
                <c:pt idx="100">
                  <c:v>65.509949939438627</c:v>
                </c:pt>
                <c:pt idx="101">
                  <c:v>65.358906468426667</c:v>
                </c:pt>
                <c:pt idx="102">
                  <c:v>65.21280802556501</c:v>
                </c:pt>
                <c:pt idx="103">
                  <c:v>65.071341057597905</c:v>
                </c:pt>
                <c:pt idx="104">
                  <c:v>64.934220919679888</c:v>
                </c:pt>
                <c:pt idx="105">
                  <c:v>64.801188427415738</c:v>
                </c:pt>
                <c:pt idx="106">
                  <c:v>64.672006908107079</c:v>
                </c:pt>
                <c:pt idx="107">
                  <c:v>64.546459666908319</c:v>
                </c:pt>
                <c:pt idx="108">
                  <c:v>64.424347799748773</c:v>
                </c:pt>
                <c:pt idx="109">
                  <c:v>64.305488297587416</c:v>
                </c:pt>
                <c:pt idx="110">
                  <c:v>64.189712396637148</c:v>
                </c:pt>
                <c:pt idx="111">
                  <c:v>64.076864137228497</c:v>
                </c:pt>
                <c:pt idx="112">
                  <c:v>63.966799100429483</c:v>
                </c:pt>
                <c:pt idx="113">
                  <c:v>63.859383296743388</c:v>
                </c:pt>
                <c:pt idx="114">
                  <c:v>63.754492185432639</c:v>
                </c:pt>
                <c:pt idx="115">
                  <c:v>63.65200980646604</c:v>
                </c:pt>
                <c:pt idx="116">
                  <c:v>63.551828009916463</c:v>
                </c:pt>
                <c:pt idx="117">
                  <c:v>63.453845769968666</c:v>
                </c:pt>
                <c:pt idx="118">
                  <c:v>63.357968572628337</c:v>
                </c:pt>
                <c:pt idx="119">
                  <c:v>63.264107867830049</c:v>
                </c:pt>
                <c:pt idx="120">
                  <c:v>63.172180577983298</c:v>
                </c:pt>
                <c:pt idx="121">
                  <c:v>63.082108656120951</c:v>
                </c:pt>
                <c:pt idx="122">
                  <c:v>62.993818687760921</c:v>
                </c:pt>
                <c:pt idx="123">
                  <c:v>62.907241531392231</c:v>
                </c:pt>
                <c:pt idx="124">
                  <c:v>62.822311993174409</c:v>
                </c:pt>
                <c:pt idx="125">
                  <c:v>62.738968532015903</c:v>
                </c:pt>
                <c:pt idx="126">
                  <c:v>62.657152991689458</c:v>
                </c:pt>
                <c:pt idx="127">
                  <c:v>62.57681035706365</c:v>
                </c:pt>
                <c:pt idx="128">
                  <c:v>62.497888531891249</c:v>
                </c:pt>
                <c:pt idx="129">
                  <c:v>62.420338135906505</c:v>
                </c:pt>
                <c:pt idx="130">
                  <c:v>62.344112319252517</c:v>
                </c:pt>
                <c:pt idx="131">
                  <c:v>62.26916659249197</c:v>
                </c:pt>
                <c:pt idx="132">
                  <c:v>62.195458670657032</c:v>
                </c:pt>
                <c:pt idx="133">
                  <c:v>62.122948329969603</c:v>
                </c:pt>
                <c:pt idx="134">
                  <c:v>62.051597276016125</c:v>
                </c:pt>
                <c:pt idx="135">
                  <c:v>61.981369022295709</c:v>
                </c:pt>
                <c:pt idx="136">
                  <c:v>61.912228778176839</c:v>
                </c:pt>
                <c:pt idx="137">
                  <c:v>61.844143345401591</c:v>
                </c:pt>
                <c:pt idx="138">
                  <c:v>61.777081022366502</c:v>
                </c:pt>
                <c:pt idx="139">
                  <c:v>61.711011515489361</c:v>
                </c:pt>
                <c:pt idx="140">
                  <c:v>61.64590585704147</c:v>
                </c:pt>
                <c:pt idx="141">
                  <c:v>61.581736328887729</c:v>
                </c:pt>
                <c:pt idx="142">
                  <c:v>61.518476391631879</c:v>
                </c:pt>
                <c:pt idx="143">
                  <c:v>61.45610061871372</c:v>
                </c:pt>
                <c:pt idx="144">
                  <c:v>61.394584635048574</c:v>
                </c:pt>
                <c:pt idx="145">
                  <c:v>61.333905059838642</c:v>
                </c:pt>
                <c:pt idx="146">
                  <c:v>61.27403945322007</c:v>
                </c:pt>
                <c:pt idx="147">
                  <c:v>61.214966266441579</c:v>
                </c:pt>
                <c:pt idx="148">
                  <c:v>61.156664795297317</c:v>
                </c:pt>
                <c:pt idx="149">
                  <c:v>61.099115136562503</c:v>
                </c:pt>
                <c:pt idx="150">
                  <c:v>61.04229814720226</c:v>
                </c:pt>
                <c:pt idx="151">
                  <c:v>60.986195406144589</c:v>
                </c:pt>
                <c:pt idx="152">
                  <c:v>60.930789178426338</c:v>
                </c:pt>
                <c:pt idx="153">
                  <c:v>60.87606238153765</c:v>
                </c:pt>
                <c:pt idx="154">
                  <c:v>60.821998553805116</c:v>
                </c:pt>
                <c:pt idx="155">
                  <c:v>60.768581824667066</c:v>
                </c:pt>
                <c:pt idx="156">
                  <c:v>60.715796886706826</c:v>
                </c:pt>
                <c:pt idx="157">
                  <c:v>60.663628969320698</c:v>
                </c:pt>
                <c:pt idx="158">
                  <c:v>60.612063813907113</c:v>
                </c:pt>
                <c:pt idx="159">
                  <c:v>60.561087650473013</c:v>
                </c:pt>
                <c:pt idx="160">
                  <c:v>60.51068717556096</c:v>
                </c:pt>
                <c:pt idx="161">
                  <c:v>60.460849531409096</c:v>
                </c:pt>
                <c:pt idx="162">
                  <c:v>60.411562286261656</c:v>
                </c:pt>
                <c:pt idx="163">
                  <c:v>60.362813415755028</c:v>
                </c:pt>
                <c:pt idx="164">
                  <c:v>60.314591285309461</c:v>
                </c:pt>
                <c:pt idx="165">
                  <c:v>60.266884633461899</c:v>
                </c:pt>
                <c:pt idx="166">
                  <c:v>60.219682556080315</c:v>
                </c:pt>
                <c:pt idx="167">
                  <c:v>60.172974491404091</c:v>
                </c:pt>
                <c:pt idx="168">
                  <c:v>60.126750205859182</c:v>
                </c:pt>
                <c:pt idx="169">
                  <c:v>60.080999780600365</c:v>
                </c:pt>
                <c:pt idx="170">
                  <c:v>60.035713598736265</c:v>
                </c:pt>
                <c:pt idx="171">
                  <c:v>59.990882333196168</c:v>
                </c:pt>
                <c:pt idx="172">
                  <c:v>59.946496935200045</c:v>
                </c:pt>
                <c:pt idx="173">
                  <c:v>59.902548623296425</c:v>
                </c:pt>
                <c:pt idx="174">
                  <c:v>59.859028872934758</c:v>
                </c:pt>
                <c:pt idx="175">
                  <c:v>59.815929406541215</c:v>
                </c:pt>
                <c:pt idx="176">
                  <c:v>59.773242184069261</c:v>
                </c:pt>
                <c:pt idx="177">
                  <c:v>59.730959393997779</c:v>
                </c:pt>
                <c:pt idx="178">
                  <c:v>59.689073444751671</c:v>
                </c:pt>
                <c:pt idx="179">
                  <c:v>59.64757695652132</c:v>
                </c:pt>
                <c:pt idx="180">
                  <c:v>59.606462753458885</c:v>
                </c:pt>
                <c:pt idx="181">
                  <c:v>59.56572385623079</c:v>
                </c:pt>
                <c:pt idx="182">
                  <c:v>59.525353474907092</c:v>
                </c:pt>
                <c:pt idx="183">
                  <c:v>59.48534500216951</c:v>
                </c:pt>
                <c:pt idx="184">
                  <c:v>59.445692006821233</c:v>
                </c:pt>
                <c:pt idx="185">
                  <c:v>59.406388227582525</c:v>
                </c:pt>
                <c:pt idx="186">
                  <c:v>59.367427567157236</c:v>
                </c:pt>
                <c:pt idx="187">
                  <c:v>59.328804086555877</c:v>
                </c:pt>
                <c:pt idx="188">
                  <c:v>59.290511999662442</c:v>
                </c:pt>
                <c:pt idx="189">
                  <c:v>59.252545668032283</c:v>
                </c:pt>
                <c:pt idx="190">
                  <c:v>59.214899595909273</c:v>
                </c:pt>
                <c:pt idx="191">
                  <c:v>59.177568425451568</c:v>
                </c:pt>
                <c:pt idx="192">
                  <c:v>59.140546932155303</c:v>
                </c:pt>
                <c:pt idx="193">
                  <c:v>59.103830020466503</c:v>
                </c:pt>
                <c:pt idx="194">
                  <c:v>59.067412719572104</c:v>
                </c:pt>
                <c:pt idx="195">
                  <c:v>59.031290179361278</c:v>
                </c:pt>
                <c:pt idx="196">
                  <c:v>58.99545766654893</c:v>
                </c:pt>
                <c:pt idx="197">
                  <c:v>58.959910560953475</c:v>
                </c:pt>
                <c:pt idx="198">
                  <c:v>58.924644351921856</c:v>
                </c:pt>
                <c:pt idx="199">
                  <c:v>58.889654634894598</c:v>
                </c:pt>
                <c:pt idx="200">
                  <c:v>58.854937108104409</c:v>
                </c:pt>
                <c:pt idx="201">
                  <c:v>58.820487569402331</c:v>
                </c:pt>
                <c:pt idx="202">
                  <c:v>58.786301913205477</c:v>
                </c:pt>
                <c:pt idx="203">
                  <c:v>58.752376127560524</c:v>
                </c:pt>
                <c:pt idx="204">
                  <c:v>58.718706291318369</c:v>
                </c:pt>
                <c:pt idx="205">
                  <c:v>58.685288571414148</c:v>
                </c:pt>
                <c:pt idx="206">
                  <c:v>58.652119220248721</c:v>
                </c:pt>
                <c:pt idx="207">
                  <c:v>58.61919457316651</c:v>
                </c:pt>
                <c:pt idx="208">
                  <c:v>58.586511046025706</c:v>
                </c:pt>
                <c:pt idx="209">
                  <c:v>58.554065132856906</c:v>
                </c:pt>
                <c:pt idx="210">
                  <c:v>58.521853403606158</c:v>
                </c:pt>
                <c:pt idx="211">
                  <c:v>58.489872501958956</c:v>
                </c:pt>
                <c:pt idx="212">
                  <c:v>58.458119143241575</c:v>
                </c:pt>
                <c:pt idx="213">
                  <c:v>58.426590112396511</c:v>
                </c:pt>
                <c:pt idx="214">
                  <c:v>58.395282262029085</c:v>
                </c:pt>
                <c:pt idx="215">
                  <c:v>58.364192510521903</c:v>
                </c:pt>
                <c:pt idx="216">
                  <c:v>58.333317840214661</c:v>
                </c:pt>
                <c:pt idx="217">
                  <c:v>58.302655295646488</c:v>
                </c:pt>
                <c:pt idx="218">
                  <c:v>58.272201981858132</c:v>
                </c:pt>
                <c:pt idx="219">
                  <c:v>58.241955062751813</c:v>
                </c:pt>
                <c:pt idx="220">
                  <c:v>58.211911759506208</c:v>
                </c:pt>
                <c:pt idx="221">
                  <c:v>58.182069349044482</c:v>
                </c:pt>
                <c:pt idx="222">
                  <c:v>58.152425162553172</c:v>
                </c:pt>
                <c:pt idx="223">
                  <c:v>58.122976584049908</c:v>
                </c:pt>
                <c:pt idx="224">
                  <c:v>58.093721048998091</c:v>
                </c:pt>
                <c:pt idx="225">
                  <c:v>58.064656042966817</c:v>
                </c:pt>
                <c:pt idx="226">
                  <c:v>58.035779100333855</c:v>
                </c:pt>
                <c:pt idx="227">
                  <c:v>58.007087803030714</c:v>
                </c:pt>
                <c:pt idx="228">
                  <c:v>57.978579779327362</c:v>
                </c:pt>
                <c:pt idx="229">
                  <c:v>57.950252702655916</c:v>
                </c:pt>
                <c:pt idx="230">
                  <c:v>57.922104290471097</c:v>
                </c:pt>
                <c:pt idx="231">
                  <c:v>57.894132303146662</c:v>
                </c:pt>
                <c:pt idx="232">
                  <c:v>57.866334542906017</c:v>
                </c:pt>
                <c:pt idx="233">
                  <c:v>57.83870885278597</c:v>
                </c:pt>
                <c:pt idx="234">
                  <c:v>57.811253115632539</c:v>
                </c:pt>
                <c:pt idx="235">
                  <c:v>57.783965253127079</c:v>
                </c:pt>
                <c:pt idx="236">
                  <c:v>57.756843224842441</c:v>
                </c:pt>
                <c:pt idx="237">
                  <c:v>57.729885027327313</c:v>
                </c:pt>
                <c:pt idx="238">
                  <c:v>57.703088693218177</c:v>
                </c:pt>
                <c:pt idx="239">
                  <c:v>57.676452290377767</c:v>
                </c:pt>
                <c:pt idx="240">
                  <c:v>57.649973921059114</c:v>
                </c:pt>
                <c:pt idx="241">
                  <c:v>57.623651721094134</c:v>
                </c:pt>
                <c:pt idx="242">
                  <c:v>57.59748385910612</c:v>
                </c:pt>
                <c:pt idx="243">
                  <c:v>57.57146853574514</c:v>
                </c:pt>
                <c:pt idx="244">
                  <c:v>57.545603982945551</c:v>
                </c:pt>
                <c:pt idx="245">
                  <c:v>57.519888463204964</c:v>
                </c:pt>
                <c:pt idx="246">
                  <c:v>57.494320268883911</c:v>
                </c:pt>
                <c:pt idx="247">
                  <c:v>57.468897721525266</c:v>
                </c:pt>
                <c:pt idx="248">
                  <c:v>57.443619171193191</c:v>
                </c:pt>
                <c:pt idx="249">
                  <c:v>57.41848299583053</c:v>
                </c:pt>
                <c:pt idx="250">
                  <c:v>57.39348760063416</c:v>
                </c:pt>
                <c:pt idx="251">
                  <c:v>57.368631417447958</c:v>
                </c:pt>
                <c:pt idx="252">
                  <c:v>57.343912904172399</c:v>
                </c:pt>
                <c:pt idx="253">
                  <c:v>57.319330544190365</c:v>
                </c:pt>
                <c:pt idx="254">
                  <c:v>57.294882845808928</c:v>
                </c:pt>
                <c:pt idx="255">
                  <c:v>57.270568341716029</c:v>
                </c:pt>
                <c:pt idx="256">
                  <c:v>57.246385588452142</c:v>
                </c:pt>
                <c:pt idx="257">
                  <c:v>57.222333165896018</c:v>
                </c:pt>
                <c:pt idx="258">
                  <c:v>57.198409676764285</c:v>
                </c:pt>
                <c:pt idx="259">
                  <c:v>57.174613746124365</c:v>
                </c:pt>
                <c:pt idx="260">
                  <c:v>57.150944020920235</c:v>
                </c:pt>
                <c:pt idx="261">
                  <c:v>57.127399169510895</c:v>
                </c:pt>
                <c:pt idx="262">
                  <c:v>57.103977881220715</c:v>
                </c:pt>
                <c:pt idx="263">
                  <c:v>57.08067886590166</c:v>
                </c:pt>
                <c:pt idx="264">
                  <c:v>57.057500853506866</c:v>
                </c:pt>
                <c:pt idx="265">
                  <c:v>57.034442593675223</c:v>
                </c:pt>
                <c:pt idx="266">
                  <c:v>57.011502855326583</c:v>
                </c:pt>
                <c:pt idx="267">
                  <c:v>56.988680426267379</c:v>
                </c:pt>
                <c:pt idx="268">
                  <c:v>56.965974112806236</c:v>
                </c:pt>
                <c:pt idx="269">
                  <c:v>56.94338273937943</c:v>
                </c:pt>
                <c:pt idx="270">
                  <c:v>56.920905148185582</c:v>
                </c:pt>
                <c:pt idx="271">
                  <c:v>56.898540198829622</c:v>
                </c:pt>
                <c:pt idx="272">
                  <c:v>56.876286767975657</c:v>
                </c:pt>
                <c:pt idx="273">
                  <c:v>56.854143749008344</c:v>
                </c:pt>
                <c:pt idx="274">
                  <c:v>56.832110051702784</c:v>
                </c:pt>
                <c:pt idx="275">
                  <c:v>56.810184601902293</c:v>
                </c:pt>
                <c:pt idx="276">
                  <c:v>56.788366341204338</c:v>
                </c:pt>
                <c:pt idx="277">
                  <c:v>56.766654226653813</c:v>
                </c:pt>
                <c:pt idx="278">
                  <c:v>56.745047230443987</c:v>
                </c:pt>
                <c:pt idx="279">
                  <c:v>56.723544339624482</c:v>
                </c:pt>
                <c:pt idx="280">
                  <c:v>56.702144555816389</c:v>
                </c:pt>
                <c:pt idx="281">
                  <c:v>56.680846894934092</c:v>
                </c:pt>
                <c:pt idx="282">
                  <c:v>56.659650386913697</c:v>
                </c:pt>
                <c:pt idx="283">
                  <c:v>56.638554075447928</c:v>
                </c:pt>
                <c:pt idx="284">
                  <c:v>56.617557017727265</c:v>
                </c:pt>
                <c:pt idx="285">
                  <c:v>56.596658284187072</c:v>
                </c:pt>
                <c:pt idx="286">
                  <c:v>56.575856958260673</c:v>
                </c:pt>
                <c:pt idx="287">
                  <c:v>56.555152136138162</c:v>
                </c:pt>
                <c:pt idx="288">
                  <c:v>56.534542926530747</c:v>
                </c:pt>
                <c:pt idx="289">
                  <c:v>56.51402845044052</c:v>
                </c:pt>
                <c:pt idx="290">
                  <c:v>56.493607840935539</c:v>
                </c:pt>
                <c:pt idx="291">
                  <c:v>56.47328024292996</c:v>
                </c:pt>
                <c:pt idx="292">
                  <c:v>56.453044812969182</c:v>
                </c:pt>
                <c:pt idx="293">
                  <c:v>56.432900719019898</c:v>
                </c:pt>
                <c:pt idx="294">
                  <c:v>56.412847140264773</c:v>
                </c:pt>
                <c:pt idx="295">
                  <c:v>56.39288326690172</c:v>
                </c:pt>
                <c:pt idx="296">
                  <c:v>56.37300829994777</c:v>
                </c:pt>
                <c:pt idx="297">
                  <c:v>56.353221451047148</c:v>
                </c:pt>
                <c:pt idx="298">
                  <c:v>56.333521942283596</c:v>
                </c:pt>
                <c:pt idx="299">
                  <c:v>56.313909005996933</c:v>
                </c:pt>
                <c:pt idx="300">
                  <c:v>56.294381884603538</c:v>
                </c:pt>
                <c:pt idx="301">
                  <c:v>56.274939830420706</c:v>
                </c:pt>
                <c:pt idx="302">
                  <c:v>56.255582105494952</c:v>
                </c:pt>
                <c:pt idx="303">
                  <c:v>56.236307981433868</c:v>
                </c:pt>
                <c:pt idx="304">
                  <c:v>56.217116739241689</c:v>
                </c:pt>
                <c:pt idx="305">
                  <c:v>56.1980076691584</c:v>
                </c:pt>
                <c:pt idx="306">
                  <c:v>56.178980070502135</c:v>
                </c:pt>
                <c:pt idx="307">
                  <c:v>56.160033251515102</c:v>
                </c:pt>
                <c:pt idx="308">
                  <c:v>56.141166529212626</c:v>
                </c:pt>
                <c:pt idx="309">
                  <c:v>56.122379229235463</c:v>
                </c:pt>
                <c:pt idx="310">
                  <c:v>56.10367068570514</c:v>
                </c:pt>
                <c:pt idx="311">
                  <c:v>56.085040241082311</c:v>
                </c:pt>
                <c:pt idx="312">
                  <c:v>56.066487246028188</c:v>
                </c:pt>
                <c:pt idx="313">
                  <c:v>56.048011059268632</c:v>
                </c:pt>
                <c:pt idx="314">
                  <c:v>56.029611047461202</c:v>
                </c:pt>
                <c:pt idx="315">
                  <c:v>56.011286585064894</c:v>
                </c:pt>
                <c:pt idx="316">
                  <c:v>55.99303705421255</c:v>
                </c:pt>
                <c:pt idx="317">
                  <c:v>55.974861844585774</c:v>
                </c:pt>
                <c:pt idx="318">
                  <c:v>55.956760353292566</c:v>
                </c:pt>
                <c:pt idx="319">
                  <c:v>55.938731984747207</c:v>
                </c:pt>
                <c:pt idx="320">
                  <c:v>55.920776150552811</c:v>
                </c:pt>
                <c:pt idx="321">
                  <c:v>55.902892269385973</c:v>
                </c:pt>
                <c:pt idx="322">
                  <c:v>55.885079766883919</c:v>
                </c:pt>
                <c:pt idx="323">
                  <c:v>55.86733807553378</c:v>
                </c:pt>
                <c:pt idx="324">
                  <c:v>55.849666634564088</c:v>
                </c:pt>
                <c:pt idx="325">
                  <c:v>55.832064889838506</c:v>
                </c:pt>
                <c:pt idx="326">
                  <c:v>55.814532293751469</c:v>
                </c:pt>
                <c:pt idx="327">
                  <c:v>55.797068305126018</c:v>
                </c:pt>
                <c:pt idx="328">
                  <c:v>55.779672389113472</c:v>
                </c:pt>
                <c:pt idx="329">
                  <c:v>55.76234401709533</c:v>
                </c:pt>
                <c:pt idx="330">
                  <c:v>55.745082666586683</c:v>
                </c:pt>
                <c:pt idx="331">
                  <c:v>55.727887821141834</c:v>
                </c:pt>
                <c:pt idx="332">
                  <c:v>55.71075897026148</c:v>
                </c:pt>
                <c:pt idx="333">
                  <c:v>55.693695609301841</c:v>
                </c:pt>
                <c:pt idx="334">
                  <c:v>55.676697239385419</c:v>
                </c:pt>
                <c:pt idx="335">
                  <c:v>55.65976336731346</c:v>
                </c:pt>
                <c:pt idx="336">
                  <c:v>55.642893505480146</c:v>
                </c:pt>
                <c:pt idx="337">
                  <c:v>55.626087171788313</c:v>
                </c:pt>
                <c:pt idx="338">
                  <c:v>55.609343889566773</c:v>
                </c:pt>
                <c:pt idx="339">
                  <c:v>55.592663187489222</c:v>
                </c:pt>
                <c:pt idx="340">
                  <c:v>55.576044599494594</c:v>
                </c:pt>
                <c:pt idx="341">
                  <c:v>55.559487664708968</c:v>
                </c:pt>
                <c:pt idx="342">
                  <c:v>55.542991927368845</c:v>
                </c:pt>
                <c:pt idx="343">
                  <c:v>55.526556936745905</c:v>
                </c:pt>
                <c:pt idx="344">
                  <c:v>55.510182247073047</c:v>
                </c:pt>
                <c:pt idx="345">
                  <c:v>55.493867417471932</c:v>
                </c:pt>
                <c:pt idx="346">
                  <c:v>55.477612011881618</c:v>
                </c:pt>
                <c:pt idx="347">
                  <c:v>55.461415598988808</c:v>
                </c:pt>
                <c:pt idx="348">
                  <c:v>55.445277752159072</c:v>
                </c:pt>
                <c:pt idx="349">
                  <c:v>55.429198049369404</c:v>
                </c:pt>
                <c:pt idx="350">
                  <c:v>55.413176073142012</c:v>
                </c:pt>
                <c:pt idx="351">
                  <c:v>55.397211410479343</c:v>
                </c:pt>
                <c:pt idx="352">
                  <c:v>55.381303652800156</c:v>
                </c:pt>
                <c:pt idx="353">
                  <c:v>55.365452395876773</c:v>
                </c:pt>
                <c:pt idx="354">
                  <c:v>55.34965723977345</c:v>
                </c:pt>
                <c:pt idx="355">
                  <c:v>55.333917788785826</c:v>
                </c:pt>
                <c:pt idx="356">
                  <c:v>55.318233651381505</c:v>
                </c:pt>
                <c:pt idx="357">
                  <c:v>55.302604440141508</c:v>
                </c:pt>
                <c:pt idx="358">
                  <c:v>55.287029771702919</c:v>
                </c:pt>
                <c:pt idx="359">
                  <c:v>55.271509266702466</c:v>
                </c:pt>
                <c:pt idx="360">
                  <c:v>55.256042549721073</c:v>
                </c:pt>
                <c:pt idx="361">
                  <c:v>55.240629249229315</c:v>
                </c:pt>
                <c:pt idx="362">
                  <c:v>55.225268997533931</c:v>
                </c:pt>
                <c:pt idx="363">
                  <c:v>55.209961430725215</c:v>
                </c:pt>
                <c:pt idx="364">
                  <c:v>55.194706188625176</c:v>
                </c:pt>
                <c:pt idx="365">
                  <c:v>55.17950291473683</c:v>
                </c:pt>
                <c:pt idx="366">
                  <c:v>55.164351256194095</c:v>
                </c:pt>
                <c:pt idx="367">
                  <c:v>55.149250863712666</c:v>
                </c:pt>
                <c:pt idx="368">
                  <c:v>55.134201391541779</c:v>
                </c:pt>
                <c:pt idx="369">
                  <c:v>55.11920249741668</c:v>
                </c:pt>
                <c:pt idx="370">
                  <c:v>55.104253842511781</c:v>
                </c:pt>
                <c:pt idx="371">
                  <c:v>55.089355091395007</c:v>
                </c:pt>
                <c:pt idx="372">
                  <c:v>55.074505911982342</c:v>
                </c:pt>
                <c:pt idx="373">
                  <c:v>55.059705975493657</c:v>
                </c:pt>
                <c:pt idx="374">
                  <c:v>55.04495495640883</c:v>
                </c:pt>
                <c:pt idx="375">
                  <c:v>55.030252532424981</c:v>
                </c:pt>
                <c:pt idx="376">
                  <c:v>55.01559838441402</c:v>
                </c:pt>
                <c:pt idx="377">
                  <c:v>55.000992196381276</c:v>
                </c:pt>
                <c:pt idx="378">
                  <c:v>54.98643365542442</c:v>
                </c:pt>
                <c:pt idx="379">
                  <c:v>54.97192245169343</c:v>
                </c:pt>
                <c:pt idx="380">
                  <c:v>54.95745827835087</c:v>
                </c:pt>
                <c:pt idx="381">
                  <c:v>54.943040831533082</c:v>
                </c:pt>
                <c:pt idx="382">
                  <c:v>54.928669810311774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E-4096-B429-A225B31C3632}"/>
            </c:ext>
          </c:extLst>
        </c:ser>
        <c:ser>
          <c:idx val="2"/>
          <c:order val="2"/>
          <c:tx>
            <c:strRef>
              <c:f>'Problema 2'!$I$54</c:f>
              <c:strCache>
                <c:ptCount val="1"/>
                <c:pt idx="0">
                  <c:v>S3 = 0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'Problema 2'!$C$56:$C$438</c:f>
              <c:numCache>
                <c:formatCode>General</c:formatCode>
                <c:ptCount val="383"/>
                <c:pt idx="0">
                  <c:v>0.01</c:v>
                </c:pt>
                <c:pt idx="1">
                  <c:v>5.01</c:v>
                </c:pt>
                <c:pt idx="2">
                  <c:v>10.01</c:v>
                </c:pt>
                <c:pt idx="3">
                  <c:v>15.01</c:v>
                </c:pt>
                <c:pt idx="4">
                  <c:v>20.009999999999998</c:v>
                </c:pt>
                <c:pt idx="5">
                  <c:v>25.009999999999998</c:v>
                </c:pt>
                <c:pt idx="6">
                  <c:v>30.009999999999998</c:v>
                </c:pt>
                <c:pt idx="7">
                  <c:v>35.01</c:v>
                </c:pt>
                <c:pt idx="8">
                  <c:v>40.01</c:v>
                </c:pt>
                <c:pt idx="9">
                  <c:v>45.01</c:v>
                </c:pt>
                <c:pt idx="10">
                  <c:v>50.01</c:v>
                </c:pt>
                <c:pt idx="11">
                  <c:v>55.01</c:v>
                </c:pt>
                <c:pt idx="12">
                  <c:v>60.01</c:v>
                </c:pt>
                <c:pt idx="13">
                  <c:v>1060.01</c:v>
                </c:pt>
                <c:pt idx="14">
                  <c:v>2060.0100000000002</c:v>
                </c:pt>
                <c:pt idx="15">
                  <c:v>3060.01</c:v>
                </c:pt>
                <c:pt idx="16">
                  <c:v>4060.01</c:v>
                </c:pt>
                <c:pt idx="17">
                  <c:v>5060.01</c:v>
                </c:pt>
                <c:pt idx="18">
                  <c:v>6060.01</c:v>
                </c:pt>
                <c:pt idx="19">
                  <c:v>7060.01</c:v>
                </c:pt>
                <c:pt idx="20">
                  <c:v>8060.01</c:v>
                </c:pt>
                <c:pt idx="21">
                  <c:v>9060.01</c:v>
                </c:pt>
                <c:pt idx="22">
                  <c:v>10060.01</c:v>
                </c:pt>
                <c:pt idx="23">
                  <c:v>11060.01</c:v>
                </c:pt>
                <c:pt idx="24">
                  <c:v>12060.01</c:v>
                </c:pt>
                <c:pt idx="25">
                  <c:v>13060.01</c:v>
                </c:pt>
                <c:pt idx="26">
                  <c:v>14060.01</c:v>
                </c:pt>
                <c:pt idx="27">
                  <c:v>15060.01</c:v>
                </c:pt>
                <c:pt idx="28">
                  <c:v>16060.01</c:v>
                </c:pt>
                <c:pt idx="29">
                  <c:v>17060.010000000002</c:v>
                </c:pt>
                <c:pt idx="30">
                  <c:v>18060.010000000002</c:v>
                </c:pt>
                <c:pt idx="31">
                  <c:v>19060.010000000002</c:v>
                </c:pt>
                <c:pt idx="32">
                  <c:v>20060.010000000002</c:v>
                </c:pt>
                <c:pt idx="33">
                  <c:v>30060.010000000002</c:v>
                </c:pt>
                <c:pt idx="34">
                  <c:v>40060.01</c:v>
                </c:pt>
                <c:pt idx="35">
                  <c:v>50060.01</c:v>
                </c:pt>
                <c:pt idx="36">
                  <c:v>60060.01</c:v>
                </c:pt>
                <c:pt idx="37">
                  <c:v>70060.010000000009</c:v>
                </c:pt>
                <c:pt idx="38">
                  <c:v>80060.010000000009</c:v>
                </c:pt>
                <c:pt idx="39">
                  <c:v>90060.010000000009</c:v>
                </c:pt>
                <c:pt idx="40">
                  <c:v>100060.01000000001</c:v>
                </c:pt>
                <c:pt idx="41">
                  <c:v>110060.01000000001</c:v>
                </c:pt>
                <c:pt idx="42">
                  <c:v>120060.01000000001</c:v>
                </c:pt>
                <c:pt idx="43">
                  <c:v>130060.01000000001</c:v>
                </c:pt>
                <c:pt idx="44">
                  <c:v>140060.01</c:v>
                </c:pt>
                <c:pt idx="45">
                  <c:v>150060.01</c:v>
                </c:pt>
                <c:pt idx="46">
                  <c:v>250060.01</c:v>
                </c:pt>
                <c:pt idx="47">
                  <c:v>350060.01</c:v>
                </c:pt>
                <c:pt idx="48">
                  <c:v>450060.01</c:v>
                </c:pt>
                <c:pt idx="49">
                  <c:v>550060.01</c:v>
                </c:pt>
                <c:pt idx="50">
                  <c:v>650060.01</c:v>
                </c:pt>
                <c:pt idx="51">
                  <c:v>750060.01</c:v>
                </c:pt>
                <c:pt idx="52">
                  <c:v>850060.01</c:v>
                </c:pt>
                <c:pt idx="53">
                  <c:v>950060.01</c:v>
                </c:pt>
                <c:pt idx="54">
                  <c:v>1050060.01</c:v>
                </c:pt>
                <c:pt idx="55">
                  <c:v>1150060.01</c:v>
                </c:pt>
                <c:pt idx="56">
                  <c:v>1250060.01</c:v>
                </c:pt>
                <c:pt idx="57">
                  <c:v>1350060.01</c:v>
                </c:pt>
                <c:pt idx="58">
                  <c:v>1450060.01</c:v>
                </c:pt>
                <c:pt idx="59">
                  <c:v>1550060.01</c:v>
                </c:pt>
                <c:pt idx="60">
                  <c:v>1650060.01</c:v>
                </c:pt>
                <c:pt idx="61">
                  <c:v>1750060.01</c:v>
                </c:pt>
                <c:pt idx="62">
                  <c:v>1850060.01</c:v>
                </c:pt>
                <c:pt idx="63">
                  <c:v>1950060.01</c:v>
                </c:pt>
                <c:pt idx="64">
                  <c:v>2050060.01</c:v>
                </c:pt>
                <c:pt idx="65">
                  <c:v>2150060.0099999998</c:v>
                </c:pt>
                <c:pt idx="66">
                  <c:v>2250060.0099999998</c:v>
                </c:pt>
                <c:pt idx="67">
                  <c:v>2350060.0099999998</c:v>
                </c:pt>
                <c:pt idx="68">
                  <c:v>2450060.0099999998</c:v>
                </c:pt>
                <c:pt idx="69">
                  <c:v>2550060.0099999998</c:v>
                </c:pt>
                <c:pt idx="70">
                  <c:v>2650060.0099999998</c:v>
                </c:pt>
                <c:pt idx="71">
                  <c:v>2750060.01</c:v>
                </c:pt>
                <c:pt idx="72">
                  <c:v>2850060.01</c:v>
                </c:pt>
                <c:pt idx="73">
                  <c:v>2950060.01</c:v>
                </c:pt>
                <c:pt idx="74">
                  <c:v>3050060.01</c:v>
                </c:pt>
                <c:pt idx="75">
                  <c:v>4050060.01</c:v>
                </c:pt>
                <c:pt idx="76">
                  <c:v>5050060.01</c:v>
                </c:pt>
                <c:pt idx="77">
                  <c:v>6050060.0099999998</c:v>
                </c:pt>
                <c:pt idx="78">
                  <c:v>7050060.0099999998</c:v>
                </c:pt>
                <c:pt idx="79">
                  <c:v>8050060.0099999998</c:v>
                </c:pt>
                <c:pt idx="80">
                  <c:v>9050060.0099999998</c:v>
                </c:pt>
                <c:pt idx="81">
                  <c:v>10050060.01</c:v>
                </c:pt>
                <c:pt idx="82">
                  <c:v>11050060.01</c:v>
                </c:pt>
                <c:pt idx="83">
                  <c:v>12050060.01</c:v>
                </c:pt>
                <c:pt idx="84">
                  <c:v>13050060.01</c:v>
                </c:pt>
                <c:pt idx="85">
                  <c:v>14050060.01</c:v>
                </c:pt>
                <c:pt idx="86">
                  <c:v>15050060.01</c:v>
                </c:pt>
                <c:pt idx="87">
                  <c:v>16050060.01</c:v>
                </c:pt>
                <c:pt idx="88">
                  <c:v>17050060.009999998</c:v>
                </c:pt>
                <c:pt idx="89">
                  <c:v>18050060.009999998</c:v>
                </c:pt>
                <c:pt idx="90">
                  <c:v>19050060.009999998</c:v>
                </c:pt>
                <c:pt idx="91">
                  <c:v>20050060.009999998</c:v>
                </c:pt>
                <c:pt idx="92">
                  <c:v>21050060.009999998</c:v>
                </c:pt>
                <c:pt idx="93">
                  <c:v>22050060.009999998</c:v>
                </c:pt>
                <c:pt idx="94">
                  <c:v>23050060.009999998</c:v>
                </c:pt>
                <c:pt idx="95">
                  <c:v>24050060.009999998</c:v>
                </c:pt>
                <c:pt idx="96">
                  <c:v>25050060.009999998</c:v>
                </c:pt>
                <c:pt idx="97">
                  <c:v>26050060.009999998</c:v>
                </c:pt>
                <c:pt idx="98">
                  <c:v>27050060.009999998</c:v>
                </c:pt>
                <c:pt idx="99">
                  <c:v>28050060.009999998</c:v>
                </c:pt>
                <c:pt idx="100">
                  <c:v>29050060.009999998</c:v>
                </c:pt>
                <c:pt idx="101">
                  <c:v>30050060.009999998</c:v>
                </c:pt>
                <c:pt idx="102">
                  <c:v>31050060.009999998</c:v>
                </c:pt>
                <c:pt idx="103">
                  <c:v>32050060.009999998</c:v>
                </c:pt>
                <c:pt idx="104">
                  <c:v>33050060.009999998</c:v>
                </c:pt>
                <c:pt idx="105">
                  <c:v>34050060.009999998</c:v>
                </c:pt>
                <c:pt idx="106">
                  <c:v>35050060.009999998</c:v>
                </c:pt>
                <c:pt idx="107">
                  <c:v>36050060.009999998</c:v>
                </c:pt>
                <c:pt idx="108">
                  <c:v>37050060.009999998</c:v>
                </c:pt>
                <c:pt idx="109">
                  <c:v>38050060.009999998</c:v>
                </c:pt>
                <c:pt idx="110">
                  <c:v>39050060.009999998</c:v>
                </c:pt>
                <c:pt idx="111">
                  <c:v>40050060.009999998</c:v>
                </c:pt>
                <c:pt idx="112">
                  <c:v>41050060.009999998</c:v>
                </c:pt>
                <c:pt idx="113">
                  <c:v>42050060.009999998</c:v>
                </c:pt>
                <c:pt idx="114">
                  <c:v>43050060.009999998</c:v>
                </c:pt>
                <c:pt idx="115">
                  <c:v>44050060.009999998</c:v>
                </c:pt>
                <c:pt idx="116">
                  <c:v>45050060.009999998</c:v>
                </c:pt>
                <c:pt idx="117">
                  <c:v>46050060.009999998</c:v>
                </c:pt>
                <c:pt idx="118">
                  <c:v>47050060.009999998</c:v>
                </c:pt>
                <c:pt idx="119">
                  <c:v>48050060.009999998</c:v>
                </c:pt>
                <c:pt idx="120">
                  <c:v>49050060.009999998</c:v>
                </c:pt>
                <c:pt idx="121">
                  <c:v>50050060.009999998</c:v>
                </c:pt>
                <c:pt idx="122">
                  <c:v>51050060.009999998</c:v>
                </c:pt>
                <c:pt idx="123">
                  <c:v>52050060.009999998</c:v>
                </c:pt>
                <c:pt idx="124">
                  <c:v>53050060.009999998</c:v>
                </c:pt>
                <c:pt idx="125">
                  <c:v>54050060.009999998</c:v>
                </c:pt>
                <c:pt idx="126">
                  <c:v>55050060.009999998</c:v>
                </c:pt>
                <c:pt idx="127">
                  <c:v>56050060.009999998</c:v>
                </c:pt>
                <c:pt idx="128">
                  <c:v>57050060.009999998</c:v>
                </c:pt>
                <c:pt idx="129">
                  <c:v>58050060.009999998</c:v>
                </c:pt>
                <c:pt idx="130">
                  <c:v>59050060.009999998</c:v>
                </c:pt>
                <c:pt idx="131">
                  <c:v>60050060.009999998</c:v>
                </c:pt>
                <c:pt idx="132">
                  <c:v>61050060.009999998</c:v>
                </c:pt>
                <c:pt idx="133">
                  <c:v>62050060.009999998</c:v>
                </c:pt>
                <c:pt idx="134">
                  <c:v>63050060.009999998</c:v>
                </c:pt>
                <c:pt idx="135">
                  <c:v>64050060.009999998</c:v>
                </c:pt>
                <c:pt idx="136">
                  <c:v>65050060.009999998</c:v>
                </c:pt>
                <c:pt idx="137">
                  <c:v>66050060.009999998</c:v>
                </c:pt>
                <c:pt idx="138">
                  <c:v>67050060.009999998</c:v>
                </c:pt>
                <c:pt idx="139">
                  <c:v>68050060.00999999</c:v>
                </c:pt>
                <c:pt idx="140">
                  <c:v>69050060.00999999</c:v>
                </c:pt>
                <c:pt idx="141">
                  <c:v>70050060.00999999</c:v>
                </c:pt>
                <c:pt idx="142">
                  <c:v>71050060.00999999</c:v>
                </c:pt>
                <c:pt idx="143">
                  <c:v>72050060.00999999</c:v>
                </c:pt>
                <c:pt idx="144">
                  <c:v>73050060.00999999</c:v>
                </c:pt>
                <c:pt idx="145">
                  <c:v>74050060.00999999</c:v>
                </c:pt>
                <c:pt idx="146">
                  <c:v>75050060.00999999</c:v>
                </c:pt>
                <c:pt idx="147">
                  <c:v>76050060.00999999</c:v>
                </c:pt>
                <c:pt idx="148">
                  <c:v>77050060.00999999</c:v>
                </c:pt>
                <c:pt idx="149">
                  <c:v>78050060.00999999</c:v>
                </c:pt>
                <c:pt idx="150">
                  <c:v>79050060.00999999</c:v>
                </c:pt>
                <c:pt idx="151">
                  <c:v>80050060.00999999</c:v>
                </c:pt>
                <c:pt idx="152">
                  <c:v>81050060.00999999</c:v>
                </c:pt>
                <c:pt idx="153">
                  <c:v>82050060.00999999</c:v>
                </c:pt>
                <c:pt idx="154">
                  <c:v>83050060.00999999</c:v>
                </c:pt>
                <c:pt idx="155">
                  <c:v>84050060.00999999</c:v>
                </c:pt>
                <c:pt idx="156">
                  <c:v>85050060.00999999</c:v>
                </c:pt>
                <c:pt idx="157">
                  <c:v>86050060.00999999</c:v>
                </c:pt>
                <c:pt idx="158">
                  <c:v>87050060.00999999</c:v>
                </c:pt>
                <c:pt idx="159">
                  <c:v>88050060.00999999</c:v>
                </c:pt>
                <c:pt idx="160">
                  <c:v>89050060.00999999</c:v>
                </c:pt>
                <c:pt idx="161">
                  <c:v>90050060.00999999</c:v>
                </c:pt>
                <c:pt idx="162">
                  <c:v>91050060.00999999</c:v>
                </c:pt>
                <c:pt idx="163">
                  <c:v>92050060.00999999</c:v>
                </c:pt>
                <c:pt idx="164">
                  <c:v>93050060.00999999</c:v>
                </c:pt>
                <c:pt idx="165">
                  <c:v>94050060.00999999</c:v>
                </c:pt>
                <c:pt idx="166">
                  <c:v>95050060.00999999</c:v>
                </c:pt>
                <c:pt idx="167">
                  <c:v>96050060.00999999</c:v>
                </c:pt>
                <c:pt idx="168">
                  <c:v>97050060.00999999</c:v>
                </c:pt>
                <c:pt idx="169">
                  <c:v>98050060.00999999</c:v>
                </c:pt>
                <c:pt idx="170">
                  <c:v>99050060.00999999</c:v>
                </c:pt>
                <c:pt idx="171">
                  <c:v>100050060.00999999</c:v>
                </c:pt>
                <c:pt idx="172">
                  <c:v>101050060.00999999</c:v>
                </c:pt>
                <c:pt idx="173">
                  <c:v>102050060.00999999</c:v>
                </c:pt>
                <c:pt idx="174">
                  <c:v>103050060.00999999</c:v>
                </c:pt>
                <c:pt idx="175">
                  <c:v>104050060.00999999</c:v>
                </c:pt>
                <c:pt idx="176">
                  <c:v>105050060.00999999</c:v>
                </c:pt>
                <c:pt idx="177">
                  <c:v>106050060.00999999</c:v>
                </c:pt>
                <c:pt idx="178">
                  <c:v>107050060.00999999</c:v>
                </c:pt>
                <c:pt idx="179">
                  <c:v>108050060.00999999</c:v>
                </c:pt>
                <c:pt idx="180">
                  <c:v>109050060.00999999</c:v>
                </c:pt>
                <c:pt idx="181">
                  <c:v>110050060.00999999</c:v>
                </c:pt>
                <c:pt idx="182">
                  <c:v>111050060.00999999</c:v>
                </c:pt>
                <c:pt idx="183">
                  <c:v>112050060.00999999</c:v>
                </c:pt>
                <c:pt idx="184">
                  <c:v>113050060.00999999</c:v>
                </c:pt>
                <c:pt idx="185">
                  <c:v>114050060.00999999</c:v>
                </c:pt>
                <c:pt idx="186">
                  <c:v>115050060.00999999</c:v>
                </c:pt>
                <c:pt idx="187">
                  <c:v>116050060.00999999</c:v>
                </c:pt>
                <c:pt idx="188">
                  <c:v>117050060.00999999</c:v>
                </c:pt>
                <c:pt idx="189">
                  <c:v>118050060.00999999</c:v>
                </c:pt>
                <c:pt idx="190">
                  <c:v>119050060.00999999</c:v>
                </c:pt>
                <c:pt idx="191">
                  <c:v>120050060.00999999</c:v>
                </c:pt>
                <c:pt idx="192">
                  <c:v>121050060.00999999</c:v>
                </c:pt>
                <c:pt idx="193">
                  <c:v>122050060.00999999</c:v>
                </c:pt>
                <c:pt idx="194">
                  <c:v>123050060.00999999</c:v>
                </c:pt>
                <c:pt idx="195">
                  <c:v>124050060.00999999</c:v>
                </c:pt>
                <c:pt idx="196">
                  <c:v>125050060.00999999</c:v>
                </c:pt>
                <c:pt idx="197">
                  <c:v>126050060.00999999</c:v>
                </c:pt>
                <c:pt idx="198">
                  <c:v>127050060.00999999</c:v>
                </c:pt>
                <c:pt idx="199">
                  <c:v>128050060.00999999</c:v>
                </c:pt>
                <c:pt idx="200">
                  <c:v>129050060.00999999</c:v>
                </c:pt>
                <c:pt idx="201">
                  <c:v>130050060.00999999</c:v>
                </c:pt>
                <c:pt idx="202">
                  <c:v>131050060.00999999</c:v>
                </c:pt>
                <c:pt idx="203">
                  <c:v>132050060.00999999</c:v>
                </c:pt>
                <c:pt idx="204">
                  <c:v>133050060.00999999</c:v>
                </c:pt>
                <c:pt idx="205">
                  <c:v>134050060.00999999</c:v>
                </c:pt>
                <c:pt idx="206">
                  <c:v>135050060.00999999</c:v>
                </c:pt>
                <c:pt idx="207">
                  <c:v>136050060.00999999</c:v>
                </c:pt>
                <c:pt idx="208">
                  <c:v>137050060.00999999</c:v>
                </c:pt>
                <c:pt idx="209">
                  <c:v>138050060.00999999</c:v>
                </c:pt>
                <c:pt idx="210">
                  <c:v>139050060.00999999</c:v>
                </c:pt>
                <c:pt idx="211">
                  <c:v>140050060.00999999</c:v>
                </c:pt>
                <c:pt idx="212">
                  <c:v>141050060.00999999</c:v>
                </c:pt>
                <c:pt idx="213">
                  <c:v>142050060.00999999</c:v>
                </c:pt>
                <c:pt idx="214">
                  <c:v>143050060.00999999</c:v>
                </c:pt>
                <c:pt idx="215">
                  <c:v>144050060.00999999</c:v>
                </c:pt>
                <c:pt idx="216">
                  <c:v>145050060.00999999</c:v>
                </c:pt>
                <c:pt idx="217">
                  <c:v>146050060.00999999</c:v>
                </c:pt>
                <c:pt idx="218">
                  <c:v>147050060.00999999</c:v>
                </c:pt>
                <c:pt idx="219">
                  <c:v>148050060.00999999</c:v>
                </c:pt>
                <c:pt idx="220">
                  <c:v>149050060.00999999</c:v>
                </c:pt>
                <c:pt idx="221">
                  <c:v>150050060.00999999</c:v>
                </c:pt>
                <c:pt idx="222">
                  <c:v>151050060.00999999</c:v>
                </c:pt>
                <c:pt idx="223">
                  <c:v>152050060.00999999</c:v>
                </c:pt>
                <c:pt idx="224">
                  <c:v>153050060.00999999</c:v>
                </c:pt>
                <c:pt idx="225">
                  <c:v>154050060.00999999</c:v>
                </c:pt>
                <c:pt idx="226">
                  <c:v>155050060.00999999</c:v>
                </c:pt>
                <c:pt idx="227">
                  <c:v>156050060.00999999</c:v>
                </c:pt>
                <c:pt idx="228">
                  <c:v>157050060.00999999</c:v>
                </c:pt>
                <c:pt idx="229">
                  <c:v>158050060.00999999</c:v>
                </c:pt>
                <c:pt idx="230">
                  <c:v>159050060.00999999</c:v>
                </c:pt>
                <c:pt idx="231">
                  <c:v>160050060.00999999</c:v>
                </c:pt>
                <c:pt idx="232">
                  <c:v>161050060.00999999</c:v>
                </c:pt>
                <c:pt idx="233">
                  <c:v>162050060.00999999</c:v>
                </c:pt>
                <c:pt idx="234">
                  <c:v>163050060.00999999</c:v>
                </c:pt>
                <c:pt idx="235">
                  <c:v>164050060.00999999</c:v>
                </c:pt>
                <c:pt idx="236">
                  <c:v>165050060.00999999</c:v>
                </c:pt>
                <c:pt idx="237">
                  <c:v>166050060.00999999</c:v>
                </c:pt>
                <c:pt idx="238">
                  <c:v>167050060.00999999</c:v>
                </c:pt>
                <c:pt idx="239">
                  <c:v>168050060.00999999</c:v>
                </c:pt>
                <c:pt idx="240">
                  <c:v>169050060.00999999</c:v>
                </c:pt>
                <c:pt idx="241">
                  <c:v>170050060.00999999</c:v>
                </c:pt>
                <c:pt idx="242">
                  <c:v>171050060.00999999</c:v>
                </c:pt>
                <c:pt idx="243">
                  <c:v>172050060.00999999</c:v>
                </c:pt>
                <c:pt idx="244">
                  <c:v>173050060.00999999</c:v>
                </c:pt>
                <c:pt idx="245">
                  <c:v>174050060.00999999</c:v>
                </c:pt>
                <c:pt idx="246">
                  <c:v>175050060.00999999</c:v>
                </c:pt>
                <c:pt idx="247">
                  <c:v>176050060.00999999</c:v>
                </c:pt>
                <c:pt idx="248">
                  <c:v>177050060.00999999</c:v>
                </c:pt>
                <c:pt idx="249">
                  <c:v>178050060.00999999</c:v>
                </c:pt>
                <c:pt idx="250">
                  <c:v>179050060.00999999</c:v>
                </c:pt>
                <c:pt idx="251">
                  <c:v>180050060.00999999</c:v>
                </c:pt>
                <c:pt idx="252">
                  <c:v>181050060.00999999</c:v>
                </c:pt>
                <c:pt idx="253">
                  <c:v>182050060.00999999</c:v>
                </c:pt>
                <c:pt idx="254">
                  <c:v>183050060.00999999</c:v>
                </c:pt>
                <c:pt idx="255">
                  <c:v>184050060.00999999</c:v>
                </c:pt>
                <c:pt idx="256">
                  <c:v>185050060.00999999</c:v>
                </c:pt>
                <c:pt idx="257">
                  <c:v>186050060.00999999</c:v>
                </c:pt>
                <c:pt idx="258">
                  <c:v>187050060.00999999</c:v>
                </c:pt>
                <c:pt idx="259">
                  <c:v>188050060.00999999</c:v>
                </c:pt>
                <c:pt idx="260">
                  <c:v>189050060.00999999</c:v>
                </c:pt>
                <c:pt idx="261">
                  <c:v>190050060.00999999</c:v>
                </c:pt>
                <c:pt idx="262">
                  <c:v>191050060.00999999</c:v>
                </c:pt>
                <c:pt idx="263">
                  <c:v>192050060.00999999</c:v>
                </c:pt>
                <c:pt idx="264">
                  <c:v>193050060.00999999</c:v>
                </c:pt>
                <c:pt idx="265">
                  <c:v>194050060.00999999</c:v>
                </c:pt>
                <c:pt idx="266">
                  <c:v>195050060.00999999</c:v>
                </c:pt>
                <c:pt idx="267">
                  <c:v>196050060.00999999</c:v>
                </c:pt>
                <c:pt idx="268">
                  <c:v>197050060.00999999</c:v>
                </c:pt>
                <c:pt idx="269">
                  <c:v>198050060.00999999</c:v>
                </c:pt>
                <c:pt idx="270">
                  <c:v>199050060.00999999</c:v>
                </c:pt>
                <c:pt idx="271">
                  <c:v>200050060.00999999</c:v>
                </c:pt>
                <c:pt idx="272">
                  <c:v>201050060.00999999</c:v>
                </c:pt>
                <c:pt idx="273">
                  <c:v>202050060.00999999</c:v>
                </c:pt>
                <c:pt idx="274">
                  <c:v>203050060.00999999</c:v>
                </c:pt>
                <c:pt idx="275">
                  <c:v>204050060.00999999</c:v>
                </c:pt>
                <c:pt idx="276">
                  <c:v>205050060.00999999</c:v>
                </c:pt>
                <c:pt idx="277">
                  <c:v>206050060.00999999</c:v>
                </c:pt>
                <c:pt idx="278">
                  <c:v>207050060.00999999</c:v>
                </c:pt>
                <c:pt idx="279">
                  <c:v>208050060.00999999</c:v>
                </c:pt>
                <c:pt idx="280">
                  <c:v>209050060.00999999</c:v>
                </c:pt>
                <c:pt idx="281">
                  <c:v>210050060.00999999</c:v>
                </c:pt>
                <c:pt idx="282">
                  <c:v>211050060.00999999</c:v>
                </c:pt>
                <c:pt idx="283">
                  <c:v>212050060.00999999</c:v>
                </c:pt>
                <c:pt idx="284">
                  <c:v>213050060.00999999</c:v>
                </c:pt>
                <c:pt idx="285">
                  <c:v>214050060.00999999</c:v>
                </c:pt>
                <c:pt idx="286">
                  <c:v>215050060.00999999</c:v>
                </c:pt>
                <c:pt idx="287">
                  <c:v>216050060.00999999</c:v>
                </c:pt>
                <c:pt idx="288">
                  <c:v>217050060.00999999</c:v>
                </c:pt>
                <c:pt idx="289">
                  <c:v>218050060.00999999</c:v>
                </c:pt>
                <c:pt idx="290">
                  <c:v>219050060.00999999</c:v>
                </c:pt>
                <c:pt idx="291">
                  <c:v>220050060.00999999</c:v>
                </c:pt>
                <c:pt idx="292">
                  <c:v>221050060.00999999</c:v>
                </c:pt>
                <c:pt idx="293">
                  <c:v>222050060.00999999</c:v>
                </c:pt>
                <c:pt idx="294">
                  <c:v>223050060.00999999</c:v>
                </c:pt>
                <c:pt idx="295">
                  <c:v>224050060.00999999</c:v>
                </c:pt>
                <c:pt idx="296">
                  <c:v>225050060.00999999</c:v>
                </c:pt>
                <c:pt idx="297">
                  <c:v>226050060.00999999</c:v>
                </c:pt>
                <c:pt idx="298">
                  <c:v>227050060.00999999</c:v>
                </c:pt>
                <c:pt idx="299">
                  <c:v>228050060.00999999</c:v>
                </c:pt>
                <c:pt idx="300">
                  <c:v>229050060.00999999</c:v>
                </c:pt>
                <c:pt idx="301">
                  <c:v>230050060.00999999</c:v>
                </c:pt>
                <c:pt idx="302">
                  <c:v>231050060.00999999</c:v>
                </c:pt>
                <c:pt idx="303">
                  <c:v>232050060.00999999</c:v>
                </c:pt>
                <c:pt idx="304">
                  <c:v>233050060.00999999</c:v>
                </c:pt>
                <c:pt idx="305">
                  <c:v>234050060.00999999</c:v>
                </c:pt>
                <c:pt idx="306">
                  <c:v>235050060.00999999</c:v>
                </c:pt>
                <c:pt idx="307">
                  <c:v>236050060.00999999</c:v>
                </c:pt>
                <c:pt idx="308">
                  <c:v>237050060.00999999</c:v>
                </c:pt>
                <c:pt idx="309">
                  <c:v>238050060.00999999</c:v>
                </c:pt>
                <c:pt idx="310">
                  <c:v>239050060.00999999</c:v>
                </c:pt>
                <c:pt idx="311">
                  <c:v>240050060.00999999</c:v>
                </c:pt>
                <c:pt idx="312">
                  <c:v>241050060.00999999</c:v>
                </c:pt>
                <c:pt idx="313">
                  <c:v>242050060.00999999</c:v>
                </c:pt>
                <c:pt idx="314">
                  <c:v>243050060.00999999</c:v>
                </c:pt>
                <c:pt idx="315">
                  <c:v>244050060.00999999</c:v>
                </c:pt>
                <c:pt idx="316">
                  <c:v>245050060.00999999</c:v>
                </c:pt>
                <c:pt idx="317">
                  <c:v>246050060.00999999</c:v>
                </c:pt>
                <c:pt idx="318">
                  <c:v>247050060.00999999</c:v>
                </c:pt>
                <c:pt idx="319">
                  <c:v>248050060.00999999</c:v>
                </c:pt>
                <c:pt idx="320">
                  <c:v>249050060.00999999</c:v>
                </c:pt>
                <c:pt idx="321">
                  <c:v>250050060.00999999</c:v>
                </c:pt>
                <c:pt idx="322">
                  <c:v>251050060.00999999</c:v>
                </c:pt>
                <c:pt idx="323">
                  <c:v>252050060.00999999</c:v>
                </c:pt>
                <c:pt idx="324">
                  <c:v>253050060.00999999</c:v>
                </c:pt>
                <c:pt idx="325">
                  <c:v>254050060.00999999</c:v>
                </c:pt>
                <c:pt idx="326">
                  <c:v>255050060.00999999</c:v>
                </c:pt>
                <c:pt idx="327">
                  <c:v>256050060.00999999</c:v>
                </c:pt>
                <c:pt idx="328">
                  <c:v>257050060.00999999</c:v>
                </c:pt>
                <c:pt idx="329">
                  <c:v>258050060.00999999</c:v>
                </c:pt>
                <c:pt idx="330">
                  <c:v>259050060.00999999</c:v>
                </c:pt>
                <c:pt idx="331">
                  <c:v>260050060.00999999</c:v>
                </c:pt>
                <c:pt idx="332">
                  <c:v>261050060.00999999</c:v>
                </c:pt>
                <c:pt idx="333">
                  <c:v>262050060.00999999</c:v>
                </c:pt>
                <c:pt idx="334">
                  <c:v>263050060.00999999</c:v>
                </c:pt>
                <c:pt idx="335">
                  <c:v>264050060.00999999</c:v>
                </c:pt>
                <c:pt idx="336">
                  <c:v>265050060.00999999</c:v>
                </c:pt>
                <c:pt idx="337">
                  <c:v>266050060.00999999</c:v>
                </c:pt>
                <c:pt idx="338">
                  <c:v>267050060.00999999</c:v>
                </c:pt>
                <c:pt idx="339">
                  <c:v>268050060.00999999</c:v>
                </c:pt>
                <c:pt idx="340">
                  <c:v>269050060.00999999</c:v>
                </c:pt>
                <c:pt idx="341">
                  <c:v>270050060.00999999</c:v>
                </c:pt>
                <c:pt idx="342">
                  <c:v>271050060.00999999</c:v>
                </c:pt>
                <c:pt idx="343">
                  <c:v>272050060.00999999</c:v>
                </c:pt>
                <c:pt idx="344">
                  <c:v>273050060.00999999</c:v>
                </c:pt>
                <c:pt idx="345">
                  <c:v>274050060.00999999</c:v>
                </c:pt>
                <c:pt idx="346">
                  <c:v>275050060.00999999</c:v>
                </c:pt>
                <c:pt idx="347">
                  <c:v>276050060.00999999</c:v>
                </c:pt>
                <c:pt idx="348">
                  <c:v>277050060.00999999</c:v>
                </c:pt>
                <c:pt idx="349">
                  <c:v>278050060.00999999</c:v>
                </c:pt>
                <c:pt idx="350">
                  <c:v>279050060.00999999</c:v>
                </c:pt>
                <c:pt idx="351">
                  <c:v>280050060.00999999</c:v>
                </c:pt>
                <c:pt idx="352">
                  <c:v>281050060.00999999</c:v>
                </c:pt>
                <c:pt idx="353">
                  <c:v>282050060.00999999</c:v>
                </c:pt>
                <c:pt idx="354">
                  <c:v>283050060.00999999</c:v>
                </c:pt>
                <c:pt idx="355">
                  <c:v>284050060.00999999</c:v>
                </c:pt>
                <c:pt idx="356">
                  <c:v>285050060.00999999</c:v>
                </c:pt>
                <c:pt idx="357">
                  <c:v>286050060.00999999</c:v>
                </c:pt>
                <c:pt idx="358">
                  <c:v>287050060.00999999</c:v>
                </c:pt>
                <c:pt idx="359">
                  <c:v>288050060.00999999</c:v>
                </c:pt>
                <c:pt idx="360">
                  <c:v>289050060.00999999</c:v>
                </c:pt>
                <c:pt idx="361">
                  <c:v>290050060.00999999</c:v>
                </c:pt>
                <c:pt idx="362">
                  <c:v>291050060.00999999</c:v>
                </c:pt>
                <c:pt idx="363">
                  <c:v>292050060.00999999</c:v>
                </c:pt>
                <c:pt idx="364">
                  <c:v>293050060.00999999</c:v>
                </c:pt>
                <c:pt idx="365">
                  <c:v>294050060.00999999</c:v>
                </c:pt>
                <c:pt idx="366">
                  <c:v>295050060.00999999</c:v>
                </c:pt>
                <c:pt idx="367">
                  <c:v>296050060.00999999</c:v>
                </c:pt>
                <c:pt idx="368">
                  <c:v>297050060.00999999</c:v>
                </c:pt>
                <c:pt idx="369">
                  <c:v>298050060.00999999</c:v>
                </c:pt>
                <c:pt idx="370">
                  <c:v>299050060.00999999</c:v>
                </c:pt>
                <c:pt idx="371">
                  <c:v>300050060.00999999</c:v>
                </c:pt>
                <c:pt idx="372">
                  <c:v>301050060.00999999</c:v>
                </c:pt>
                <c:pt idx="373">
                  <c:v>302050060.00999999</c:v>
                </c:pt>
                <c:pt idx="374">
                  <c:v>303050060.00999999</c:v>
                </c:pt>
                <c:pt idx="375">
                  <c:v>304050060.00999999</c:v>
                </c:pt>
                <c:pt idx="376">
                  <c:v>305050060.00999999</c:v>
                </c:pt>
                <c:pt idx="377">
                  <c:v>306050060.00999999</c:v>
                </c:pt>
                <c:pt idx="378">
                  <c:v>307050060.00999999</c:v>
                </c:pt>
                <c:pt idx="379">
                  <c:v>308050060.00999999</c:v>
                </c:pt>
                <c:pt idx="380">
                  <c:v>309050060.00999999</c:v>
                </c:pt>
                <c:pt idx="381">
                  <c:v>310050060.00999999</c:v>
                </c:pt>
                <c:pt idx="382">
                  <c:v>311050060.00999999</c:v>
                </c:pt>
              </c:numCache>
            </c:numRef>
          </c:xVal>
          <c:yVal>
            <c:numRef>
              <c:f>'Problema 2'!$I$56:$I$438</c:f>
              <c:numCache>
                <c:formatCode>0.0</c:formatCode>
                <c:ptCount val="383"/>
                <c:pt idx="0">
                  <c:v>144.90392176318841</c:v>
                </c:pt>
                <c:pt idx="1">
                  <c:v>117.15972069427113</c:v>
                </c:pt>
                <c:pt idx="2">
                  <c:v>114.07071814430142</c:v>
                </c:pt>
                <c:pt idx="3">
                  <c:v>112.26264715890974</c:v>
                </c:pt>
                <c:pt idx="4">
                  <c:v>110.97948914719478</c:v>
                </c:pt>
                <c:pt idx="5">
                  <c:v>109.9840639453902</c:v>
                </c:pt>
                <c:pt idx="6">
                  <c:v>109.17067527105473</c:v>
                </c:pt>
                <c:pt idx="7">
                  <c:v>108.48292593598569</c:v>
                </c:pt>
                <c:pt idx="8">
                  <c:v>107.88714567473414</c:v>
                </c:pt>
                <c:pt idx="9">
                  <c:v>107.36161362713386</c:v>
                </c:pt>
                <c:pt idx="10">
                  <c:v>106.89149747759134</c:v>
                </c:pt>
                <c:pt idx="11">
                  <c:v>106.4662171227352</c:v>
                </c:pt>
                <c:pt idx="12">
                  <c:v>106.0779601211194</c:v>
                </c:pt>
                <c:pt idx="13">
                  <c:v>93.262592103402284</c:v>
                </c:pt>
                <c:pt idx="14">
                  <c:v>90.297284596139008</c:v>
                </c:pt>
                <c:pt idx="15">
                  <c:v>88.531275295431598</c:v>
                </c:pt>
                <c:pt idx="16">
                  <c:v>87.269308333405064</c:v>
                </c:pt>
                <c:pt idx="17">
                  <c:v>86.286649635001908</c:v>
                </c:pt>
                <c:pt idx="18">
                  <c:v>85.481793719577666</c:v>
                </c:pt>
                <c:pt idx="19">
                  <c:v>84.800149913914524</c:v>
                </c:pt>
                <c:pt idx="20">
                  <c:v>84.208954669598526</c:v>
                </c:pt>
                <c:pt idx="21">
                  <c:v>83.686992232414013</c:v>
                </c:pt>
                <c:pt idx="22">
                  <c:v>83.219733971213458</c:v>
                </c:pt>
                <c:pt idx="23">
                  <c:v>82.79679334516328</c:v>
                </c:pt>
                <c:pt idx="24">
                  <c:v>82.410487120022395</c:v>
                </c:pt>
                <c:pt idx="25">
                  <c:v>82.054971684694735</c:v>
                </c:pt>
                <c:pt idx="26">
                  <c:v>81.725698923584318</c:v>
                </c:pt>
                <c:pt idx="27">
                  <c:v>81.419059489216636</c:v>
                </c:pt>
                <c:pt idx="28">
                  <c:v>81.132140991539202</c:v>
                </c:pt>
                <c:pt idx="29">
                  <c:v>80.862559356876815</c:v>
                </c:pt>
                <c:pt idx="30">
                  <c:v>80.608338297394937</c:v>
                </c:pt>
                <c:pt idx="31">
                  <c:v>80.367821306169816</c:v>
                </c:pt>
                <c:pt idx="32">
                  <c:v>80.139606182456546</c:v>
                </c:pt>
                <c:pt idx="33">
                  <c:v>78.334501325162137</c:v>
                </c:pt>
                <c:pt idx="34">
                  <c:v>77.052827858729358</c:v>
                </c:pt>
                <c:pt idx="35">
                  <c:v>76.058293858704374</c:v>
                </c:pt>
                <c:pt idx="36">
                  <c:v>75.2454995167856</c:v>
                </c:pt>
                <c:pt idx="37">
                  <c:v>74.558174801845453</c:v>
                </c:pt>
                <c:pt idx="38">
                  <c:v>73.962713058740505</c:v>
                </c:pt>
                <c:pt idx="39">
                  <c:v>73.437428778921046</c:v>
                </c:pt>
                <c:pt idx="40">
                  <c:v>72.967510863416948</c:v>
                </c:pt>
                <c:pt idx="41">
                  <c:v>72.542392713148715</c:v>
                </c:pt>
                <c:pt idx="42">
                  <c:v>72.154270891031487</c:v>
                </c:pt>
                <c:pt idx="43">
                  <c:v>71.797218475268878</c:v>
                </c:pt>
                <c:pt idx="44">
                  <c:v>71.466627786810548</c:v>
                </c:pt>
                <c:pt idx="45">
                  <c:v>71.158845763541976</c:v>
                </c:pt>
                <c:pt idx="46">
                  <c:v>68.879787030362394</c:v>
                </c:pt>
                <c:pt idx="47">
                  <c:v>67.378445164720901</c:v>
                </c:pt>
                <c:pt idx="48">
                  <c:v>66.257019586299009</c:v>
                </c:pt>
                <c:pt idx="49">
                  <c:v>65.361550995274328</c:v>
                </c:pt>
                <c:pt idx="50">
                  <c:v>64.616077279990506</c:v>
                </c:pt>
                <c:pt idx="51">
                  <c:v>63.977484932337902</c:v>
                </c:pt>
                <c:pt idx="52">
                  <c:v>63.418934140744256</c:v>
                </c:pt>
                <c:pt idx="53">
                  <c:v>62.922576455391393</c:v>
                </c:pt>
                <c:pt idx="54">
                  <c:v>62.475939069566408</c:v>
                </c:pt>
                <c:pt idx="55">
                  <c:v>62.069961693764412</c:v>
                </c:pt>
                <c:pt idx="56">
                  <c:v>61.697855069851087</c:v>
                </c:pt>
                <c:pt idx="57">
                  <c:v>61.354400151346098</c:v>
                </c:pt>
                <c:pt idx="58">
                  <c:v>61.035498361134344</c:v>
                </c:pt>
                <c:pt idx="59">
                  <c:v>60.737872164885474</c:v>
                </c:pt>
                <c:pt idx="60">
                  <c:v>60.458859431997524</c:v>
                </c:pt>
                <c:pt idx="61">
                  <c:v>60.196268400938337</c:v>
                </c:pt>
                <c:pt idx="62">
                  <c:v>59.948273003761486</c:v>
                </c:pt>
                <c:pt idx="63">
                  <c:v>59.71333578035437</c:v>
                </c:pt>
                <c:pt idx="64">
                  <c:v>59.490150091348852</c:v>
                </c:pt>
                <c:pt idx="65">
                  <c:v>59.277596107333409</c:v>
                </c:pt>
                <c:pt idx="66">
                  <c:v>59.074706811994659</c:v>
                </c:pt>
                <c:pt idx="67">
                  <c:v>58.880641403580995</c:v>
                </c:pt>
                <c:pt idx="68">
                  <c:v>58.694664242994008</c:v>
                </c:pt>
                <c:pt idx="69">
                  <c:v>58.516128015925332</c:v>
                </c:pt>
                <c:pt idx="70">
                  <c:v>58.34446013563354</c:v>
                </c:pt>
                <c:pt idx="71">
                  <c:v>58.179151665582239</c:v>
                </c:pt>
                <c:pt idx="72">
                  <c:v>58.019748221527607</c:v>
                </c:pt>
                <c:pt idx="73">
                  <c:v>57.865842443204073</c:v>
                </c:pt>
                <c:pt idx="74">
                  <c:v>57.717067721467401</c:v>
                </c:pt>
                <c:pt idx="75">
                  <c:v>56.451516234472805</c:v>
                </c:pt>
                <c:pt idx="76">
                  <c:v>55.466691212747875</c:v>
                </c:pt>
                <c:pt idx="77">
                  <c:v>54.660384519038089</c:v>
                </c:pt>
                <c:pt idx="78">
                  <c:v>53.977701209913917</c:v>
                </c:pt>
                <c:pt idx="79">
                  <c:v>53.385724562547225</c:v>
                </c:pt>
                <c:pt idx="80">
                  <c:v>52.863153312107244</c:v>
                </c:pt>
                <c:pt idx="81">
                  <c:v>52.395407333882488</c:v>
                </c:pt>
                <c:pt idx="82">
                  <c:v>51.972067225197847</c:v>
                </c:pt>
                <c:pt idx="83">
                  <c:v>51.585427793913425</c:v>
                </c:pt>
                <c:pt idx="84">
                  <c:v>51.229630198831003</c:v>
                </c:pt>
                <c:pt idx="85">
                  <c:v>50.900115428672379</c:v>
                </c:pt>
                <c:pt idx="86">
                  <c:v>50.593266135175284</c:v>
                </c:pt>
                <c:pt idx="87">
                  <c:v>50.30616392084039</c:v>
                </c:pt>
                <c:pt idx="88">
                  <c:v>50.036420113501421</c:v>
                </c:pt>
                <c:pt idx="89">
                  <c:v>49.782054845604975</c:v>
                </c:pt>
                <c:pt idx="90">
                  <c:v>49.541408781956875</c:v>
                </c:pt>
                <c:pt idx="91">
                  <c:v>49.313077457643743</c:v>
                </c:pt>
                <c:pt idx="92">
                  <c:v>49.095861613819636</c:v>
                </c:pt>
                <c:pt idx="93">
                  <c:v>48.888729070632394</c:v>
                </c:pt>
                <c:pt idx="94">
                  <c:v>48.690785063443798</c:v>
                </c:pt>
                <c:pt idx="95">
                  <c:v>48.501248883472257</c:v>
                </c:pt>
                <c:pt idx="96">
                  <c:v>48.319435280352039</c:v>
                </c:pt>
                <c:pt idx="97">
                  <c:v>48.144739507212691</c:v>
                </c:pt>
                <c:pt idx="98">
                  <c:v>47.976625184337976</c:v>
                </c:pt>
                <c:pt idx="99">
                  <c:v>47.81461436702655</c:v>
                </c:pt>
                <c:pt idx="100">
                  <c:v>47.658279354052411</c:v>
                </c:pt>
                <c:pt idx="101">
                  <c:v>47.507235883040465</c:v>
                </c:pt>
                <c:pt idx="102">
                  <c:v>47.361137440178794</c:v>
                </c:pt>
                <c:pt idx="103">
                  <c:v>47.219670472211703</c:v>
                </c:pt>
                <c:pt idx="104">
                  <c:v>47.082550334293671</c:v>
                </c:pt>
                <c:pt idx="105">
                  <c:v>46.949517842029536</c:v>
                </c:pt>
                <c:pt idx="106">
                  <c:v>46.820336322720863</c:v>
                </c:pt>
                <c:pt idx="107">
                  <c:v>46.694789081522103</c:v>
                </c:pt>
                <c:pt idx="108">
                  <c:v>46.572677214362557</c:v>
                </c:pt>
                <c:pt idx="109">
                  <c:v>46.4538177122012</c:v>
                </c:pt>
                <c:pt idx="110">
                  <c:v>46.338041811250946</c:v>
                </c:pt>
                <c:pt idx="111">
                  <c:v>46.225193551842295</c:v>
                </c:pt>
                <c:pt idx="112">
                  <c:v>46.115128515043281</c:v>
                </c:pt>
                <c:pt idx="113">
                  <c:v>46.007712711357186</c:v>
                </c:pt>
                <c:pt idx="114">
                  <c:v>45.902821600046423</c:v>
                </c:pt>
                <c:pt idx="115">
                  <c:v>45.800339221079824</c:v>
                </c:pt>
                <c:pt idx="116">
                  <c:v>45.700157424530246</c:v>
                </c:pt>
                <c:pt idx="117">
                  <c:v>45.602175184582464</c:v>
                </c:pt>
                <c:pt idx="118">
                  <c:v>45.506297987242135</c:v>
                </c:pt>
                <c:pt idx="119">
                  <c:v>45.412437282443832</c:v>
                </c:pt>
                <c:pt idx="120">
                  <c:v>45.320509992597081</c:v>
                </c:pt>
                <c:pt idx="121">
                  <c:v>45.230438070734749</c:v>
                </c:pt>
                <c:pt idx="122">
                  <c:v>45.142148102374705</c:v>
                </c:pt>
                <c:pt idx="123">
                  <c:v>45.055570946006029</c:v>
                </c:pt>
                <c:pt idx="124">
                  <c:v>44.970641407788193</c:v>
                </c:pt>
                <c:pt idx="125">
                  <c:v>44.887297946629701</c:v>
                </c:pt>
                <c:pt idx="126">
                  <c:v>44.805482406303241</c:v>
                </c:pt>
                <c:pt idx="127">
                  <c:v>44.725139771677433</c:v>
                </c:pt>
                <c:pt idx="128">
                  <c:v>44.646217946505033</c:v>
                </c:pt>
                <c:pt idx="129">
                  <c:v>44.568667550520289</c:v>
                </c:pt>
                <c:pt idx="130">
                  <c:v>44.492441733866301</c:v>
                </c:pt>
                <c:pt idx="131">
                  <c:v>44.417496007105754</c:v>
                </c:pt>
                <c:pt idx="132">
                  <c:v>44.343788085270816</c:v>
                </c:pt>
                <c:pt idx="133">
                  <c:v>44.271277744583401</c:v>
                </c:pt>
                <c:pt idx="134">
                  <c:v>44.199926690629908</c:v>
                </c:pt>
                <c:pt idx="135">
                  <c:v>44.129698436909493</c:v>
                </c:pt>
                <c:pt idx="136">
                  <c:v>44.060558192790623</c:v>
                </c:pt>
                <c:pt idx="137">
                  <c:v>43.992472760015374</c:v>
                </c:pt>
                <c:pt idx="138">
                  <c:v>43.925410436980286</c:v>
                </c:pt>
                <c:pt idx="139">
                  <c:v>43.859340930103144</c:v>
                </c:pt>
                <c:pt idx="140">
                  <c:v>43.794235271655253</c:v>
                </c:pt>
                <c:pt idx="141">
                  <c:v>43.730065743501527</c:v>
                </c:pt>
                <c:pt idx="142">
                  <c:v>43.666805806245677</c:v>
                </c:pt>
                <c:pt idx="143">
                  <c:v>43.604430033327517</c:v>
                </c:pt>
                <c:pt idx="144">
                  <c:v>43.542914049662372</c:v>
                </c:pt>
                <c:pt idx="145">
                  <c:v>43.482234474452426</c:v>
                </c:pt>
                <c:pt idx="146">
                  <c:v>43.422368867833853</c:v>
                </c:pt>
                <c:pt idx="147">
                  <c:v>43.363295681055362</c:v>
                </c:pt>
                <c:pt idx="148">
                  <c:v>43.304994209911101</c:v>
                </c:pt>
                <c:pt idx="149">
                  <c:v>43.247444551176287</c:v>
                </c:pt>
                <c:pt idx="150">
                  <c:v>43.190627561816044</c:v>
                </c:pt>
                <c:pt idx="151">
                  <c:v>43.134524820758372</c:v>
                </c:pt>
                <c:pt idx="152">
                  <c:v>43.079118593040135</c:v>
                </c:pt>
                <c:pt idx="153">
                  <c:v>43.024391796151448</c:v>
                </c:pt>
                <c:pt idx="154">
                  <c:v>42.970327968418914</c:v>
                </c:pt>
                <c:pt idx="155">
                  <c:v>42.91691123928085</c:v>
                </c:pt>
                <c:pt idx="156">
                  <c:v>42.86412630132061</c:v>
                </c:pt>
                <c:pt idx="157">
                  <c:v>42.811958383934481</c:v>
                </c:pt>
                <c:pt idx="158">
                  <c:v>42.760393228520911</c:v>
                </c:pt>
                <c:pt idx="159">
                  <c:v>42.709417065086797</c:v>
                </c:pt>
                <c:pt idx="160">
                  <c:v>42.659016590174744</c:v>
                </c:pt>
                <c:pt idx="161">
                  <c:v>42.60917894602288</c:v>
                </c:pt>
                <c:pt idx="162">
                  <c:v>42.55989170087544</c:v>
                </c:pt>
                <c:pt idx="163">
                  <c:v>42.511142830368811</c:v>
                </c:pt>
                <c:pt idx="164">
                  <c:v>42.462920699923245</c:v>
                </c:pt>
                <c:pt idx="165">
                  <c:v>42.415214048075683</c:v>
                </c:pt>
                <c:pt idx="166">
                  <c:v>42.368011970694099</c:v>
                </c:pt>
                <c:pt idx="167">
                  <c:v>42.321303906017874</c:v>
                </c:pt>
                <c:pt idx="168">
                  <c:v>42.275079620472965</c:v>
                </c:pt>
                <c:pt idx="169">
                  <c:v>42.229329195214149</c:v>
                </c:pt>
                <c:pt idx="170">
                  <c:v>42.184043013350049</c:v>
                </c:pt>
                <c:pt idx="171">
                  <c:v>42.139211747809952</c:v>
                </c:pt>
                <c:pt idx="172">
                  <c:v>42.094826349813829</c:v>
                </c:pt>
                <c:pt idx="173">
                  <c:v>42.050878037910209</c:v>
                </c:pt>
                <c:pt idx="174">
                  <c:v>42.007358287548541</c:v>
                </c:pt>
                <c:pt idx="175">
                  <c:v>41.964258821154999</c:v>
                </c:pt>
                <c:pt idx="176">
                  <c:v>41.921571598683059</c:v>
                </c:pt>
                <c:pt idx="177">
                  <c:v>41.879288808611577</c:v>
                </c:pt>
                <c:pt idx="178">
                  <c:v>41.837402859365454</c:v>
                </c:pt>
                <c:pt idx="179">
                  <c:v>41.795906371135104</c:v>
                </c:pt>
                <c:pt idx="180">
                  <c:v>41.754792168072669</c:v>
                </c:pt>
                <c:pt idx="181">
                  <c:v>41.714053270844573</c:v>
                </c:pt>
                <c:pt idx="182">
                  <c:v>41.673682889520876</c:v>
                </c:pt>
                <c:pt idx="183">
                  <c:v>41.633674416783293</c:v>
                </c:pt>
                <c:pt idx="184">
                  <c:v>41.594021421435016</c:v>
                </c:pt>
                <c:pt idx="185">
                  <c:v>41.554717642196309</c:v>
                </c:pt>
                <c:pt idx="186">
                  <c:v>41.51575698177102</c:v>
                </c:pt>
                <c:pt idx="187">
                  <c:v>41.477133501169661</c:v>
                </c:pt>
                <c:pt idx="188">
                  <c:v>41.43884141427624</c:v>
                </c:pt>
                <c:pt idx="189">
                  <c:v>41.400875082646081</c:v>
                </c:pt>
                <c:pt idx="190">
                  <c:v>41.363229010523057</c:v>
                </c:pt>
                <c:pt idx="191">
                  <c:v>41.325897840065352</c:v>
                </c:pt>
                <c:pt idx="192">
                  <c:v>41.288876346769086</c:v>
                </c:pt>
                <c:pt idx="193">
                  <c:v>41.252159435080287</c:v>
                </c:pt>
                <c:pt idx="194">
                  <c:v>41.215742134185888</c:v>
                </c:pt>
                <c:pt idx="195">
                  <c:v>41.179619593975062</c:v>
                </c:pt>
                <c:pt idx="196">
                  <c:v>41.143787081162714</c:v>
                </c:pt>
                <c:pt idx="197">
                  <c:v>41.108239975567258</c:v>
                </c:pt>
                <c:pt idx="198">
                  <c:v>41.072973766535654</c:v>
                </c:pt>
                <c:pt idx="199">
                  <c:v>41.037984049508395</c:v>
                </c:pt>
                <c:pt idx="200">
                  <c:v>41.003266522718192</c:v>
                </c:pt>
                <c:pt idx="201">
                  <c:v>40.968816984016129</c:v>
                </c:pt>
                <c:pt idx="202">
                  <c:v>40.934631327819261</c:v>
                </c:pt>
                <c:pt idx="203">
                  <c:v>40.900705542174308</c:v>
                </c:pt>
                <c:pt idx="204">
                  <c:v>40.867035705932153</c:v>
                </c:pt>
                <c:pt idx="205">
                  <c:v>40.833617986027946</c:v>
                </c:pt>
                <c:pt idx="206">
                  <c:v>40.800448634862519</c:v>
                </c:pt>
                <c:pt idx="207">
                  <c:v>40.767523987780294</c:v>
                </c:pt>
                <c:pt idx="208">
                  <c:v>40.734840460639489</c:v>
                </c:pt>
                <c:pt idx="209">
                  <c:v>40.702394547470689</c:v>
                </c:pt>
                <c:pt idx="210">
                  <c:v>40.670182818219942</c:v>
                </c:pt>
                <c:pt idx="211">
                  <c:v>40.638201916572754</c:v>
                </c:pt>
                <c:pt idx="212">
                  <c:v>40.606448557855359</c:v>
                </c:pt>
                <c:pt idx="213">
                  <c:v>40.574919527010294</c:v>
                </c:pt>
                <c:pt idx="214">
                  <c:v>40.543611676642868</c:v>
                </c:pt>
                <c:pt idx="215">
                  <c:v>40.512521925135687</c:v>
                </c:pt>
                <c:pt idx="216">
                  <c:v>40.481647254828459</c:v>
                </c:pt>
                <c:pt idx="217">
                  <c:v>40.450984710260272</c:v>
                </c:pt>
                <c:pt idx="218">
                  <c:v>40.420531396471915</c:v>
                </c:pt>
                <c:pt idx="219">
                  <c:v>40.390284477365597</c:v>
                </c:pt>
                <c:pt idx="220">
                  <c:v>40.360241174119992</c:v>
                </c:pt>
                <c:pt idx="221">
                  <c:v>40.33039876365828</c:v>
                </c:pt>
                <c:pt idx="222">
                  <c:v>40.300754577166956</c:v>
                </c:pt>
                <c:pt idx="223">
                  <c:v>40.271305998663692</c:v>
                </c:pt>
                <c:pt idx="224">
                  <c:v>40.242050463611889</c:v>
                </c:pt>
                <c:pt idx="225">
                  <c:v>40.212985457580601</c:v>
                </c:pt>
                <c:pt idx="226">
                  <c:v>40.184108514947653</c:v>
                </c:pt>
                <c:pt idx="227">
                  <c:v>40.155417217644512</c:v>
                </c:pt>
                <c:pt idx="228">
                  <c:v>40.126909193941145</c:v>
                </c:pt>
                <c:pt idx="229">
                  <c:v>40.098582117269714</c:v>
                </c:pt>
                <c:pt idx="230">
                  <c:v>40.070433705084881</c:v>
                </c:pt>
                <c:pt idx="231">
                  <c:v>40.042461717760446</c:v>
                </c:pt>
                <c:pt idx="232">
                  <c:v>40.014663957519801</c:v>
                </c:pt>
                <c:pt idx="233">
                  <c:v>39.987038267399768</c:v>
                </c:pt>
                <c:pt idx="234">
                  <c:v>39.959582530246323</c:v>
                </c:pt>
                <c:pt idx="235">
                  <c:v>39.932294667740877</c:v>
                </c:pt>
                <c:pt idx="236">
                  <c:v>39.905172639456239</c:v>
                </c:pt>
                <c:pt idx="237">
                  <c:v>39.878214441941097</c:v>
                </c:pt>
                <c:pt idx="238">
                  <c:v>39.851418107831961</c:v>
                </c:pt>
                <c:pt idx="239">
                  <c:v>39.824781704991551</c:v>
                </c:pt>
                <c:pt idx="240">
                  <c:v>39.798303335672898</c:v>
                </c:pt>
                <c:pt idx="241">
                  <c:v>39.771981135707918</c:v>
                </c:pt>
                <c:pt idx="242">
                  <c:v>39.745813273719904</c:v>
                </c:pt>
                <c:pt idx="243">
                  <c:v>39.719797950358924</c:v>
                </c:pt>
                <c:pt idx="244">
                  <c:v>39.693933397559334</c:v>
                </c:pt>
                <c:pt idx="245">
                  <c:v>39.668217877818748</c:v>
                </c:pt>
                <c:pt idx="246">
                  <c:v>39.642649683497694</c:v>
                </c:pt>
                <c:pt idx="247">
                  <c:v>39.61722713613905</c:v>
                </c:pt>
                <c:pt idx="248">
                  <c:v>39.591948585806989</c:v>
                </c:pt>
                <c:pt idx="249">
                  <c:v>39.566812410444314</c:v>
                </c:pt>
                <c:pt idx="250">
                  <c:v>39.541817015247958</c:v>
                </c:pt>
                <c:pt idx="251">
                  <c:v>39.516960832061756</c:v>
                </c:pt>
                <c:pt idx="252">
                  <c:v>39.492242318786182</c:v>
                </c:pt>
                <c:pt idx="253">
                  <c:v>39.467659958804163</c:v>
                </c:pt>
                <c:pt idx="254">
                  <c:v>39.443212260422712</c:v>
                </c:pt>
                <c:pt idx="255">
                  <c:v>39.418897756329812</c:v>
                </c:pt>
                <c:pt idx="256">
                  <c:v>39.394715003065926</c:v>
                </c:pt>
                <c:pt idx="257">
                  <c:v>39.370662580509801</c:v>
                </c:pt>
                <c:pt idx="258">
                  <c:v>39.346739091378069</c:v>
                </c:pt>
                <c:pt idx="259">
                  <c:v>39.322943160738149</c:v>
                </c:pt>
                <c:pt idx="260">
                  <c:v>39.299273435534033</c:v>
                </c:pt>
                <c:pt idx="261">
                  <c:v>39.275728584124678</c:v>
                </c:pt>
                <c:pt idx="262">
                  <c:v>39.252307295834498</c:v>
                </c:pt>
                <c:pt idx="263">
                  <c:v>39.229008280515444</c:v>
                </c:pt>
                <c:pt idx="264">
                  <c:v>39.205830268120664</c:v>
                </c:pt>
                <c:pt idx="265">
                  <c:v>39.182772008289021</c:v>
                </c:pt>
                <c:pt idx="266">
                  <c:v>39.159832269940367</c:v>
                </c:pt>
                <c:pt idx="267">
                  <c:v>39.137009840881163</c:v>
                </c:pt>
                <c:pt idx="268">
                  <c:v>39.11430352742002</c:v>
                </c:pt>
                <c:pt idx="269">
                  <c:v>39.091712153993214</c:v>
                </c:pt>
                <c:pt idx="270">
                  <c:v>39.069234562799366</c:v>
                </c:pt>
                <c:pt idx="271">
                  <c:v>39.04686961344342</c:v>
                </c:pt>
                <c:pt idx="272">
                  <c:v>39.02461618258944</c:v>
                </c:pt>
                <c:pt idx="273">
                  <c:v>39.002473163622128</c:v>
                </c:pt>
                <c:pt idx="274">
                  <c:v>38.980439466316568</c:v>
                </c:pt>
                <c:pt idx="275">
                  <c:v>38.958514016516077</c:v>
                </c:pt>
                <c:pt idx="276">
                  <c:v>38.936695755818121</c:v>
                </c:pt>
                <c:pt idx="277">
                  <c:v>38.914983641267597</c:v>
                </c:pt>
                <c:pt idx="278">
                  <c:v>38.893376645057771</c:v>
                </c:pt>
                <c:pt idx="279">
                  <c:v>38.871873754238266</c:v>
                </c:pt>
                <c:pt idx="280">
                  <c:v>38.850473970430173</c:v>
                </c:pt>
                <c:pt idx="281">
                  <c:v>38.829176309547876</c:v>
                </c:pt>
                <c:pt idx="282">
                  <c:v>38.80797980152748</c:v>
                </c:pt>
                <c:pt idx="283">
                  <c:v>38.786883490061712</c:v>
                </c:pt>
                <c:pt idx="284">
                  <c:v>38.765886432341048</c:v>
                </c:pt>
                <c:pt idx="285">
                  <c:v>38.744987698800855</c:v>
                </c:pt>
                <c:pt idx="286">
                  <c:v>38.724186372874456</c:v>
                </c:pt>
                <c:pt idx="287">
                  <c:v>38.703481550751945</c:v>
                </c:pt>
                <c:pt idx="288">
                  <c:v>38.682872341144531</c:v>
                </c:pt>
                <c:pt idx="289">
                  <c:v>38.662357865054304</c:v>
                </c:pt>
                <c:pt idx="290">
                  <c:v>38.641937255549323</c:v>
                </c:pt>
                <c:pt idx="291">
                  <c:v>38.621609657543743</c:v>
                </c:pt>
                <c:pt idx="292">
                  <c:v>38.60137422758298</c:v>
                </c:pt>
                <c:pt idx="293">
                  <c:v>38.581230133633696</c:v>
                </c:pt>
                <c:pt idx="294">
                  <c:v>38.561176554878557</c:v>
                </c:pt>
                <c:pt idx="295">
                  <c:v>38.541212681515503</c:v>
                </c:pt>
                <c:pt idx="296">
                  <c:v>38.521337714561568</c:v>
                </c:pt>
                <c:pt idx="297">
                  <c:v>38.501550865660931</c:v>
                </c:pt>
                <c:pt idx="298">
                  <c:v>38.481851356897394</c:v>
                </c:pt>
                <c:pt idx="299">
                  <c:v>38.462238420610731</c:v>
                </c:pt>
                <c:pt idx="300">
                  <c:v>38.442711299217322</c:v>
                </c:pt>
                <c:pt idx="301">
                  <c:v>38.423269245034504</c:v>
                </c:pt>
                <c:pt idx="302">
                  <c:v>38.403911520108736</c:v>
                </c:pt>
                <c:pt idx="303">
                  <c:v>38.384637396047651</c:v>
                </c:pt>
                <c:pt idx="304">
                  <c:v>38.365446153855487</c:v>
                </c:pt>
                <c:pt idx="305">
                  <c:v>38.346337083772198</c:v>
                </c:pt>
                <c:pt idx="306">
                  <c:v>38.327309485115933</c:v>
                </c:pt>
                <c:pt idx="307">
                  <c:v>38.308362666128886</c:v>
                </c:pt>
                <c:pt idx="308">
                  <c:v>38.28949594382641</c:v>
                </c:pt>
                <c:pt idx="309">
                  <c:v>38.270708643849247</c:v>
                </c:pt>
                <c:pt idx="310">
                  <c:v>38.252000100318924</c:v>
                </c:pt>
                <c:pt idx="311">
                  <c:v>38.233369655696109</c:v>
                </c:pt>
                <c:pt idx="312">
                  <c:v>38.214816660641986</c:v>
                </c:pt>
                <c:pt idx="313">
                  <c:v>38.196340473882415</c:v>
                </c:pt>
                <c:pt idx="314">
                  <c:v>38.177940462074986</c:v>
                </c:pt>
                <c:pt idx="315">
                  <c:v>38.159615999678678</c:v>
                </c:pt>
                <c:pt idx="316">
                  <c:v>38.141366468826334</c:v>
                </c:pt>
                <c:pt idx="317">
                  <c:v>38.123191259199558</c:v>
                </c:pt>
                <c:pt idx="318">
                  <c:v>38.10508976790635</c:v>
                </c:pt>
                <c:pt idx="319">
                  <c:v>38.087061399360991</c:v>
                </c:pt>
                <c:pt idx="320">
                  <c:v>38.069105565166595</c:v>
                </c:pt>
                <c:pt idx="321">
                  <c:v>38.051221683999756</c:v>
                </c:pt>
                <c:pt idx="322">
                  <c:v>38.033409181497703</c:v>
                </c:pt>
                <c:pt idx="323">
                  <c:v>38.015667490147564</c:v>
                </c:pt>
                <c:pt idx="324">
                  <c:v>37.997996049177871</c:v>
                </c:pt>
                <c:pt idx="325">
                  <c:v>37.98039430445229</c:v>
                </c:pt>
                <c:pt idx="326">
                  <c:v>37.962861708365253</c:v>
                </c:pt>
                <c:pt idx="327">
                  <c:v>37.945397719739802</c:v>
                </c:pt>
                <c:pt idx="328">
                  <c:v>37.92800180372727</c:v>
                </c:pt>
                <c:pt idx="329">
                  <c:v>37.910673431709114</c:v>
                </c:pt>
                <c:pt idx="330">
                  <c:v>37.893412081200481</c:v>
                </c:pt>
                <c:pt idx="331">
                  <c:v>37.876217235755618</c:v>
                </c:pt>
                <c:pt idx="332">
                  <c:v>37.859088384875264</c:v>
                </c:pt>
                <c:pt idx="333">
                  <c:v>37.842025023915625</c:v>
                </c:pt>
                <c:pt idx="334">
                  <c:v>37.825026653999203</c:v>
                </c:pt>
                <c:pt idx="335">
                  <c:v>37.808092781927257</c:v>
                </c:pt>
                <c:pt idx="336">
                  <c:v>37.791222920093944</c:v>
                </c:pt>
                <c:pt idx="337">
                  <c:v>37.774416586402111</c:v>
                </c:pt>
                <c:pt idx="338">
                  <c:v>37.757673304180557</c:v>
                </c:pt>
                <c:pt idx="339">
                  <c:v>37.740992602103006</c:v>
                </c:pt>
                <c:pt idx="340">
                  <c:v>37.724374014108378</c:v>
                </c:pt>
                <c:pt idx="341">
                  <c:v>37.707817079322766</c:v>
                </c:pt>
                <c:pt idx="342">
                  <c:v>37.691321341982629</c:v>
                </c:pt>
                <c:pt idx="343">
                  <c:v>37.674886351359689</c:v>
                </c:pt>
                <c:pt idx="344">
                  <c:v>37.658511661686845</c:v>
                </c:pt>
                <c:pt idx="345">
                  <c:v>37.642196832085716</c:v>
                </c:pt>
                <c:pt idx="346">
                  <c:v>37.625941426495416</c:v>
                </c:pt>
                <c:pt idx="347">
                  <c:v>37.609745013602591</c:v>
                </c:pt>
                <c:pt idx="348">
                  <c:v>37.59360716677287</c:v>
                </c:pt>
                <c:pt idx="349">
                  <c:v>37.577527463983188</c:v>
                </c:pt>
                <c:pt idx="350">
                  <c:v>37.561505487755795</c:v>
                </c:pt>
                <c:pt idx="351">
                  <c:v>37.545540825093127</c:v>
                </c:pt>
                <c:pt idx="352">
                  <c:v>37.529633067413954</c:v>
                </c:pt>
                <c:pt idx="353">
                  <c:v>37.513781810490556</c:v>
                </c:pt>
                <c:pt idx="354">
                  <c:v>37.497986654387233</c:v>
                </c:pt>
                <c:pt idx="355">
                  <c:v>37.482247203399623</c:v>
                </c:pt>
                <c:pt idx="356">
                  <c:v>37.466563065995288</c:v>
                </c:pt>
                <c:pt idx="357">
                  <c:v>37.450933854755291</c:v>
                </c:pt>
                <c:pt idx="358">
                  <c:v>37.435359186316703</c:v>
                </c:pt>
                <c:pt idx="359">
                  <c:v>37.41983868131625</c:v>
                </c:pt>
                <c:pt idx="360">
                  <c:v>37.404371964334857</c:v>
                </c:pt>
                <c:pt idx="361">
                  <c:v>37.388958663843098</c:v>
                </c:pt>
                <c:pt idx="362">
                  <c:v>37.373598412147714</c:v>
                </c:pt>
                <c:pt idx="363">
                  <c:v>37.358290845338999</c:v>
                </c:pt>
                <c:pt idx="364">
                  <c:v>37.34303560323896</c:v>
                </c:pt>
                <c:pt idx="365">
                  <c:v>37.327832329350613</c:v>
                </c:pt>
                <c:pt idx="366">
                  <c:v>37.312680670807879</c:v>
                </c:pt>
                <c:pt idx="367">
                  <c:v>37.297580278326464</c:v>
                </c:pt>
                <c:pt idx="368">
                  <c:v>37.282530806155577</c:v>
                </c:pt>
                <c:pt idx="369">
                  <c:v>37.267531912030464</c:v>
                </c:pt>
                <c:pt idx="370">
                  <c:v>37.252583257125579</c:v>
                </c:pt>
                <c:pt idx="371">
                  <c:v>37.23768450600879</c:v>
                </c:pt>
                <c:pt idx="372">
                  <c:v>37.22283532659614</c:v>
                </c:pt>
                <c:pt idx="373">
                  <c:v>37.20803539010744</c:v>
                </c:pt>
                <c:pt idx="374">
                  <c:v>37.193284371022628</c:v>
                </c:pt>
                <c:pt idx="375">
                  <c:v>37.178581947038765</c:v>
                </c:pt>
                <c:pt idx="376">
                  <c:v>37.163927799027803</c:v>
                </c:pt>
                <c:pt idx="377">
                  <c:v>37.149321610995059</c:v>
                </c:pt>
                <c:pt idx="378">
                  <c:v>37.134763070038218</c:v>
                </c:pt>
                <c:pt idx="379">
                  <c:v>37.120251866307214</c:v>
                </c:pt>
                <c:pt idx="380">
                  <c:v>37.105787692964654</c:v>
                </c:pt>
                <c:pt idx="381">
                  <c:v>37.091370246146866</c:v>
                </c:pt>
                <c:pt idx="382">
                  <c:v>37.076999224925558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CE-4096-B429-A225B31C3632}"/>
            </c:ext>
          </c:extLst>
        </c:ser>
        <c:ser>
          <c:idx val="3"/>
          <c:order val="3"/>
          <c:tx>
            <c:strRef>
              <c:f>'Problema 2'!$J$54</c:f>
              <c:strCache>
                <c:ptCount val="1"/>
                <c:pt idx="0">
                  <c:v>S4 = 2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'Problema 2'!$C$56:$C$438</c:f>
              <c:numCache>
                <c:formatCode>General</c:formatCode>
                <c:ptCount val="383"/>
                <c:pt idx="0">
                  <c:v>0.01</c:v>
                </c:pt>
                <c:pt idx="1">
                  <c:v>5.01</c:v>
                </c:pt>
                <c:pt idx="2">
                  <c:v>10.01</c:v>
                </c:pt>
                <c:pt idx="3">
                  <c:v>15.01</c:v>
                </c:pt>
                <c:pt idx="4">
                  <c:v>20.009999999999998</c:v>
                </c:pt>
                <c:pt idx="5">
                  <c:v>25.009999999999998</c:v>
                </c:pt>
                <c:pt idx="6">
                  <c:v>30.009999999999998</c:v>
                </c:pt>
                <c:pt idx="7">
                  <c:v>35.01</c:v>
                </c:pt>
                <c:pt idx="8">
                  <c:v>40.01</c:v>
                </c:pt>
                <c:pt idx="9">
                  <c:v>45.01</c:v>
                </c:pt>
                <c:pt idx="10">
                  <c:v>50.01</c:v>
                </c:pt>
                <c:pt idx="11">
                  <c:v>55.01</c:v>
                </c:pt>
                <c:pt idx="12">
                  <c:v>60.01</c:v>
                </c:pt>
                <c:pt idx="13">
                  <c:v>1060.01</c:v>
                </c:pt>
                <c:pt idx="14">
                  <c:v>2060.0100000000002</c:v>
                </c:pt>
                <c:pt idx="15">
                  <c:v>3060.01</c:v>
                </c:pt>
                <c:pt idx="16">
                  <c:v>4060.01</c:v>
                </c:pt>
                <c:pt idx="17">
                  <c:v>5060.01</c:v>
                </c:pt>
                <c:pt idx="18">
                  <c:v>6060.01</c:v>
                </c:pt>
                <c:pt idx="19">
                  <c:v>7060.01</c:v>
                </c:pt>
                <c:pt idx="20">
                  <c:v>8060.01</c:v>
                </c:pt>
                <c:pt idx="21">
                  <c:v>9060.01</c:v>
                </c:pt>
                <c:pt idx="22">
                  <c:v>10060.01</c:v>
                </c:pt>
                <c:pt idx="23">
                  <c:v>11060.01</c:v>
                </c:pt>
                <c:pt idx="24">
                  <c:v>12060.01</c:v>
                </c:pt>
                <c:pt idx="25">
                  <c:v>13060.01</c:v>
                </c:pt>
                <c:pt idx="26">
                  <c:v>14060.01</c:v>
                </c:pt>
                <c:pt idx="27">
                  <c:v>15060.01</c:v>
                </c:pt>
                <c:pt idx="28">
                  <c:v>16060.01</c:v>
                </c:pt>
                <c:pt idx="29">
                  <c:v>17060.010000000002</c:v>
                </c:pt>
                <c:pt idx="30">
                  <c:v>18060.010000000002</c:v>
                </c:pt>
                <c:pt idx="31">
                  <c:v>19060.010000000002</c:v>
                </c:pt>
                <c:pt idx="32">
                  <c:v>20060.010000000002</c:v>
                </c:pt>
                <c:pt idx="33">
                  <c:v>30060.010000000002</c:v>
                </c:pt>
                <c:pt idx="34">
                  <c:v>40060.01</c:v>
                </c:pt>
                <c:pt idx="35">
                  <c:v>50060.01</c:v>
                </c:pt>
                <c:pt idx="36">
                  <c:v>60060.01</c:v>
                </c:pt>
                <c:pt idx="37">
                  <c:v>70060.010000000009</c:v>
                </c:pt>
                <c:pt idx="38">
                  <c:v>80060.010000000009</c:v>
                </c:pt>
                <c:pt idx="39">
                  <c:v>90060.010000000009</c:v>
                </c:pt>
                <c:pt idx="40">
                  <c:v>100060.01000000001</c:v>
                </c:pt>
                <c:pt idx="41">
                  <c:v>110060.01000000001</c:v>
                </c:pt>
                <c:pt idx="42">
                  <c:v>120060.01000000001</c:v>
                </c:pt>
                <c:pt idx="43">
                  <c:v>130060.01000000001</c:v>
                </c:pt>
                <c:pt idx="44">
                  <c:v>140060.01</c:v>
                </c:pt>
                <c:pt idx="45">
                  <c:v>150060.01</c:v>
                </c:pt>
                <c:pt idx="46">
                  <c:v>250060.01</c:v>
                </c:pt>
                <c:pt idx="47">
                  <c:v>350060.01</c:v>
                </c:pt>
                <c:pt idx="48">
                  <c:v>450060.01</c:v>
                </c:pt>
                <c:pt idx="49">
                  <c:v>550060.01</c:v>
                </c:pt>
                <c:pt idx="50">
                  <c:v>650060.01</c:v>
                </c:pt>
                <c:pt idx="51">
                  <c:v>750060.01</c:v>
                </c:pt>
                <c:pt idx="52">
                  <c:v>850060.01</c:v>
                </c:pt>
                <c:pt idx="53">
                  <c:v>950060.01</c:v>
                </c:pt>
                <c:pt idx="54">
                  <c:v>1050060.01</c:v>
                </c:pt>
                <c:pt idx="55">
                  <c:v>1150060.01</c:v>
                </c:pt>
                <c:pt idx="56">
                  <c:v>1250060.01</c:v>
                </c:pt>
                <c:pt idx="57">
                  <c:v>1350060.01</c:v>
                </c:pt>
                <c:pt idx="58">
                  <c:v>1450060.01</c:v>
                </c:pt>
                <c:pt idx="59">
                  <c:v>1550060.01</c:v>
                </c:pt>
                <c:pt idx="60">
                  <c:v>1650060.01</c:v>
                </c:pt>
                <c:pt idx="61">
                  <c:v>1750060.01</c:v>
                </c:pt>
                <c:pt idx="62">
                  <c:v>1850060.01</c:v>
                </c:pt>
                <c:pt idx="63">
                  <c:v>1950060.01</c:v>
                </c:pt>
                <c:pt idx="64">
                  <c:v>2050060.01</c:v>
                </c:pt>
                <c:pt idx="65">
                  <c:v>2150060.0099999998</c:v>
                </c:pt>
                <c:pt idx="66">
                  <c:v>2250060.0099999998</c:v>
                </c:pt>
                <c:pt idx="67">
                  <c:v>2350060.0099999998</c:v>
                </c:pt>
                <c:pt idx="68">
                  <c:v>2450060.0099999998</c:v>
                </c:pt>
                <c:pt idx="69">
                  <c:v>2550060.0099999998</c:v>
                </c:pt>
                <c:pt idx="70">
                  <c:v>2650060.0099999998</c:v>
                </c:pt>
                <c:pt idx="71">
                  <c:v>2750060.01</c:v>
                </c:pt>
                <c:pt idx="72">
                  <c:v>2850060.01</c:v>
                </c:pt>
                <c:pt idx="73">
                  <c:v>2950060.01</c:v>
                </c:pt>
                <c:pt idx="74">
                  <c:v>3050060.01</c:v>
                </c:pt>
                <c:pt idx="75">
                  <c:v>4050060.01</c:v>
                </c:pt>
                <c:pt idx="76">
                  <c:v>5050060.01</c:v>
                </c:pt>
                <c:pt idx="77">
                  <c:v>6050060.0099999998</c:v>
                </c:pt>
                <c:pt idx="78">
                  <c:v>7050060.0099999998</c:v>
                </c:pt>
                <c:pt idx="79">
                  <c:v>8050060.0099999998</c:v>
                </c:pt>
                <c:pt idx="80">
                  <c:v>9050060.0099999998</c:v>
                </c:pt>
                <c:pt idx="81">
                  <c:v>10050060.01</c:v>
                </c:pt>
                <c:pt idx="82">
                  <c:v>11050060.01</c:v>
                </c:pt>
                <c:pt idx="83">
                  <c:v>12050060.01</c:v>
                </c:pt>
                <c:pt idx="84">
                  <c:v>13050060.01</c:v>
                </c:pt>
                <c:pt idx="85">
                  <c:v>14050060.01</c:v>
                </c:pt>
                <c:pt idx="86">
                  <c:v>15050060.01</c:v>
                </c:pt>
                <c:pt idx="87">
                  <c:v>16050060.01</c:v>
                </c:pt>
                <c:pt idx="88">
                  <c:v>17050060.009999998</c:v>
                </c:pt>
                <c:pt idx="89">
                  <c:v>18050060.009999998</c:v>
                </c:pt>
                <c:pt idx="90">
                  <c:v>19050060.009999998</c:v>
                </c:pt>
                <c:pt idx="91">
                  <c:v>20050060.009999998</c:v>
                </c:pt>
                <c:pt idx="92">
                  <c:v>21050060.009999998</c:v>
                </c:pt>
                <c:pt idx="93">
                  <c:v>22050060.009999998</c:v>
                </c:pt>
                <c:pt idx="94">
                  <c:v>23050060.009999998</c:v>
                </c:pt>
                <c:pt idx="95">
                  <c:v>24050060.009999998</c:v>
                </c:pt>
                <c:pt idx="96">
                  <c:v>25050060.009999998</c:v>
                </c:pt>
                <c:pt idx="97">
                  <c:v>26050060.009999998</c:v>
                </c:pt>
                <c:pt idx="98">
                  <c:v>27050060.009999998</c:v>
                </c:pt>
                <c:pt idx="99">
                  <c:v>28050060.009999998</c:v>
                </c:pt>
                <c:pt idx="100">
                  <c:v>29050060.009999998</c:v>
                </c:pt>
                <c:pt idx="101">
                  <c:v>30050060.009999998</c:v>
                </c:pt>
                <c:pt idx="102">
                  <c:v>31050060.009999998</c:v>
                </c:pt>
                <c:pt idx="103">
                  <c:v>32050060.009999998</c:v>
                </c:pt>
                <c:pt idx="104">
                  <c:v>33050060.009999998</c:v>
                </c:pt>
                <c:pt idx="105">
                  <c:v>34050060.009999998</c:v>
                </c:pt>
                <c:pt idx="106">
                  <c:v>35050060.009999998</c:v>
                </c:pt>
                <c:pt idx="107">
                  <c:v>36050060.009999998</c:v>
                </c:pt>
                <c:pt idx="108">
                  <c:v>37050060.009999998</c:v>
                </c:pt>
                <c:pt idx="109">
                  <c:v>38050060.009999998</c:v>
                </c:pt>
                <c:pt idx="110">
                  <c:v>39050060.009999998</c:v>
                </c:pt>
                <c:pt idx="111">
                  <c:v>40050060.009999998</c:v>
                </c:pt>
                <c:pt idx="112">
                  <c:v>41050060.009999998</c:v>
                </c:pt>
                <c:pt idx="113">
                  <c:v>42050060.009999998</c:v>
                </c:pt>
                <c:pt idx="114">
                  <c:v>43050060.009999998</c:v>
                </c:pt>
                <c:pt idx="115">
                  <c:v>44050060.009999998</c:v>
                </c:pt>
                <c:pt idx="116">
                  <c:v>45050060.009999998</c:v>
                </c:pt>
                <c:pt idx="117">
                  <c:v>46050060.009999998</c:v>
                </c:pt>
                <c:pt idx="118">
                  <c:v>47050060.009999998</c:v>
                </c:pt>
                <c:pt idx="119">
                  <c:v>48050060.009999998</c:v>
                </c:pt>
                <c:pt idx="120">
                  <c:v>49050060.009999998</c:v>
                </c:pt>
                <c:pt idx="121">
                  <c:v>50050060.009999998</c:v>
                </c:pt>
                <c:pt idx="122">
                  <c:v>51050060.009999998</c:v>
                </c:pt>
                <c:pt idx="123">
                  <c:v>52050060.009999998</c:v>
                </c:pt>
                <c:pt idx="124">
                  <c:v>53050060.009999998</c:v>
                </c:pt>
                <c:pt idx="125">
                  <c:v>54050060.009999998</c:v>
                </c:pt>
                <c:pt idx="126">
                  <c:v>55050060.009999998</c:v>
                </c:pt>
                <c:pt idx="127">
                  <c:v>56050060.009999998</c:v>
                </c:pt>
                <c:pt idx="128">
                  <c:v>57050060.009999998</c:v>
                </c:pt>
                <c:pt idx="129">
                  <c:v>58050060.009999998</c:v>
                </c:pt>
                <c:pt idx="130">
                  <c:v>59050060.009999998</c:v>
                </c:pt>
                <c:pt idx="131">
                  <c:v>60050060.009999998</c:v>
                </c:pt>
                <c:pt idx="132">
                  <c:v>61050060.009999998</c:v>
                </c:pt>
                <c:pt idx="133">
                  <c:v>62050060.009999998</c:v>
                </c:pt>
                <c:pt idx="134">
                  <c:v>63050060.009999998</c:v>
                </c:pt>
                <c:pt idx="135">
                  <c:v>64050060.009999998</c:v>
                </c:pt>
                <c:pt idx="136">
                  <c:v>65050060.009999998</c:v>
                </c:pt>
                <c:pt idx="137">
                  <c:v>66050060.009999998</c:v>
                </c:pt>
                <c:pt idx="138">
                  <c:v>67050060.009999998</c:v>
                </c:pt>
                <c:pt idx="139">
                  <c:v>68050060.00999999</c:v>
                </c:pt>
                <c:pt idx="140">
                  <c:v>69050060.00999999</c:v>
                </c:pt>
                <c:pt idx="141">
                  <c:v>70050060.00999999</c:v>
                </c:pt>
                <c:pt idx="142">
                  <c:v>71050060.00999999</c:v>
                </c:pt>
                <c:pt idx="143">
                  <c:v>72050060.00999999</c:v>
                </c:pt>
                <c:pt idx="144">
                  <c:v>73050060.00999999</c:v>
                </c:pt>
                <c:pt idx="145">
                  <c:v>74050060.00999999</c:v>
                </c:pt>
                <c:pt idx="146">
                  <c:v>75050060.00999999</c:v>
                </c:pt>
                <c:pt idx="147">
                  <c:v>76050060.00999999</c:v>
                </c:pt>
                <c:pt idx="148">
                  <c:v>77050060.00999999</c:v>
                </c:pt>
                <c:pt idx="149">
                  <c:v>78050060.00999999</c:v>
                </c:pt>
                <c:pt idx="150">
                  <c:v>79050060.00999999</c:v>
                </c:pt>
                <c:pt idx="151">
                  <c:v>80050060.00999999</c:v>
                </c:pt>
                <c:pt idx="152">
                  <c:v>81050060.00999999</c:v>
                </c:pt>
                <c:pt idx="153">
                  <c:v>82050060.00999999</c:v>
                </c:pt>
                <c:pt idx="154">
                  <c:v>83050060.00999999</c:v>
                </c:pt>
                <c:pt idx="155">
                  <c:v>84050060.00999999</c:v>
                </c:pt>
                <c:pt idx="156">
                  <c:v>85050060.00999999</c:v>
                </c:pt>
                <c:pt idx="157">
                  <c:v>86050060.00999999</c:v>
                </c:pt>
                <c:pt idx="158">
                  <c:v>87050060.00999999</c:v>
                </c:pt>
                <c:pt idx="159">
                  <c:v>88050060.00999999</c:v>
                </c:pt>
                <c:pt idx="160">
                  <c:v>89050060.00999999</c:v>
                </c:pt>
                <c:pt idx="161">
                  <c:v>90050060.00999999</c:v>
                </c:pt>
                <c:pt idx="162">
                  <c:v>91050060.00999999</c:v>
                </c:pt>
                <c:pt idx="163">
                  <c:v>92050060.00999999</c:v>
                </c:pt>
                <c:pt idx="164">
                  <c:v>93050060.00999999</c:v>
                </c:pt>
                <c:pt idx="165">
                  <c:v>94050060.00999999</c:v>
                </c:pt>
                <c:pt idx="166">
                  <c:v>95050060.00999999</c:v>
                </c:pt>
                <c:pt idx="167">
                  <c:v>96050060.00999999</c:v>
                </c:pt>
                <c:pt idx="168">
                  <c:v>97050060.00999999</c:v>
                </c:pt>
                <c:pt idx="169">
                  <c:v>98050060.00999999</c:v>
                </c:pt>
                <c:pt idx="170">
                  <c:v>99050060.00999999</c:v>
                </c:pt>
                <c:pt idx="171">
                  <c:v>100050060.00999999</c:v>
                </c:pt>
                <c:pt idx="172">
                  <c:v>101050060.00999999</c:v>
                </c:pt>
                <c:pt idx="173">
                  <c:v>102050060.00999999</c:v>
                </c:pt>
                <c:pt idx="174">
                  <c:v>103050060.00999999</c:v>
                </c:pt>
                <c:pt idx="175">
                  <c:v>104050060.00999999</c:v>
                </c:pt>
                <c:pt idx="176">
                  <c:v>105050060.00999999</c:v>
                </c:pt>
                <c:pt idx="177">
                  <c:v>106050060.00999999</c:v>
                </c:pt>
                <c:pt idx="178">
                  <c:v>107050060.00999999</c:v>
                </c:pt>
                <c:pt idx="179">
                  <c:v>108050060.00999999</c:v>
                </c:pt>
                <c:pt idx="180">
                  <c:v>109050060.00999999</c:v>
                </c:pt>
                <c:pt idx="181">
                  <c:v>110050060.00999999</c:v>
                </c:pt>
                <c:pt idx="182">
                  <c:v>111050060.00999999</c:v>
                </c:pt>
                <c:pt idx="183">
                  <c:v>112050060.00999999</c:v>
                </c:pt>
                <c:pt idx="184">
                  <c:v>113050060.00999999</c:v>
                </c:pt>
                <c:pt idx="185">
                  <c:v>114050060.00999999</c:v>
                </c:pt>
                <c:pt idx="186">
                  <c:v>115050060.00999999</c:v>
                </c:pt>
                <c:pt idx="187">
                  <c:v>116050060.00999999</c:v>
                </c:pt>
                <c:pt idx="188">
                  <c:v>117050060.00999999</c:v>
                </c:pt>
                <c:pt idx="189">
                  <c:v>118050060.00999999</c:v>
                </c:pt>
                <c:pt idx="190">
                  <c:v>119050060.00999999</c:v>
                </c:pt>
                <c:pt idx="191">
                  <c:v>120050060.00999999</c:v>
                </c:pt>
                <c:pt idx="192">
                  <c:v>121050060.00999999</c:v>
                </c:pt>
                <c:pt idx="193">
                  <c:v>122050060.00999999</c:v>
                </c:pt>
                <c:pt idx="194">
                  <c:v>123050060.00999999</c:v>
                </c:pt>
                <c:pt idx="195">
                  <c:v>124050060.00999999</c:v>
                </c:pt>
                <c:pt idx="196">
                  <c:v>125050060.00999999</c:v>
                </c:pt>
                <c:pt idx="197">
                  <c:v>126050060.00999999</c:v>
                </c:pt>
                <c:pt idx="198">
                  <c:v>127050060.00999999</c:v>
                </c:pt>
                <c:pt idx="199">
                  <c:v>128050060.00999999</c:v>
                </c:pt>
                <c:pt idx="200">
                  <c:v>129050060.00999999</c:v>
                </c:pt>
                <c:pt idx="201">
                  <c:v>130050060.00999999</c:v>
                </c:pt>
                <c:pt idx="202">
                  <c:v>131050060.00999999</c:v>
                </c:pt>
                <c:pt idx="203">
                  <c:v>132050060.00999999</c:v>
                </c:pt>
                <c:pt idx="204">
                  <c:v>133050060.00999999</c:v>
                </c:pt>
                <c:pt idx="205">
                  <c:v>134050060.00999999</c:v>
                </c:pt>
                <c:pt idx="206">
                  <c:v>135050060.00999999</c:v>
                </c:pt>
                <c:pt idx="207">
                  <c:v>136050060.00999999</c:v>
                </c:pt>
                <c:pt idx="208">
                  <c:v>137050060.00999999</c:v>
                </c:pt>
                <c:pt idx="209">
                  <c:v>138050060.00999999</c:v>
                </c:pt>
                <c:pt idx="210">
                  <c:v>139050060.00999999</c:v>
                </c:pt>
                <c:pt idx="211">
                  <c:v>140050060.00999999</c:v>
                </c:pt>
                <c:pt idx="212">
                  <c:v>141050060.00999999</c:v>
                </c:pt>
                <c:pt idx="213">
                  <c:v>142050060.00999999</c:v>
                </c:pt>
                <c:pt idx="214">
                  <c:v>143050060.00999999</c:v>
                </c:pt>
                <c:pt idx="215">
                  <c:v>144050060.00999999</c:v>
                </c:pt>
                <c:pt idx="216">
                  <c:v>145050060.00999999</c:v>
                </c:pt>
                <c:pt idx="217">
                  <c:v>146050060.00999999</c:v>
                </c:pt>
                <c:pt idx="218">
                  <c:v>147050060.00999999</c:v>
                </c:pt>
                <c:pt idx="219">
                  <c:v>148050060.00999999</c:v>
                </c:pt>
                <c:pt idx="220">
                  <c:v>149050060.00999999</c:v>
                </c:pt>
                <c:pt idx="221">
                  <c:v>150050060.00999999</c:v>
                </c:pt>
                <c:pt idx="222">
                  <c:v>151050060.00999999</c:v>
                </c:pt>
                <c:pt idx="223">
                  <c:v>152050060.00999999</c:v>
                </c:pt>
                <c:pt idx="224">
                  <c:v>153050060.00999999</c:v>
                </c:pt>
                <c:pt idx="225">
                  <c:v>154050060.00999999</c:v>
                </c:pt>
                <c:pt idx="226">
                  <c:v>155050060.00999999</c:v>
                </c:pt>
                <c:pt idx="227">
                  <c:v>156050060.00999999</c:v>
                </c:pt>
                <c:pt idx="228">
                  <c:v>157050060.00999999</c:v>
                </c:pt>
                <c:pt idx="229">
                  <c:v>158050060.00999999</c:v>
                </c:pt>
                <c:pt idx="230">
                  <c:v>159050060.00999999</c:v>
                </c:pt>
                <c:pt idx="231">
                  <c:v>160050060.00999999</c:v>
                </c:pt>
                <c:pt idx="232">
                  <c:v>161050060.00999999</c:v>
                </c:pt>
                <c:pt idx="233">
                  <c:v>162050060.00999999</c:v>
                </c:pt>
                <c:pt idx="234">
                  <c:v>163050060.00999999</c:v>
                </c:pt>
                <c:pt idx="235">
                  <c:v>164050060.00999999</c:v>
                </c:pt>
                <c:pt idx="236">
                  <c:v>165050060.00999999</c:v>
                </c:pt>
                <c:pt idx="237">
                  <c:v>166050060.00999999</c:v>
                </c:pt>
                <c:pt idx="238">
                  <c:v>167050060.00999999</c:v>
                </c:pt>
                <c:pt idx="239">
                  <c:v>168050060.00999999</c:v>
                </c:pt>
                <c:pt idx="240">
                  <c:v>169050060.00999999</c:v>
                </c:pt>
                <c:pt idx="241">
                  <c:v>170050060.00999999</c:v>
                </c:pt>
                <c:pt idx="242">
                  <c:v>171050060.00999999</c:v>
                </c:pt>
                <c:pt idx="243">
                  <c:v>172050060.00999999</c:v>
                </c:pt>
                <c:pt idx="244">
                  <c:v>173050060.00999999</c:v>
                </c:pt>
                <c:pt idx="245">
                  <c:v>174050060.00999999</c:v>
                </c:pt>
                <c:pt idx="246">
                  <c:v>175050060.00999999</c:v>
                </c:pt>
                <c:pt idx="247">
                  <c:v>176050060.00999999</c:v>
                </c:pt>
                <c:pt idx="248">
                  <c:v>177050060.00999999</c:v>
                </c:pt>
                <c:pt idx="249">
                  <c:v>178050060.00999999</c:v>
                </c:pt>
                <c:pt idx="250">
                  <c:v>179050060.00999999</c:v>
                </c:pt>
                <c:pt idx="251">
                  <c:v>180050060.00999999</c:v>
                </c:pt>
                <c:pt idx="252">
                  <c:v>181050060.00999999</c:v>
                </c:pt>
                <c:pt idx="253">
                  <c:v>182050060.00999999</c:v>
                </c:pt>
                <c:pt idx="254">
                  <c:v>183050060.00999999</c:v>
                </c:pt>
                <c:pt idx="255">
                  <c:v>184050060.00999999</c:v>
                </c:pt>
                <c:pt idx="256">
                  <c:v>185050060.00999999</c:v>
                </c:pt>
                <c:pt idx="257">
                  <c:v>186050060.00999999</c:v>
                </c:pt>
                <c:pt idx="258">
                  <c:v>187050060.00999999</c:v>
                </c:pt>
                <c:pt idx="259">
                  <c:v>188050060.00999999</c:v>
                </c:pt>
                <c:pt idx="260">
                  <c:v>189050060.00999999</c:v>
                </c:pt>
                <c:pt idx="261">
                  <c:v>190050060.00999999</c:v>
                </c:pt>
                <c:pt idx="262">
                  <c:v>191050060.00999999</c:v>
                </c:pt>
                <c:pt idx="263">
                  <c:v>192050060.00999999</c:v>
                </c:pt>
                <c:pt idx="264">
                  <c:v>193050060.00999999</c:v>
                </c:pt>
                <c:pt idx="265">
                  <c:v>194050060.00999999</c:v>
                </c:pt>
                <c:pt idx="266">
                  <c:v>195050060.00999999</c:v>
                </c:pt>
                <c:pt idx="267">
                  <c:v>196050060.00999999</c:v>
                </c:pt>
                <c:pt idx="268">
                  <c:v>197050060.00999999</c:v>
                </c:pt>
                <c:pt idx="269">
                  <c:v>198050060.00999999</c:v>
                </c:pt>
                <c:pt idx="270">
                  <c:v>199050060.00999999</c:v>
                </c:pt>
                <c:pt idx="271">
                  <c:v>200050060.00999999</c:v>
                </c:pt>
                <c:pt idx="272">
                  <c:v>201050060.00999999</c:v>
                </c:pt>
                <c:pt idx="273">
                  <c:v>202050060.00999999</c:v>
                </c:pt>
                <c:pt idx="274">
                  <c:v>203050060.00999999</c:v>
                </c:pt>
                <c:pt idx="275">
                  <c:v>204050060.00999999</c:v>
                </c:pt>
                <c:pt idx="276">
                  <c:v>205050060.00999999</c:v>
                </c:pt>
                <c:pt idx="277">
                  <c:v>206050060.00999999</c:v>
                </c:pt>
                <c:pt idx="278">
                  <c:v>207050060.00999999</c:v>
                </c:pt>
                <c:pt idx="279">
                  <c:v>208050060.00999999</c:v>
                </c:pt>
                <c:pt idx="280">
                  <c:v>209050060.00999999</c:v>
                </c:pt>
                <c:pt idx="281">
                  <c:v>210050060.00999999</c:v>
                </c:pt>
                <c:pt idx="282">
                  <c:v>211050060.00999999</c:v>
                </c:pt>
                <c:pt idx="283">
                  <c:v>212050060.00999999</c:v>
                </c:pt>
                <c:pt idx="284">
                  <c:v>213050060.00999999</c:v>
                </c:pt>
                <c:pt idx="285">
                  <c:v>214050060.00999999</c:v>
                </c:pt>
                <c:pt idx="286">
                  <c:v>215050060.00999999</c:v>
                </c:pt>
                <c:pt idx="287">
                  <c:v>216050060.00999999</c:v>
                </c:pt>
                <c:pt idx="288">
                  <c:v>217050060.00999999</c:v>
                </c:pt>
                <c:pt idx="289">
                  <c:v>218050060.00999999</c:v>
                </c:pt>
                <c:pt idx="290">
                  <c:v>219050060.00999999</c:v>
                </c:pt>
                <c:pt idx="291">
                  <c:v>220050060.00999999</c:v>
                </c:pt>
                <c:pt idx="292">
                  <c:v>221050060.00999999</c:v>
                </c:pt>
                <c:pt idx="293">
                  <c:v>222050060.00999999</c:v>
                </c:pt>
                <c:pt idx="294">
                  <c:v>223050060.00999999</c:v>
                </c:pt>
                <c:pt idx="295">
                  <c:v>224050060.00999999</c:v>
                </c:pt>
                <c:pt idx="296">
                  <c:v>225050060.00999999</c:v>
                </c:pt>
                <c:pt idx="297">
                  <c:v>226050060.00999999</c:v>
                </c:pt>
                <c:pt idx="298">
                  <c:v>227050060.00999999</c:v>
                </c:pt>
                <c:pt idx="299">
                  <c:v>228050060.00999999</c:v>
                </c:pt>
                <c:pt idx="300">
                  <c:v>229050060.00999999</c:v>
                </c:pt>
                <c:pt idx="301">
                  <c:v>230050060.00999999</c:v>
                </c:pt>
                <c:pt idx="302">
                  <c:v>231050060.00999999</c:v>
                </c:pt>
                <c:pt idx="303">
                  <c:v>232050060.00999999</c:v>
                </c:pt>
                <c:pt idx="304">
                  <c:v>233050060.00999999</c:v>
                </c:pt>
                <c:pt idx="305">
                  <c:v>234050060.00999999</c:v>
                </c:pt>
                <c:pt idx="306">
                  <c:v>235050060.00999999</c:v>
                </c:pt>
                <c:pt idx="307">
                  <c:v>236050060.00999999</c:v>
                </c:pt>
                <c:pt idx="308">
                  <c:v>237050060.00999999</c:v>
                </c:pt>
                <c:pt idx="309">
                  <c:v>238050060.00999999</c:v>
                </c:pt>
                <c:pt idx="310">
                  <c:v>239050060.00999999</c:v>
                </c:pt>
                <c:pt idx="311">
                  <c:v>240050060.00999999</c:v>
                </c:pt>
                <c:pt idx="312">
                  <c:v>241050060.00999999</c:v>
                </c:pt>
                <c:pt idx="313">
                  <c:v>242050060.00999999</c:v>
                </c:pt>
                <c:pt idx="314">
                  <c:v>243050060.00999999</c:v>
                </c:pt>
                <c:pt idx="315">
                  <c:v>244050060.00999999</c:v>
                </c:pt>
                <c:pt idx="316">
                  <c:v>245050060.00999999</c:v>
                </c:pt>
                <c:pt idx="317">
                  <c:v>246050060.00999999</c:v>
                </c:pt>
                <c:pt idx="318">
                  <c:v>247050060.00999999</c:v>
                </c:pt>
                <c:pt idx="319">
                  <c:v>248050060.00999999</c:v>
                </c:pt>
                <c:pt idx="320">
                  <c:v>249050060.00999999</c:v>
                </c:pt>
                <c:pt idx="321">
                  <c:v>250050060.00999999</c:v>
                </c:pt>
                <c:pt idx="322">
                  <c:v>251050060.00999999</c:v>
                </c:pt>
                <c:pt idx="323">
                  <c:v>252050060.00999999</c:v>
                </c:pt>
                <c:pt idx="324">
                  <c:v>253050060.00999999</c:v>
                </c:pt>
                <c:pt idx="325">
                  <c:v>254050060.00999999</c:v>
                </c:pt>
                <c:pt idx="326">
                  <c:v>255050060.00999999</c:v>
                </c:pt>
                <c:pt idx="327">
                  <c:v>256050060.00999999</c:v>
                </c:pt>
                <c:pt idx="328">
                  <c:v>257050060.00999999</c:v>
                </c:pt>
                <c:pt idx="329">
                  <c:v>258050060.00999999</c:v>
                </c:pt>
                <c:pt idx="330">
                  <c:v>259050060.00999999</c:v>
                </c:pt>
                <c:pt idx="331">
                  <c:v>260050060.00999999</c:v>
                </c:pt>
                <c:pt idx="332">
                  <c:v>261050060.00999999</c:v>
                </c:pt>
                <c:pt idx="333">
                  <c:v>262050060.00999999</c:v>
                </c:pt>
                <c:pt idx="334">
                  <c:v>263050060.00999999</c:v>
                </c:pt>
                <c:pt idx="335">
                  <c:v>264050060.00999999</c:v>
                </c:pt>
                <c:pt idx="336">
                  <c:v>265050060.00999999</c:v>
                </c:pt>
                <c:pt idx="337">
                  <c:v>266050060.00999999</c:v>
                </c:pt>
                <c:pt idx="338">
                  <c:v>267050060.00999999</c:v>
                </c:pt>
                <c:pt idx="339">
                  <c:v>268050060.00999999</c:v>
                </c:pt>
                <c:pt idx="340">
                  <c:v>269050060.00999999</c:v>
                </c:pt>
                <c:pt idx="341">
                  <c:v>270050060.00999999</c:v>
                </c:pt>
                <c:pt idx="342">
                  <c:v>271050060.00999999</c:v>
                </c:pt>
                <c:pt idx="343">
                  <c:v>272050060.00999999</c:v>
                </c:pt>
                <c:pt idx="344">
                  <c:v>273050060.00999999</c:v>
                </c:pt>
                <c:pt idx="345">
                  <c:v>274050060.00999999</c:v>
                </c:pt>
                <c:pt idx="346">
                  <c:v>275050060.00999999</c:v>
                </c:pt>
                <c:pt idx="347">
                  <c:v>276050060.00999999</c:v>
                </c:pt>
                <c:pt idx="348">
                  <c:v>277050060.00999999</c:v>
                </c:pt>
                <c:pt idx="349">
                  <c:v>278050060.00999999</c:v>
                </c:pt>
                <c:pt idx="350">
                  <c:v>279050060.00999999</c:v>
                </c:pt>
                <c:pt idx="351">
                  <c:v>280050060.00999999</c:v>
                </c:pt>
                <c:pt idx="352">
                  <c:v>281050060.00999999</c:v>
                </c:pt>
                <c:pt idx="353">
                  <c:v>282050060.00999999</c:v>
                </c:pt>
                <c:pt idx="354">
                  <c:v>283050060.00999999</c:v>
                </c:pt>
                <c:pt idx="355">
                  <c:v>284050060.00999999</c:v>
                </c:pt>
                <c:pt idx="356">
                  <c:v>285050060.00999999</c:v>
                </c:pt>
                <c:pt idx="357">
                  <c:v>286050060.00999999</c:v>
                </c:pt>
                <c:pt idx="358">
                  <c:v>287050060.00999999</c:v>
                </c:pt>
                <c:pt idx="359">
                  <c:v>288050060.00999999</c:v>
                </c:pt>
                <c:pt idx="360">
                  <c:v>289050060.00999999</c:v>
                </c:pt>
                <c:pt idx="361">
                  <c:v>290050060.00999999</c:v>
                </c:pt>
                <c:pt idx="362">
                  <c:v>291050060.00999999</c:v>
                </c:pt>
                <c:pt idx="363">
                  <c:v>292050060.00999999</c:v>
                </c:pt>
                <c:pt idx="364">
                  <c:v>293050060.00999999</c:v>
                </c:pt>
                <c:pt idx="365">
                  <c:v>294050060.00999999</c:v>
                </c:pt>
                <c:pt idx="366">
                  <c:v>295050060.00999999</c:v>
                </c:pt>
                <c:pt idx="367">
                  <c:v>296050060.00999999</c:v>
                </c:pt>
                <c:pt idx="368">
                  <c:v>297050060.00999999</c:v>
                </c:pt>
                <c:pt idx="369">
                  <c:v>298050060.00999999</c:v>
                </c:pt>
                <c:pt idx="370">
                  <c:v>299050060.00999999</c:v>
                </c:pt>
                <c:pt idx="371">
                  <c:v>300050060.00999999</c:v>
                </c:pt>
                <c:pt idx="372">
                  <c:v>301050060.00999999</c:v>
                </c:pt>
                <c:pt idx="373">
                  <c:v>302050060.00999999</c:v>
                </c:pt>
                <c:pt idx="374">
                  <c:v>303050060.00999999</c:v>
                </c:pt>
                <c:pt idx="375">
                  <c:v>304050060.00999999</c:v>
                </c:pt>
                <c:pt idx="376">
                  <c:v>305050060.00999999</c:v>
                </c:pt>
                <c:pt idx="377">
                  <c:v>306050060.00999999</c:v>
                </c:pt>
                <c:pt idx="378">
                  <c:v>307050060.00999999</c:v>
                </c:pt>
                <c:pt idx="379">
                  <c:v>308050060.00999999</c:v>
                </c:pt>
                <c:pt idx="380">
                  <c:v>309050060.00999999</c:v>
                </c:pt>
                <c:pt idx="381">
                  <c:v>310050060.00999999</c:v>
                </c:pt>
                <c:pt idx="382">
                  <c:v>311050060.00999999</c:v>
                </c:pt>
              </c:numCache>
            </c:numRef>
          </c:xVal>
          <c:yVal>
            <c:numRef>
              <c:f>'Problema 2'!$J$56:$J$438</c:f>
              <c:numCache>
                <c:formatCode>0.0</c:formatCode>
                <c:ptCount val="383"/>
                <c:pt idx="0">
                  <c:v>127.05225117780219</c:v>
                </c:pt>
                <c:pt idx="1">
                  <c:v>99.308050108884913</c:v>
                </c:pt>
                <c:pt idx="2">
                  <c:v>96.219047558915207</c:v>
                </c:pt>
                <c:pt idx="3">
                  <c:v>94.410976573523527</c:v>
                </c:pt>
                <c:pt idx="4">
                  <c:v>93.127818561808567</c:v>
                </c:pt>
                <c:pt idx="5">
                  <c:v>92.132393360003988</c:v>
                </c:pt>
                <c:pt idx="6">
                  <c:v>91.319004685668517</c:v>
                </c:pt>
                <c:pt idx="7">
                  <c:v>90.631255350599474</c:v>
                </c:pt>
                <c:pt idx="8">
                  <c:v>90.035475089347926</c:v>
                </c:pt>
                <c:pt idx="9">
                  <c:v>89.509943041747647</c:v>
                </c:pt>
                <c:pt idx="10">
                  <c:v>89.039826892205127</c:v>
                </c:pt>
                <c:pt idx="11">
                  <c:v>88.614546537349</c:v>
                </c:pt>
                <c:pt idx="12">
                  <c:v>88.226289535733201</c:v>
                </c:pt>
                <c:pt idx="13">
                  <c:v>75.410921518016067</c:v>
                </c:pt>
                <c:pt idx="14">
                  <c:v>72.445614010752792</c:v>
                </c:pt>
                <c:pt idx="15">
                  <c:v>70.679604710045382</c:v>
                </c:pt>
                <c:pt idx="16">
                  <c:v>69.417637748018848</c:v>
                </c:pt>
                <c:pt idx="17">
                  <c:v>68.434979049615706</c:v>
                </c:pt>
                <c:pt idx="18">
                  <c:v>67.630123134191464</c:v>
                </c:pt>
                <c:pt idx="19">
                  <c:v>66.948479328528308</c:v>
                </c:pt>
                <c:pt idx="20">
                  <c:v>66.35728408421231</c:v>
                </c:pt>
                <c:pt idx="21">
                  <c:v>65.835321647027811</c:v>
                </c:pt>
                <c:pt idx="22">
                  <c:v>65.368063385827242</c:v>
                </c:pt>
                <c:pt idx="23">
                  <c:v>64.945122759777078</c:v>
                </c:pt>
                <c:pt idx="24">
                  <c:v>64.558816534636165</c:v>
                </c:pt>
                <c:pt idx="25">
                  <c:v>64.203301099308533</c:v>
                </c:pt>
                <c:pt idx="26">
                  <c:v>63.874028338198116</c:v>
                </c:pt>
                <c:pt idx="27">
                  <c:v>63.567388903830434</c:v>
                </c:pt>
                <c:pt idx="28">
                  <c:v>63.280470406152986</c:v>
                </c:pt>
                <c:pt idx="29">
                  <c:v>63.010888771490599</c:v>
                </c:pt>
                <c:pt idx="30">
                  <c:v>62.756667712008735</c:v>
                </c:pt>
                <c:pt idx="31">
                  <c:v>62.5161507207836</c:v>
                </c:pt>
                <c:pt idx="32">
                  <c:v>62.28793559707033</c:v>
                </c:pt>
                <c:pt idx="33">
                  <c:v>60.48283073977592</c:v>
                </c:pt>
                <c:pt idx="34">
                  <c:v>59.201157273343156</c:v>
                </c:pt>
                <c:pt idx="35">
                  <c:v>58.206623273318158</c:v>
                </c:pt>
                <c:pt idx="36">
                  <c:v>57.393828931399383</c:v>
                </c:pt>
                <c:pt idx="37">
                  <c:v>56.706504216459237</c:v>
                </c:pt>
                <c:pt idx="38">
                  <c:v>56.111042473354303</c:v>
                </c:pt>
                <c:pt idx="39">
                  <c:v>55.585758193534829</c:v>
                </c:pt>
                <c:pt idx="40">
                  <c:v>55.115840278030731</c:v>
                </c:pt>
                <c:pt idx="41">
                  <c:v>54.690722127762498</c:v>
                </c:pt>
                <c:pt idx="42">
                  <c:v>54.302600305645271</c:v>
                </c:pt>
                <c:pt idx="43">
                  <c:v>53.945547889882661</c:v>
                </c:pt>
                <c:pt idx="44">
                  <c:v>53.614957201424332</c:v>
                </c:pt>
                <c:pt idx="45">
                  <c:v>53.307175178155759</c:v>
                </c:pt>
                <c:pt idx="46">
                  <c:v>51.028116444976192</c:v>
                </c:pt>
                <c:pt idx="47">
                  <c:v>49.526774579334685</c:v>
                </c:pt>
                <c:pt idx="48">
                  <c:v>48.405349000912793</c:v>
                </c:pt>
                <c:pt idx="49">
                  <c:v>47.509880409888112</c:v>
                </c:pt>
                <c:pt idx="50">
                  <c:v>46.76440669460429</c:v>
                </c:pt>
                <c:pt idx="51">
                  <c:v>46.125814346951685</c:v>
                </c:pt>
                <c:pt idx="52">
                  <c:v>45.567263555358039</c:v>
                </c:pt>
                <c:pt idx="53">
                  <c:v>45.070905870005177</c:v>
                </c:pt>
                <c:pt idx="54">
                  <c:v>44.624268484180192</c:v>
                </c:pt>
                <c:pt idx="55">
                  <c:v>44.218291108378196</c:v>
                </c:pt>
                <c:pt idx="56">
                  <c:v>43.846184484464871</c:v>
                </c:pt>
                <c:pt idx="57">
                  <c:v>43.502729565959882</c:v>
                </c:pt>
                <c:pt idx="58">
                  <c:v>43.183827775748128</c:v>
                </c:pt>
                <c:pt idx="59">
                  <c:v>42.886201579499257</c:v>
                </c:pt>
                <c:pt idx="60">
                  <c:v>42.607188846611308</c:v>
                </c:pt>
                <c:pt idx="61">
                  <c:v>42.34459781555212</c:v>
                </c:pt>
                <c:pt idx="62">
                  <c:v>42.096602418375269</c:v>
                </c:pt>
                <c:pt idx="63">
                  <c:v>41.861665194968168</c:v>
                </c:pt>
                <c:pt idx="64">
                  <c:v>41.638479505962636</c:v>
                </c:pt>
                <c:pt idx="65">
                  <c:v>41.425925521947192</c:v>
                </c:pt>
                <c:pt idx="66">
                  <c:v>41.223036226608443</c:v>
                </c:pt>
                <c:pt idx="67">
                  <c:v>41.028970818194779</c:v>
                </c:pt>
                <c:pt idx="68">
                  <c:v>40.842993657607792</c:v>
                </c:pt>
                <c:pt idx="69">
                  <c:v>40.664457430539116</c:v>
                </c:pt>
                <c:pt idx="70">
                  <c:v>40.492789550247323</c:v>
                </c:pt>
                <c:pt idx="71">
                  <c:v>40.327481080196023</c:v>
                </c:pt>
                <c:pt idx="72">
                  <c:v>40.16807763614139</c:v>
                </c:pt>
                <c:pt idx="73">
                  <c:v>40.014171857817857</c:v>
                </c:pt>
                <c:pt idx="74">
                  <c:v>39.865397136081185</c:v>
                </c:pt>
                <c:pt idx="75">
                  <c:v>38.599845649086603</c:v>
                </c:pt>
                <c:pt idx="76">
                  <c:v>37.615020627361673</c:v>
                </c:pt>
                <c:pt idx="77">
                  <c:v>36.808713933651887</c:v>
                </c:pt>
                <c:pt idx="78">
                  <c:v>36.126030624527715</c:v>
                </c:pt>
                <c:pt idx="79">
                  <c:v>35.534053977161008</c:v>
                </c:pt>
                <c:pt idx="80">
                  <c:v>35.011482726721027</c:v>
                </c:pt>
                <c:pt idx="81">
                  <c:v>34.543736748496272</c:v>
                </c:pt>
                <c:pt idx="82">
                  <c:v>34.120396639811631</c:v>
                </c:pt>
                <c:pt idx="83">
                  <c:v>33.733757208527209</c:v>
                </c:pt>
                <c:pt idx="84">
                  <c:v>33.377959613444787</c:v>
                </c:pt>
                <c:pt idx="85">
                  <c:v>33.048444843286163</c:v>
                </c:pt>
                <c:pt idx="86">
                  <c:v>32.741595549789082</c:v>
                </c:pt>
                <c:pt idx="87">
                  <c:v>32.454493335454174</c:v>
                </c:pt>
                <c:pt idx="88">
                  <c:v>32.184749528115219</c:v>
                </c:pt>
                <c:pt idx="89">
                  <c:v>31.930384260218759</c:v>
                </c:pt>
                <c:pt idx="90">
                  <c:v>31.689738196570659</c:v>
                </c:pt>
                <c:pt idx="91">
                  <c:v>31.461406872257527</c:v>
                </c:pt>
                <c:pt idx="92">
                  <c:v>31.24419102843342</c:v>
                </c:pt>
                <c:pt idx="93">
                  <c:v>31.037058485246177</c:v>
                </c:pt>
                <c:pt idx="94">
                  <c:v>30.839114478057596</c:v>
                </c:pt>
                <c:pt idx="95">
                  <c:v>30.649578298086041</c:v>
                </c:pt>
                <c:pt idx="96">
                  <c:v>30.467764694965837</c:v>
                </c:pt>
                <c:pt idx="97">
                  <c:v>30.293068921826475</c:v>
                </c:pt>
                <c:pt idx="98">
                  <c:v>30.12495459895176</c:v>
                </c:pt>
                <c:pt idx="99">
                  <c:v>29.962943781640334</c:v>
                </c:pt>
                <c:pt idx="100">
                  <c:v>29.806608768666209</c:v>
                </c:pt>
                <c:pt idx="101">
                  <c:v>29.655565297654249</c:v>
                </c:pt>
                <c:pt idx="102">
                  <c:v>29.509466854792578</c:v>
                </c:pt>
                <c:pt idx="103">
                  <c:v>29.367999886825487</c:v>
                </c:pt>
                <c:pt idx="104">
                  <c:v>29.230879748907455</c:v>
                </c:pt>
                <c:pt idx="105">
                  <c:v>29.09784725664332</c:v>
                </c:pt>
                <c:pt idx="106">
                  <c:v>28.968665737334661</c:v>
                </c:pt>
                <c:pt idx="107">
                  <c:v>28.843118496135887</c:v>
                </c:pt>
                <c:pt idx="108">
                  <c:v>28.72100662897634</c:v>
                </c:pt>
                <c:pt idx="109">
                  <c:v>28.602147126814984</c:v>
                </c:pt>
                <c:pt idx="110">
                  <c:v>28.48637122586473</c:v>
                </c:pt>
                <c:pt idx="111">
                  <c:v>28.373522966456079</c:v>
                </c:pt>
                <c:pt idx="112">
                  <c:v>28.263457929657065</c:v>
                </c:pt>
                <c:pt idx="113">
                  <c:v>28.15604212597097</c:v>
                </c:pt>
                <c:pt idx="114">
                  <c:v>28.051151014660206</c:v>
                </c:pt>
                <c:pt idx="115">
                  <c:v>27.948668635693608</c:v>
                </c:pt>
                <c:pt idx="116">
                  <c:v>27.848486839144044</c:v>
                </c:pt>
                <c:pt idx="117">
                  <c:v>27.750504599196248</c:v>
                </c:pt>
                <c:pt idx="118">
                  <c:v>27.654627401855919</c:v>
                </c:pt>
                <c:pt idx="119">
                  <c:v>27.56076669705763</c:v>
                </c:pt>
                <c:pt idx="120">
                  <c:v>27.468839407210865</c:v>
                </c:pt>
                <c:pt idx="121">
                  <c:v>27.378767485348533</c:v>
                </c:pt>
                <c:pt idx="122">
                  <c:v>27.290477516988489</c:v>
                </c:pt>
                <c:pt idx="123">
                  <c:v>27.203900360619812</c:v>
                </c:pt>
                <c:pt idx="124">
                  <c:v>27.118970822401991</c:v>
                </c:pt>
                <c:pt idx="125">
                  <c:v>27.035627361243485</c:v>
                </c:pt>
                <c:pt idx="126">
                  <c:v>26.953811820917039</c:v>
                </c:pt>
                <c:pt idx="127">
                  <c:v>26.873469186291217</c:v>
                </c:pt>
                <c:pt idx="128">
                  <c:v>26.794547361118816</c:v>
                </c:pt>
                <c:pt idx="129">
                  <c:v>26.716996965134086</c:v>
                </c:pt>
                <c:pt idx="130">
                  <c:v>26.640771148480098</c:v>
                </c:pt>
                <c:pt idx="131">
                  <c:v>26.565825421719538</c:v>
                </c:pt>
                <c:pt idx="132">
                  <c:v>26.492117499884614</c:v>
                </c:pt>
                <c:pt idx="133">
                  <c:v>26.419607159197184</c:v>
                </c:pt>
                <c:pt idx="134">
                  <c:v>26.348256105243706</c:v>
                </c:pt>
                <c:pt idx="135">
                  <c:v>26.278027851523291</c:v>
                </c:pt>
                <c:pt idx="136">
                  <c:v>26.208887607404407</c:v>
                </c:pt>
                <c:pt idx="137">
                  <c:v>26.140802174629158</c:v>
                </c:pt>
                <c:pt idx="138">
                  <c:v>26.07373985159407</c:v>
                </c:pt>
                <c:pt idx="139">
                  <c:v>26.007670344716928</c:v>
                </c:pt>
                <c:pt idx="140">
                  <c:v>25.942564686269037</c:v>
                </c:pt>
                <c:pt idx="141">
                  <c:v>25.87839515811531</c:v>
                </c:pt>
                <c:pt idx="142">
                  <c:v>25.81513522085946</c:v>
                </c:pt>
                <c:pt idx="143">
                  <c:v>25.752759447941301</c:v>
                </c:pt>
                <c:pt idx="144">
                  <c:v>25.691243464276155</c:v>
                </c:pt>
                <c:pt idx="145">
                  <c:v>25.63056388906621</c:v>
                </c:pt>
                <c:pt idx="146">
                  <c:v>25.570698282447651</c:v>
                </c:pt>
                <c:pt idx="147">
                  <c:v>25.511625095669146</c:v>
                </c:pt>
                <c:pt idx="148">
                  <c:v>25.453323624524899</c:v>
                </c:pt>
                <c:pt idx="149">
                  <c:v>25.39577396579007</c:v>
                </c:pt>
                <c:pt idx="150">
                  <c:v>25.338956976429827</c:v>
                </c:pt>
                <c:pt idx="151">
                  <c:v>25.28285423537217</c:v>
                </c:pt>
                <c:pt idx="152">
                  <c:v>25.227448007653919</c:v>
                </c:pt>
                <c:pt idx="153">
                  <c:v>25.172721210765232</c:v>
                </c:pt>
                <c:pt idx="154">
                  <c:v>25.118657383032698</c:v>
                </c:pt>
                <c:pt idx="155">
                  <c:v>25.065240653894634</c:v>
                </c:pt>
                <c:pt idx="156">
                  <c:v>25.012455715934394</c:v>
                </c:pt>
                <c:pt idx="157">
                  <c:v>24.960287798548265</c:v>
                </c:pt>
                <c:pt idx="158">
                  <c:v>24.908722643134695</c:v>
                </c:pt>
                <c:pt idx="159">
                  <c:v>24.85774647970058</c:v>
                </c:pt>
                <c:pt idx="160">
                  <c:v>24.807346004788528</c:v>
                </c:pt>
                <c:pt idx="161">
                  <c:v>24.757508360636663</c:v>
                </c:pt>
                <c:pt idx="162">
                  <c:v>24.708221115489224</c:v>
                </c:pt>
                <c:pt idx="163">
                  <c:v>24.659472244982595</c:v>
                </c:pt>
                <c:pt idx="164">
                  <c:v>24.611250114537043</c:v>
                </c:pt>
                <c:pt idx="165">
                  <c:v>24.563543462689481</c:v>
                </c:pt>
                <c:pt idx="166">
                  <c:v>24.516341385307882</c:v>
                </c:pt>
                <c:pt idx="167">
                  <c:v>24.469633320631672</c:v>
                </c:pt>
                <c:pt idx="168">
                  <c:v>24.423409035086763</c:v>
                </c:pt>
                <c:pt idx="169">
                  <c:v>24.377658609827932</c:v>
                </c:pt>
                <c:pt idx="170">
                  <c:v>24.332372427963833</c:v>
                </c:pt>
                <c:pt idx="171">
                  <c:v>24.28754116242375</c:v>
                </c:pt>
                <c:pt idx="172">
                  <c:v>24.243155764427613</c:v>
                </c:pt>
                <c:pt idx="173">
                  <c:v>24.199207452523993</c:v>
                </c:pt>
                <c:pt idx="174">
                  <c:v>24.155687702162325</c:v>
                </c:pt>
                <c:pt idx="175">
                  <c:v>24.112588235768783</c:v>
                </c:pt>
                <c:pt idx="176">
                  <c:v>24.069901013296843</c:v>
                </c:pt>
                <c:pt idx="177">
                  <c:v>24.02761822322536</c:v>
                </c:pt>
                <c:pt idx="178">
                  <c:v>23.985732273979252</c:v>
                </c:pt>
                <c:pt idx="179">
                  <c:v>23.944235785748887</c:v>
                </c:pt>
                <c:pt idx="180">
                  <c:v>23.903121582686452</c:v>
                </c:pt>
                <c:pt idx="181">
                  <c:v>23.862382685458357</c:v>
                </c:pt>
                <c:pt idx="182">
                  <c:v>23.82201230413466</c:v>
                </c:pt>
                <c:pt idx="183">
                  <c:v>23.782003831397077</c:v>
                </c:pt>
                <c:pt idx="184">
                  <c:v>23.7423508360488</c:v>
                </c:pt>
                <c:pt idx="185">
                  <c:v>23.703047056810092</c:v>
                </c:pt>
                <c:pt idx="186">
                  <c:v>23.664086396384803</c:v>
                </c:pt>
                <c:pt idx="187">
                  <c:v>23.625462915783444</c:v>
                </c:pt>
                <c:pt idx="188">
                  <c:v>23.587170828890024</c:v>
                </c:pt>
                <c:pt idx="189">
                  <c:v>23.549204497259865</c:v>
                </c:pt>
                <c:pt idx="190">
                  <c:v>23.51155842513684</c:v>
                </c:pt>
                <c:pt idx="191">
                  <c:v>23.474227254679136</c:v>
                </c:pt>
                <c:pt idx="192">
                  <c:v>23.43720576138287</c:v>
                </c:pt>
                <c:pt idx="193">
                  <c:v>23.400488849694085</c:v>
                </c:pt>
                <c:pt idx="194">
                  <c:v>23.364071548799686</c:v>
                </c:pt>
                <c:pt idx="195">
                  <c:v>23.32794900858886</c:v>
                </c:pt>
                <c:pt idx="196">
                  <c:v>23.292116495776497</c:v>
                </c:pt>
                <c:pt idx="197">
                  <c:v>23.256569390181042</c:v>
                </c:pt>
                <c:pt idx="198">
                  <c:v>23.221303181149437</c:v>
                </c:pt>
                <c:pt idx="199">
                  <c:v>23.186313464122179</c:v>
                </c:pt>
                <c:pt idx="200">
                  <c:v>23.15159593733199</c:v>
                </c:pt>
                <c:pt idx="201">
                  <c:v>23.117146398629913</c:v>
                </c:pt>
                <c:pt idx="202">
                  <c:v>23.082960742433059</c:v>
                </c:pt>
                <c:pt idx="203">
                  <c:v>23.049034956788105</c:v>
                </c:pt>
                <c:pt idx="204">
                  <c:v>23.015365120545937</c:v>
                </c:pt>
                <c:pt idx="205">
                  <c:v>22.981947400641729</c:v>
                </c:pt>
                <c:pt idx="206">
                  <c:v>22.948778049476303</c:v>
                </c:pt>
                <c:pt idx="207">
                  <c:v>22.915853402394092</c:v>
                </c:pt>
                <c:pt idx="208">
                  <c:v>22.883169875253273</c:v>
                </c:pt>
                <c:pt idx="209">
                  <c:v>22.850723962084473</c:v>
                </c:pt>
                <c:pt idx="210">
                  <c:v>22.81851223283374</c:v>
                </c:pt>
                <c:pt idx="211">
                  <c:v>22.786531331186538</c:v>
                </c:pt>
                <c:pt idx="212">
                  <c:v>22.754777972469157</c:v>
                </c:pt>
                <c:pt idx="213">
                  <c:v>22.723248941624078</c:v>
                </c:pt>
                <c:pt idx="214">
                  <c:v>22.691941091256652</c:v>
                </c:pt>
                <c:pt idx="215">
                  <c:v>22.66085133974947</c:v>
                </c:pt>
                <c:pt idx="216">
                  <c:v>22.629976669442243</c:v>
                </c:pt>
                <c:pt idx="217">
                  <c:v>22.59931412487407</c:v>
                </c:pt>
                <c:pt idx="218">
                  <c:v>22.568860811085713</c:v>
                </c:pt>
                <c:pt idx="219">
                  <c:v>22.538613891979381</c:v>
                </c:pt>
                <c:pt idx="220">
                  <c:v>22.508570588733775</c:v>
                </c:pt>
                <c:pt idx="221">
                  <c:v>22.478728178272064</c:v>
                </c:pt>
                <c:pt idx="222">
                  <c:v>22.449083991780739</c:v>
                </c:pt>
                <c:pt idx="223">
                  <c:v>22.419635413277476</c:v>
                </c:pt>
                <c:pt idx="224">
                  <c:v>22.390379878225673</c:v>
                </c:pt>
                <c:pt idx="225">
                  <c:v>22.361314872194384</c:v>
                </c:pt>
                <c:pt idx="226">
                  <c:v>22.332437929561436</c:v>
                </c:pt>
                <c:pt idx="227">
                  <c:v>22.303746632258296</c:v>
                </c:pt>
                <c:pt idx="228">
                  <c:v>22.275238608554943</c:v>
                </c:pt>
                <c:pt idx="229">
                  <c:v>22.246911531883498</c:v>
                </c:pt>
                <c:pt idx="230">
                  <c:v>22.218763119698664</c:v>
                </c:pt>
                <c:pt idx="231">
                  <c:v>22.19079113237423</c:v>
                </c:pt>
                <c:pt idx="232">
                  <c:v>22.162993372133585</c:v>
                </c:pt>
                <c:pt idx="233">
                  <c:v>22.135367682013552</c:v>
                </c:pt>
                <c:pt idx="234">
                  <c:v>22.10791194486012</c:v>
                </c:pt>
                <c:pt idx="235">
                  <c:v>22.08062408235466</c:v>
                </c:pt>
                <c:pt idx="236">
                  <c:v>22.053502054070023</c:v>
                </c:pt>
                <c:pt idx="237">
                  <c:v>22.026543856554895</c:v>
                </c:pt>
                <c:pt idx="238">
                  <c:v>21.999747522445745</c:v>
                </c:pt>
                <c:pt idx="239">
                  <c:v>21.973111119605335</c:v>
                </c:pt>
                <c:pt idx="240">
                  <c:v>21.946632750286682</c:v>
                </c:pt>
                <c:pt idx="241">
                  <c:v>21.920310550321702</c:v>
                </c:pt>
                <c:pt idx="242">
                  <c:v>21.894142688333687</c:v>
                </c:pt>
                <c:pt idx="243">
                  <c:v>21.868127364972707</c:v>
                </c:pt>
                <c:pt idx="244">
                  <c:v>21.842262812173118</c:v>
                </c:pt>
                <c:pt idx="245">
                  <c:v>21.816547292432531</c:v>
                </c:pt>
                <c:pt idx="246">
                  <c:v>21.790979098111478</c:v>
                </c:pt>
                <c:pt idx="247">
                  <c:v>21.765556550752848</c:v>
                </c:pt>
                <c:pt idx="248">
                  <c:v>21.740278000420773</c:v>
                </c:pt>
                <c:pt idx="249">
                  <c:v>21.715141825058097</c:v>
                </c:pt>
                <c:pt idx="250">
                  <c:v>21.690146429861727</c:v>
                </c:pt>
                <c:pt idx="251">
                  <c:v>21.665290246675539</c:v>
                </c:pt>
                <c:pt idx="252">
                  <c:v>21.64057173339998</c:v>
                </c:pt>
                <c:pt idx="253">
                  <c:v>21.615989373417932</c:v>
                </c:pt>
                <c:pt idx="254">
                  <c:v>21.591541675036495</c:v>
                </c:pt>
                <c:pt idx="255">
                  <c:v>21.567227170943596</c:v>
                </c:pt>
                <c:pt idx="256">
                  <c:v>21.54304441767971</c:v>
                </c:pt>
                <c:pt idx="257">
                  <c:v>21.518991995123599</c:v>
                </c:pt>
                <c:pt idx="258">
                  <c:v>21.495068505991867</c:v>
                </c:pt>
                <c:pt idx="259">
                  <c:v>21.471272575351946</c:v>
                </c:pt>
                <c:pt idx="260">
                  <c:v>21.447602850147803</c:v>
                </c:pt>
                <c:pt idx="261">
                  <c:v>21.424057998738476</c:v>
                </c:pt>
                <c:pt idx="262">
                  <c:v>21.400636710448282</c:v>
                </c:pt>
                <c:pt idx="263">
                  <c:v>21.377337695129228</c:v>
                </c:pt>
                <c:pt idx="264">
                  <c:v>21.354159682734434</c:v>
                </c:pt>
                <c:pt idx="265">
                  <c:v>21.331101422902805</c:v>
                </c:pt>
                <c:pt idx="266">
                  <c:v>21.308161684554165</c:v>
                </c:pt>
                <c:pt idx="267">
                  <c:v>21.285339255494961</c:v>
                </c:pt>
                <c:pt idx="268">
                  <c:v>21.262632942033804</c:v>
                </c:pt>
                <c:pt idx="269">
                  <c:v>21.240041568607012</c:v>
                </c:pt>
                <c:pt idx="270">
                  <c:v>21.217563977413164</c:v>
                </c:pt>
                <c:pt idx="271">
                  <c:v>21.195199028057203</c:v>
                </c:pt>
                <c:pt idx="272">
                  <c:v>21.172945597203238</c:v>
                </c:pt>
                <c:pt idx="273">
                  <c:v>21.150802578235925</c:v>
                </c:pt>
                <c:pt idx="274">
                  <c:v>21.128768880930352</c:v>
                </c:pt>
                <c:pt idx="275">
                  <c:v>21.106843431129874</c:v>
                </c:pt>
                <c:pt idx="276">
                  <c:v>21.085025170431919</c:v>
                </c:pt>
                <c:pt idx="277">
                  <c:v>21.063313055881395</c:v>
                </c:pt>
                <c:pt idx="278">
                  <c:v>21.041706059671554</c:v>
                </c:pt>
                <c:pt idx="279">
                  <c:v>21.020203168852049</c:v>
                </c:pt>
                <c:pt idx="280">
                  <c:v>20.998803385043971</c:v>
                </c:pt>
                <c:pt idx="281">
                  <c:v>20.977505724161659</c:v>
                </c:pt>
                <c:pt idx="282">
                  <c:v>20.956309216141278</c:v>
                </c:pt>
                <c:pt idx="283">
                  <c:v>20.935212904675495</c:v>
                </c:pt>
                <c:pt idx="284">
                  <c:v>20.914215846954846</c:v>
                </c:pt>
                <c:pt idx="285">
                  <c:v>20.893317113414639</c:v>
                </c:pt>
                <c:pt idx="286">
                  <c:v>20.872515787488254</c:v>
                </c:pt>
                <c:pt idx="287">
                  <c:v>20.851810965365729</c:v>
                </c:pt>
                <c:pt idx="288">
                  <c:v>20.831201755758315</c:v>
                </c:pt>
                <c:pt idx="289">
                  <c:v>20.810687279668088</c:v>
                </c:pt>
                <c:pt idx="290">
                  <c:v>20.790266670163106</c:v>
                </c:pt>
                <c:pt idx="291">
                  <c:v>20.769939072157541</c:v>
                </c:pt>
                <c:pt idx="292">
                  <c:v>20.749703642196749</c:v>
                </c:pt>
                <c:pt idx="293">
                  <c:v>20.729559548247465</c:v>
                </c:pt>
                <c:pt idx="294">
                  <c:v>20.709505969492341</c:v>
                </c:pt>
                <c:pt idx="295">
                  <c:v>20.689542096129287</c:v>
                </c:pt>
                <c:pt idx="296">
                  <c:v>20.669667129175338</c:v>
                </c:pt>
                <c:pt idx="297">
                  <c:v>20.649880280274715</c:v>
                </c:pt>
                <c:pt idx="298">
                  <c:v>20.630180771511164</c:v>
                </c:pt>
                <c:pt idx="299">
                  <c:v>20.610567835224515</c:v>
                </c:pt>
                <c:pt idx="300">
                  <c:v>20.59104071383112</c:v>
                </c:pt>
                <c:pt idx="301">
                  <c:v>20.571598659648288</c:v>
                </c:pt>
                <c:pt idx="302">
                  <c:v>20.552240934722533</c:v>
                </c:pt>
                <c:pt idx="303">
                  <c:v>20.532966810661435</c:v>
                </c:pt>
                <c:pt idx="304">
                  <c:v>20.513775568469271</c:v>
                </c:pt>
                <c:pt idx="305">
                  <c:v>20.494666498385982</c:v>
                </c:pt>
                <c:pt idx="306">
                  <c:v>20.475638899729717</c:v>
                </c:pt>
                <c:pt idx="307">
                  <c:v>20.45669208074267</c:v>
                </c:pt>
                <c:pt idx="308">
                  <c:v>20.437825358440193</c:v>
                </c:pt>
                <c:pt idx="309">
                  <c:v>20.41903805846303</c:v>
                </c:pt>
                <c:pt idx="310">
                  <c:v>20.400329514932707</c:v>
                </c:pt>
                <c:pt idx="311">
                  <c:v>20.381699070309878</c:v>
                </c:pt>
                <c:pt idx="312">
                  <c:v>20.36314607525577</c:v>
                </c:pt>
                <c:pt idx="313">
                  <c:v>20.344669888496213</c:v>
                </c:pt>
                <c:pt idx="314">
                  <c:v>20.32626987668877</c:v>
                </c:pt>
                <c:pt idx="315">
                  <c:v>20.307945414292476</c:v>
                </c:pt>
                <c:pt idx="316">
                  <c:v>20.289695883440118</c:v>
                </c:pt>
                <c:pt idx="317">
                  <c:v>20.271520673813342</c:v>
                </c:pt>
                <c:pt idx="318">
                  <c:v>20.253419182520133</c:v>
                </c:pt>
                <c:pt idx="319">
                  <c:v>20.235390813974789</c:v>
                </c:pt>
                <c:pt idx="320">
                  <c:v>20.217434979780393</c:v>
                </c:pt>
                <c:pt idx="321">
                  <c:v>20.19955109861354</c:v>
                </c:pt>
                <c:pt idx="322">
                  <c:v>20.181738596111501</c:v>
                </c:pt>
                <c:pt idx="323">
                  <c:v>20.163996904761348</c:v>
                </c:pt>
                <c:pt idx="324">
                  <c:v>20.146325463791669</c:v>
                </c:pt>
                <c:pt idx="325">
                  <c:v>20.128723719066073</c:v>
                </c:pt>
                <c:pt idx="326">
                  <c:v>20.111191122979051</c:v>
                </c:pt>
                <c:pt idx="327">
                  <c:v>20.0937271343536</c:v>
                </c:pt>
                <c:pt idx="328">
                  <c:v>20.076331218341039</c:v>
                </c:pt>
                <c:pt idx="329">
                  <c:v>20.059002846322898</c:v>
                </c:pt>
                <c:pt idx="330">
                  <c:v>20.04174149581425</c:v>
                </c:pt>
                <c:pt idx="331">
                  <c:v>20.024546650369416</c:v>
                </c:pt>
                <c:pt idx="332">
                  <c:v>20.007417799489048</c:v>
                </c:pt>
                <c:pt idx="333">
                  <c:v>19.990354438529408</c:v>
                </c:pt>
                <c:pt idx="334">
                  <c:v>19.973356068612986</c:v>
                </c:pt>
                <c:pt idx="335">
                  <c:v>19.956422196541041</c:v>
                </c:pt>
                <c:pt idx="336">
                  <c:v>19.939552334707713</c:v>
                </c:pt>
                <c:pt idx="337">
                  <c:v>19.922746001015895</c:v>
                </c:pt>
                <c:pt idx="338">
                  <c:v>19.906002718794355</c:v>
                </c:pt>
                <c:pt idx="339">
                  <c:v>19.88932201671679</c:v>
                </c:pt>
                <c:pt idx="340">
                  <c:v>19.872703428722161</c:v>
                </c:pt>
                <c:pt idx="341">
                  <c:v>19.856146493936535</c:v>
                </c:pt>
                <c:pt idx="342">
                  <c:v>19.839650756596427</c:v>
                </c:pt>
                <c:pt idx="343">
                  <c:v>19.823215765973487</c:v>
                </c:pt>
                <c:pt idx="344">
                  <c:v>19.806841076300628</c:v>
                </c:pt>
                <c:pt idx="345">
                  <c:v>19.7905262466995</c:v>
                </c:pt>
                <c:pt idx="346">
                  <c:v>19.7742708411092</c:v>
                </c:pt>
                <c:pt idx="347">
                  <c:v>19.758074428216389</c:v>
                </c:pt>
                <c:pt idx="348">
                  <c:v>19.741936581386653</c:v>
                </c:pt>
                <c:pt idx="349">
                  <c:v>19.725856878596971</c:v>
                </c:pt>
                <c:pt idx="350">
                  <c:v>19.709834902369579</c:v>
                </c:pt>
                <c:pt idx="351">
                  <c:v>19.693870239706911</c:v>
                </c:pt>
                <c:pt idx="352">
                  <c:v>19.677962482027738</c:v>
                </c:pt>
                <c:pt idx="353">
                  <c:v>19.662111225104354</c:v>
                </c:pt>
                <c:pt idx="354">
                  <c:v>19.646316069001017</c:v>
                </c:pt>
                <c:pt idx="355">
                  <c:v>19.630576618013407</c:v>
                </c:pt>
                <c:pt idx="356">
                  <c:v>19.614892480609086</c:v>
                </c:pt>
                <c:pt idx="357">
                  <c:v>19.599263269369089</c:v>
                </c:pt>
                <c:pt idx="358">
                  <c:v>19.583688600930486</c:v>
                </c:pt>
                <c:pt idx="359">
                  <c:v>19.568168095930048</c:v>
                </c:pt>
                <c:pt idx="360">
                  <c:v>19.552701378948655</c:v>
                </c:pt>
                <c:pt idx="361">
                  <c:v>19.537288078456896</c:v>
                </c:pt>
                <c:pt idx="362">
                  <c:v>19.521927826761498</c:v>
                </c:pt>
                <c:pt idx="363">
                  <c:v>19.506620259952797</c:v>
                </c:pt>
                <c:pt idx="364">
                  <c:v>19.491365017852758</c:v>
                </c:pt>
                <c:pt idx="365">
                  <c:v>19.476161743964411</c:v>
                </c:pt>
                <c:pt idx="366">
                  <c:v>19.461010085421663</c:v>
                </c:pt>
                <c:pt idx="367">
                  <c:v>19.445909692940234</c:v>
                </c:pt>
                <c:pt idx="368">
                  <c:v>19.430860220769347</c:v>
                </c:pt>
                <c:pt idx="369">
                  <c:v>19.415861326644261</c:v>
                </c:pt>
                <c:pt idx="370">
                  <c:v>19.400912671739349</c:v>
                </c:pt>
                <c:pt idx="371">
                  <c:v>19.386013920622588</c:v>
                </c:pt>
                <c:pt idx="372">
                  <c:v>19.371164741209924</c:v>
                </c:pt>
                <c:pt idx="373">
                  <c:v>19.356364804721238</c:v>
                </c:pt>
                <c:pt idx="374">
                  <c:v>19.341613785636412</c:v>
                </c:pt>
                <c:pt idx="375">
                  <c:v>19.326911361652549</c:v>
                </c:pt>
                <c:pt idx="376">
                  <c:v>19.312257213641601</c:v>
                </c:pt>
                <c:pt idx="377">
                  <c:v>19.297651025608843</c:v>
                </c:pt>
                <c:pt idx="378">
                  <c:v>19.283092484652002</c:v>
                </c:pt>
                <c:pt idx="379">
                  <c:v>19.268581280921012</c:v>
                </c:pt>
                <c:pt idx="380">
                  <c:v>19.254117107578452</c:v>
                </c:pt>
                <c:pt idx="381">
                  <c:v>19.239699660760664</c:v>
                </c:pt>
                <c:pt idx="382">
                  <c:v>19.225328639539356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CE-4096-B429-A225B31C3632}"/>
            </c:ext>
          </c:extLst>
        </c:ser>
        <c:ser>
          <c:idx val="4"/>
          <c:order val="4"/>
          <c:tx>
            <c:strRef>
              <c:f>'Problema 2'!$K$54</c:f>
              <c:strCache>
                <c:ptCount val="1"/>
                <c:pt idx="0">
                  <c:v>S5 = 5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'Problema 2'!$C$56:$C$184</c:f>
              <c:numCache>
                <c:formatCode>General</c:formatCode>
                <c:ptCount val="129"/>
                <c:pt idx="0">
                  <c:v>0.01</c:v>
                </c:pt>
                <c:pt idx="1">
                  <c:v>5.01</c:v>
                </c:pt>
                <c:pt idx="2">
                  <c:v>10.01</c:v>
                </c:pt>
                <c:pt idx="3">
                  <c:v>15.01</c:v>
                </c:pt>
                <c:pt idx="4">
                  <c:v>20.009999999999998</c:v>
                </c:pt>
                <c:pt idx="5">
                  <c:v>25.009999999999998</c:v>
                </c:pt>
                <c:pt idx="6">
                  <c:v>30.009999999999998</c:v>
                </c:pt>
                <c:pt idx="7">
                  <c:v>35.01</c:v>
                </c:pt>
                <c:pt idx="8">
                  <c:v>40.01</c:v>
                </c:pt>
                <c:pt idx="9">
                  <c:v>45.01</c:v>
                </c:pt>
                <c:pt idx="10">
                  <c:v>50.01</c:v>
                </c:pt>
                <c:pt idx="11">
                  <c:v>55.01</c:v>
                </c:pt>
                <c:pt idx="12">
                  <c:v>60.01</c:v>
                </c:pt>
                <c:pt idx="13">
                  <c:v>1060.01</c:v>
                </c:pt>
                <c:pt idx="14">
                  <c:v>2060.0100000000002</c:v>
                </c:pt>
                <c:pt idx="15">
                  <c:v>3060.01</c:v>
                </c:pt>
                <c:pt idx="16">
                  <c:v>4060.01</c:v>
                </c:pt>
                <c:pt idx="17">
                  <c:v>5060.01</c:v>
                </c:pt>
                <c:pt idx="18">
                  <c:v>6060.01</c:v>
                </c:pt>
                <c:pt idx="19">
                  <c:v>7060.01</c:v>
                </c:pt>
                <c:pt idx="20">
                  <c:v>8060.01</c:v>
                </c:pt>
                <c:pt idx="21">
                  <c:v>9060.01</c:v>
                </c:pt>
                <c:pt idx="22">
                  <c:v>10060.01</c:v>
                </c:pt>
                <c:pt idx="23">
                  <c:v>11060.01</c:v>
                </c:pt>
                <c:pt idx="24">
                  <c:v>12060.01</c:v>
                </c:pt>
                <c:pt idx="25">
                  <c:v>13060.01</c:v>
                </c:pt>
                <c:pt idx="26">
                  <c:v>14060.01</c:v>
                </c:pt>
                <c:pt idx="27">
                  <c:v>15060.01</c:v>
                </c:pt>
                <c:pt idx="28">
                  <c:v>16060.01</c:v>
                </c:pt>
                <c:pt idx="29">
                  <c:v>17060.010000000002</c:v>
                </c:pt>
                <c:pt idx="30">
                  <c:v>18060.010000000002</c:v>
                </c:pt>
                <c:pt idx="31">
                  <c:v>19060.010000000002</c:v>
                </c:pt>
                <c:pt idx="32">
                  <c:v>20060.010000000002</c:v>
                </c:pt>
                <c:pt idx="33">
                  <c:v>30060.010000000002</c:v>
                </c:pt>
                <c:pt idx="34">
                  <c:v>40060.01</c:v>
                </c:pt>
                <c:pt idx="35">
                  <c:v>50060.01</c:v>
                </c:pt>
                <c:pt idx="36">
                  <c:v>60060.01</c:v>
                </c:pt>
                <c:pt idx="37">
                  <c:v>70060.010000000009</c:v>
                </c:pt>
                <c:pt idx="38">
                  <c:v>80060.010000000009</c:v>
                </c:pt>
                <c:pt idx="39">
                  <c:v>90060.010000000009</c:v>
                </c:pt>
                <c:pt idx="40">
                  <c:v>100060.01000000001</c:v>
                </c:pt>
                <c:pt idx="41">
                  <c:v>110060.01000000001</c:v>
                </c:pt>
                <c:pt idx="42">
                  <c:v>120060.01000000001</c:v>
                </c:pt>
                <c:pt idx="43">
                  <c:v>130060.01000000001</c:v>
                </c:pt>
                <c:pt idx="44">
                  <c:v>140060.01</c:v>
                </c:pt>
                <c:pt idx="45">
                  <c:v>150060.01</c:v>
                </c:pt>
                <c:pt idx="46">
                  <c:v>250060.01</c:v>
                </c:pt>
                <c:pt idx="47">
                  <c:v>350060.01</c:v>
                </c:pt>
                <c:pt idx="48">
                  <c:v>450060.01</c:v>
                </c:pt>
                <c:pt idx="49">
                  <c:v>550060.01</c:v>
                </c:pt>
                <c:pt idx="50">
                  <c:v>650060.01</c:v>
                </c:pt>
                <c:pt idx="51">
                  <c:v>750060.01</c:v>
                </c:pt>
                <c:pt idx="52">
                  <c:v>850060.01</c:v>
                </c:pt>
                <c:pt idx="53">
                  <c:v>950060.01</c:v>
                </c:pt>
                <c:pt idx="54">
                  <c:v>1050060.01</c:v>
                </c:pt>
                <c:pt idx="55">
                  <c:v>1150060.01</c:v>
                </c:pt>
                <c:pt idx="56">
                  <c:v>1250060.01</c:v>
                </c:pt>
                <c:pt idx="57">
                  <c:v>1350060.01</c:v>
                </c:pt>
                <c:pt idx="58">
                  <c:v>1450060.01</c:v>
                </c:pt>
                <c:pt idx="59">
                  <c:v>1550060.01</c:v>
                </c:pt>
                <c:pt idx="60">
                  <c:v>1650060.01</c:v>
                </c:pt>
                <c:pt idx="61">
                  <c:v>1750060.01</c:v>
                </c:pt>
                <c:pt idx="62">
                  <c:v>1850060.01</c:v>
                </c:pt>
                <c:pt idx="63">
                  <c:v>1950060.01</c:v>
                </c:pt>
                <c:pt idx="64">
                  <c:v>2050060.01</c:v>
                </c:pt>
                <c:pt idx="65">
                  <c:v>2150060.0099999998</c:v>
                </c:pt>
                <c:pt idx="66">
                  <c:v>2250060.0099999998</c:v>
                </c:pt>
                <c:pt idx="67">
                  <c:v>2350060.0099999998</c:v>
                </c:pt>
                <c:pt idx="68">
                  <c:v>2450060.0099999998</c:v>
                </c:pt>
                <c:pt idx="69">
                  <c:v>2550060.0099999998</c:v>
                </c:pt>
                <c:pt idx="70">
                  <c:v>2650060.0099999998</c:v>
                </c:pt>
                <c:pt idx="71">
                  <c:v>2750060.01</c:v>
                </c:pt>
                <c:pt idx="72">
                  <c:v>2850060.01</c:v>
                </c:pt>
                <c:pt idx="73">
                  <c:v>2950060.01</c:v>
                </c:pt>
                <c:pt idx="74">
                  <c:v>3050060.01</c:v>
                </c:pt>
                <c:pt idx="75">
                  <c:v>4050060.01</c:v>
                </c:pt>
                <c:pt idx="76">
                  <c:v>5050060.01</c:v>
                </c:pt>
                <c:pt idx="77">
                  <c:v>6050060.0099999998</c:v>
                </c:pt>
                <c:pt idx="78">
                  <c:v>7050060.0099999998</c:v>
                </c:pt>
                <c:pt idx="79">
                  <c:v>8050060.0099999998</c:v>
                </c:pt>
                <c:pt idx="80">
                  <c:v>9050060.0099999998</c:v>
                </c:pt>
                <c:pt idx="81">
                  <c:v>10050060.01</c:v>
                </c:pt>
                <c:pt idx="82">
                  <c:v>11050060.01</c:v>
                </c:pt>
                <c:pt idx="83">
                  <c:v>12050060.01</c:v>
                </c:pt>
                <c:pt idx="84">
                  <c:v>13050060.01</c:v>
                </c:pt>
                <c:pt idx="85">
                  <c:v>14050060.01</c:v>
                </c:pt>
                <c:pt idx="86">
                  <c:v>15050060.01</c:v>
                </c:pt>
                <c:pt idx="87">
                  <c:v>16050060.01</c:v>
                </c:pt>
                <c:pt idx="88">
                  <c:v>17050060.009999998</c:v>
                </c:pt>
                <c:pt idx="89">
                  <c:v>18050060.009999998</c:v>
                </c:pt>
                <c:pt idx="90">
                  <c:v>19050060.009999998</c:v>
                </c:pt>
                <c:pt idx="91">
                  <c:v>20050060.009999998</c:v>
                </c:pt>
                <c:pt idx="92">
                  <c:v>21050060.009999998</c:v>
                </c:pt>
                <c:pt idx="93">
                  <c:v>22050060.009999998</c:v>
                </c:pt>
                <c:pt idx="94">
                  <c:v>23050060.009999998</c:v>
                </c:pt>
                <c:pt idx="95">
                  <c:v>24050060.009999998</c:v>
                </c:pt>
                <c:pt idx="96">
                  <c:v>25050060.009999998</c:v>
                </c:pt>
                <c:pt idx="97">
                  <c:v>26050060.009999998</c:v>
                </c:pt>
                <c:pt idx="98">
                  <c:v>27050060.009999998</c:v>
                </c:pt>
                <c:pt idx="99">
                  <c:v>28050060.009999998</c:v>
                </c:pt>
                <c:pt idx="100">
                  <c:v>29050060.009999998</c:v>
                </c:pt>
                <c:pt idx="101">
                  <c:v>30050060.009999998</c:v>
                </c:pt>
                <c:pt idx="102">
                  <c:v>31050060.009999998</c:v>
                </c:pt>
                <c:pt idx="103">
                  <c:v>32050060.009999998</c:v>
                </c:pt>
                <c:pt idx="104">
                  <c:v>33050060.009999998</c:v>
                </c:pt>
                <c:pt idx="105">
                  <c:v>34050060.009999998</c:v>
                </c:pt>
                <c:pt idx="106">
                  <c:v>35050060.009999998</c:v>
                </c:pt>
                <c:pt idx="107">
                  <c:v>36050060.009999998</c:v>
                </c:pt>
                <c:pt idx="108">
                  <c:v>37050060.009999998</c:v>
                </c:pt>
                <c:pt idx="109">
                  <c:v>38050060.009999998</c:v>
                </c:pt>
                <c:pt idx="110">
                  <c:v>39050060.009999998</c:v>
                </c:pt>
                <c:pt idx="111">
                  <c:v>40050060.009999998</c:v>
                </c:pt>
                <c:pt idx="112">
                  <c:v>41050060.009999998</c:v>
                </c:pt>
                <c:pt idx="113">
                  <c:v>42050060.009999998</c:v>
                </c:pt>
                <c:pt idx="114">
                  <c:v>43050060.009999998</c:v>
                </c:pt>
                <c:pt idx="115">
                  <c:v>44050060.009999998</c:v>
                </c:pt>
                <c:pt idx="116">
                  <c:v>45050060.009999998</c:v>
                </c:pt>
                <c:pt idx="117">
                  <c:v>46050060.009999998</c:v>
                </c:pt>
                <c:pt idx="118">
                  <c:v>47050060.009999998</c:v>
                </c:pt>
                <c:pt idx="119">
                  <c:v>48050060.009999998</c:v>
                </c:pt>
                <c:pt idx="120">
                  <c:v>49050060.009999998</c:v>
                </c:pt>
                <c:pt idx="121">
                  <c:v>50050060.009999998</c:v>
                </c:pt>
                <c:pt idx="122">
                  <c:v>51050060.009999998</c:v>
                </c:pt>
                <c:pt idx="123">
                  <c:v>52050060.009999998</c:v>
                </c:pt>
                <c:pt idx="124">
                  <c:v>53050060.009999998</c:v>
                </c:pt>
                <c:pt idx="125">
                  <c:v>54050060.009999998</c:v>
                </c:pt>
                <c:pt idx="126">
                  <c:v>55050060.009999998</c:v>
                </c:pt>
                <c:pt idx="127">
                  <c:v>56050060.009999998</c:v>
                </c:pt>
                <c:pt idx="128">
                  <c:v>57050060.009999998</c:v>
                </c:pt>
              </c:numCache>
            </c:numRef>
          </c:xVal>
          <c:yVal>
            <c:numRef>
              <c:f>'Problema 2'!$K$56:$K$184</c:f>
              <c:numCache>
                <c:formatCode>0.0</c:formatCode>
                <c:ptCount val="129"/>
                <c:pt idx="0">
                  <c:v>100.27474529972288</c:v>
                </c:pt>
                <c:pt idx="1">
                  <c:v>72.530544230805589</c:v>
                </c:pt>
                <c:pt idx="2">
                  <c:v>69.441541680835897</c:v>
                </c:pt>
                <c:pt idx="3">
                  <c:v>67.633470695444203</c:v>
                </c:pt>
                <c:pt idx="4">
                  <c:v>66.350312683729243</c:v>
                </c:pt>
                <c:pt idx="5">
                  <c:v>65.354887481924663</c:v>
                </c:pt>
                <c:pt idx="6">
                  <c:v>64.541498807589193</c:v>
                </c:pt>
                <c:pt idx="7">
                  <c:v>63.85374947252015</c:v>
                </c:pt>
                <c:pt idx="8">
                  <c:v>63.257969211268616</c:v>
                </c:pt>
                <c:pt idx="9">
                  <c:v>62.732437163668322</c:v>
                </c:pt>
                <c:pt idx="10">
                  <c:v>62.262321014125803</c:v>
                </c:pt>
                <c:pt idx="11">
                  <c:v>61.837040659269675</c:v>
                </c:pt>
                <c:pt idx="12">
                  <c:v>61.448783657653863</c:v>
                </c:pt>
                <c:pt idx="13">
                  <c:v>48.633415639936743</c:v>
                </c:pt>
                <c:pt idx="14">
                  <c:v>45.668108132673467</c:v>
                </c:pt>
                <c:pt idx="15">
                  <c:v>43.902098831966072</c:v>
                </c:pt>
                <c:pt idx="16">
                  <c:v>42.640131869939538</c:v>
                </c:pt>
                <c:pt idx="17">
                  <c:v>41.657473171536381</c:v>
                </c:pt>
                <c:pt idx="18">
                  <c:v>40.85261725611214</c:v>
                </c:pt>
                <c:pt idx="19">
                  <c:v>40.170973450448997</c:v>
                </c:pt>
                <c:pt idx="20">
                  <c:v>39.579778206133</c:v>
                </c:pt>
                <c:pt idx="21">
                  <c:v>39.057815768948487</c:v>
                </c:pt>
                <c:pt idx="22">
                  <c:v>38.590557507747917</c:v>
                </c:pt>
                <c:pt idx="23">
                  <c:v>38.167616881697754</c:v>
                </c:pt>
                <c:pt idx="24">
                  <c:v>37.781310656556855</c:v>
                </c:pt>
                <c:pt idx="25">
                  <c:v>37.425795221229208</c:v>
                </c:pt>
                <c:pt idx="26">
                  <c:v>37.096522460118791</c:v>
                </c:pt>
                <c:pt idx="27">
                  <c:v>36.789883025751124</c:v>
                </c:pt>
                <c:pt idx="28">
                  <c:v>36.502964528073662</c:v>
                </c:pt>
                <c:pt idx="29">
                  <c:v>36.233382893411274</c:v>
                </c:pt>
                <c:pt idx="30">
                  <c:v>35.97916183392941</c:v>
                </c:pt>
                <c:pt idx="31">
                  <c:v>35.738644842704275</c:v>
                </c:pt>
                <c:pt idx="32">
                  <c:v>35.510429718991006</c:v>
                </c:pt>
                <c:pt idx="33">
                  <c:v>33.705324861696596</c:v>
                </c:pt>
                <c:pt idx="34">
                  <c:v>32.423651395263832</c:v>
                </c:pt>
                <c:pt idx="35">
                  <c:v>31.429117395238848</c:v>
                </c:pt>
                <c:pt idx="36">
                  <c:v>30.616323053320059</c:v>
                </c:pt>
                <c:pt idx="37">
                  <c:v>29.928998338379913</c:v>
                </c:pt>
                <c:pt idx="38">
                  <c:v>29.333536595274978</c:v>
                </c:pt>
                <c:pt idx="39">
                  <c:v>28.808252315455519</c:v>
                </c:pt>
                <c:pt idx="40">
                  <c:v>28.338334399951421</c:v>
                </c:pt>
                <c:pt idx="41">
                  <c:v>27.913216249683174</c:v>
                </c:pt>
                <c:pt idx="42">
                  <c:v>27.525094427565961</c:v>
                </c:pt>
                <c:pt idx="43">
                  <c:v>27.168042011803351</c:v>
                </c:pt>
                <c:pt idx="44">
                  <c:v>26.837451323345007</c:v>
                </c:pt>
                <c:pt idx="45">
                  <c:v>26.529669300076435</c:v>
                </c:pt>
                <c:pt idx="46">
                  <c:v>24.250610566896867</c:v>
                </c:pt>
                <c:pt idx="47">
                  <c:v>22.74926870125536</c:v>
                </c:pt>
                <c:pt idx="48">
                  <c:v>21.627843122833468</c:v>
                </c:pt>
                <c:pt idx="49">
                  <c:v>20.732374531808802</c:v>
                </c:pt>
                <c:pt idx="50">
                  <c:v>19.98690081652498</c:v>
                </c:pt>
                <c:pt idx="51">
                  <c:v>19.348308468872375</c:v>
                </c:pt>
                <c:pt idx="52">
                  <c:v>18.789757677278715</c:v>
                </c:pt>
                <c:pt idx="53">
                  <c:v>18.293399991925867</c:v>
                </c:pt>
                <c:pt idx="54">
                  <c:v>17.846762606100867</c:v>
                </c:pt>
                <c:pt idx="55">
                  <c:v>17.440785230298872</c:v>
                </c:pt>
                <c:pt idx="56">
                  <c:v>17.068678606385561</c:v>
                </c:pt>
                <c:pt idx="57">
                  <c:v>16.725223687880572</c:v>
                </c:pt>
                <c:pt idx="58">
                  <c:v>16.406321897668818</c:v>
                </c:pt>
                <c:pt idx="59">
                  <c:v>16.108695701419947</c:v>
                </c:pt>
                <c:pt idx="60">
                  <c:v>15.829682968531984</c:v>
                </c:pt>
                <c:pt idx="61">
                  <c:v>15.56709193747281</c:v>
                </c:pt>
                <c:pt idx="62">
                  <c:v>15.319096540295959</c:v>
                </c:pt>
                <c:pt idx="63">
                  <c:v>15.084159316888844</c:v>
                </c:pt>
                <c:pt idx="64">
                  <c:v>14.860973627883311</c:v>
                </c:pt>
                <c:pt idx="65">
                  <c:v>14.648419643867868</c:v>
                </c:pt>
                <c:pt idx="66">
                  <c:v>14.445530348529132</c:v>
                </c:pt>
                <c:pt idx="67">
                  <c:v>14.251464940115454</c:v>
                </c:pt>
                <c:pt idx="68">
                  <c:v>14.065487779528468</c:v>
                </c:pt>
                <c:pt idx="69">
                  <c:v>13.886951552459806</c:v>
                </c:pt>
                <c:pt idx="70">
                  <c:v>13.715283672167999</c:v>
                </c:pt>
                <c:pt idx="71">
                  <c:v>13.549975202116713</c:v>
                </c:pt>
                <c:pt idx="72">
                  <c:v>13.390571758062066</c:v>
                </c:pt>
                <c:pt idx="73">
                  <c:v>13.236665979738547</c:v>
                </c:pt>
                <c:pt idx="74">
                  <c:v>13.087891258001861</c:v>
                </c:pt>
                <c:pt idx="75">
                  <c:v>11.822339771007279</c:v>
                </c:pt>
                <c:pt idx="76">
                  <c:v>10.837514749282349</c:v>
                </c:pt>
                <c:pt idx="77">
                  <c:v>10.031208055572563</c:v>
                </c:pt>
                <c:pt idx="78">
                  <c:v>9.3485247464483905</c:v>
                </c:pt>
                <c:pt idx="79">
                  <c:v>8.756548099081698</c:v>
                </c:pt>
                <c:pt idx="80">
                  <c:v>8.2339768486417029</c:v>
                </c:pt>
                <c:pt idx="81">
                  <c:v>7.7662308704169618</c:v>
                </c:pt>
                <c:pt idx="82">
                  <c:v>7.3428907617323205</c:v>
                </c:pt>
                <c:pt idx="83">
                  <c:v>6.9562513304478841</c:v>
                </c:pt>
                <c:pt idx="84">
                  <c:v>6.6004537353654769</c:v>
                </c:pt>
                <c:pt idx="85">
                  <c:v>6.2709389652068523</c:v>
                </c:pt>
                <c:pt idx="86">
                  <c:v>5.9640896717097291</c:v>
                </c:pt>
                <c:pt idx="87">
                  <c:v>5.6769874573748496</c:v>
                </c:pt>
                <c:pt idx="88">
                  <c:v>5.4072436500359231</c:v>
                </c:pt>
                <c:pt idx="89">
                  <c:v>5.1528783821394484</c:v>
                </c:pt>
                <c:pt idx="90">
                  <c:v>4.9122323184913341</c:v>
                </c:pt>
                <c:pt idx="91">
                  <c:v>4.6839009941782024</c:v>
                </c:pt>
                <c:pt idx="92">
                  <c:v>4.4666851503541238</c:v>
                </c:pt>
                <c:pt idx="93">
                  <c:v>4.2595526071668814</c:v>
                </c:pt>
                <c:pt idx="94">
                  <c:v>4.061608599978257</c:v>
                </c:pt>
                <c:pt idx="95">
                  <c:v>3.8720724200067025</c:v>
                </c:pt>
                <c:pt idx="96">
                  <c:v>3.6902588168865407</c:v>
                </c:pt>
                <c:pt idx="97">
                  <c:v>3.5155630437471643</c:v>
                </c:pt>
                <c:pt idx="98">
                  <c:v>3.3474487208724497</c:v>
                </c:pt>
                <c:pt idx="99">
                  <c:v>3.1854379035609952</c:v>
                </c:pt>
                <c:pt idx="100">
                  <c:v>3.0291028905868984</c:v>
                </c:pt>
                <c:pt idx="101">
                  <c:v>2.8780594195749245</c:v>
                </c:pt>
                <c:pt idx="102">
                  <c:v>2.7319609767132533</c:v>
                </c:pt>
                <c:pt idx="103">
                  <c:v>2.5904940087461625</c:v>
                </c:pt>
                <c:pt idx="104">
                  <c:v>2.4533738708281305</c:v>
                </c:pt>
                <c:pt idx="105">
                  <c:v>2.3203413785639952</c:v>
                </c:pt>
                <c:pt idx="106">
                  <c:v>2.1911598592553219</c:v>
                </c:pt>
                <c:pt idx="107">
                  <c:v>2.0656126180565764</c:v>
                </c:pt>
                <c:pt idx="108">
                  <c:v>1.9435007508970159</c:v>
                </c:pt>
                <c:pt idx="109">
                  <c:v>1.8246412487356451</c:v>
                </c:pt>
                <c:pt idx="110">
                  <c:v>1.7088653477854336</c:v>
                </c:pt>
                <c:pt idx="111">
                  <c:v>1.596017088376783</c:v>
                </c:pt>
                <c:pt idx="112">
                  <c:v>1.4859520515777547</c:v>
                </c:pt>
                <c:pt idx="113">
                  <c:v>1.3785362478916738</c:v>
                </c:pt>
                <c:pt idx="114">
                  <c:v>1.2736451365808819</c:v>
                </c:pt>
                <c:pt idx="115">
                  <c:v>1.1711627576142973</c:v>
                </c:pt>
                <c:pt idx="116">
                  <c:v>1.0709809610647198</c:v>
                </c:pt>
                <c:pt idx="117">
                  <c:v>0.9729987211169373</c:v>
                </c:pt>
                <c:pt idx="118">
                  <c:v>0.87712152377662278</c:v>
                </c:pt>
                <c:pt idx="119">
                  <c:v>0.78326081897827748</c:v>
                </c:pt>
                <c:pt idx="120">
                  <c:v>0.69133352913155477</c:v>
                </c:pt>
                <c:pt idx="121">
                  <c:v>0.6012616072692083</c:v>
                </c:pt>
                <c:pt idx="122">
                  <c:v>0.51297163890916408</c:v>
                </c:pt>
                <c:pt idx="123">
                  <c:v>0.42639448254047352</c:v>
                </c:pt>
                <c:pt idx="124">
                  <c:v>0.3414649443226665</c:v>
                </c:pt>
                <c:pt idx="125">
                  <c:v>0.2581214831641887</c:v>
                </c:pt>
                <c:pt idx="126">
                  <c:v>0.17630594283770051</c:v>
                </c:pt>
                <c:pt idx="127">
                  <c:v>9.5963308211906906E-2</c:v>
                </c:pt>
                <c:pt idx="128">
                  <c:v>1.7041483039491823E-2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CE-4096-B429-A225B31C3632}"/>
            </c:ext>
          </c:extLst>
        </c:ser>
        <c:ser>
          <c:idx val="5"/>
          <c:order val="5"/>
          <c:tx>
            <c:strRef>
              <c:f>'Problema 2'!$N$54</c:f>
              <c:strCache>
                <c:ptCount val="1"/>
                <c:pt idx="0">
                  <c:v>Pi [atm]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'Problema 2'!$M$55:$M$56</c:f>
              <c:numCache>
                <c:formatCode>General</c:formatCode>
                <c:ptCount val="2"/>
                <c:pt idx="0">
                  <c:v>0.01</c:v>
                </c:pt>
                <c:pt idx="1">
                  <c:v>311050060.00999999</c:v>
                </c:pt>
              </c:numCache>
            </c:numRef>
          </c:xVal>
          <c:yVal>
            <c:numRef>
              <c:f>'Problema 2'!$N$55:$N$56</c:f>
              <c:numCache>
                <c:formatCode>0.0</c:formatCode>
                <c:ptCount val="2"/>
                <c:pt idx="0">
                  <c:v>149.7012</c:v>
                </c:pt>
                <c:pt idx="1">
                  <c:v>149.7012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5-4068-A9C3-7241B8DE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72112"/>
        <c:axId val="2065099616"/>
      </c:scatterChart>
      <c:valAx>
        <c:axId val="1978772112"/>
        <c:scaling>
          <c:logBase val="10"/>
          <c:orientation val="minMax"/>
          <c:max val="37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Tempo</a:t>
                </a:r>
                <a:r>
                  <a:rPr lang="pt-BR" sz="1400" baseline="0">
                    <a:solidFill>
                      <a:sysClr val="windowText" lastClr="000000"/>
                    </a:solidFill>
                  </a:rPr>
                  <a:t> [s]</a:t>
                </a:r>
                <a:endParaRPr lang="pt-BR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099616"/>
        <c:crosses val="autoZero"/>
        <c:crossBetween val="midCat"/>
      </c:valAx>
      <c:valAx>
        <c:axId val="20650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Pwf</a:t>
                </a:r>
                <a:r>
                  <a:rPr lang="pt-BR" sz="1400" baseline="0">
                    <a:solidFill>
                      <a:sysClr val="windowText" lastClr="000000"/>
                    </a:solidFill>
                  </a:rPr>
                  <a:t> [atm]</a:t>
                </a:r>
                <a:endParaRPr lang="pt-BR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772112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3000">
                <a:solidFill>
                  <a:sysClr val="windowText" lastClr="000000"/>
                </a:solidFill>
              </a:rPr>
              <a:t>Five-spot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20"/>
      <c:rotY val="25"/>
      <c:rAngAx val="0"/>
      <c:perspective val="40"/>
    </c:view3D>
    <c:floor>
      <c:thickness val="0"/>
      <c:spPr>
        <a:solidFill>
          <a:schemeClr val="bg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'Problema 3'!$C$87</c:f>
              <c:strCache>
                <c:ptCount val="1"/>
                <c:pt idx="0">
                  <c:v>609,6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3'!$D$87:$T$87</c:f>
              <c:numCache>
                <c:formatCode>#,##0.00</c:formatCode>
                <c:ptCount val="17"/>
                <c:pt idx="0">
                  <c:v>218.41227808785425</c:v>
                </c:pt>
                <c:pt idx="1">
                  <c:v>181.11559922806924</c:v>
                </c:pt>
                <c:pt idx="2">
                  <c:v>161.07264918267978</c:v>
                </c:pt>
                <c:pt idx="3">
                  <c:v>150.85405365240209</c:v>
                </c:pt>
                <c:pt idx="4">
                  <c:v>146.52178478593706</c:v>
                </c:pt>
                <c:pt idx="5">
                  <c:v>139.38219192179241</c:v>
                </c:pt>
                <c:pt idx="6">
                  <c:v>140.55483465690463</c:v>
                </c:pt>
                <c:pt idx="7">
                  <c:v>144.58856215527507</c:v>
                </c:pt>
                <c:pt idx="8">
                  <c:v>149.7012</c:v>
                </c:pt>
                <c:pt idx="9">
                  <c:v>154.81383784472496</c:v>
                </c:pt>
                <c:pt idx="10">
                  <c:v>158.84756534309543</c:v>
                </c:pt>
                <c:pt idx="11">
                  <c:v>160.02020807820753</c:v>
                </c:pt>
                <c:pt idx="12">
                  <c:v>152.880615214063</c:v>
                </c:pt>
                <c:pt idx="13">
                  <c:v>148.54834634759794</c:v>
                </c:pt>
                <c:pt idx="14">
                  <c:v>138.32975081732022</c:v>
                </c:pt>
                <c:pt idx="15">
                  <c:v>118.28680077193083</c:v>
                </c:pt>
                <c:pt idx="16">
                  <c:v>80.990121912145739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3-4A19-91DC-362A1E1E8BA2}"/>
            </c:ext>
          </c:extLst>
        </c:ser>
        <c:ser>
          <c:idx val="1"/>
          <c:order val="1"/>
          <c:tx>
            <c:strRef>
              <c:f>'Problema 3'!$C$88</c:f>
              <c:strCache>
                <c:ptCount val="1"/>
                <c:pt idx="0">
                  <c:v>594,36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3'!$D$88:$T$88</c:f>
              <c:numCache>
                <c:formatCode>#,##0.00</c:formatCode>
                <c:ptCount val="17"/>
                <c:pt idx="0">
                  <c:v>181.11559922806919</c:v>
                </c:pt>
                <c:pt idx="1">
                  <c:v>172.61668868332009</c:v>
                </c:pt>
                <c:pt idx="2">
                  <c:v>161.06261933434649</c:v>
                </c:pt>
                <c:pt idx="3">
                  <c:v>153.65911863711406</c:v>
                </c:pt>
                <c:pt idx="4">
                  <c:v>148.87510724752445</c:v>
                </c:pt>
                <c:pt idx="5">
                  <c:v>141.92503252077509</c:v>
                </c:pt>
                <c:pt idx="6">
                  <c:v>142.4680599390492</c:v>
                </c:pt>
                <c:pt idx="7">
                  <c:v>145.60398097538015</c:v>
                </c:pt>
                <c:pt idx="8">
                  <c:v>149.7012</c:v>
                </c:pt>
                <c:pt idx="9">
                  <c:v>153.79841902461985</c:v>
                </c:pt>
                <c:pt idx="10">
                  <c:v>156.9343400609508</c:v>
                </c:pt>
                <c:pt idx="11">
                  <c:v>157.47736747922488</c:v>
                </c:pt>
                <c:pt idx="12">
                  <c:v>150.52729275247555</c:v>
                </c:pt>
                <c:pt idx="13">
                  <c:v>145.74328136288597</c:v>
                </c:pt>
                <c:pt idx="14">
                  <c:v>138.33978066565351</c:v>
                </c:pt>
                <c:pt idx="15">
                  <c:v>126.78571131667992</c:v>
                </c:pt>
                <c:pt idx="16">
                  <c:v>118.28680077193081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3-4A19-91DC-362A1E1E8BA2}"/>
            </c:ext>
          </c:extLst>
        </c:ser>
        <c:ser>
          <c:idx val="2"/>
          <c:order val="2"/>
          <c:tx>
            <c:strRef>
              <c:f>'Problema 3'!$C$89</c:f>
              <c:strCache>
                <c:ptCount val="1"/>
                <c:pt idx="0">
                  <c:v>579,12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3'!$D$89:$T$89</c:f>
              <c:numCache>
                <c:formatCode>#,##0.00</c:formatCode>
                <c:ptCount val="17"/>
                <c:pt idx="0">
                  <c:v>161.07264918267978</c:v>
                </c:pt>
                <c:pt idx="1">
                  <c:v>161.06261933434649</c:v>
                </c:pt>
                <c:pt idx="2">
                  <c:v>157.86263690606975</c:v>
                </c:pt>
                <c:pt idx="3">
                  <c:v>154.01278230606113</c:v>
                </c:pt>
                <c:pt idx="4">
                  <c:v>150.83309614133424</c:v>
                </c:pt>
                <c:pt idx="5">
                  <c:v>145.16963799127259</c:v>
                </c:pt>
                <c:pt idx="6">
                  <c:v>145.03954063624792</c:v>
                </c:pt>
                <c:pt idx="7">
                  <c:v>146.98824768550213</c:v>
                </c:pt>
                <c:pt idx="8">
                  <c:v>149.7012</c:v>
                </c:pt>
                <c:pt idx="9">
                  <c:v>152.4141523144979</c:v>
                </c:pt>
                <c:pt idx="10">
                  <c:v>154.36285936375208</c:v>
                </c:pt>
                <c:pt idx="11">
                  <c:v>154.23276200872741</c:v>
                </c:pt>
                <c:pt idx="12">
                  <c:v>148.56930385866579</c:v>
                </c:pt>
                <c:pt idx="13">
                  <c:v>145.38961769393887</c:v>
                </c:pt>
                <c:pt idx="14">
                  <c:v>141.53976309393025</c:v>
                </c:pt>
                <c:pt idx="15">
                  <c:v>138.33978066565351</c:v>
                </c:pt>
                <c:pt idx="16">
                  <c:v>138.32975081732022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3-4A19-91DC-362A1E1E8BA2}"/>
            </c:ext>
          </c:extLst>
        </c:ser>
        <c:ser>
          <c:idx val="3"/>
          <c:order val="3"/>
          <c:tx>
            <c:strRef>
              <c:f>'Problema 3'!$C$90</c:f>
              <c:strCache>
                <c:ptCount val="1"/>
                <c:pt idx="0">
                  <c:v>563,88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3'!$D$90:$T$90</c:f>
              <c:numCache>
                <c:formatCode>#,##0.00</c:formatCode>
                <c:ptCount val="17"/>
                <c:pt idx="0">
                  <c:v>150.85405365240206</c:v>
                </c:pt>
                <c:pt idx="1">
                  <c:v>153.65911863711403</c:v>
                </c:pt>
                <c:pt idx="2">
                  <c:v>154.01278230606113</c:v>
                </c:pt>
                <c:pt idx="3">
                  <c:v>152.93661697722425</c:v>
                </c:pt>
                <c:pt idx="4">
                  <c:v>151.3748568406611</c:v>
                </c:pt>
                <c:pt idx="5">
                  <c:v>147.65073046616328</c:v>
                </c:pt>
                <c:pt idx="6">
                  <c:v>147.16523330611949</c:v>
                </c:pt>
                <c:pt idx="7">
                  <c:v>148.15665360125766</c:v>
                </c:pt>
                <c:pt idx="8">
                  <c:v>149.7012</c:v>
                </c:pt>
                <c:pt idx="9">
                  <c:v>151.24574639874234</c:v>
                </c:pt>
                <c:pt idx="10">
                  <c:v>152.23716669388051</c:v>
                </c:pt>
                <c:pt idx="11">
                  <c:v>151.75166953383675</c:v>
                </c:pt>
                <c:pt idx="12">
                  <c:v>148.0275431593389</c:v>
                </c:pt>
                <c:pt idx="13">
                  <c:v>146.46578302277575</c:v>
                </c:pt>
                <c:pt idx="14">
                  <c:v>145.38961769393887</c:v>
                </c:pt>
                <c:pt idx="15">
                  <c:v>145.74328136288597</c:v>
                </c:pt>
                <c:pt idx="16">
                  <c:v>148.54834634759794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3-4A19-91DC-362A1E1E8BA2}"/>
            </c:ext>
          </c:extLst>
        </c:ser>
        <c:ser>
          <c:idx val="4"/>
          <c:order val="4"/>
          <c:tx>
            <c:strRef>
              <c:f>'Problema 3'!$C$91</c:f>
              <c:strCache>
                <c:ptCount val="1"/>
                <c:pt idx="0">
                  <c:v>548,64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3'!$D$91:$T$91</c:f>
              <c:numCache>
                <c:formatCode>#,##0.00</c:formatCode>
                <c:ptCount val="17"/>
                <c:pt idx="0">
                  <c:v>146.521784785937</c:v>
                </c:pt>
                <c:pt idx="1">
                  <c:v>148.87510724752445</c:v>
                </c:pt>
                <c:pt idx="2">
                  <c:v>150.83309614133421</c:v>
                </c:pt>
                <c:pt idx="3">
                  <c:v>151.3748568406611</c:v>
                </c:pt>
                <c:pt idx="4">
                  <c:v>151.18231737306894</c:v>
                </c:pt>
                <c:pt idx="5">
                  <c:v>149.46527627609143</c:v>
                </c:pt>
                <c:pt idx="6">
                  <c:v>148.86757081928687</c:v>
                </c:pt>
                <c:pt idx="7">
                  <c:v>149.11546926518724</c:v>
                </c:pt>
                <c:pt idx="8">
                  <c:v>149.7012</c:v>
                </c:pt>
                <c:pt idx="9">
                  <c:v>150.28693073481276</c:v>
                </c:pt>
                <c:pt idx="10">
                  <c:v>150.53482918071313</c:v>
                </c:pt>
                <c:pt idx="11">
                  <c:v>149.93712372390857</c:v>
                </c:pt>
                <c:pt idx="12">
                  <c:v>148.22008262693103</c:v>
                </c:pt>
                <c:pt idx="13">
                  <c:v>148.0275431593389</c:v>
                </c:pt>
                <c:pt idx="14">
                  <c:v>148.56930385866579</c:v>
                </c:pt>
                <c:pt idx="15">
                  <c:v>150.52729275247555</c:v>
                </c:pt>
                <c:pt idx="16">
                  <c:v>152.880615214063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3-4A19-91DC-362A1E1E8BA2}"/>
            </c:ext>
          </c:extLst>
        </c:ser>
        <c:ser>
          <c:idx val="5"/>
          <c:order val="5"/>
          <c:tx>
            <c:strRef>
              <c:f>'Problema 3'!$C$92</c:f>
              <c:strCache>
                <c:ptCount val="1"/>
                <c:pt idx="0">
                  <c:v>487,68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3'!$D$92:$T$92</c:f>
              <c:numCache>
                <c:formatCode>#,##0.00</c:formatCode>
                <c:ptCount val="17"/>
                <c:pt idx="0">
                  <c:v>139.38219192179247</c:v>
                </c:pt>
                <c:pt idx="1">
                  <c:v>141.92503252077509</c:v>
                </c:pt>
                <c:pt idx="2">
                  <c:v>145.16963799127259</c:v>
                </c:pt>
                <c:pt idx="3">
                  <c:v>147.65073046616325</c:v>
                </c:pt>
                <c:pt idx="4">
                  <c:v>149.46527627609143</c:v>
                </c:pt>
                <c:pt idx="5">
                  <c:v>152.60665486442664</c:v>
                </c:pt>
                <c:pt idx="6">
                  <c:v>152.52099140537908</c:v>
                </c:pt>
                <c:pt idx="7">
                  <c:v>151.30611554169363</c:v>
                </c:pt>
                <c:pt idx="8">
                  <c:v>149.7012</c:v>
                </c:pt>
                <c:pt idx="9">
                  <c:v>148.09628445830637</c:v>
                </c:pt>
                <c:pt idx="10">
                  <c:v>146.88140859462092</c:v>
                </c:pt>
                <c:pt idx="11">
                  <c:v>146.79574513557336</c:v>
                </c:pt>
                <c:pt idx="12">
                  <c:v>149.93712372390857</c:v>
                </c:pt>
                <c:pt idx="13">
                  <c:v>151.75166953383675</c:v>
                </c:pt>
                <c:pt idx="14">
                  <c:v>154.23276200872741</c:v>
                </c:pt>
                <c:pt idx="15">
                  <c:v>157.47736747922488</c:v>
                </c:pt>
                <c:pt idx="16">
                  <c:v>160.02020807820753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3-4A19-91DC-362A1E1E8BA2}"/>
            </c:ext>
          </c:extLst>
        </c:ser>
        <c:ser>
          <c:idx val="6"/>
          <c:order val="6"/>
          <c:tx>
            <c:strRef>
              <c:f>'Problema 3'!$C$93</c:f>
              <c:strCache>
                <c:ptCount val="1"/>
                <c:pt idx="0">
                  <c:v>426,72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3'!$D$93:$T$93</c:f>
              <c:numCache>
                <c:formatCode>#,##0.00</c:formatCode>
                <c:ptCount val="17"/>
                <c:pt idx="0">
                  <c:v>140.55483465690457</c:v>
                </c:pt>
                <c:pt idx="1">
                  <c:v>142.4680599390492</c:v>
                </c:pt>
                <c:pt idx="2">
                  <c:v>145.03954063624792</c:v>
                </c:pt>
                <c:pt idx="3">
                  <c:v>147.16523330611949</c:v>
                </c:pt>
                <c:pt idx="4">
                  <c:v>148.86757081928687</c:v>
                </c:pt>
                <c:pt idx="5">
                  <c:v>152.52099140537908</c:v>
                </c:pt>
                <c:pt idx="6">
                  <c:v>152.86843105741542</c:v>
                </c:pt>
                <c:pt idx="7">
                  <c:v>151.60645035313323</c:v>
                </c:pt>
                <c:pt idx="8">
                  <c:v>149.7012</c:v>
                </c:pt>
                <c:pt idx="9">
                  <c:v>147.79594964686677</c:v>
                </c:pt>
                <c:pt idx="10">
                  <c:v>146.53396894258458</c:v>
                </c:pt>
                <c:pt idx="11">
                  <c:v>146.88140859462092</c:v>
                </c:pt>
                <c:pt idx="12">
                  <c:v>150.53482918071313</c:v>
                </c:pt>
                <c:pt idx="13">
                  <c:v>152.23716669388051</c:v>
                </c:pt>
                <c:pt idx="14">
                  <c:v>154.36285936375208</c:v>
                </c:pt>
                <c:pt idx="15">
                  <c:v>156.9343400609508</c:v>
                </c:pt>
                <c:pt idx="16">
                  <c:v>158.84756534309543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3-4A19-91DC-362A1E1E8BA2}"/>
            </c:ext>
          </c:extLst>
        </c:ser>
        <c:ser>
          <c:idx val="7"/>
          <c:order val="7"/>
          <c:tx>
            <c:strRef>
              <c:f>'Problema 3'!$C$94</c:f>
              <c:strCache>
                <c:ptCount val="1"/>
                <c:pt idx="0">
                  <c:v>365,76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3'!$D$94:$T$94</c:f>
              <c:numCache>
                <c:formatCode>#,##0.00</c:formatCode>
                <c:ptCount val="17"/>
                <c:pt idx="0">
                  <c:v>144.58856215527504</c:v>
                </c:pt>
                <c:pt idx="1">
                  <c:v>145.60398097538015</c:v>
                </c:pt>
                <c:pt idx="2">
                  <c:v>146.9882476855021</c:v>
                </c:pt>
                <c:pt idx="3">
                  <c:v>148.15665360125766</c:v>
                </c:pt>
                <c:pt idx="4">
                  <c:v>149.11546926518724</c:v>
                </c:pt>
                <c:pt idx="5">
                  <c:v>151.30611554169363</c:v>
                </c:pt>
                <c:pt idx="6">
                  <c:v>151.60645035313323</c:v>
                </c:pt>
                <c:pt idx="7">
                  <c:v>150.87403114406075</c:v>
                </c:pt>
                <c:pt idx="8">
                  <c:v>149.7012</c:v>
                </c:pt>
                <c:pt idx="9">
                  <c:v>148.52836885593925</c:v>
                </c:pt>
                <c:pt idx="10">
                  <c:v>147.79594964686677</c:v>
                </c:pt>
                <c:pt idx="11">
                  <c:v>148.09628445830637</c:v>
                </c:pt>
                <c:pt idx="12">
                  <c:v>150.28693073481276</c:v>
                </c:pt>
                <c:pt idx="13">
                  <c:v>151.24574639874234</c:v>
                </c:pt>
                <c:pt idx="14">
                  <c:v>152.41415231449787</c:v>
                </c:pt>
                <c:pt idx="15">
                  <c:v>153.79841902461985</c:v>
                </c:pt>
                <c:pt idx="16">
                  <c:v>154.81383784472496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B3-4A19-91DC-362A1E1E8BA2}"/>
            </c:ext>
          </c:extLst>
        </c:ser>
        <c:ser>
          <c:idx val="8"/>
          <c:order val="8"/>
          <c:tx>
            <c:strRef>
              <c:f>'Problema 3'!$C$95</c:f>
              <c:strCache>
                <c:ptCount val="1"/>
                <c:pt idx="0">
                  <c:v>304,8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3'!$D$95:$T$95</c:f>
              <c:numCache>
                <c:formatCode>#,##0.00</c:formatCode>
                <c:ptCount val="17"/>
                <c:pt idx="0">
                  <c:v>149.7012</c:v>
                </c:pt>
                <c:pt idx="1">
                  <c:v>149.7012</c:v>
                </c:pt>
                <c:pt idx="2">
                  <c:v>149.7012</c:v>
                </c:pt>
                <c:pt idx="3">
                  <c:v>149.7012</c:v>
                </c:pt>
                <c:pt idx="4">
                  <c:v>149.7012</c:v>
                </c:pt>
                <c:pt idx="5">
                  <c:v>149.7012</c:v>
                </c:pt>
                <c:pt idx="6">
                  <c:v>149.7012</c:v>
                </c:pt>
                <c:pt idx="7">
                  <c:v>149.7012</c:v>
                </c:pt>
                <c:pt idx="8">
                  <c:v>149.7012</c:v>
                </c:pt>
                <c:pt idx="9">
                  <c:v>149.7012</c:v>
                </c:pt>
                <c:pt idx="10">
                  <c:v>149.7012</c:v>
                </c:pt>
                <c:pt idx="11">
                  <c:v>149.7012</c:v>
                </c:pt>
                <c:pt idx="12">
                  <c:v>149.7012</c:v>
                </c:pt>
                <c:pt idx="13">
                  <c:v>149.7012</c:v>
                </c:pt>
                <c:pt idx="14">
                  <c:v>149.7012</c:v>
                </c:pt>
                <c:pt idx="15">
                  <c:v>149.7012</c:v>
                </c:pt>
                <c:pt idx="16">
                  <c:v>149.70119999999994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B3-4A19-91DC-362A1E1E8BA2}"/>
            </c:ext>
          </c:extLst>
        </c:ser>
        <c:ser>
          <c:idx val="9"/>
          <c:order val="9"/>
          <c:tx>
            <c:strRef>
              <c:f>'Problema 3'!$C$96</c:f>
              <c:strCache>
                <c:ptCount val="1"/>
                <c:pt idx="0">
                  <c:v>243,84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3'!$D$96:$T$96</c:f>
              <c:numCache>
                <c:formatCode>#,##0.00</c:formatCode>
                <c:ptCount val="17"/>
                <c:pt idx="0">
                  <c:v>154.81383784472493</c:v>
                </c:pt>
                <c:pt idx="1">
                  <c:v>153.79841902461985</c:v>
                </c:pt>
                <c:pt idx="2">
                  <c:v>152.4141523144979</c:v>
                </c:pt>
                <c:pt idx="3">
                  <c:v>151.24574639874234</c:v>
                </c:pt>
                <c:pt idx="4">
                  <c:v>150.28693073481276</c:v>
                </c:pt>
                <c:pt idx="5">
                  <c:v>148.09628445830637</c:v>
                </c:pt>
                <c:pt idx="6">
                  <c:v>147.79594964686677</c:v>
                </c:pt>
                <c:pt idx="7">
                  <c:v>148.52836885593925</c:v>
                </c:pt>
                <c:pt idx="8">
                  <c:v>149.7012</c:v>
                </c:pt>
                <c:pt idx="9">
                  <c:v>150.87403114406075</c:v>
                </c:pt>
                <c:pt idx="10">
                  <c:v>151.60645035313323</c:v>
                </c:pt>
                <c:pt idx="11">
                  <c:v>151.30611554169363</c:v>
                </c:pt>
                <c:pt idx="12">
                  <c:v>149.11546926518724</c:v>
                </c:pt>
                <c:pt idx="13">
                  <c:v>148.15665360125766</c:v>
                </c:pt>
                <c:pt idx="14">
                  <c:v>146.98824768550213</c:v>
                </c:pt>
                <c:pt idx="15">
                  <c:v>145.60398097538015</c:v>
                </c:pt>
                <c:pt idx="16">
                  <c:v>144.58856215527507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B3-4A19-91DC-362A1E1E8BA2}"/>
            </c:ext>
          </c:extLst>
        </c:ser>
        <c:ser>
          <c:idx val="10"/>
          <c:order val="10"/>
          <c:tx>
            <c:strRef>
              <c:f>'Problema 3'!$C$97</c:f>
              <c:strCache>
                <c:ptCount val="1"/>
                <c:pt idx="0">
                  <c:v>182,88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3'!$D$97:$T$97</c:f>
              <c:numCache>
                <c:formatCode>#,##0.00</c:formatCode>
                <c:ptCount val="17"/>
                <c:pt idx="0">
                  <c:v>158.84756534309537</c:v>
                </c:pt>
                <c:pt idx="1">
                  <c:v>156.9343400609508</c:v>
                </c:pt>
                <c:pt idx="2">
                  <c:v>154.36285936375208</c:v>
                </c:pt>
                <c:pt idx="3">
                  <c:v>152.23716669388051</c:v>
                </c:pt>
                <c:pt idx="4">
                  <c:v>150.53482918071313</c:v>
                </c:pt>
                <c:pt idx="5">
                  <c:v>146.88140859462092</c:v>
                </c:pt>
                <c:pt idx="6">
                  <c:v>146.53396894258458</c:v>
                </c:pt>
                <c:pt idx="7">
                  <c:v>147.79594964686677</c:v>
                </c:pt>
                <c:pt idx="8">
                  <c:v>149.7012</c:v>
                </c:pt>
                <c:pt idx="9">
                  <c:v>151.60645035313323</c:v>
                </c:pt>
                <c:pt idx="10">
                  <c:v>152.86843105741542</c:v>
                </c:pt>
                <c:pt idx="11">
                  <c:v>152.52099140537908</c:v>
                </c:pt>
                <c:pt idx="12">
                  <c:v>148.86757081928687</c:v>
                </c:pt>
                <c:pt idx="13">
                  <c:v>147.16523330611949</c:v>
                </c:pt>
                <c:pt idx="14">
                  <c:v>145.03954063624792</c:v>
                </c:pt>
                <c:pt idx="15">
                  <c:v>142.4680599390492</c:v>
                </c:pt>
                <c:pt idx="16">
                  <c:v>140.55483465690463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B3-4A19-91DC-362A1E1E8BA2}"/>
            </c:ext>
          </c:extLst>
        </c:ser>
        <c:ser>
          <c:idx val="11"/>
          <c:order val="11"/>
          <c:tx>
            <c:strRef>
              <c:f>'Problema 3'!$C$98</c:f>
              <c:strCache>
                <c:ptCount val="1"/>
                <c:pt idx="0">
                  <c:v>121,92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3'!$D$98:$T$98</c:f>
              <c:numCache>
                <c:formatCode>#,##0.00</c:formatCode>
                <c:ptCount val="17"/>
                <c:pt idx="0">
                  <c:v>160.02020807820759</c:v>
                </c:pt>
                <c:pt idx="1">
                  <c:v>157.47736747922491</c:v>
                </c:pt>
                <c:pt idx="2">
                  <c:v>154.23276200872741</c:v>
                </c:pt>
                <c:pt idx="3">
                  <c:v>151.75166953383675</c:v>
                </c:pt>
                <c:pt idx="4">
                  <c:v>149.93712372390857</c:v>
                </c:pt>
                <c:pt idx="5">
                  <c:v>146.79574513557336</c:v>
                </c:pt>
                <c:pt idx="6">
                  <c:v>146.88140859462092</c:v>
                </c:pt>
                <c:pt idx="7">
                  <c:v>148.09628445830637</c:v>
                </c:pt>
                <c:pt idx="8">
                  <c:v>149.7012</c:v>
                </c:pt>
                <c:pt idx="9">
                  <c:v>151.30611554169363</c:v>
                </c:pt>
                <c:pt idx="10">
                  <c:v>152.52099140537908</c:v>
                </c:pt>
                <c:pt idx="11">
                  <c:v>152.60665486442664</c:v>
                </c:pt>
                <c:pt idx="12">
                  <c:v>149.46527627609143</c:v>
                </c:pt>
                <c:pt idx="13">
                  <c:v>147.65073046616328</c:v>
                </c:pt>
                <c:pt idx="14">
                  <c:v>145.16963799127259</c:v>
                </c:pt>
                <c:pt idx="15">
                  <c:v>141.92503252077509</c:v>
                </c:pt>
                <c:pt idx="16">
                  <c:v>139.38219192179241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B3-4A19-91DC-362A1E1E8BA2}"/>
            </c:ext>
          </c:extLst>
        </c:ser>
        <c:ser>
          <c:idx val="12"/>
          <c:order val="12"/>
          <c:tx>
            <c:strRef>
              <c:f>'Problema 3'!$C$99</c:f>
              <c:strCache>
                <c:ptCount val="1"/>
                <c:pt idx="0">
                  <c:v>60,96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3'!$D$99:$T$99</c:f>
              <c:numCache>
                <c:formatCode>#,##0.00</c:formatCode>
                <c:ptCount val="17"/>
                <c:pt idx="0">
                  <c:v>152.88061521406297</c:v>
                </c:pt>
                <c:pt idx="1">
                  <c:v>150.52729275247555</c:v>
                </c:pt>
                <c:pt idx="2">
                  <c:v>148.56930385866576</c:v>
                </c:pt>
                <c:pt idx="3">
                  <c:v>148.0275431593389</c:v>
                </c:pt>
                <c:pt idx="4">
                  <c:v>148.22008262693106</c:v>
                </c:pt>
                <c:pt idx="5">
                  <c:v>149.93712372390857</c:v>
                </c:pt>
                <c:pt idx="6">
                  <c:v>150.53482918071313</c:v>
                </c:pt>
                <c:pt idx="7">
                  <c:v>150.28693073481276</c:v>
                </c:pt>
                <c:pt idx="8">
                  <c:v>149.7012</c:v>
                </c:pt>
                <c:pt idx="9">
                  <c:v>149.11546926518724</c:v>
                </c:pt>
                <c:pt idx="10">
                  <c:v>148.86757081928687</c:v>
                </c:pt>
                <c:pt idx="11">
                  <c:v>149.46527627609143</c:v>
                </c:pt>
                <c:pt idx="12">
                  <c:v>151.18231737306894</c:v>
                </c:pt>
                <c:pt idx="13">
                  <c:v>151.3748568406611</c:v>
                </c:pt>
                <c:pt idx="14">
                  <c:v>150.83309614133424</c:v>
                </c:pt>
                <c:pt idx="15">
                  <c:v>148.87510724752448</c:v>
                </c:pt>
                <c:pt idx="16">
                  <c:v>146.52178478593703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B3-4A19-91DC-362A1E1E8BA2}"/>
            </c:ext>
          </c:extLst>
        </c:ser>
        <c:ser>
          <c:idx val="13"/>
          <c:order val="13"/>
          <c:tx>
            <c:strRef>
              <c:f>'Problema 3'!$C$100</c:f>
              <c:strCache>
                <c:ptCount val="1"/>
                <c:pt idx="0">
                  <c:v>45,72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3'!$D$100:$T$100</c:f>
              <c:numCache>
                <c:formatCode>#,##0.00</c:formatCode>
                <c:ptCount val="17"/>
                <c:pt idx="0">
                  <c:v>148.54834634759791</c:v>
                </c:pt>
                <c:pt idx="1">
                  <c:v>145.74328136288594</c:v>
                </c:pt>
                <c:pt idx="2">
                  <c:v>145.38961769393887</c:v>
                </c:pt>
                <c:pt idx="3">
                  <c:v>146.46578302277575</c:v>
                </c:pt>
                <c:pt idx="4">
                  <c:v>148.0275431593389</c:v>
                </c:pt>
                <c:pt idx="5">
                  <c:v>151.75166953383675</c:v>
                </c:pt>
                <c:pt idx="6">
                  <c:v>152.23716669388051</c:v>
                </c:pt>
                <c:pt idx="7">
                  <c:v>151.24574639874234</c:v>
                </c:pt>
                <c:pt idx="8">
                  <c:v>149.7012</c:v>
                </c:pt>
                <c:pt idx="9">
                  <c:v>148.15665360125766</c:v>
                </c:pt>
                <c:pt idx="10">
                  <c:v>147.16523330611949</c:v>
                </c:pt>
                <c:pt idx="11">
                  <c:v>147.65073046616325</c:v>
                </c:pt>
                <c:pt idx="12">
                  <c:v>151.3748568406611</c:v>
                </c:pt>
                <c:pt idx="13">
                  <c:v>152.93661697722425</c:v>
                </c:pt>
                <c:pt idx="14">
                  <c:v>154.01278230606113</c:v>
                </c:pt>
                <c:pt idx="15">
                  <c:v>153.65911863711406</c:v>
                </c:pt>
                <c:pt idx="16">
                  <c:v>150.85405365240209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B3-4A19-91DC-362A1E1E8BA2}"/>
            </c:ext>
          </c:extLst>
        </c:ser>
        <c:ser>
          <c:idx val="14"/>
          <c:order val="14"/>
          <c:tx>
            <c:strRef>
              <c:f>'Problema 3'!$C$101</c:f>
              <c:strCache>
                <c:ptCount val="1"/>
                <c:pt idx="0">
                  <c:v>30,48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3'!$D$101:$T$101</c:f>
              <c:numCache>
                <c:formatCode>#,##0.00</c:formatCode>
                <c:ptCount val="17"/>
                <c:pt idx="0">
                  <c:v>138.32975081732022</c:v>
                </c:pt>
                <c:pt idx="1">
                  <c:v>138.33978066565351</c:v>
                </c:pt>
                <c:pt idx="2">
                  <c:v>141.53976309393025</c:v>
                </c:pt>
                <c:pt idx="3">
                  <c:v>145.38961769393887</c:v>
                </c:pt>
                <c:pt idx="4">
                  <c:v>148.56930385866576</c:v>
                </c:pt>
                <c:pt idx="5">
                  <c:v>154.23276200872741</c:v>
                </c:pt>
                <c:pt idx="6">
                  <c:v>154.36285936375208</c:v>
                </c:pt>
                <c:pt idx="7">
                  <c:v>152.41415231449787</c:v>
                </c:pt>
                <c:pt idx="8">
                  <c:v>149.7012</c:v>
                </c:pt>
                <c:pt idx="9">
                  <c:v>146.98824768550213</c:v>
                </c:pt>
                <c:pt idx="10">
                  <c:v>145.03954063624792</c:v>
                </c:pt>
                <c:pt idx="11">
                  <c:v>145.16963799127259</c:v>
                </c:pt>
                <c:pt idx="12">
                  <c:v>150.83309614133421</c:v>
                </c:pt>
                <c:pt idx="13">
                  <c:v>154.01278230606113</c:v>
                </c:pt>
                <c:pt idx="14">
                  <c:v>157.86263690606975</c:v>
                </c:pt>
                <c:pt idx="15">
                  <c:v>161.06261933434649</c:v>
                </c:pt>
                <c:pt idx="16">
                  <c:v>161.07264918267978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B3-4A19-91DC-362A1E1E8BA2}"/>
            </c:ext>
          </c:extLst>
        </c:ser>
        <c:ser>
          <c:idx val="15"/>
          <c:order val="15"/>
          <c:tx>
            <c:strRef>
              <c:f>'Problema 3'!$C$102</c:f>
              <c:strCache>
                <c:ptCount val="1"/>
                <c:pt idx="0">
                  <c:v>15,24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3'!$D$102:$T$102</c:f>
              <c:numCache>
                <c:formatCode>#,##0.00</c:formatCode>
                <c:ptCount val="17"/>
                <c:pt idx="0">
                  <c:v>118.28680077193074</c:v>
                </c:pt>
                <c:pt idx="1">
                  <c:v>126.78571131667987</c:v>
                </c:pt>
                <c:pt idx="2">
                  <c:v>138.33978066565351</c:v>
                </c:pt>
                <c:pt idx="3">
                  <c:v>145.74328136288597</c:v>
                </c:pt>
                <c:pt idx="4">
                  <c:v>150.52729275247555</c:v>
                </c:pt>
                <c:pt idx="5">
                  <c:v>157.47736747922491</c:v>
                </c:pt>
                <c:pt idx="6">
                  <c:v>156.9343400609508</c:v>
                </c:pt>
                <c:pt idx="7">
                  <c:v>153.79841902461985</c:v>
                </c:pt>
                <c:pt idx="8">
                  <c:v>149.7012</c:v>
                </c:pt>
                <c:pt idx="9">
                  <c:v>145.60398097538015</c:v>
                </c:pt>
                <c:pt idx="10">
                  <c:v>142.4680599390492</c:v>
                </c:pt>
                <c:pt idx="11">
                  <c:v>141.92503252077509</c:v>
                </c:pt>
                <c:pt idx="12">
                  <c:v>148.87510724752445</c:v>
                </c:pt>
                <c:pt idx="13">
                  <c:v>153.65911863711403</c:v>
                </c:pt>
                <c:pt idx="14">
                  <c:v>161.06261933434649</c:v>
                </c:pt>
                <c:pt idx="15">
                  <c:v>172.61668868332012</c:v>
                </c:pt>
                <c:pt idx="16">
                  <c:v>181.11559922806924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B3-4A19-91DC-362A1E1E8BA2}"/>
            </c:ext>
          </c:extLst>
        </c:ser>
        <c:ser>
          <c:idx val="16"/>
          <c:order val="16"/>
          <c:tx>
            <c:strRef>
              <c:f>'Problema 3'!$C$103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'Problema 3'!$D$104:$T$104</c:f>
              <c:numCache>
                <c:formatCode>General</c:formatCode>
                <c:ptCount val="17"/>
                <c:pt idx="0">
                  <c:v>0</c:v>
                </c:pt>
                <c:pt idx="1">
                  <c:v>15.24</c:v>
                </c:pt>
                <c:pt idx="2">
                  <c:v>30.48</c:v>
                </c:pt>
                <c:pt idx="3">
                  <c:v>45.72</c:v>
                </c:pt>
                <c:pt idx="4">
                  <c:v>60.96</c:v>
                </c:pt>
                <c:pt idx="5">
                  <c:v>121.92</c:v>
                </c:pt>
                <c:pt idx="6">
                  <c:v>182.88</c:v>
                </c:pt>
                <c:pt idx="7">
                  <c:v>243.84</c:v>
                </c:pt>
                <c:pt idx="8">
                  <c:v>304.8</c:v>
                </c:pt>
                <c:pt idx="9">
                  <c:v>365.76</c:v>
                </c:pt>
                <c:pt idx="10">
                  <c:v>426.72</c:v>
                </c:pt>
                <c:pt idx="11">
                  <c:v>487.68</c:v>
                </c:pt>
                <c:pt idx="12">
                  <c:v>548.64</c:v>
                </c:pt>
                <c:pt idx="13">
                  <c:v>563.88</c:v>
                </c:pt>
                <c:pt idx="14">
                  <c:v>579.12</c:v>
                </c:pt>
                <c:pt idx="15">
                  <c:v>594.36</c:v>
                </c:pt>
                <c:pt idx="16">
                  <c:v>609.6</c:v>
                </c:pt>
              </c:numCache>
            </c:numRef>
          </c:cat>
          <c:val>
            <c:numRef>
              <c:f>'Problema 3'!$D$103:$T$103</c:f>
              <c:numCache>
                <c:formatCode>#,##0.00</c:formatCode>
                <c:ptCount val="17"/>
                <c:pt idx="0">
                  <c:v>80.990121912145739</c:v>
                </c:pt>
                <c:pt idx="1">
                  <c:v>118.28680077193076</c:v>
                </c:pt>
                <c:pt idx="2">
                  <c:v>138.32975081732022</c:v>
                </c:pt>
                <c:pt idx="3">
                  <c:v>148.54834634759791</c:v>
                </c:pt>
                <c:pt idx="4">
                  <c:v>152.88061521406294</c:v>
                </c:pt>
                <c:pt idx="5">
                  <c:v>160.02020807820759</c:v>
                </c:pt>
                <c:pt idx="6">
                  <c:v>158.84756534309537</c:v>
                </c:pt>
                <c:pt idx="7">
                  <c:v>154.81383784472493</c:v>
                </c:pt>
                <c:pt idx="8">
                  <c:v>149.70120000000006</c:v>
                </c:pt>
                <c:pt idx="9">
                  <c:v>144.58856215527504</c:v>
                </c:pt>
                <c:pt idx="10">
                  <c:v>140.55483465690457</c:v>
                </c:pt>
                <c:pt idx="11">
                  <c:v>139.38219192179247</c:v>
                </c:pt>
                <c:pt idx="12">
                  <c:v>146.521784785937</c:v>
                </c:pt>
                <c:pt idx="13">
                  <c:v>150.85405365240206</c:v>
                </c:pt>
                <c:pt idx="14">
                  <c:v>161.07264918267978</c:v>
                </c:pt>
                <c:pt idx="15">
                  <c:v>181.11559922806919</c:v>
                </c:pt>
                <c:pt idx="16">
                  <c:v>218.41227808785425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B3-4A19-91DC-362A1E1E8BA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240936624"/>
        <c:axId val="240937872"/>
        <c:axId val="2113238560"/>
      </c:surface3DChart>
      <c:catAx>
        <c:axId val="2409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</a:rPr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937872"/>
        <c:crosses val="autoZero"/>
        <c:auto val="1"/>
        <c:lblAlgn val="ctr"/>
        <c:lblOffset val="100"/>
        <c:noMultiLvlLbl val="0"/>
      </c:catAx>
      <c:valAx>
        <c:axId val="2409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</a:rPr>
                  <a:t>P</a:t>
                </a:r>
                <a:r>
                  <a:rPr lang="pt-BR" sz="1800" baseline="0">
                    <a:solidFill>
                      <a:sysClr val="windowText" lastClr="000000"/>
                    </a:solidFill>
                  </a:rPr>
                  <a:t> (X,y) [ATM]</a:t>
                </a:r>
                <a:endParaRPr lang="pt-BR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936624"/>
        <c:crosses val="autoZero"/>
        <c:crossBetween val="midCat"/>
      </c:valAx>
      <c:serAx>
        <c:axId val="2113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</a:rPr>
                  <a:t>y</a:t>
                </a:r>
                <a:r>
                  <a:rPr lang="pt-BR" sz="1800" baseline="0">
                    <a:solidFill>
                      <a:sysClr val="windowText" lastClr="000000"/>
                    </a:solidFill>
                  </a:rPr>
                  <a:t> [m]</a:t>
                </a:r>
                <a:endParaRPr lang="pt-BR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9378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20"/>
      <c:rotY val="25"/>
      <c:rAngAx val="0"/>
      <c:perspective val="40"/>
    </c:view3D>
    <c:floor>
      <c:thickness val="0"/>
      <c:spPr>
        <a:solidFill>
          <a:schemeClr val="bg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'Problema 3 (2)'!$C$87</c:f>
              <c:strCache>
                <c:ptCount val="1"/>
                <c:pt idx="0">
                  <c:v>609,6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(2)'!$D$87:$N$87</c:f>
              <c:numCache>
                <c:formatCode>0.00</c:formatCode>
                <c:ptCount val="11"/>
                <c:pt idx="0">
                  <c:v>218.41227808785425</c:v>
                </c:pt>
                <c:pt idx="1">
                  <c:v>146.52178478593706</c:v>
                </c:pt>
                <c:pt idx="2">
                  <c:v>139.38219192179241</c:v>
                </c:pt>
                <c:pt idx="3">
                  <c:v>140.55483465690463</c:v>
                </c:pt>
                <c:pt idx="4">
                  <c:v>144.58856215527507</c:v>
                </c:pt>
                <c:pt idx="5">
                  <c:v>149.7012</c:v>
                </c:pt>
                <c:pt idx="6">
                  <c:v>154.81383784472496</c:v>
                </c:pt>
                <c:pt idx="7">
                  <c:v>158.84756534309543</c:v>
                </c:pt>
                <c:pt idx="8">
                  <c:v>160.02020807820753</c:v>
                </c:pt>
                <c:pt idx="9">
                  <c:v>152.880615214063</c:v>
                </c:pt>
                <c:pt idx="10">
                  <c:v>80.990121912145739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0-41E5-93A2-9B5AE41AA3B1}"/>
            </c:ext>
          </c:extLst>
        </c:ser>
        <c:ser>
          <c:idx val="1"/>
          <c:order val="1"/>
          <c:tx>
            <c:strRef>
              <c:f>'Problema 3 (2)'!$C$88</c:f>
              <c:strCache>
                <c:ptCount val="1"/>
                <c:pt idx="0">
                  <c:v>548,64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(2)'!$D$88:$N$88</c:f>
              <c:numCache>
                <c:formatCode>0.00</c:formatCode>
                <c:ptCount val="11"/>
                <c:pt idx="0">
                  <c:v>146.521784785937</c:v>
                </c:pt>
                <c:pt idx="1">
                  <c:v>151.18231737306894</c:v>
                </c:pt>
                <c:pt idx="2">
                  <c:v>149.46527627609143</c:v>
                </c:pt>
                <c:pt idx="3">
                  <c:v>148.86757081928687</c:v>
                </c:pt>
                <c:pt idx="4">
                  <c:v>149.11546926518724</c:v>
                </c:pt>
                <c:pt idx="5">
                  <c:v>149.7012</c:v>
                </c:pt>
                <c:pt idx="6">
                  <c:v>150.28693073481276</c:v>
                </c:pt>
                <c:pt idx="7">
                  <c:v>150.53482918071313</c:v>
                </c:pt>
                <c:pt idx="8">
                  <c:v>149.93712372390857</c:v>
                </c:pt>
                <c:pt idx="9">
                  <c:v>148.22008262693103</c:v>
                </c:pt>
                <c:pt idx="10">
                  <c:v>152.880615214063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0-41E5-93A2-9B5AE41AA3B1}"/>
            </c:ext>
          </c:extLst>
        </c:ser>
        <c:ser>
          <c:idx val="2"/>
          <c:order val="2"/>
          <c:tx>
            <c:strRef>
              <c:f>'Problema 3 (2)'!$C$89</c:f>
              <c:strCache>
                <c:ptCount val="1"/>
                <c:pt idx="0">
                  <c:v>487,68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(2)'!$D$89:$N$89</c:f>
              <c:numCache>
                <c:formatCode>0.00</c:formatCode>
                <c:ptCount val="11"/>
                <c:pt idx="0">
                  <c:v>139.38219192179247</c:v>
                </c:pt>
                <c:pt idx="1">
                  <c:v>149.46527627609143</c:v>
                </c:pt>
                <c:pt idx="2">
                  <c:v>152.60665486442664</c:v>
                </c:pt>
                <c:pt idx="3">
                  <c:v>152.52099140537908</c:v>
                </c:pt>
                <c:pt idx="4">
                  <c:v>151.30611554169363</c:v>
                </c:pt>
                <c:pt idx="5">
                  <c:v>149.7012</c:v>
                </c:pt>
                <c:pt idx="6">
                  <c:v>148.09628445830637</c:v>
                </c:pt>
                <c:pt idx="7">
                  <c:v>146.88140859462092</c:v>
                </c:pt>
                <c:pt idx="8">
                  <c:v>146.79574513557336</c:v>
                </c:pt>
                <c:pt idx="9">
                  <c:v>149.93712372390857</c:v>
                </c:pt>
                <c:pt idx="10">
                  <c:v>160.02020807820753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0-41E5-93A2-9B5AE41AA3B1}"/>
            </c:ext>
          </c:extLst>
        </c:ser>
        <c:ser>
          <c:idx val="3"/>
          <c:order val="3"/>
          <c:tx>
            <c:strRef>
              <c:f>'Problema 3 (2)'!$C$90</c:f>
              <c:strCache>
                <c:ptCount val="1"/>
                <c:pt idx="0">
                  <c:v>426,72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(2)'!$D$90:$N$90</c:f>
              <c:numCache>
                <c:formatCode>0.00</c:formatCode>
                <c:ptCount val="11"/>
                <c:pt idx="0">
                  <c:v>140.55483465690457</c:v>
                </c:pt>
                <c:pt idx="1">
                  <c:v>148.86757081928687</c:v>
                </c:pt>
                <c:pt idx="2">
                  <c:v>152.52099140537908</c:v>
                </c:pt>
                <c:pt idx="3">
                  <c:v>152.86843105741542</c:v>
                </c:pt>
                <c:pt idx="4">
                  <c:v>151.60645035313323</c:v>
                </c:pt>
                <c:pt idx="5">
                  <c:v>149.7012</c:v>
                </c:pt>
                <c:pt idx="6">
                  <c:v>147.79594964686677</c:v>
                </c:pt>
                <c:pt idx="7">
                  <c:v>146.53396894258458</c:v>
                </c:pt>
                <c:pt idx="8">
                  <c:v>146.88140859462092</c:v>
                </c:pt>
                <c:pt idx="9">
                  <c:v>150.53482918071313</c:v>
                </c:pt>
                <c:pt idx="10">
                  <c:v>158.84756534309543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30-41E5-93A2-9B5AE41AA3B1}"/>
            </c:ext>
          </c:extLst>
        </c:ser>
        <c:ser>
          <c:idx val="4"/>
          <c:order val="4"/>
          <c:tx>
            <c:strRef>
              <c:f>'Problema 3 (2)'!$C$91</c:f>
              <c:strCache>
                <c:ptCount val="1"/>
                <c:pt idx="0">
                  <c:v>365,76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(2)'!$D$91:$N$91</c:f>
              <c:numCache>
                <c:formatCode>0.00</c:formatCode>
                <c:ptCount val="11"/>
                <c:pt idx="0">
                  <c:v>144.58856215527504</c:v>
                </c:pt>
                <c:pt idx="1">
                  <c:v>149.11546926518724</c:v>
                </c:pt>
                <c:pt idx="2">
                  <c:v>151.30611554169363</c:v>
                </c:pt>
                <c:pt idx="3">
                  <c:v>151.60645035313323</c:v>
                </c:pt>
                <c:pt idx="4">
                  <c:v>150.87403114406075</c:v>
                </c:pt>
                <c:pt idx="5">
                  <c:v>149.7012</c:v>
                </c:pt>
                <c:pt idx="6">
                  <c:v>148.52836885593925</c:v>
                </c:pt>
                <c:pt idx="7">
                  <c:v>147.79594964686677</c:v>
                </c:pt>
                <c:pt idx="8">
                  <c:v>148.09628445830637</c:v>
                </c:pt>
                <c:pt idx="9">
                  <c:v>150.28693073481276</c:v>
                </c:pt>
                <c:pt idx="10">
                  <c:v>154.81383784472496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30-41E5-93A2-9B5AE41AA3B1}"/>
            </c:ext>
          </c:extLst>
        </c:ser>
        <c:ser>
          <c:idx val="5"/>
          <c:order val="5"/>
          <c:tx>
            <c:strRef>
              <c:f>'Problema 3 (2)'!$C$92</c:f>
              <c:strCache>
                <c:ptCount val="1"/>
                <c:pt idx="0">
                  <c:v>304,8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(2)'!$D$92:$N$92</c:f>
              <c:numCache>
                <c:formatCode>0.00</c:formatCode>
                <c:ptCount val="11"/>
                <c:pt idx="0">
                  <c:v>149.7012</c:v>
                </c:pt>
                <c:pt idx="1">
                  <c:v>149.7012</c:v>
                </c:pt>
                <c:pt idx="2">
                  <c:v>149.7012</c:v>
                </c:pt>
                <c:pt idx="3">
                  <c:v>149.7012</c:v>
                </c:pt>
                <c:pt idx="4">
                  <c:v>149.7012</c:v>
                </c:pt>
                <c:pt idx="5">
                  <c:v>149.7012</c:v>
                </c:pt>
                <c:pt idx="6">
                  <c:v>149.7012</c:v>
                </c:pt>
                <c:pt idx="7">
                  <c:v>149.7012</c:v>
                </c:pt>
                <c:pt idx="8">
                  <c:v>149.7012</c:v>
                </c:pt>
                <c:pt idx="9">
                  <c:v>149.7012</c:v>
                </c:pt>
                <c:pt idx="10">
                  <c:v>149.70119999999994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0-41E5-93A2-9B5AE41AA3B1}"/>
            </c:ext>
          </c:extLst>
        </c:ser>
        <c:ser>
          <c:idx val="6"/>
          <c:order val="6"/>
          <c:tx>
            <c:strRef>
              <c:f>'Problema 3 (2)'!$C$93</c:f>
              <c:strCache>
                <c:ptCount val="1"/>
                <c:pt idx="0">
                  <c:v>243,84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(2)'!$D$93:$N$93</c:f>
              <c:numCache>
                <c:formatCode>0.00</c:formatCode>
                <c:ptCount val="11"/>
                <c:pt idx="0">
                  <c:v>154.81383784472493</c:v>
                </c:pt>
                <c:pt idx="1">
                  <c:v>150.28693073481276</c:v>
                </c:pt>
                <c:pt idx="2">
                  <c:v>148.09628445830637</c:v>
                </c:pt>
                <c:pt idx="3">
                  <c:v>147.79594964686677</c:v>
                </c:pt>
                <c:pt idx="4">
                  <c:v>148.52836885593925</c:v>
                </c:pt>
                <c:pt idx="5">
                  <c:v>149.7012</c:v>
                </c:pt>
                <c:pt idx="6">
                  <c:v>150.87403114406075</c:v>
                </c:pt>
                <c:pt idx="7">
                  <c:v>151.60645035313323</c:v>
                </c:pt>
                <c:pt idx="8">
                  <c:v>151.30611554169363</c:v>
                </c:pt>
                <c:pt idx="9">
                  <c:v>149.11546926518724</c:v>
                </c:pt>
                <c:pt idx="10">
                  <c:v>144.58856215527507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30-41E5-93A2-9B5AE41AA3B1}"/>
            </c:ext>
          </c:extLst>
        </c:ser>
        <c:ser>
          <c:idx val="7"/>
          <c:order val="7"/>
          <c:tx>
            <c:strRef>
              <c:f>'Problema 3 (2)'!$C$94</c:f>
              <c:strCache>
                <c:ptCount val="1"/>
                <c:pt idx="0">
                  <c:v>182,88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(2)'!$D$94:$N$94</c:f>
              <c:numCache>
                <c:formatCode>0.00</c:formatCode>
                <c:ptCount val="11"/>
                <c:pt idx="0">
                  <c:v>158.84756534309537</c:v>
                </c:pt>
                <c:pt idx="1">
                  <c:v>150.53482918071313</c:v>
                </c:pt>
                <c:pt idx="2">
                  <c:v>146.88140859462092</c:v>
                </c:pt>
                <c:pt idx="3">
                  <c:v>146.53396894258458</c:v>
                </c:pt>
                <c:pt idx="4">
                  <c:v>147.79594964686677</c:v>
                </c:pt>
                <c:pt idx="5">
                  <c:v>149.7012</c:v>
                </c:pt>
                <c:pt idx="6">
                  <c:v>151.60645035313323</c:v>
                </c:pt>
                <c:pt idx="7">
                  <c:v>152.86843105741542</c:v>
                </c:pt>
                <c:pt idx="8">
                  <c:v>152.52099140537908</c:v>
                </c:pt>
                <c:pt idx="9">
                  <c:v>148.86757081928687</c:v>
                </c:pt>
                <c:pt idx="10">
                  <c:v>140.55483465690463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30-41E5-93A2-9B5AE41AA3B1}"/>
            </c:ext>
          </c:extLst>
        </c:ser>
        <c:ser>
          <c:idx val="8"/>
          <c:order val="8"/>
          <c:tx>
            <c:strRef>
              <c:f>'Problema 3 (2)'!$C$95</c:f>
              <c:strCache>
                <c:ptCount val="1"/>
                <c:pt idx="0">
                  <c:v>121,92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(2)'!$D$95:$N$95</c:f>
              <c:numCache>
                <c:formatCode>0.00</c:formatCode>
                <c:ptCount val="11"/>
                <c:pt idx="0">
                  <c:v>160.02020807820759</c:v>
                </c:pt>
                <c:pt idx="1">
                  <c:v>149.93712372390857</c:v>
                </c:pt>
                <c:pt idx="2">
                  <c:v>146.79574513557336</c:v>
                </c:pt>
                <c:pt idx="3">
                  <c:v>146.88140859462092</c:v>
                </c:pt>
                <c:pt idx="4">
                  <c:v>148.09628445830637</c:v>
                </c:pt>
                <c:pt idx="5">
                  <c:v>149.7012</c:v>
                </c:pt>
                <c:pt idx="6">
                  <c:v>151.30611554169363</c:v>
                </c:pt>
                <c:pt idx="7">
                  <c:v>152.52099140537908</c:v>
                </c:pt>
                <c:pt idx="8">
                  <c:v>152.60665486442664</c:v>
                </c:pt>
                <c:pt idx="9">
                  <c:v>149.46527627609143</c:v>
                </c:pt>
                <c:pt idx="10">
                  <c:v>139.38219192179241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30-41E5-93A2-9B5AE41AA3B1}"/>
            </c:ext>
          </c:extLst>
        </c:ser>
        <c:ser>
          <c:idx val="9"/>
          <c:order val="9"/>
          <c:tx>
            <c:strRef>
              <c:f>'Problema 3 (2)'!$C$96</c:f>
              <c:strCache>
                <c:ptCount val="1"/>
                <c:pt idx="0">
                  <c:v>60,96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(2)'!$D$96:$N$96</c:f>
              <c:numCache>
                <c:formatCode>0.00</c:formatCode>
                <c:ptCount val="11"/>
                <c:pt idx="0">
                  <c:v>152.88061521406297</c:v>
                </c:pt>
                <c:pt idx="1">
                  <c:v>148.22008262693106</c:v>
                </c:pt>
                <c:pt idx="2">
                  <c:v>149.93712372390857</c:v>
                </c:pt>
                <c:pt idx="3">
                  <c:v>150.53482918071313</c:v>
                </c:pt>
                <c:pt idx="4">
                  <c:v>150.28693073481276</c:v>
                </c:pt>
                <c:pt idx="5">
                  <c:v>149.7012</c:v>
                </c:pt>
                <c:pt idx="6">
                  <c:v>149.11546926518724</c:v>
                </c:pt>
                <c:pt idx="7">
                  <c:v>148.86757081928687</c:v>
                </c:pt>
                <c:pt idx="8">
                  <c:v>149.46527627609143</c:v>
                </c:pt>
                <c:pt idx="9">
                  <c:v>151.18231737306894</c:v>
                </c:pt>
                <c:pt idx="10">
                  <c:v>146.52178478593703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30-41E5-93A2-9B5AE41AA3B1}"/>
            </c:ext>
          </c:extLst>
        </c:ser>
        <c:ser>
          <c:idx val="10"/>
          <c:order val="10"/>
          <c:tx>
            <c:strRef>
              <c:f>'Problema 3 (2)'!$C$97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cat>
            <c:numRef>
              <c:f>'Problema 3 (2)'!$D$98:$N$98</c:f>
              <c:numCache>
                <c:formatCode>General</c:formatCode>
                <c:ptCount val="11"/>
                <c:pt idx="0">
                  <c:v>0</c:v>
                </c:pt>
                <c:pt idx="1">
                  <c:v>60.96</c:v>
                </c:pt>
                <c:pt idx="2">
                  <c:v>121.92</c:v>
                </c:pt>
                <c:pt idx="3">
                  <c:v>182.88</c:v>
                </c:pt>
                <c:pt idx="4">
                  <c:v>243.84</c:v>
                </c:pt>
                <c:pt idx="5">
                  <c:v>304.8</c:v>
                </c:pt>
                <c:pt idx="6">
                  <c:v>365.76</c:v>
                </c:pt>
                <c:pt idx="7">
                  <c:v>426.72</c:v>
                </c:pt>
                <c:pt idx="8">
                  <c:v>487.68</c:v>
                </c:pt>
                <c:pt idx="9">
                  <c:v>548.64</c:v>
                </c:pt>
                <c:pt idx="10">
                  <c:v>609.6</c:v>
                </c:pt>
              </c:numCache>
            </c:numRef>
          </c:cat>
          <c:val>
            <c:numRef>
              <c:f>'Problema 3 (2)'!$D$97:$N$97</c:f>
              <c:numCache>
                <c:formatCode>0.00</c:formatCode>
                <c:ptCount val="11"/>
                <c:pt idx="0">
                  <c:v>80.990121912145739</c:v>
                </c:pt>
                <c:pt idx="1">
                  <c:v>152.88061521406294</c:v>
                </c:pt>
                <c:pt idx="2">
                  <c:v>160.02020807820759</c:v>
                </c:pt>
                <c:pt idx="3">
                  <c:v>158.84756534309537</c:v>
                </c:pt>
                <c:pt idx="4">
                  <c:v>154.81383784472493</c:v>
                </c:pt>
                <c:pt idx="5">
                  <c:v>149.70120000000006</c:v>
                </c:pt>
                <c:pt idx="6">
                  <c:v>144.58856215527504</c:v>
                </c:pt>
                <c:pt idx="7">
                  <c:v>140.55483465690457</c:v>
                </c:pt>
                <c:pt idx="8">
                  <c:v>139.38219192179247</c:v>
                </c:pt>
                <c:pt idx="9">
                  <c:v>146.521784785937</c:v>
                </c:pt>
                <c:pt idx="10">
                  <c:v>218.41227808785425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30-41E5-93A2-9B5AE41AA3B1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8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Off val="40000"/>
                    <a:shade val="95000"/>
                  </a:schemeClr>
                </a:contourClr>
              </a:sp3d>
            </c:spPr>
          </c:bandFmt>
        </c:bandFmts>
        <c:axId val="62157616"/>
        <c:axId val="62159280"/>
        <c:axId val="63939440"/>
      </c:surface3DChart>
      <c:catAx>
        <c:axId val="621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</a:rPr>
                  <a:t>x</a:t>
                </a:r>
                <a:r>
                  <a:rPr lang="pt-BR" sz="1800" baseline="0">
                    <a:solidFill>
                      <a:sysClr val="windowText" lastClr="000000"/>
                    </a:solidFill>
                  </a:rPr>
                  <a:t> [m]</a:t>
                </a:r>
                <a:endParaRPr lang="pt-BR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59280"/>
        <c:crosses val="autoZero"/>
        <c:auto val="1"/>
        <c:lblAlgn val="ctr"/>
        <c:lblOffset val="100"/>
        <c:noMultiLvlLbl val="0"/>
      </c:catAx>
      <c:valAx>
        <c:axId val="621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</a:rPr>
                  <a:t>P</a:t>
                </a:r>
                <a:r>
                  <a:rPr lang="pt-BR" sz="1800" baseline="0">
                    <a:solidFill>
                      <a:sysClr val="windowText" lastClr="000000"/>
                    </a:solidFill>
                  </a:rPr>
                  <a:t> (x,y) [atm]</a:t>
                </a:r>
                <a:endParaRPr lang="pt-BR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57616"/>
        <c:crosses val="autoZero"/>
        <c:crossBetween val="midCat"/>
      </c:valAx>
      <c:serAx>
        <c:axId val="639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ysClr val="windowText" lastClr="000000"/>
                    </a:solidFill>
                  </a:rPr>
                  <a:t>y</a:t>
                </a:r>
                <a:r>
                  <a:rPr lang="pt-BR" sz="1800" baseline="0">
                    <a:solidFill>
                      <a:sysClr val="windowText" lastClr="000000"/>
                    </a:solidFill>
                  </a:rPr>
                  <a:t> [m]</a:t>
                </a:r>
                <a:endParaRPr lang="pt-BR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592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6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18" Type="http://schemas.openxmlformats.org/officeDocument/2006/relationships/image" Target="../media/image3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17" Type="http://schemas.openxmlformats.org/officeDocument/2006/relationships/image" Target="../media/image29.png"/><Relationship Id="rId2" Type="http://schemas.openxmlformats.org/officeDocument/2006/relationships/image" Target="../media/image14.png"/><Relationship Id="rId16" Type="http://schemas.openxmlformats.org/officeDocument/2006/relationships/image" Target="../media/image28.png"/><Relationship Id="rId20" Type="http://schemas.openxmlformats.org/officeDocument/2006/relationships/image" Target="../media/image32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19" Type="http://schemas.openxmlformats.org/officeDocument/2006/relationships/image" Target="../media/image31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28</xdr:row>
      <xdr:rowOff>70596</xdr:rowOff>
    </xdr:from>
    <xdr:to>
      <xdr:col>17</xdr:col>
      <xdr:colOff>283885</xdr:colOff>
      <xdr:row>35</xdr:row>
      <xdr:rowOff>32334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9736FB-9BDF-4927-A6F1-7E0B3EE7C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5303" y="5438214"/>
          <a:ext cx="5917082" cy="12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36</xdr:row>
      <xdr:rowOff>28575</xdr:rowOff>
    </xdr:from>
    <xdr:to>
      <xdr:col>17</xdr:col>
      <xdr:colOff>321975</xdr:colOff>
      <xdr:row>46</xdr:row>
      <xdr:rowOff>9289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5C60387-828C-47FC-B4A0-56B4D589E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2550" y="2124075"/>
          <a:ext cx="6038095" cy="18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36</xdr:row>
      <xdr:rowOff>85724</xdr:rowOff>
    </xdr:from>
    <xdr:to>
      <xdr:col>9</xdr:col>
      <xdr:colOff>637615</xdr:colOff>
      <xdr:row>46</xdr:row>
      <xdr:rowOff>95249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2DCF52F-C5DA-4EA3-9BFD-C59B70EF40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988" t="18293" r="12104"/>
        <a:stretch/>
      </xdr:blipFill>
      <xdr:spPr>
        <a:xfrm>
          <a:off x="5067300" y="2181224"/>
          <a:ext cx="3714750" cy="191452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134472</xdr:colOff>
      <xdr:row>11</xdr:row>
      <xdr:rowOff>44825</xdr:rowOff>
    </xdr:from>
    <xdr:to>
      <xdr:col>10</xdr:col>
      <xdr:colOff>437031</xdr:colOff>
      <xdr:row>16</xdr:row>
      <xdr:rowOff>45772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9F30721-E9EC-4A6A-844F-4194D93813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83285"/>
        <a:stretch/>
      </xdr:blipFill>
      <xdr:spPr>
        <a:xfrm>
          <a:off x="515472" y="2151531"/>
          <a:ext cx="9144000" cy="953447"/>
        </a:xfrm>
        <a:prstGeom prst="rect">
          <a:avLst/>
        </a:prstGeom>
      </xdr:spPr>
    </xdr:pic>
    <xdr:clientData/>
  </xdr:twoCellAnchor>
  <xdr:twoCellAnchor editAs="oneCell">
    <xdr:from>
      <xdr:col>12</xdr:col>
      <xdr:colOff>504265</xdr:colOff>
      <xdr:row>10</xdr:row>
      <xdr:rowOff>112058</xdr:rowOff>
    </xdr:from>
    <xdr:to>
      <xdr:col>17</xdr:col>
      <xdr:colOff>414618</xdr:colOff>
      <xdr:row>24</xdr:row>
      <xdr:rowOff>162531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CBC2EF-7B19-4D0A-8520-84CDFBDFF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513" t="20222" r="13884" b="954"/>
        <a:stretch/>
      </xdr:blipFill>
      <xdr:spPr>
        <a:xfrm>
          <a:off x="10354236" y="2028264"/>
          <a:ext cx="4067735" cy="2717473"/>
        </a:xfrm>
        <a:prstGeom prst="rect">
          <a:avLst/>
        </a:prstGeom>
      </xdr:spPr>
    </xdr:pic>
    <xdr:clientData/>
  </xdr:twoCellAnchor>
  <xdr:twoCellAnchor>
    <xdr:from>
      <xdr:col>12</xdr:col>
      <xdr:colOff>795618</xdr:colOff>
      <xdr:row>28</xdr:row>
      <xdr:rowOff>43703</xdr:rowOff>
    </xdr:from>
    <xdr:to>
      <xdr:col>13</xdr:col>
      <xdr:colOff>515470</xdr:colOff>
      <xdr:row>30</xdr:row>
      <xdr:rowOff>179294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C44C645-DE84-4FD7-9691-760D0E551C2C}"/>
            </a:ext>
          </a:extLst>
        </xdr:cNvPr>
        <xdr:cNvSpPr/>
      </xdr:nvSpPr>
      <xdr:spPr>
        <a:xfrm>
          <a:off x="11855824" y="5411321"/>
          <a:ext cx="672352" cy="516591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807945</xdr:colOff>
      <xdr:row>26</xdr:row>
      <xdr:rowOff>145117</xdr:rowOff>
    </xdr:from>
    <xdr:to>
      <xdr:col>13</xdr:col>
      <xdr:colOff>454959</xdr:colOff>
      <xdr:row>28</xdr:row>
      <xdr:rowOff>21292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76B4C0A4-EAB7-4D75-8071-2F0FD898950B}"/>
            </a:ext>
          </a:extLst>
        </xdr:cNvPr>
        <xdr:cNvSpPr txBox="1"/>
      </xdr:nvSpPr>
      <xdr:spPr>
        <a:xfrm>
          <a:off x="11868151" y="5131735"/>
          <a:ext cx="59951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Xi</a:t>
          </a:r>
        </a:p>
      </xdr:txBody>
    </xdr:sp>
    <xdr:clientData/>
  </xdr:twoCellAnchor>
  <xdr:twoCellAnchor editAs="oneCell">
    <xdr:from>
      <xdr:col>2</xdr:col>
      <xdr:colOff>470648</xdr:colOff>
      <xdr:row>17</xdr:row>
      <xdr:rowOff>112060</xdr:rowOff>
    </xdr:from>
    <xdr:to>
      <xdr:col>4</xdr:col>
      <xdr:colOff>156883</xdr:colOff>
      <xdr:row>25</xdr:row>
      <xdr:rowOff>22413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ACF7965-7E00-4E48-B0D9-23385364D7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5018"/>
        <a:stretch/>
      </xdr:blipFill>
      <xdr:spPr>
        <a:xfrm>
          <a:off x="2409266" y="3372972"/>
          <a:ext cx="1467970" cy="1434353"/>
        </a:xfrm>
        <a:prstGeom prst="rect">
          <a:avLst/>
        </a:prstGeom>
      </xdr:spPr>
    </xdr:pic>
    <xdr:clientData/>
  </xdr:twoCellAnchor>
  <xdr:twoCellAnchor>
    <xdr:from>
      <xdr:col>12</xdr:col>
      <xdr:colOff>172572</xdr:colOff>
      <xdr:row>28</xdr:row>
      <xdr:rowOff>100853</xdr:rowOff>
    </xdr:from>
    <xdr:to>
      <xdr:col>12</xdr:col>
      <xdr:colOff>638736</xdr:colOff>
      <xdr:row>30</xdr:row>
      <xdr:rowOff>134470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C178472-BBA5-4AAB-80E8-18476F3AF0D0}"/>
            </a:ext>
          </a:extLst>
        </xdr:cNvPr>
        <xdr:cNvSpPr/>
      </xdr:nvSpPr>
      <xdr:spPr>
        <a:xfrm>
          <a:off x="11232778" y="5468471"/>
          <a:ext cx="466164" cy="414617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265578</xdr:colOff>
      <xdr:row>26</xdr:row>
      <xdr:rowOff>151841</xdr:rowOff>
    </xdr:from>
    <xdr:to>
      <xdr:col>12</xdr:col>
      <xdr:colOff>605118</xdr:colOff>
      <xdr:row>28</xdr:row>
      <xdr:rowOff>33617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D581CA9-CC35-4086-970C-3C1AC61E918F}"/>
            </a:ext>
          </a:extLst>
        </xdr:cNvPr>
        <xdr:cNvSpPr txBox="1"/>
      </xdr:nvSpPr>
      <xdr:spPr>
        <a:xfrm>
          <a:off x="11325784" y="5138459"/>
          <a:ext cx="339540" cy="262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</a:t>
          </a:r>
        </a:p>
      </xdr:txBody>
    </xdr:sp>
    <xdr:clientData/>
  </xdr:twoCellAnchor>
  <xdr:twoCellAnchor>
    <xdr:from>
      <xdr:col>14</xdr:col>
      <xdr:colOff>100854</xdr:colOff>
      <xdr:row>43</xdr:row>
      <xdr:rowOff>118782</xdr:rowOff>
    </xdr:from>
    <xdr:to>
      <xdr:col>14</xdr:col>
      <xdr:colOff>567018</xdr:colOff>
      <xdr:row>45</xdr:row>
      <xdr:rowOff>152399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90223BC-F9BF-444C-A250-8A5A0063EBAD}"/>
            </a:ext>
          </a:extLst>
        </xdr:cNvPr>
        <xdr:cNvSpPr/>
      </xdr:nvSpPr>
      <xdr:spPr>
        <a:xfrm>
          <a:off x="12998825" y="8343900"/>
          <a:ext cx="466164" cy="414617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227478</xdr:colOff>
      <xdr:row>42</xdr:row>
      <xdr:rowOff>80123</xdr:rowOff>
    </xdr:from>
    <xdr:to>
      <xdr:col>14</xdr:col>
      <xdr:colOff>567018</xdr:colOff>
      <xdr:row>43</xdr:row>
      <xdr:rowOff>152399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1BB1BF37-7B49-485C-B6A8-B485B16C8B56}"/>
            </a:ext>
          </a:extLst>
        </xdr:cNvPr>
        <xdr:cNvSpPr txBox="1"/>
      </xdr:nvSpPr>
      <xdr:spPr>
        <a:xfrm>
          <a:off x="13125449" y="8114741"/>
          <a:ext cx="339540" cy="262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</a:t>
          </a:r>
        </a:p>
      </xdr:txBody>
    </xdr:sp>
    <xdr:clientData/>
  </xdr:twoCellAnchor>
  <xdr:twoCellAnchor>
    <xdr:from>
      <xdr:col>1</xdr:col>
      <xdr:colOff>133669</xdr:colOff>
      <xdr:row>114</xdr:row>
      <xdr:rowOff>84361</xdr:rowOff>
    </xdr:from>
    <xdr:to>
      <xdr:col>15</xdr:col>
      <xdr:colOff>248127</xdr:colOff>
      <xdr:row>150</xdr:row>
      <xdr:rowOff>108857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D8AAABE-0BC8-4B13-B205-F6A3DBFA6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639535</xdr:colOff>
      <xdr:row>31</xdr:row>
      <xdr:rowOff>54429</xdr:rowOff>
    </xdr:from>
    <xdr:to>
      <xdr:col>19</xdr:col>
      <xdr:colOff>433070</xdr:colOff>
      <xdr:row>42</xdr:row>
      <xdr:rowOff>63691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51DD463-F518-42AC-9F80-868CBD20E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2678" y="6000750"/>
          <a:ext cx="7971428" cy="21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613122</xdr:colOff>
      <xdr:row>9</xdr:row>
      <xdr:rowOff>125665</xdr:rowOff>
    </xdr:from>
    <xdr:to>
      <xdr:col>14</xdr:col>
      <xdr:colOff>33618</xdr:colOff>
      <xdr:row>23</xdr:row>
      <xdr:rowOff>176138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34218EC-6391-44C0-A5BA-6AD4F547D5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513" t="20222" r="13884" b="954"/>
        <a:stretch/>
      </xdr:blipFill>
      <xdr:spPr>
        <a:xfrm>
          <a:off x="8886265" y="1867379"/>
          <a:ext cx="4060532" cy="2717473"/>
        </a:xfrm>
        <a:prstGeom prst="rect">
          <a:avLst/>
        </a:prstGeom>
      </xdr:spPr>
    </xdr:pic>
    <xdr:clientData/>
  </xdr:twoCellAnchor>
  <xdr:twoCellAnchor>
    <xdr:from>
      <xdr:col>14</xdr:col>
      <xdr:colOff>33618</xdr:colOff>
      <xdr:row>38</xdr:row>
      <xdr:rowOff>163287</xdr:rowOff>
    </xdr:from>
    <xdr:to>
      <xdr:col>14</xdr:col>
      <xdr:colOff>721178</xdr:colOff>
      <xdr:row>42</xdr:row>
      <xdr:rowOff>16009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4CC5D3C-DC35-4E1D-A46F-C910F6379BB5}"/>
            </a:ext>
          </a:extLst>
        </xdr:cNvPr>
        <xdr:cNvSpPr/>
      </xdr:nvSpPr>
      <xdr:spPr>
        <a:xfrm>
          <a:off x="12946797" y="7443108"/>
          <a:ext cx="687560" cy="614722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59551</xdr:colOff>
      <xdr:row>42</xdr:row>
      <xdr:rowOff>68036</xdr:rowOff>
    </xdr:from>
    <xdr:to>
      <xdr:col>14</xdr:col>
      <xdr:colOff>789213</xdr:colOff>
      <xdr:row>44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E4F0ECF-AA3F-4697-98EB-CBE9F120A903}"/>
            </a:ext>
          </a:extLst>
        </xdr:cNvPr>
        <xdr:cNvSpPr txBox="1"/>
      </xdr:nvSpPr>
      <xdr:spPr>
        <a:xfrm>
          <a:off x="12972730" y="8109857"/>
          <a:ext cx="729662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rgbClr val="FF0000"/>
              </a:solidFill>
              <a:latin typeface="+mn-lt"/>
            </a:rPr>
            <a:t>1/</a:t>
          </a:r>
          <a:r>
            <a:rPr lang="pt-BR" sz="1400">
              <a:solidFill>
                <a:srgbClr val="FF0000"/>
              </a:solidFill>
              <a:latin typeface="Symbol" panose="05050102010706020507" pitchFamily="18" charset="2"/>
            </a:rPr>
            <a:t>g</a:t>
          </a:r>
          <a:r>
            <a:rPr lang="pt-BR" sz="1400">
              <a:solidFill>
                <a:srgbClr val="FF0000"/>
              </a:solidFill>
              <a:latin typeface="+mn-lt"/>
            </a:rPr>
            <a:t>Xi</a:t>
          </a:r>
        </a:p>
      </xdr:txBody>
    </xdr:sp>
    <xdr:clientData/>
  </xdr:twoCellAnchor>
  <xdr:twoCellAnchor>
    <xdr:from>
      <xdr:col>12</xdr:col>
      <xdr:colOff>880143</xdr:colOff>
      <xdr:row>39</xdr:row>
      <xdr:rowOff>100853</xdr:rowOff>
    </xdr:from>
    <xdr:to>
      <xdr:col>13</xdr:col>
      <xdr:colOff>435428</xdr:colOff>
      <xdr:row>41</xdr:row>
      <xdr:rowOff>163286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18264F2C-6B62-4C45-95DE-80C4237C31C8}"/>
            </a:ext>
          </a:extLst>
        </xdr:cNvPr>
        <xdr:cNvSpPr/>
      </xdr:nvSpPr>
      <xdr:spPr>
        <a:xfrm>
          <a:off x="11956357" y="7571174"/>
          <a:ext cx="507785" cy="443433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61471</xdr:colOff>
      <xdr:row>38</xdr:row>
      <xdr:rowOff>56591</xdr:rowOff>
    </xdr:from>
    <xdr:to>
      <xdr:col>13</xdr:col>
      <xdr:colOff>401011</xdr:colOff>
      <xdr:row>39</xdr:row>
      <xdr:rowOff>128867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27882D1-BBD1-49C4-8804-D0BA42FE9F78}"/>
            </a:ext>
          </a:extLst>
        </xdr:cNvPr>
        <xdr:cNvSpPr txBox="1"/>
      </xdr:nvSpPr>
      <xdr:spPr>
        <a:xfrm>
          <a:off x="12090185" y="7336412"/>
          <a:ext cx="339540" cy="262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rgbClr val="FF0000"/>
              </a:solidFill>
            </a:rPr>
            <a:t>C</a:t>
          </a:r>
        </a:p>
      </xdr:txBody>
    </xdr:sp>
    <xdr:clientData/>
  </xdr:twoCellAnchor>
  <xdr:twoCellAnchor editAs="oneCell">
    <xdr:from>
      <xdr:col>1</xdr:col>
      <xdr:colOff>108856</xdr:colOff>
      <xdr:row>9</xdr:row>
      <xdr:rowOff>108856</xdr:rowOff>
    </xdr:from>
    <xdr:to>
      <xdr:col>8</xdr:col>
      <xdr:colOff>435307</xdr:colOff>
      <xdr:row>22</xdr:row>
      <xdr:rowOff>163286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C5EE9DE-7D7C-43ED-8B66-BA2C0E315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856" y="1850570"/>
          <a:ext cx="6830665" cy="2530930"/>
        </a:xfrm>
        <a:prstGeom prst="rect">
          <a:avLst/>
        </a:prstGeom>
      </xdr:spPr>
    </xdr:pic>
    <xdr:clientData/>
  </xdr:twoCellAnchor>
  <xdr:twoCellAnchor>
    <xdr:from>
      <xdr:col>22</xdr:col>
      <xdr:colOff>49170</xdr:colOff>
      <xdr:row>8</xdr:row>
      <xdr:rowOff>185179</xdr:rowOff>
    </xdr:from>
    <xdr:to>
      <xdr:col>42</xdr:col>
      <xdr:colOff>240289</xdr:colOff>
      <xdr:row>44</xdr:row>
      <xdr:rowOff>172564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A1A436E-DE42-4CE6-84C8-73DA2D495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547687</xdr:colOff>
      <xdr:row>56</xdr:row>
      <xdr:rowOff>0</xdr:rowOff>
    </xdr:from>
    <xdr:to>
      <xdr:col>37</xdr:col>
      <xdr:colOff>289383</xdr:colOff>
      <xdr:row>76</xdr:row>
      <xdr:rowOff>142381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0234636-75E0-4837-B001-ABA7DB7F5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83250" y="10668000"/>
          <a:ext cx="9028571" cy="3952381"/>
        </a:xfrm>
        <a:prstGeom prst="rect">
          <a:avLst/>
        </a:prstGeom>
      </xdr:spPr>
    </xdr:pic>
    <xdr:clientData/>
  </xdr:twoCellAnchor>
  <xdr:twoCellAnchor editAs="oneCell">
    <xdr:from>
      <xdr:col>23</xdr:col>
      <xdr:colOff>103909</xdr:colOff>
      <xdr:row>78</xdr:row>
      <xdr:rowOff>0</xdr:rowOff>
    </xdr:from>
    <xdr:to>
      <xdr:col>38</xdr:col>
      <xdr:colOff>98134</xdr:colOff>
      <xdr:row>88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C9BCCD-1329-44CE-9CB3-85A2E5F62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61182" y="14910955"/>
          <a:ext cx="9086270" cy="1905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9</xdr:row>
      <xdr:rowOff>11205</xdr:rowOff>
    </xdr:from>
    <xdr:to>
      <xdr:col>7</xdr:col>
      <xdr:colOff>280147</xdr:colOff>
      <xdr:row>20</xdr:row>
      <xdr:rowOff>23086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A5205F7-0FDF-40DF-8A0A-54BDA89A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8" y="1748117"/>
          <a:ext cx="6745941" cy="2107381"/>
        </a:xfrm>
        <a:prstGeom prst="rect">
          <a:avLst/>
        </a:prstGeom>
      </xdr:spPr>
    </xdr:pic>
    <xdr:clientData/>
  </xdr:twoCellAnchor>
  <xdr:twoCellAnchor editAs="oneCell">
    <xdr:from>
      <xdr:col>7</xdr:col>
      <xdr:colOff>672354</xdr:colOff>
      <xdr:row>9</xdr:row>
      <xdr:rowOff>22412</xdr:rowOff>
    </xdr:from>
    <xdr:to>
      <xdr:col>13</xdr:col>
      <xdr:colOff>291354</xdr:colOff>
      <xdr:row>25</xdr:row>
      <xdr:rowOff>15757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7173018-9663-4E36-9C14-9E4849E07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2972" y="1759324"/>
          <a:ext cx="5121088" cy="3041345"/>
        </a:xfrm>
        <a:prstGeom prst="rect">
          <a:avLst/>
        </a:prstGeom>
      </xdr:spPr>
    </xdr:pic>
    <xdr:clientData/>
  </xdr:twoCellAnchor>
  <xdr:twoCellAnchor editAs="oneCell">
    <xdr:from>
      <xdr:col>13</xdr:col>
      <xdr:colOff>437030</xdr:colOff>
      <xdr:row>10</xdr:row>
      <xdr:rowOff>44822</xdr:rowOff>
    </xdr:from>
    <xdr:to>
      <xdr:col>18</xdr:col>
      <xdr:colOff>111583</xdr:colOff>
      <xdr:row>24</xdr:row>
      <xdr:rowOff>44823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97CF0BD-D6D0-43FF-9AB0-4CFB50668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49736" y="1972234"/>
          <a:ext cx="3824732" cy="2667001"/>
        </a:xfrm>
        <a:prstGeom prst="rect">
          <a:avLst/>
        </a:prstGeom>
      </xdr:spPr>
    </xdr:pic>
    <xdr:clientData/>
  </xdr:twoCellAnchor>
  <xdr:twoCellAnchor>
    <xdr:from>
      <xdr:col>2</xdr:col>
      <xdr:colOff>414617</xdr:colOff>
      <xdr:row>14</xdr:row>
      <xdr:rowOff>168088</xdr:rowOff>
    </xdr:from>
    <xdr:to>
      <xdr:col>3</xdr:col>
      <xdr:colOff>302559</xdr:colOff>
      <xdr:row>17</xdr:row>
      <xdr:rowOff>100853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C7B43F8F-D516-4460-9991-4A958D32B22F}"/>
            </a:ext>
          </a:extLst>
        </xdr:cNvPr>
        <xdr:cNvSpPr/>
      </xdr:nvSpPr>
      <xdr:spPr>
        <a:xfrm>
          <a:off x="2353235" y="2857500"/>
          <a:ext cx="683559" cy="50426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571500</xdr:colOff>
      <xdr:row>13</xdr:row>
      <xdr:rowOff>33617</xdr:rowOff>
    </xdr:from>
    <xdr:to>
      <xdr:col>3</xdr:col>
      <xdr:colOff>156883</xdr:colOff>
      <xdr:row>14</xdr:row>
      <xdr:rowOff>123264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FBC55399-A6CC-4733-9598-C1D342701750}"/>
            </a:ext>
          </a:extLst>
        </xdr:cNvPr>
        <xdr:cNvSpPr txBox="1"/>
      </xdr:nvSpPr>
      <xdr:spPr>
        <a:xfrm>
          <a:off x="2510118" y="2532529"/>
          <a:ext cx="381000" cy="2801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rgbClr val="FF0000"/>
              </a:solidFill>
            </a:rPr>
            <a:t>C</a:t>
          </a:r>
        </a:p>
      </xdr:txBody>
    </xdr:sp>
    <xdr:clientData/>
  </xdr:twoCellAnchor>
  <xdr:oneCellAnchor>
    <xdr:from>
      <xdr:col>2</xdr:col>
      <xdr:colOff>123264</xdr:colOff>
      <xdr:row>78</xdr:row>
      <xdr:rowOff>68069</xdr:rowOff>
    </xdr:from>
    <xdr:ext cx="638736" cy="503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2B0FD4C-94C3-4896-89C8-718220EC0DCD}"/>
                </a:ext>
              </a:extLst>
            </xdr:cNvPr>
            <xdr:cNvSpPr txBox="1"/>
          </xdr:nvSpPr>
          <xdr:spPr>
            <a:xfrm>
              <a:off x="2061882" y="13817687"/>
              <a:ext cx="638736" cy="503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1" i="1">
                            <a:latin typeface="Cambria Math" panose="02040503050406030204" pitchFamily="18" charset="0"/>
                          </a:rPr>
                          <m:t>𝒔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𝟐𝟎</m:t>
                        </m:r>
                      </m:sup>
                      <m:e>
                        <m:sSub>
                          <m:sSubPr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𝜷</m:t>
                            </m:r>
                          </m:e>
                          <m:sub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2B0FD4C-94C3-4896-89C8-718220EC0DCD}"/>
                </a:ext>
              </a:extLst>
            </xdr:cNvPr>
            <xdr:cNvSpPr txBox="1"/>
          </xdr:nvSpPr>
          <xdr:spPr>
            <a:xfrm>
              <a:off x="2061882" y="13817687"/>
              <a:ext cx="638736" cy="503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t-BR" sz="1100" b="1" i="0">
                  <a:latin typeface="Cambria Math" panose="02040503050406030204" pitchFamily="18" charset="0"/>
                </a:rPr>
                <a:t>∑24_(𝒔=𝟏)^𝟐𝟎▒</a:t>
              </a:r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100" b="1" i="0">
                  <a:latin typeface="Cambria Math" panose="02040503050406030204" pitchFamily="18" charset="0"/>
                </a:rPr>
                <a:t>𝒊 </a:t>
              </a:r>
              <a:endParaRPr lang="pt-BR" sz="1100" b="1"/>
            </a:p>
          </xdr:txBody>
        </xdr:sp>
      </mc:Fallback>
    </mc:AlternateContent>
    <xdr:clientData/>
  </xdr:oneCellAnchor>
  <xdr:twoCellAnchor>
    <xdr:from>
      <xdr:col>3</xdr:col>
      <xdr:colOff>728383</xdr:colOff>
      <xdr:row>13</xdr:row>
      <xdr:rowOff>85165</xdr:rowOff>
    </xdr:from>
    <xdr:to>
      <xdr:col>6</xdr:col>
      <xdr:colOff>694764</xdr:colOff>
      <xdr:row>18</xdr:row>
      <xdr:rowOff>179294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F3EE817-7695-4FD5-B91F-78CE0E632E75}"/>
            </a:ext>
          </a:extLst>
        </xdr:cNvPr>
        <xdr:cNvSpPr/>
      </xdr:nvSpPr>
      <xdr:spPr>
        <a:xfrm>
          <a:off x="3462618" y="2584077"/>
          <a:ext cx="2779058" cy="1046629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51547</xdr:colOff>
      <xdr:row>11</xdr:row>
      <xdr:rowOff>141193</xdr:rowOff>
    </xdr:from>
    <xdr:to>
      <xdr:col>5</xdr:col>
      <xdr:colOff>432547</xdr:colOff>
      <xdr:row>13</xdr:row>
      <xdr:rowOff>40340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553955A5-C4A5-47F9-A34C-048D0EBC8A8A}"/>
            </a:ext>
          </a:extLst>
        </xdr:cNvPr>
        <xdr:cNvSpPr txBox="1"/>
      </xdr:nvSpPr>
      <xdr:spPr>
        <a:xfrm>
          <a:off x="4724400" y="2259105"/>
          <a:ext cx="381000" cy="2801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rgbClr val="FF0000"/>
              </a:solidFill>
              <a:latin typeface="Symbol" panose="05050102010706020507" pitchFamily="18" charset="2"/>
            </a:rPr>
            <a:t>b</a:t>
          </a:r>
          <a:r>
            <a:rPr lang="pt-BR" sz="1400">
              <a:solidFill>
                <a:srgbClr val="FF0000"/>
              </a:solidFill>
            </a:rPr>
            <a:t>i</a:t>
          </a:r>
        </a:p>
      </xdr:txBody>
    </xdr:sp>
    <xdr:clientData/>
  </xdr:twoCellAnchor>
  <xdr:oneCellAnchor>
    <xdr:from>
      <xdr:col>23</xdr:col>
      <xdr:colOff>151598</xdr:colOff>
      <xdr:row>75</xdr:row>
      <xdr:rowOff>52381</xdr:rowOff>
    </xdr:from>
    <xdr:ext cx="638736" cy="503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D39F89C-2695-4ED9-8B45-615FF44CB654}"/>
                </a:ext>
              </a:extLst>
            </xdr:cNvPr>
            <xdr:cNvSpPr txBox="1"/>
          </xdr:nvSpPr>
          <xdr:spPr>
            <a:xfrm>
              <a:off x="20181312" y="14380702"/>
              <a:ext cx="638736" cy="503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1" i="1">
                            <a:latin typeface="Cambria Math" panose="02040503050406030204" pitchFamily="18" charset="0"/>
                          </a:rPr>
                          <m:t>𝒓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𝟐𝟎</m:t>
                        </m:r>
                      </m:sup>
                      <m:e>
                        <m:sSub>
                          <m:sSubPr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𝜷</m:t>
                            </m:r>
                          </m:e>
                          <m:sub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D39F89C-2695-4ED9-8B45-615FF44CB654}"/>
                </a:ext>
              </a:extLst>
            </xdr:cNvPr>
            <xdr:cNvSpPr txBox="1"/>
          </xdr:nvSpPr>
          <xdr:spPr>
            <a:xfrm>
              <a:off x="20181312" y="14380702"/>
              <a:ext cx="638736" cy="503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∑_(𝒓=𝟏)^𝟐𝟎▒</a:t>
              </a:r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100" b="1" i="0">
                  <a:latin typeface="Cambria Math" panose="02040503050406030204" pitchFamily="18" charset="0"/>
                </a:rPr>
                <a:t>𝒊 </a:t>
              </a:r>
              <a:endParaRPr lang="pt-BR" sz="1100" b="1"/>
            </a:p>
          </xdr:txBody>
        </xdr:sp>
      </mc:Fallback>
    </mc:AlternateContent>
    <xdr:clientData/>
  </xdr:oneCellAnchor>
  <xdr:twoCellAnchor>
    <xdr:from>
      <xdr:col>23</xdr:col>
      <xdr:colOff>469846</xdr:colOff>
      <xdr:row>77</xdr:row>
      <xdr:rowOff>174813</xdr:rowOff>
    </xdr:from>
    <xdr:to>
      <xdr:col>23</xdr:col>
      <xdr:colOff>470966</xdr:colOff>
      <xdr:row>79</xdr:row>
      <xdr:rowOff>11206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3074C536-BEBA-4C3D-AA6C-1D52DFDA5782}"/>
            </a:ext>
          </a:extLst>
        </xdr:cNvPr>
        <xdr:cNvCxnSpPr>
          <a:stCxn id="11" idx="2"/>
        </xdr:cNvCxnSpPr>
      </xdr:nvCxnSpPr>
      <xdr:spPr>
        <a:xfrm flipH="1">
          <a:off x="20499560" y="14884134"/>
          <a:ext cx="1120" cy="217393"/>
        </a:xfrm>
        <a:prstGeom prst="straightConnector1">
          <a:avLst/>
        </a:prstGeom>
        <a:ln w="254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1125683</xdr:colOff>
      <xdr:row>108</xdr:row>
      <xdr:rowOff>121227</xdr:rowOff>
    </xdr:from>
    <xdr:to>
      <xdr:col>18</xdr:col>
      <xdr:colOff>1</xdr:colOff>
      <xdr:row>152</xdr:row>
      <xdr:rowOff>103909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69E773-DBCA-4029-BD27-2C7D860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33618</xdr:colOff>
      <xdr:row>9</xdr:row>
      <xdr:rowOff>11205</xdr:rowOff>
    </xdr:from>
    <xdr:to>
      <xdr:col>7</xdr:col>
      <xdr:colOff>280147</xdr:colOff>
      <xdr:row>20</xdr:row>
      <xdr:rowOff>23086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C6768D-A62B-4DF7-A5F0-72012E127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8" y="1744755"/>
          <a:ext cx="6761629" cy="2107381"/>
        </a:xfrm>
        <a:prstGeom prst="rect">
          <a:avLst/>
        </a:prstGeom>
      </xdr:spPr>
    </xdr:pic>
    <xdr:clientData/>
  </xdr:twoCellAnchor>
  <xdr:twoCellAnchor editAs="oneCell">
    <xdr:from>
      <xdr:col>7</xdr:col>
      <xdr:colOff>672354</xdr:colOff>
      <xdr:row>9</xdr:row>
      <xdr:rowOff>22412</xdr:rowOff>
    </xdr:from>
    <xdr:to>
      <xdr:col>13</xdr:col>
      <xdr:colOff>291354</xdr:colOff>
      <xdr:row>25</xdr:row>
      <xdr:rowOff>15757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DF45E6-5DF6-4EB1-8666-BB8772AAE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8454" y="1755962"/>
          <a:ext cx="5124450" cy="3041345"/>
        </a:xfrm>
        <a:prstGeom prst="rect">
          <a:avLst/>
        </a:prstGeom>
      </xdr:spPr>
    </xdr:pic>
    <xdr:clientData/>
  </xdr:twoCellAnchor>
  <xdr:twoCellAnchor editAs="oneCell">
    <xdr:from>
      <xdr:col>13</xdr:col>
      <xdr:colOff>437030</xdr:colOff>
      <xdr:row>10</xdr:row>
      <xdr:rowOff>44822</xdr:rowOff>
    </xdr:from>
    <xdr:to>
      <xdr:col>18</xdr:col>
      <xdr:colOff>234048</xdr:colOff>
      <xdr:row>24</xdr:row>
      <xdr:rowOff>44823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E424AD8-AA38-4C5A-AF96-0697D9A6C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8580" y="1968872"/>
          <a:ext cx="3816568" cy="2667001"/>
        </a:xfrm>
        <a:prstGeom prst="rect">
          <a:avLst/>
        </a:prstGeom>
      </xdr:spPr>
    </xdr:pic>
    <xdr:clientData/>
  </xdr:twoCellAnchor>
  <xdr:twoCellAnchor>
    <xdr:from>
      <xdr:col>2</xdr:col>
      <xdr:colOff>414617</xdr:colOff>
      <xdr:row>14</xdr:row>
      <xdr:rowOff>168088</xdr:rowOff>
    </xdr:from>
    <xdr:to>
      <xdr:col>3</xdr:col>
      <xdr:colOff>302559</xdr:colOff>
      <xdr:row>17</xdr:row>
      <xdr:rowOff>100853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FC78825-CDFB-4AAC-9F06-A81756FDD761}"/>
            </a:ext>
          </a:extLst>
        </xdr:cNvPr>
        <xdr:cNvSpPr/>
      </xdr:nvSpPr>
      <xdr:spPr>
        <a:xfrm>
          <a:off x="2357717" y="2854138"/>
          <a:ext cx="688042" cy="50426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571500</xdr:colOff>
      <xdr:row>13</xdr:row>
      <xdr:rowOff>33617</xdr:rowOff>
    </xdr:from>
    <xdr:to>
      <xdr:col>3</xdr:col>
      <xdr:colOff>156883</xdr:colOff>
      <xdr:row>14</xdr:row>
      <xdr:rowOff>123264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8343B7A-B1F8-4FB4-9978-F85AA26087D8}"/>
            </a:ext>
          </a:extLst>
        </xdr:cNvPr>
        <xdr:cNvSpPr txBox="1"/>
      </xdr:nvSpPr>
      <xdr:spPr>
        <a:xfrm>
          <a:off x="2514600" y="2529167"/>
          <a:ext cx="385483" cy="2801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rgbClr val="FF0000"/>
              </a:solidFill>
            </a:rPr>
            <a:t>C</a:t>
          </a:r>
        </a:p>
      </xdr:txBody>
    </xdr:sp>
    <xdr:clientData/>
  </xdr:twoCellAnchor>
  <xdr:oneCellAnchor>
    <xdr:from>
      <xdr:col>2</xdr:col>
      <xdr:colOff>123264</xdr:colOff>
      <xdr:row>78</xdr:row>
      <xdr:rowOff>68069</xdr:rowOff>
    </xdr:from>
    <xdr:ext cx="638736" cy="503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4635593C-F1B0-46F3-8593-9384C30E030D}"/>
                </a:ext>
              </a:extLst>
            </xdr:cNvPr>
            <xdr:cNvSpPr txBox="1"/>
          </xdr:nvSpPr>
          <xdr:spPr>
            <a:xfrm>
              <a:off x="2066364" y="14955644"/>
              <a:ext cx="638736" cy="503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1" i="1">
                            <a:latin typeface="Cambria Math" panose="02040503050406030204" pitchFamily="18" charset="0"/>
                          </a:rPr>
                          <m:t>𝒔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𝟐𝟎</m:t>
                        </m:r>
                      </m:sup>
                      <m:e>
                        <m:sSub>
                          <m:sSubPr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𝜷</m:t>
                            </m:r>
                          </m:e>
                          <m:sub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4635593C-F1B0-46F3-8593-9384C30E030D}"/>
                </a:ext>
              </a:extLst>
            </xdr:cNvPr>
            <xdr:cNvSpPr txBox="1"/>
          </xdr:nvSpPr>
          <xdr:spPr>
            <a:xfrm>
              <a:off x="2066364" y="14955644"/>
              <a:ext cx="638736" cy="503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∑_(𝒔=𝟏)^𝟐𝟎▒</a:t>
              </a:r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100" b="1" i="0">
                  <a:latin typeface="Cambria Math" panose="02040503050406030204" pitchFamily="18" charset="0"/>
                </a:rPr>
                <a:t>𝒊 </a:t>
              </a:r>
              <a:endParaRPr lang="pt-BR" sz="1100" b="1"/>
            </a:p>
          </xdr:txBody>
        </xdr:sp>
      </mc:Fallback>
    </mc:AlternateContent>
    <xdr:clientData/>
  </xdr:oneCellAnchor>
  <xdr:twoCellAnchor>
    <xdr:from>
      <xdr:col>3</xdr:col>
      <xdr:colOff>728383</xdr:colOff>
      <xdr:row>13</xdr:row>
      <xdr:rowOff>85165</xdr:rowOff>
    </xdr:from>
    <xdr:to>
      <xdr:col>6</xdr:col>
      <xdr:colOff>694764</xdr:colOff>
      <xdr:row>18</xdr:row>
      <xdr:rowOff>179294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4C92073-6346-49A6-A595-7331A8E7D09D}"/>
            </a:ext>
          </a:extLst>
        </xdr:cNvPr>
        <xdr:cNvSpPr/>
      </xdr:nvSpPr>
      <xdr:spPr>
        <a:xfrm>
          <a:off x="3471583" y="2580715"/>
          <a:ext cx="2785781" cy="1046629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51547</xdr:colOff>
      <xdr:row>11</xdr:row>
      <xdr:rowOff>141193</xdr:rowOff>
    </xdr:from>
    <xdr:to>
      <xdr:col>5</xdr:col>
      <xdr:colOff>432547</xdr:colOff>
      <xdr:row>13</xdr:row>
      <xdr:rowOff>40340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A79709C-9CD3-42BD-BB91-F7466F1FBD74}"/>
            </a:ext>
          </a:extLst>
        </xdr:cNvPr>
        <xdr:cNvSpPr txBox="1"/>
      </xdr:nvSpPr>
      <xdr:spPr>
        <a:xfrm>
          <a:off x="4737847" y="2255743"/>
          <a:ext cx="381000" cy="2801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rgbClr val="FF0000"/>
              </a:solidFill>
              <a:latin typeface="Symbol" panose="05050102010706020507" pitchFamily="18" charset="2"/>
            </a:rPr>
            <a:t>b</a:t>
          </a:r>
          <a:r>
            <a:rPr lang="pt-BR" sz="1400">
              <a:solidFill>
                <a:srgbClr val="FF0000"/>
              </a:solidFill>
            </a:rPr>
            <a:t>i</a:t>
          </a:r>
        </a:p>
      </xdr:txBody>
    </xdr:sp>
    <xdr:clientData/>
  </xdr:twoCellAnchor>
  <xdr:oneCellAnchor>
    <xdr:from>
      <xdr:col>23</xdr:col>
      <xdr:colOff>151598</xdr:colOff>
      <xdr:row>75</xdr:row>
      <xdr:rowOff>52381</xdr:rowOff>
    </xdr:from>
    <xdr:ext cx="638736" cy="503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12A4D70-D791-47C6-B687-68A70F8FAB00}"/>
                </a:ext>
              </a:extLst>
            </xdr:cNvPr>
            <xdr:cNvSpPr txBox="1"/>
          </xdr:nvSpPr>
          <xdr:spPr>
            <a:xfrm>
              <a:off x="20144573" y="14368456"/>
              <a:ext cx="638736" cy="503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1" i="1">
                            <a:latin typeface="Cambria Math" panose="02040503050406030204" pitchFamily="18" charset="0"/>
                          </a:rPr>
                          <m:t>𝒓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𝟐𝟎</m:t>
                        </m:r>
                      </m:sup>
                      <m:e>
                        <m:sSub>
                          <m:sSubPr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𝜷</m:t>
                            </m:r>
                          </m:e>
                          <m:sub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12A4D70-D791-47C6-B687-68A70F8FAB00}"/>
                </a:ext>
              </a:extLst>
            </xdr:cNvPr>
            <xdr:cNvSpPr txBox="1"/>
          </xdr:nvSpPr>
          <xdr:spPr>
            <a:xfrm>
              <a:off x="20144573" y="14368456"/>
              <a:ext cx="638736" cy="503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∑_(𝒓=𝟏)^𝟐𝟎▒</a:t>
              </a:r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100" b="1" i="0">
                  <a:latin typeface="Cambria Math" panose="02040503050406030204" pitchFamily="18" charset="0"/>
                </a:rPr>
                <a:t>𝒊 </a:t>
              </a:r>
              <a:endParaRPr lang="pt-BR" sz="1100" b="1"/>
            </a:p>
          </xdr:txBody>
        </xdr:sp>
      </mc:Fallback>
    </mc:AlternateContent>
    <xdr:clientData/>
  </xdr:oneCellAnchor>
  <xdr:twoCellAnchor>
    <xdr:from>
      <xdr:col>23</xdr:col>
      <xdr:colOff>469846</xdr:colOff>
      <xdr:row>77</xdr:row>
      <xdr:rowOff>174813</xdr:rowOff>
    </xdr:from>
    <xdr:to>
      <xdr:col>23</xdr:col>
      <xdr:colOff>470966</xdr:colOff>
      <xdr:row>79</xdr:row>
      <xdr:rowOff>11206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85B04B0-F502-44E9-B7D9-5134E800817D}"/>
            </a:ext>
          </a:extLst>
        </xdr:cNvPr>
        <xdr:cNvCxnSpPr>
          <a:stCxn id="10" idx="2"/>
        </xdr:cNvCxnSpPr>
      </xdr:nvCxnSpPr>
      <xdr:spPr>
        <a:xfrm flipH="1">
          <a:off x="20462821" y="14871888"/>
          <a:ext cx="1120" cy="217393"/>
        </a:xfrm>
        <a:prstGeom prst="straightConnector1">
          <a:avLst/>
        </a:prstGeom>
        <a:ln w="254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864359</xdr:colOff>
      <xdr:row>101</xdr:row>
      <xdr:rowOff>112569</xdr:rowOff>
    </xdr:from>
    <xdr:to>
      <xdr:col>14</xdr:col>
      <xdr:colOff>130814</xdr:colOff>
      <xdr:row>146</xdr:row>
      <xdr:rowOff>58141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4FAC44-6734-412E-B2D4-E5EADC848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807945</xdr:colOff>
      <xdr:row>29</xdr:row>
      <xdr:rowOff>145117</xdr:rowOff>
    </xdr:from>
    <xdr:to>
      <xdr:col>13</xdr:col>
      <xdr:colOff>454959</xdr:colOff>
      <xdr:row>30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2561A7D-AEA1-4543-8B0F-7C5FA44E9AAD}"/>
            </a:ext>
          </a:extLst>
        </xdr:cNvPr>
        <xdr:cNvSpPr txBox="1"/>
      </xdr:nvSpPr>
      <xdr:spPr>
        <a:xfrm>
          <a:off x="11885520" y="5126692"/>
          <a:ext cx="599514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Xi</a:t>
          </a:r>
        </a:p>
      </xdr:txBody>
    </xdr:sp>
    <xdr:clientData/>
  </xdr:twoCellAnchor>
  <xdr:twoCellAnchor>
    <xdr:from>
      <xdr:col>12</xdr:col>
      <xdr:colOff>265578</xdr:colOff>
      <xdr:row>29</xdr:row>
      <xdr:rowOff>151841</xdr:rowOff>
    </xdr:from>
    <xdr:to>
      <xdr:col>12</xdr:col>
      <xdr:colOff>605118</xdr:colOff>
      <xdr:row>30</xdr:row>
      <xdr:rowOff>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7791DAB-D2D9-4227-8A91-832CBC187065}"/>
            </a:ext>
          </a:extLst>
        </xdr:cNvPr>
        <xdr:cNvSpPr txBox="1"/>
      </xdr:nvSpPr>
      <xdr:spPr>
        <a:xfrm>
          <a:off x="11343153" y="5133416"/>
          <a:ext cx="339540" cy="262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</a:t>
          </a:r>
        </a:p>
      </xdr:txBody>
    </xdr:sp>
    <xdr:clientData/>
  </xdr:twoCellAnchor>
  <xdr:twoCellAnchor editAs="oneCell">
    <xdr:from>
      <xdr:col>1</xdr:col>
      <xdr:colOff>606137</xdr:colOff>
      <xdr:row>9</xdr:row>
      <xdr:rowOff>69273</xdr:rowOff>
    </xdr:from>
    <xdr:to>
      <xdr:col>8</xdr:col>
      <xdr:colOff>346383</xdr:colOff>
      <xdr:row>26</xdr:row>
      <xdr:rowOff>40297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CBF87E5-DD69-44C4-81C3-C7E01D2D8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137" y="1818409"/>
          <a:ext cx="6771428" cy="3209524"/>
        </a:xfrm>
        <a:prstGeom prst="rect">
          <a:avLst/>
        </a:prstGeom>
      </xdr:spPr>
    </xdr:pic>
    <xdr:clientData/>
  </xdr:twoCellAnchor>
  <xdr:twoCellAnchor>
    <xdr:from>
      <xdr:col>32</xdr:col>
      <xdr:colOff>807945</xdr:colOff>
      <xdr:row>29</xdr:row>
      <xdr:rowOff>145117</xdr:rowOff>
    </xdr:from>
    <xdr:to>
      <xdr:col>33</xdr:col>
      <xdr:colOff>454959</xdr:colOff>
      <xdr:row>30</xdr:row>
      <xdr:rowOff>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594E3484-E6A8-485E-8714-D8D30F5F95CE}"/>
            </a:ext>
          </a:extLst>
        </xdr:cNvPr>
        <xdr:cNvSpPr txBox="1"/>
      </xdr:nvSpPr>
      <xdr:spPr>
        <a:xfrm>
          <a:off x="11904570" y="5669617"/>
          <a:ext cx="599514" cy="45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Xi</a:t>
          </a:r>
        </a:p>
      </xdr:txBody>
    </xdr:sp>
    <xdr:clientData/>
  </xdr:twoCellAnchor>
  <xdr:twoCellAnchor>
    <xdr:from>
      <xdr:col>32</xdr:col>
      <xdr:colOff>265578</xdr:colOff>
      <xdr:row>29</xdr:row>
      <xdr:rowOff>151841</xdr:rowOff>
    </xdr:from>
    <xdr:to>
      <xdr:col>32</xdr:col>
      <xdr:colOff>605118</xdr:colOff>
      <xdr:row>30</xdr:row>
      <xdr:rowOff>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E0933157-F3D5-4612-9F9D-BCD604AAFB98}"/>
            </a:ext>
          </a:extLst>
        </xdr:cNvPr>
        <xdr:cNvSpPr txBox="1"/>
      </xdr:nvSpPr>
      <xdr:spPr>
        <a:xfrm>
          <a:off x="11362203" y="5676341"/>
          <a:ext cx="339540" cy="386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</a:t>
          </a:r>
        </a:p>
      </xdr:txBody>
    </xdr:sp>
    <xdr:clientData/>
  </xdr:twoCellAnchor>
  <xdr:twoCellAnchor editAs="oneCell">
    <xdr:from>
      <xdr:col>21</xdr:col>
      <xdr:colOff>523875</xdr:colOff>
      <xdr:row>10</xdr:row>
      <xdr:rowOff>23812</xdr:rowOff>
    </xdr:from>
    <xdr:to>
      <xdr:col>32</xdr:col>
      <xdr:colOff>161119</xdr:colOff>
      <xdr:row>26</xdr:row>
      <xdr:rowOff>185336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C28A1BA-9275-40B3-A450-76B5B779B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64188" y="1928812"/>
          <a:ext cx="6447619" cy="3209524"/>
        </a:xfrm>
        <a:prstGeom prst="rect">
          <a:avLst/>
        </a:prstGeom>
      </xdr:spPr>
    </xdr:pic>
    <xdr:clientData/>
  </xdr:twoCellAnchor>
  <xdr:twoCellAnchor editAs="oneCell">
    <xdr:from>
      <xdr:col>20</xdr:col>
      <xdr:colOff>601188</xdr:colOff>
      <xdr:row>34</xdr:row>
      <xdr:rowOff>40822</xdr:rowOff>
    </xdr:from>
    <xdr:to>
      <xdr:col>28</xdr:col>
      <xdr:colOff>554182</xdr:colOff>
      <xdr:row>43</xdr:row>
      <xdr:rowOff>138068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500A214A-B30F-452E-99C8-4DB00E470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59597" y="6569777"/>
          <a:ext cx="4802085" cy="1811746"/>
        </a:xfrm>
        <a:prstGeom prst="rect">
          <a:avLst/>
        </a:prstGeom>
      </xdr:spPr>
    </xdr:pic>
    <xdr:clientData/>
  </xdr:twoCellAnchor>
  <xdr:twoCellAnchor editAs="oneCell">
    <xdr:from>
      <xdr:col>22</xdr:col>
      <xdr:colOff>294408</xdr:colOff>
      <xdr:row>44</xdr:row>
      <xdr:rowOff>51954</xdr:rowOff>
    </xdr:from>
    <xdr:to>
      <xdr:col>26</xdr:col>
      <xdr:colOff>546053</xdr:colOff>
      <xdr:row>48</xdr:row>
      <xdr:rowOff>137573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FE66FFA8-05EF-4AEE-A93D-F07D5761D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65090" y="8485909"/>
          <a:ext cx="2676190" cy="8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277090</xdr:colOff>
      <xdr:row>49</xdr:row>
      <xdr:rowOff>-1</xdr:rowOff>
    </xdr:from>
    <xdr:to>
      <xdr:col>28</xdr:col>
      <xdr:colOff>306939</xdr:colOff>
      <xdr:row>53</xdr:row>
      <xdr:rowOff>9428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52D6C68-A6E0-4269-8757-59D405BBF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47772" y="9386454"/>
          <a:ext cx="3666667" cy="771429"/>
        </a:xfrm>
        <a:prstGeom prst="rect">
          <a:avLst/>
        </a:prstGeom>
      </xdr:spPr>
    </xdr:pic>
    <xdr:clientData/>
  </xdr:twoCellAnchor>
  <xdr:twoCellAnchor editAs="oneCell">
    <xdr:from>
      <xdr:col>20</xdr:col>
      <xdr:colOff>484908</xdr:colOff>
      <xdr:row>30</xdr:row>
      <xdr:rowOff>121227</xdr:rowOff>
    </xdr:from>
    <xdr:to>
      <xdr:col>34</xdr:col>
      <xdr:colOff>363682</xdr:colOff>
      <xdr:row>32</xdr:row>
      <xdr:rowOff>143177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F618E86-47AE-4780-9E54-690818082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43317" y="5888182"/>
          <a:ext cx="8364683" cy="402950"/>
        </a:xfrm>
        <a:prstGeom prst="rect">
          <a:avLst/>
        </a:prstGeom>
      </xdr:spPr>
    </xdr:pic>
    <xdr:clientData/>
  </xdr:twoCellAnchor>
  <xdr:twoCellAnchor editAs="oneCell">
    <xdr:from>
      <xdr:col>30</xdr:col>
      <xdr:colOff>69273</xdr:colOff>
      <xdr:row>36</xdr:row>
      <xdr:rowOff>173182</xdr:rowOff>
    </xdr:from>
    <xdr:to>
      <xdr:col>35</xdr:col>
      <xdr:colOff>173182</xdr:colOff>
      <xdr:row>40</xdr:row>
      <xdr:rowOff>147129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31E47C5B-7752-4086-A8D5-00193FF2A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401318" y="7083137"/>
          <a:ext cx="3134591" cy="735947"/>
        </a:xfrm>
        <a:prstGeom prst="rect">
          <a:avLst/>
        </a:prstGeom>
      </xdr:spPr>
    </xdr:pic>
    <xdr:clientData/>
  </xdr:twoCellAnchor>
  <xdr:twoCellAnchor editAs="oneCell">
    <xdr:from>
      <xdr:col>30</xdr:col>
      <xdr:colOff>242457</xdr:colOff>
      <xdr:row>42</xdr:row>
      <xdr:rowOff>173183</xdr:rowOff>
    </xdr:from>
    <xdr:to>
      <xdr:col>34</xdr:col>
      <xdr:colOff>121229</xdr:colOff>
      <xdr:row>46</xdr:row>
      <xdr:rowOff>67831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FF81B7D8-D8DC-4EDD-9D92-605FB726A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574502" y="8226138"/>
          <a:ext cx="2303318" cy="656648"/>
        </a:xfrm>
        <a:prstGeom prst="rect">
          <a:avLst/>
        </a:prstGeom>
      </xdr:spPr>
    </xdr:pic>
    <xdr:clientData/>
  </xdr:twoCellAnchor>
  <xdr:twoCellAnchor editAs="oneCell">
    <xdr:from>
      <xdr:col>30</xdr:col>
      <xdr:colOff>242454</xdr:colOff>
      <xdr:row>47</xdr:row>
      <xdr:rowOff>17319</xdr:rowOff>
    </xdr:from>
    <xdr:to>
      <xdr:col>34</xdr:col>
      <xdr:colOff>346364</xdr:colOff>
      <xdr:row>51</xdr:row>
      <xdr:rowOff>68931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2F0D59DF-B66C-4C12-A6BE-E025342AD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574499" y="9022774"/>
          <a:ext cx="2528456" cy="813612"/>
        </a:xfrm>
        <a:prstGeom prst="rect">
          <a:avLst/>
        </a:prstGeom>
      </xdr:spPr>
    </xdr:pic>
    <xdr:clientData/>
  </xdr:twoCellAnchor>
  <xdr:twoCellAnchor editAs="oneCell">
    <xdr:from>
      <xdr:col>30</xdr:col>
      <xdr:colOff>138547</xdr:colOff>
      <xdr:row>52</xdr:row>
      <xdr:rowOff>34638</xdr:rowOff>
    </xdr:from>
    <xdr:to>
      <xdr:col>37</xdr:col>
      <xdr:colOff>138546</xdr:colOff>
      <xdr:row>60</xdr:row>
      <xdr:rowOff>189022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76E3C026-4096-4223-803E-BDDCF13C9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470592" y="9992593"/>
          <a:ext cx="4242954" cy="1678384"/>
        </a:xfrm>
        <a:prstGeom prst="rect">
          <a:avLst/>
        </a:prstGeom>
      </xdr:spPr>
    </xdr:pic>
    <xdr:clientData/>
  </xdr:twoCellAnchor>
  <xdr:twoCellAnchor editAs="oneCell">
    <xdr:from>
      <xdr:col>1</xdr:col>
      <xdr:colOff>277091</xdr:colOff>
      <xdr:row>33</xdr:row>
      <xdr:rowOff>34636</xdr:rowOff>
    </xdr:from>
    <xdr:to>
      <xdr:col>10</xdr:col>
      <xdr:colOff>173182</xdr:colOff>
      <xdr:row>44</xdr:row>
      <xdr:rowOff>178172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31567AE3-6EE6-4821-9105-0E08A56F4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8091" y="6373091"/>
          <a:ext cx="8763000" cy="2239036"/>
        </a:xfrm>
        <a:prstGeom prst="rect">
          <a:avLst/>
        </a:prstGeom>
      </xdr:spPr>
    </xdr:pic>
    <xdr:clientData/>
  </xdr:twoCellAnchor>
  <xdr:twoCellAnchor editAs="oneCell">
    <xdr:from>
      <xdr:col>1</xdr:col>
      <xdr:colOff>1454727</xdr:colOff>
      <xdr:row>45</xdr:row>
      <xdr:rowOff>138545</xdr:rowOff>
    </xdr:from>
    <xdr:to>
      <xdr:col>4</xdr:col>
      <xdr:colOff>788508</xdr:colOff>
      <xdr:row>50</xdr:row>
      <xdr:rowOff>33664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E268EAFE-CC5B-47C0-81D7-F42E76A9C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5727" y="8763000"/>
          <a:ext cx="2676190" cy="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1454726</xdr:colOff>
      <xdr:row>52</xdr:row>
      <xdr:rowOff>173182</xdr:rowOff>
    </xdr:from>
    <xdr:to>
      <xdr:col>5</xdr:col>
      <xdr:colOff>731246</xdr:colOff>
      <xdr:row>56</xdr:row>
      <xdr:rowOff>77849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DE6CA194-2A75-4A58-8B77-9DD27F552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5726" y="10131137"/>
          <a:ext cx="3571429" cy="6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935182</xdr:colOff>
      <xdr:row>32</xdr:row>
      <xdr:rowOff>121227</xdr:rowOff>
    </xdr:from>
    <xdr:to>
      <xdr:col>17</xdr:col>
      <xdr:colOff>25621</xdr:colOff>
      <xdr:row>38</xdr:row>
      <xdr:rowOff>51954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060936EF-DDBF-4D31-816A-0FD10B22D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066318" y="6269182"/>
          <a:ext cx="4199303" cy="1073727"/>
        </a:xfrm>
        <a:prstGeom prst="rect">
          <a:avLst/>
        </a:prstGeom>
      </xdr:spPr>
    </xdr:pic>
    <xdr:clientData/>
  </xdr:twoCellAnchor>
  <xdr:twoCellAnchor editAs="oneCell">
    <xdr:from>
      <xdr:col>12</xdr:col>
      <xdr:colOff>34637</xdr:colOff>
      <xdr:row>39</xdr:row>
      <xdr:rowOff>51954</xdr:rowOff>
    </xdr:from>
    <xdr:to>
      <xdr:col>15</xdr:col>
      <xdr:colOff>190500</xdr:colOff>
      <xdr:row>53</xdr:row>
      <xdr:rowOff>158204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849310BC-3722-4AC1-B6DB-A1A1DA595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18273" y="7533409"/>
          <a:ext cx="2857500" cy="2773250"/>
        </a:xfrm>
        <a:prstGeom prst="rect">
          <a:avLst/>
        </a:prstGeom>
      </xdr:spPr>
    </xdr:pic>
    <xdr:clientData/>
  </xdr:twoCellAnchor>
  <xdr:twoCellAnchor editAs="oneCell">
    <xdr:from>
      <xdr:col>12</xdr:col>
      <xdr:colOff>207819</xdr:colOff>
      <xdr:row>54</xdr:row>
      <xdr:rowOff>121227</xdr:rowOff>
    </xdr:from>
    <xdr:to>
      <xdr:col>16</xdr:col>
      <xdr:colOff>0</xdr:colOff>
      <xdr:row>61</xdr:row>
      <xdr:rowOff>109883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529986A1-5344-426F-92CD-22C02642B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91455" y="10460182"/>
          <a:ext cx="3342409" cy="1322156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138546</xdr:colOff>
      <xdr:row>29</xdr:row>
      <xdr:rowOff>173182</xdr:rowOff>
    </xdr:from>
    <xdr:to>
      <xdr:col>9</xdr:col>
      <xdr:colOff>606138</xdr:colOff>
      <xdr:row>32</xdr:row>
      <xdr:rowOff>4632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5C2AE759-1479-48D4-9B90-0A5CCC4B2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9546" y="5749637"/>
          <a:ext cx="8364683" cy="402950"/>
        </a:xfrm>
        <a:prstGeom prst="rect">
          <a:avLst/>
        </a:prstGeom>
      </xdr:spPr>
    </xdr:pic>
    <xdr:clientData/>
  </xdr:twoCellAnchor>
  <xdr:twoCellAnchor editAs="oneCell">
    <xdr:from>
      <xdr:col>36</xdr:col>
      <xdr:colOff>214311</xdr:colOff>
      <xdr:row>35</xdr:row>
      <xdr:rowOff>82261</xdr:rowOff>
    </xdr:from>
    <xdr:to>
      <xdr:col>46</xdr:col>
      <xdr:colOff>454062</xdr:colOff>
      <xdr:row>42</xdr:row>
      <xdr:rowOff>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D89C6DF2-27C1-4C77-A44C-5E3ABE5459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4740"/>
        <a:stretch/>
      </xdr:blipFill>
      <xdr:spPr>
        <a:xfrm>
          <a:off x="27241499" y="6749761"/>
          <a:ext cx="6431001" cy="1251239"/>
        </a:xfrm>
        <a:prstGeom prst="rect">
          <a:avLst/>
        </a:prstGeom>
      </xdr:spPr>
    </xdr:pic>
    <xdr:clientData/>
  </xdr:twoCellAnchor>
  <xdr:twoCellAnchor editAs="oneCell">
    <xdr:from>
      <xdr:col>38</xdr:col>
      <xdr:colOff>47625</xdr:colOff>
      <xdr:row>44</xdr:row>
      <xdr:rowOff>1</xdr:rowOff>
    </xdr:from>
    <xdr:to>
      <xdr:col>42</xdr:col>
      <xdr:colOff>376950</xdr:colOff>
      <xdr:row>56</xdr:row>
      <xdr:rowOff>71438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F350E3FB-31DA-4E5E-A324-4F516BF91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313063" y="8382001"/>
          <a:ext cx="2805825" cy="2357437"/>
        </a:xfrm>
        <a:prstGeom prst="rect">
          <a:avLst/>
        </a:prstGeom>
      </xdr:spPr>
    </xdr:pic>
    <xdr:clientData/>
  </xdr:twoCellAnchor>
  <xdr:twoCellAnchor editAs="oneCell">
    <xdr:from>
      <xdr:col>2</xdr:col>
      <xdr:colOff>51956</xdr:colOff>
      <xdr:row>64</xdr:row>
      <xdr:rowOff>173182</xdr:rowOff>
    </xdr:from>
    <xdr:to>
      <xdr:col>5</xdr:col>
      <xdr:colOff>415637</xdr:colOff>
      <xdr:row>81</xdr:row>
      <xdr:rowOff>120530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D07F4FC5-80E1-44A0-8318-65ABC9D3D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91592" y="12417137"/>
          <a:ext cx="3099954" cy="3185848"/>
        </a:xfrm>
        <a:prstGeom prst="rect">
          <a:avLst/>
        </a:prstGeom>
      </xdr:spPr>
    </xdr:pic>
    <xdr:clientData/>
  </xdr:twoCellAnchor>
  <xdr:twoCellAnchor editAs="oneCell">
    <xdr:from>
      <xdr:col>5</xdr:col>
      <xdr:colOff>831272</xdr:colOff>
      <xdr:row>66</xdr:row>
      <xdr:rowOff>103910</xdr:rowOff>
    </xdr:from>
    <xdr:to>
      <xdr:col>8</xdr:col>
      <xdr:colOff>190499</xdr:colOff>
      <xdr:row>70</xdr:row>
      <xdr:rowOff>79762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6DB44450-CB12-4B8E-8526-3B7F5DFDD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07181" y="12728865"/>
          <a:ext cx="2095500" cy="737852"/>
        </a:xfrm>
        <a:prstGeom prst="rect">
          <a:avLst/>
        </a:prstGeom>
      </xdr:spPr>
    </xdr:pic>
    <xdr:clientData/>
  </xdr:twoCellAnchor>
  <xdr:twoCellAnchor editAs="oneCell">
    <xdr:from>
      <xdr:col>9</xdr:col>
      <xdr:colOff>623454</xdr:colOff>
      <xdr:row>64</xdr:row>
      <xdr:rowOff>173182</xdr:rowOff>
    </xdr:from>
    <xdr:to>
      <xdr:col>15</xdr:col>
      <xdr:colOff>506748</xdr:colOff>
      <xdr:row>70</xdr:row>
      <xdr:rowOff>115896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5377F4F0-F7AA-4046-838F-9F5EB647A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901545" y="12417137"/>
          <a:ext cx="5390476" cy="10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467590</xdr:colOff>
      <xdr:row>72</xdr:row>
      <xdr:rowOff>121227</xdr:rowOff>
    </xdr:from>
    <xdr:to>
      <xdr:col>16</xdr:col>
      <xdr:colOff>521341</xdr:colOff>
      <xdr:row>76</xdr:row>
      <xdr:rowOff>130656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56D26EED-2C89-4844-95AF-069C9472D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745681" y="13889182"/>
          <a:ext cx="6409524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AF56-CD00-42DE-A0FF-B499CE1A16D4}">
  <dimension ref="B3:U132"/>
  <sheetViews>
    <sheetView tabSelected="1" zoomScale="55" zoomScaleNormal="55" zoomScaleSheetLayoutView="85" workbookViewId="0"/>
  </sheetViews>
  <sheetFormatPr defaultRowHeight="15" outlineLevelRow="1"/>
  <cols>
    <col min="1" max="1" width="5.7109375" customWidth="1"/>
    <col min="2" max="2" width="23.42578125" bestFit="1" customWidth="1"/>
    <col min="3" max="3" width="12" bestFit="1" customWidth="1"/>
    <col min="4" max="4" width="14.85546875" bestFit="1" customWidth="1"/>
    <col min="5" max="5" width="14.28515625" customWidth="1"/>
    <col min="6" max="6" width="13.140625" customWidth="1"/>
    <col min="7" max="7" width="14.42578125" customWidth="1"/>
    <col min="8" max="8" width="13.140625" customWidth="1"/>
    <col min="9" max="9" width="13" customWidth="1"/>
    <col min="10" max="10" width="14.5703125" customWidth="1"/>
    <col min="11" max="11" width="13.28515625" customWidth="1"/>
    <col min="12" max="13" width="14.28515625" customWidth="1"/>
    <col min="14" max="14" width="13.28515625" customWidth="1"/>
    <col min="15" max="15" width="12.85546875" customWidth="1"/>
    <col min="16" max="16" width="12.7109375" customWidth="1"/>
    <col min="20" max="21" width="9.140625" style="25"/>
  </cols>
  <sheetData>
    <row r="3" spans="2:19" ht="15.75">
      <c r="B3" s="13" t="s">
        <v>28</v>
      </c>
    </row>
    <row r="4" spans="2:19">
      <c r="B4" s="14" t="s">
        <v>29</v>
      </c>
    </row>
    <row r="5" spans="2:19">
      <c r="B5" s="14" t="s">
        <v>30</v>
      </c>
    </row>
    <row r="6" spans="2:19">
      <c r="B6" s="14" t="s">
        <v>31</v>
      </c>
    </row>
    <row r="8" spans="2:19" ht="15.75">
      <c r="B8" s="16" t="s">
        <v>33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21" spans="2:19">
      <c r="F21" t="s">
        <v>55</v>
      </c>
    </row>
    <row r="26" spans="2:19" ht="15.75">
      <c r="B26" s="16" t="s">
        <v>32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9" spans="2:19">
      <c r="B29" s="1" t="s">
        <v>0</v>
      </c>
      <c r="G29" s="1" t="s">
        <v>1</v>
      </c>
    </row>
    <row r="30" spans="2:19">
      <c r="B30" t="s">
        <v>2</v>
      </c>
    </row>
    <row r="31" spans="2:19">
      <c r="C31" s="5" t="s">
        <v>13</v>
      </c>
      <c r="D31" s="5" t="s">
        <v>14</v>
      </c>
      <c r="E31" s="5" t="s">
        <v>25</v>
      </c>
      <c r="H31" s="5" t="s">
        <v>19</v>
      </c>
      <c r="I31" s="5" t="s">
        <v>24</v>
      </c>
    </row>
    <row r="32" spans="2:19">
      <c r="B32" s="2" t="s">
        <v>11</v>
      </c>
      <c r="C32" s="3">
        <v>2000</v>
      </c>
      <c r="D32" s="3">
        <v>609.6</v>
      </c>
      <c r="E32" s="11">
        <f>D32*100</f>
        <v>60960</v>
      </c>
      <c r="G32" s="4" t="s">
        <v>3</v>
      </c>
      <c r="H32" s="3">
        <v>0.33</v>
      </c>
      <c r="I32" s="3">
        <f>3.3/10000</f>
        <v>3.3E-4</v>
      </c>
    </row>
    <row r="33" spans="2:9">
      <c r="B33" s="8" t="s">
        <v>12</v>
      </c>
      <c r="C33" s="3">
        <v>0.29160000000000003</v>
      </c>
      <c r="D33" s="3">
        <v>8.8900000000000007E-2</v>
      </c>
      <c r="E33" s="11">
        <f t="shared" ref="E33:E34" si="0">D33*100</f>
        <v>8.89</v>
      </c>
    </row>
    <row r="34" spans="2:9">
      <c r="B34" s="9" t="s">
        <v>21</v>
      </c>
      <c r="C34" s="3">
        <v>10</v>
      </c>
      <c r="D34" s="3">
        <v>3.048</v>
      </c>
      <c r="E34" s="11">
        <f t="shared" si="0"/>
        <v>304.8</v>
      </c>
    </row>
    <row r="35" spans="2:9">
      <c r="B35" s="9"/>
      <c r="C35" s="9"/>
      <c r="D35" s="9"/>
      <c r="H35" s="5" t="s">
        <v>27</v>
      </c>
      <c r="I35" s="5" t="s">
        <v>18</v>
      </c>
    </row>
    <row r="36" spans="2:9">
      <c r="G36" s="2" t="s">
        <v>17</v>
      </c>
      <c r="H36" s="3">
        <v>1.5</v>
      </c>
      <c r="I36" s="3">
        <v>1.5</v>
      </c>
    </row>
    <row r="37" spans="2:9">
      <c r="B37" t="s">
        <v>5</v>
      </c>
    </row>
    <row r="38" spans="2:9">
      <c r="B38" s="2" t="s">
        <v>6</v>
      </c>
      <c r="C38" s="3">
        <v>0.15</v>
      </c>
    </row>
    <row r="39" spans="2:9">
      <c r="B39" s="4" t="s">
        <v>7</v>
      </c>
      <c r="C39" s="3">
        <v>0.2</v>
      </c>
    </row>
    <row r="41" spans="2:9">
      <c r="C41" s="5" t="s">
        <v>20</v>
      </c>
      <c r="D41" s="5" t="s">
        <v>4</v>
      </c>
    </row>
    <row r="42" spans="2:9">
      <c r="B42" s="2" t="s">
        <v>8</v>
      </c>
      <c r="C42" s="6">
        <f>1.5/100000</f>
        <v>1.5E-5</v>
      </c>
      <c r="D42" s="7">
        <f>C42/0.068046</f>
        <v>2.2043911471651532E-4</v>
      </c>
    </row>
    <row r="44" spans="2:9">
      <c r="C44" s="5" t="s">
        <v>23</v>
      </c>
      <c r="D44" s="5" t="s">
        <v>26</v>
      </c>
    </row>
    <row r="45" spans="2:9">
      <c r="B45" s="2" t="s">
        <v>22</v>
      </c>
      <c r="C45" s="3">
        <f>518/100000</f>
        <v>5.1799999999999997E-3</v>
      </c>
      <c r="D45" s="12">
        <f>C45*1000000</f>
        <v>5180</v>
      </c>
    </row>
    <row r="47" spans="2:9">
      <c r="C47" s="5" t="s">
        <v>15</v>
      </c>
      <c r="D47" s="5" t="s">
        <v>16</v>
      </c>
      <c r="E47" s="5" t="s">
        <v>9</v>
      </c>
    </row>
    <row r="48" spans="2:9">
      <c r="B48" s="2" t="s">
        <v>10</v>
      </c>
      <c r="C48" s="3">
        <v>2200</v>
      </c>
      <c r="D48" s="10">
        <f>15.17*1000000</f>
        <v>15170000</v>
      </c>
      <c r="E48" s="11">
        <f>C48*0.068046</f>
        <v>149.7012</v>
      </c>
    </row>
    <row r="55" spans="2:16">
      <c r="B55" s="24" t="s">
        <v>56</v>
      </c>
    </row>
    <row r="57" spans="2:16">
      <c r="B57" t="s">
        <v>53</v>
      </c>
      <c r="J57" s="29">
        <v>2.5000000000000001E-2</v>
      </c>
    </row>
    <row r="58" spans="2:16">
      <c r="B58" t="s">
        <v>54</v>
      </c>
      <c r="J58" s="29">
        <v>9.9</v>
      </c>
      <c r="K58" t="s">
        <v>62</v>
      </c>
    </row>
    <row r="60" spans="2:16" hidden="1" outlineLevel="1">
      <c r="D60" s="17"/>
      <c r="E60" s="17">
        <v>2</v>
      </c>
      <c r="F60" s="17">
        <v>4</v>
      </c>
      <c r="G60" s="17">
        <v>6</v>
      </c>
      <c r="H60" s="17">
        <v>8</v>
      </c>
      <c r="I60" s="17">
        <v>10</v>
      </c>
      <c r="J60" s="17">
        <v>12</v>
      </c>
      <c r="K60" s="17">
        <v>100</v>
      </c>
      <c r="L60" s="17">
        <v>100</v>
      </c>
      <c r="M60" s="17">
        <v>100</v>
      </c>
      <c r="N60" s="17">
        <v>100</v>
      </c>
      <c r="O60" s="17">
        <v>100</v>
      </c>
      <c r="P60" s="17"/>
    </row>
    <row r="61" spans="2:16" hidden="1" outlineLevel="1">
      <c r="D61" s="17">
        <v>1</v>
      </c>
      <c r="E61" s="17">
        <f t="shared" ref="E61:J61" si="1">D61+E60</f>
        <v>3</v>
      </c>
      <c r="F61" s="17">
        <f t="shared" si="1"/>
        <v>7</v>
      </c>
      <c r="G61" s="17">
        <f t="shared" si="1"/>
        <v>13</v>
      </c>
      <c r="H61" s="17">
        <f t="shared" si="1"/>
        <v>21</v>
      </c>
      <c r="I61" s="17">
        <f t="shared" si="1"/>
        <v>31</v>
      </c>
      <c r="J61" s="17">
        <f t="shared" si="1"/>
        <v>43</v>
      </c>
      <c r="K61" s="17">
        <f t="shared" ref="K61:O61" si="2">J61+K60</f>
        <v>143</v>
      </c>
      <c r="L61" s="17">
        <f t="shared" si="2"/>
        <v>243</v>
      </c>
      <c r="M61" s="17">
        <f t="shared" si="2"/>
        <v>343</v>
      </c>
      <c r="N61" s="17">
        <f t="shared" si="2"/>
        <v>443</v>
      </c>
      <c r="O61" s="17">
        <f t="shared" si="2"/>
        <v>543</v>
      </c>
      <c r="P61" s="17">
        <f>D32</f>
        <v>609.6</v>
      </c>
    </row>
    <row r="62" spans="2:16" collapsed="1">
      <c r="D62" s="21" t="s">
        <v>34</v>
      </c>
      <c r="E62" s="21" t="s">
        <v>35</v>
      </c>
      <c r="F62" s="21" t="s">
        <v>36</v>
      </c>
      <c r="G62" s="21" t="s">
        <v>37</v>
      </c>
      <c r="H62" s="21" t="s">
        <v>38</v>
      </c>
      <c r="I62" s="21" t="s">
        <v>39</v>
      </c>
      <c r="J62" s="21" t="s">
        <v>40</v>
      </c>
      <c r="K62" s="21" t="s">
        <v>41</v>
      </c>
      <c r="L62" s="21" t="s">
        <v>42</v>
      </c>
      <c r="M62" s="21" t="s">
        <v>43</v>
      </c>
      <c r="N62" s="21" t="s">
        <v>45</v>
      </c>
      <c r="O62" s="21" t="s">
        <v>46</v>
      </c>
      <c r="P62" s="21" t="s">
        <v>44</v>
      </c>
    </row>
    <row r="63" spans="2:16">
      <c r="C63" s="21" t="s">
        <v>52</v>
      </c>
      <c r="D63" s="22">
        <f>D33</f>
        <v>8.8900000000000007E-2</v>
      </c>
      <c r="E63" s="23">
        <f>E61</f>
        <v>3</v>
      </c>
      <c r="F63" s="23">
        <f t="shared" ref="F63:P63" si="3">F61</f>
        <v>7</v>
      </c>
      <c r="G63" s="23">
        <f t="shared" si="3"/>
        <v>13</v>
      </c>
      <c r="H63" s="23">
        <f t="shared" si="3"/>
        <v>21</v>
      </c>
      <c r="I63" s="23">
        <f t="shared" si="3"/>
        <v>31</v>
      </c>
      <c r="J63" s="23">
        <f t="shared" si="3"/>
        <v>43</v>
      </c>
      <c r="K63" s="23">
        <f t="shared" si="3"/>
        <v>143</v>
      </c>
      <c r="L63" s="23">
        <f t="shared" si="3"/>
        <v>243</v>
      </c>
      <c r="M63" s="23">
        <f t="shared" si="3"/>
        <v>343</v>
      </c>
      <c r="N63" s="23">
        <f t="shared" si="3"/>
        <v>443</v>
      </c>
      <c r="O63" s="23">
        <f t="shared" si="3"/>
        <v>543</v>
      </c>
      <c r="P63" s="23">
        <f t="shared" si="3"/>
        <v>609.6</v>
      </c>
    </row>
    <row r="64" spans="2:16">
      <c r="B64" t="s">
        <v>47</v>
      </c>
      <c r="C64" s="21">
        <v>60</v>
      </c>
      <c r="D64" s="19">
        <f t="shared" ref="D64:P68" si="4">($C$39*$H$32*(D$63*100)^2)/(4*$C$38*$C64)</f>
        <v>0.14489218333333337</v>
      </c>
      <c r="E64" s="19">
        <f t="shared" si="4"/>
        <v>165</v>
      </c>
      <c r="F64" s="19">
        <f t="shared" si="4"/>
        <v>898.33333333333337</v>
      </c>
      <c r="G64" s="19">
        <f t="shared" si="4"/>
        <v>3098.3333333333335</v>
      </c>
      <c r="H64" s="19">
        <f t="shared" si="4"/>
        <v>8085</v>
      </c>
      <c r="I64" s="19">
        <f t="shared" si="4"/>
        <v>17618.333333333332</v>
      </c>
      <c r="J64" s="19">
        <f t="shared" si="4"/>
        <v>33898.333333333336</v>
      </c>
      <c r="K64" s="19">
        <f t="shared" si="4"/>
        <v>374898.33333333331</v>
      </c>
      <c r="L64" s="19">
        <f t="shared" si="4"/>
        <v>1082565</v>
      </c>
      <c r="M64" s="19">
        <f t="shared" si="4"/>
        <v>2156898.3333333335</v>
      </c>
      <c r="N64" s="19">
        <f t="shared" si="4"/>
        <v>3597898.3333333335</v>
      </c>
      <c r="O64" s="19">
        <f t="shared" si="4"/>
        <v>5405565</v>
      </c>
      <c r="P64" s="19">
        <f t="shared" si="4"/>
        <v>6812889.6000000006</v>
      </c>
    </row>
    <row r="65" spans="2:16">
      <c r="B65" t="s">
        <v>48</v>
      </c>
      <c r="C65" s="21">
        <f>60*60</f>
        <v>3600</v>
      </c>
      <c r="D65" s="19">
        <f t="shared" si="4"/>
        <v>2.414869722222223E-3</v>
      </c>
      <c r="E65" s="19">
        <f t="shared" si="4"/>
        <v>2.75</v>
      </c>
      <c r="F65" s="19">
        <f t="shared" si="4"/>
        <v>14.972222222222221</v>
      </c>
      <c r="G65" s="19">
        <f t="shared" si="4"/>
        <v>51.638888888888886</v>
      </c>
      <c r="H65" s="19">
        <f t="shared" si="4"/>
        <v>134.75</v>
      </c>
      <c r="I65" s="19">
        <f t="shared" si="4"/>
        <v>293.63888888888891</v>
      </c>
      <c r="J65" s="19">
        <f t="shared" si="4"/>
        <v>564.97222222222217</v>
      </c>
      <c r="K65" s="19">
        <f t="shared" si="4"/>
        <v>6248.3055555555557</v>
      </c>
      <c r="L65" s="19">
        <f t="shared" si="4"/>
        <v>18042.75</v>
      </c>
      <c r="M65" s="19">
        <f t="shared" si="4"/>
        <v>35948.305555555555</v>
      </c>
      <c r="N65" s="19">
        <f t="shared" si="4"/>
        <v>59964.972222222219</v>
      </c>
      <c r="O65" s="19">
        <f t="shared" si="4"/>
        <v>90092.75</v>
      </c>
      <c r="P65" s="19">
        <f t="shared" si="4"/>
        <v>113548.16000000002</v>
      </c>
    </row>
    <row r="66" spans="2:16">
      <c r="B66" t="s">
        <v>49</v>
      </c>
      <c r="C66" s="21">
        <f>C65*24*30</f>
        <v>2592000</v>
      </c>
      <c r="D66" s="19">
        <f t="shared" si="4"/>
        <v>3.3539857253086429E-6</v>
      </c>
      <c r="E66" s="19">
        <f t="shared" si="4"/>
        <v>3.8194444444444443E-3</v>
      </c>
      <c r="F66" s="19">
        <f t="shared" si="4"/>
        <v>2.0794753086419752E-2</v>
      </c>
      <c r="G66" s="19">
        <f t="shared" si="4"/>
        <v>7.1720679012345676E-2</v>
      </c>
      <c r="H66" s="19">
        <f t="shared" si="4"/>
        <v>0.18715277777777778</v>
      </c>
      <c r="I66" s="19">
        <f t="shared" si="4"/>
        <v>0.40783179012345677</v>
      </c>
      <c r="J66" s="19">
        <f t="shared" si="4"/>
        <v>0.7846836419753086</v>
      </c>
      <c r="K66" s="19">
        <f t="shared" si="4"/>
        <v>8.6782021604938269</v>
      </c>
      <c r="L66" s="19">
        <f t="shared" si="4"/>
        <v>25.059374999999999</v>
      </c>
      <c r="M66" s="19">
        <f t="shared" si="4"/>
        <v>49.928202160493825</v>
      </c>
      <c r="N66" s="19">
        <f t="shared" si="4"/>
        <v>83.284683641975306</v>
      </c>
      <c r="O66" s="19">
        <f t="shared" si="4"/>
        <v>125.12881944444445</v>
      </c>
      <c r="P66" s="19">
        <f t="shared" si="4"/>
        <v>157.7057777777778</v>
      </c>
    </row>
    <row r="67" spans="2:16">
      <c r="B67" t="s">
        <v>50</v>
      </c>
      <c r="C67" s="21">
        <f>C66*12</f>
        <v>31104000</v>
      </c>
      <c r="D67" s="19">
        <f t="shared" si="4"/>
        <v>2.7949881044238689E-7</v>
      </c>
      <c r="E67" s="19">
        <f t="shared" si="4"/>
        <v>3.1828703703703706E-4</v>
      </c>
      <c r="F67" s="19">
        <f t="shared" si="4"/>
        <v>1.7328960905349795E-3</v>
      </c>
      <c r="G67" s="19">
        <f t="shared" si="4"/>
        <v>5.9767232510288069E-3</v>
      </c>
      <c r="H67" s="19">
        <f t="shared" si="4"/>
        <v>1.5596064814814814E-2</v>
      </c>
      <c r="I67" s="19">
        <f t="shared" si="4"/>
        <v>3.3985982510288067E-2</v>
      </c>
      <c r="J67" s="19">
        <f t="shared" si="4"/>
        <v>6.5390303497942392E-2</v>
      </c>
      <c r="K67" s="19">
        <f t="shared" si="4"/>
        <v>0.72318351337448561</v>
      </c>
      <c r="L67" s="19">
        <f t="shared" si="4"/>
        <v>2.0882812500000001</v>
      </c>
      <c r="M67" s="19">
        <f t="shared" si="4"/>
        <v>4.1606835133744857</v>
      </c>
      <c r="N67" s="19">
        <f t="shared" si="4"/>
        <v>6.9403903034979422</v>
      </c>
      <c r="O67" s="19">
        <f t="shared" si="4"/>
        <v>10.42740162037037</v>
      </c>
      <c r="P67" s="19">
        <f t="shared" si="4"/>
        <v>13.142148148148149</v>
      </c>
    </row>
    <row r="68" spans="2:16">
      <c r="B68" t="s">
        <v>51</v>
      </c>
      <c r="C68" s="21">
        <f>C67*10</f>
        <v>311040000</v>
      </c>
      <c r="D68" s="19">
        <f t="shared" si="4"/>
        <v>2.7949881044238692E-8</v>
      </c>
      <c r="E68" s="19">
        <f t="shared" si="4"/>
        <v>3.1828703703703701E-5</v>
      </c>
      <c r="F68" s="19">
        <f t="shared" si="4"/>
        <v>1.7328960905349793E-4</v>
      </c>
      <c r="G68" s="19">
        <f t="shared" si="4"/>
        <v>5.9767232510288064E-4</v>
      </c>
      <c r="H68" s="19">
        <f t="shared" si="4"/>
        <v>1.5596064814814815E-3</v>
      </c>
      <c r="I68" s="19">
        <f t="shared" si="4"/>
        <v>3.3985982510288068E-3</v>
      </c>
      <c r="J68" s="19">
        <f t="shared" si="4"/>
        <v>6.5390303497942391E-3</v>
      </c>
      <c r="K68" s="19">
        <f t="shared" si="4"/>
        <v>7.2318351337448558E-2</v>
      </c>
      <c r="L68" s="19">
        <f t="shared" si="4"/>
        <v>0.208828125</v>
      </c>
      <c r="M68" s="19">
        <f t="shared" si="4"/>
        <v>0.41606835133744857</v>
      </c>
      <c r="N68" s="19">
        <f t="shared" si="4"/>
        <v>0.69403903034979419</v>
      </c>
      <c r="O68" s="19">
        <f t="shared" si="4"/>
        <v>1.0427401620370371</v>
      </c>
      <c r="P68" s="19">
        <f t="shared" si="4"/>
        <v>1.3142148148148149</v>
      </c>
    </row>
    <row r="70" spans="2:16">
      <c r="B70" s="20" t="s">
        <v>63</v>
      </c>
    </row>
    <row r="71" spans="2:16">
      <c r="B71" s="20" t="s">
        <v>64</v>
      </c>
    </row>
    <row r="72" spans="2:16">
      <c r="B72" s="20" t="s">
        <v>65</v>
      </c>
    </row>
    <row r="74" spans="2:16">
      <c r="B74" s="24" t="s">
        <v>66</v>
      </c>
    </row>
    <row r="76" spans="2:16">
      <c r="B76" t="s">
        <v>57</v>
      </c>
    </row>
    <row r="77" spans="2:16">
      <c r="B77" s="2" t="s">
        <v>59</v>
      </c>
      <c r="C77" s="28">
        <f>$C$45*$I$36</f>
        <v>7.7699999999999991E-3</v>
      </c>
    </row>
    <row r="78" spans="2:16">
      <c r="B78" s="2" t="s">
        <v>58</v>
      </c>
      <c r="C78" s="28">
        <f>C77*1000000</f>
        <v>7769.9999999999991</v>
      </c>
    </row>
    <row r="80" spans="2:16">
      <c r="B80" t="s">
        <v>60</v>
      </c>
      <c r="C80" s="28">
        <f>$C$78*$H$32/(4*PI()*$C$38*$E$34)</f>
        <v>4.4629176463465532</v>
      </c>
    </row>
    <row r="81" spans="2:16">
      <c r="B81" s="4" t="s">
        <v>61</v>
      </c>
      <c r="C81" s="26">
        <v>1.78108</v>
      </c>
    </row>
    <row r="83" spans="2:16">
      <c r="D83" s="21" t="s">
        <v>34</v>
      </c>
      <c r="E83" s="21" t="s">
        <v>35</v>
      </c>
      <c r="F83" s="21" t="s">
        <v>36</v>
      </c>
      <c r="G83" s="21" t="s">
        <v>37</v>
      </c>
      <c r="H83" s="21" t="s">
        <v>38</v>
      </c>
      <c r="I83" s="21" t="s">
        <v>39</v>
      </c>
      <c r="J83" s="21" t="s">
        <v>40</v>
      </c>
      <c r="K83" s="21" t="s">
        <v>41</v>
      </c>
      <c r="L83" s="21" t="s">
        <v>42</v>
      </c>
      <c r="M83" s="21" t="s">
        <v>43</v>
      </c>
      <c r="N83" s="21" t="s">
        <v>45</v>
      </c>
      <c r="O83" s="21" t="s">
        <v>46</v>
      </c>
      <c r="P83" s="21" t="s">
        <v>44</v>
      </c>
    </row>
    <row r="84" spans="2:16">
      <c r="C84" s="21" t="s">
        <v>52</v>
      </c>
      <c r="D84" s="22">
        <v>8.8900000000000007E-2</v>
      </c>
      <c r="E84" s="23">
        <v>3</v>
      </c>
      <c r="F84" s="23">
        <v>7</v>
      </c>
      <c r="G84" s="23">
        <v>13</v>
      </c>
      <c r="H84" s="23">
        <v>21</v>
      </c>
      <c r="I84" s="23">
        <v>31</v>
      </c>
      <c r="J84" s="23">
        <v>43</v>
      </c>
      <c r="K84" s="23">
        <v>143</v>
      </c>
      <c r="L84" s="23">
        <v>243</v>
      </c>
      <c r="M84" s="23">
        <v>343</v>
      </c>
      <c r="N84" s="23">
        <v>443</v>
      </c>
      <c r="O84" s="23">
        <v>543</v>
      </c>
      <c r="P84" s="23">
        <v>609.6</v>
      </c>
    </row>
    <row r="85" spans="2:16">
      <c r="B85" t="s">
        <v>47</v>
      </c>
      <c r="C85" s="21">
        <v>60</v>
      </c>
      <c r="D85" s="27" t="str">
        <f t="shared" ref="D85:P85" si="5">IF(D64&lt;=$J$57,(LN(1/($C$81*D64))),IF(D64&gt;$J$58,"Raio infinito", "Ei(-X)"))</f>
        <v>Ei(-X)</v>
      </c>
      <c r="E85" s="5" t="str">
        <f t="shared" si="5"/>
        <v>Raio infinito</v>
      </c>
      <c r="F85" s="5" t="str">
        <f t="shared" si="5"/>
        <v>Raio infinito</v>
      </c>
      <c r="G85" s="5" t="str">
        <f t="shared" si="5"/>
        <v>Raio infinito</v>
      </c>
      <c r="H85" s="5" t="str">
        <f t="shared" si="5"/>
        <v>Raio infinito</v>
      </c>
      <c r="I85" s="5" t="str">
        <f t="shared" si="5"/>
        <v>Raio infinito</v>
      </c>
      <c r="J85" s="5" t="str">
        <f t="shared" si="5"/>
        <v>Raio infinito</v>
      </c>
      <c r="K85" s="5" t="str">
        <f t="shared" si="5"/>
        <v>Raio infinito</v>
      </c>
      <c r="L85" s="5" t="str">
        <f t="shared" si="5"/>
        <v>Raio infinito</v>
      </c>
      <c r="M85" s="5" t="str">
        <f t="shared" si="5"/>
        <v>Raio infinito</v>
      </c>
      <c r="N85" s="5" t="str">
        <f t="shared" si="5"/>
        <v>Raio infinito</v>
      </c>
      <c r="O85" s="5" t="str">
        <f t="shared" si="5"/>
        <v>Raio infinito</v>
      </c>
      <c r="P85" s="5" t="str">
        <f t="shared" si="5"/>
        <v>Raio infinito</v>
      </c>
    </row>
    <row r="86" spans="2:16">
      <c r="B86" t="s">
        <v>48</v>
      </c>
      <c r="C86" s="21">
        <f>60*60</f>
        <v>3600</v>
      </c>
      <c r="D86" s="5">
        <f t="shared" ref="D86:P86" si="6">IF(D65&lt;=$J$57,(LN(1/($C$81*D65))),IF(D65&gt;$J$58,"Raio infinito", "Ei(-X)"))</f>
        <v>5.4488900166985159</v>
      </c>
      <c r="E86" s="27" t="str">
        <f t="shared" si="6"/>
        <v>Ei(-X)</v>
      </c>
      <c r="F86" s="5" t="str">
        <f t="shared" si="6"/>
        <v>Raio infinito</v>
      </c>
      <c r="G86" s="5" t="str">
        <f t="shared" si="6"/>
        <v>Raio infinito</v>
      </c>
      <c r="H86" s="5" t="str">
        <f t="shared" si="6"/>
        <v>Raio infinito</v>
      </c>
      <c r="I86" s="5" t="str">
        <f t="shared" si="6"/>
        <v>Raio infinito</v>
      </c>
      <c r="J86" s="5" t="str">
        <f t="shared" si="6"/>
        <v>Raio infinito</v>
      </c>
      <c r="K86" s="5" t="str">
        <f t="shared" si="6"/>
        <v>Raio infinito</v>
      </c>
      <c r="L86" s="5" t="str">
        <f t="shared" si="6"/>
        <v>Raio infinito</v>
      </c>
      <c r="M86" s="5" t="str">
        <f t="shared" si="6"/>
        <v>Raio infinito</v>
      </c>
      <c r="N86" s="5" t="str">
        <f t="shared" si="6"/>
        <v>Raio infinito</v>
      </c>
      <c r="O86" s="5" t="str">
        <f t="shared" si="6"/>
        <v>Raio infinito</v>
      </c>
      <c r="P86" s="5" t="str">
        <f t="shared" si="6"/>
        <v>Raio infinito</v>
      </c>
    </row>
    <row r="87" spans="2:16">
      <c r="B87" t="s">
        <v>49</v>
      </c>
      <c r="C87" s="21">
        <f>C86*24*30</f>
        <v>2592000</v>
      </c>
      <c r="D87" s="5">
        <f t="shared" ref="D87:P87" si="7">IF(D66&lt;=$J$57,(LN(1/($C$81*D66))),IF(D66&gt;$J$58,"Raio infinito", "Ei(-X)"))</f>
        <v>12.028141228708616</v>
      </c>
      <c r="E87" s="5">
        <f t="shared" si="7"/>
        <v>4.990430378447841</v>
      </c>
      <c r="F87" s="5">
        <f t="shared" si="7"/>
        <v>3.2958346576734341</v>
      </c>
      <c r="G87" s="27" t="str">
        <f t="shared" si="7"/>
        <v>Ei(-X)</v>
      </c>
      <c r="H87" s="27" t="str">
        <f t="shared" si="7"/>
        <v>Ei(-X)</v>
      </c>
      <c r="I87" s="27" t="str">
        <f t="shared" si="7"/>
        <v>Ei(-X)</v>
      </c>
      <c r="J87" s="27" t="str">
        <f t="shared" si="7"/>
        <v>Ei(-X)</v>
      </c>
      <c r="K87" s="27" t="str">
        <f t="shared" si="7"/>
        <v>Ei(-X)</v>
      </c>
      <c r="L87" s="5" t="str">
        <f t="shared" si="7"/>
        <v>Raio infinito</v>
      </c>
      <c r="M87" s="5" t="str">
        <f t="shared" si="7"/>
        <v>Raio infinito</v>
      </c>
      <c r="N87" s="5" t="str">
        <f t="shared" si="7"/>
        <v>Raio infinito</v>
      </c>
      <c r="O87" s="5" t="str">
        <f t="shared" si="7"/>
        <v>Raio infinito</v>
      </c>
      <c r="P87" s="5" t="str">
        <f t="shared" si="7"/>
        <v>Raio infinito</v>
      </c>
    </row>
    <row r="88" spans="2:16">
      <c r="B88" t="s">
        <v>50</v>
      </c>
      <c r="C88" s="21">
        <f>C87*12</f>
        <v>31104000</v>
      </c>
      <c r="D88" s="5">
        <f t="shared" ref="D88:P88" si="8">IF(D67&lt;=$J$57,(LN(1/($C$81*D67))),IF(D67&gt;$J$58,"Raio infinito", "Ei(-X)"))</f>
        <v>14.513047878496618</v>
      </c>
      <c r="E88" s="5">
        <f t="shared" si="8"/>
        <v>7.4753370282358418</v>
      </c>
      <c r="F88" s="5">
        <f t="shared" si="8"/>
        <v>5.780741307461434</v>
      </c>
      <c r="G88" s="5">
        <f t="shared" si="8"/>
        <v>4.5426628906489874</v>
      </c>
      <c r="H88" s="5">
        <f t="shared" si="8"/>
        <v>3.5835167301252149</v>
      </c>
      <c r="I88" s="27" t="str">
        <f t="shared" si="8"/>
        <v>Ei(-X)</v>
      </c>
      <c r="J88" s="27" t="str">
        <f t="shared" si="8"/>
        <v>Ei(-X)</v>
      </c>
      <c r="K88" s="27" t="str">
        <f t="shared" si="8"/>
        <v>Ei(-X)</v>
      </c>
      <c r="L88" s="27" t="str">
        <f t="shared" si="8"/>
        <v>Ei(-X)</v>
      </c>
      <c r="M88" s="27" t="str">
        <f t="shared" si="8"/>
        <v>Ei(-X)</v>
      </c>
      <c r="N88" s="27" t="str">
        <f t="shared" si="8"/>
        <v>Ei(-X)</v>
      </c>
      <c r="O88" s="32" t="str">
        <f t="shared" si="8"/>
        <v>Raio infinito</v>
      </c>
      <c r="P88" s="32" t="str">
        <f t="shared" si="8"/>
        <v>Raio infinito</v>
      </c>
    </row>
    <row r="89" spans="2:16">
      <c r="B89" t="s">
        <v>51</v>
      </c>
      <c r="C89" s="21">
        <f>C88*10</f>
        <v>311040000</v>
      </c>
      <c r="D89" s="5">
        <f t="shared" ref="D89:P89" si="9">IF(D68&lt;=$J$57,(LN(1/($C$81*D68))),IF(D68&gt;$J$58,"Raio infinito", "Ei(-X)"))</f>
        <v>16.815632971490661</v>
      </c>
      <c r="E89" s="5">
        <f t="shared" si="9"/>
        <v>9.7779221212298868</v>
      </c>
      <c r="F89" s="5">
        <f t="shared" si="9"/>
        <v>8.0833264004554799</v>
      </c>
      <c r="G89" s="5">
        <f t="shared" si="9"/>
        <v>6.8452479836430333</v>
      </c>
      <c r="H89" s="5">
        <f t="shared" si="9"/>
        <v>5.8861018231192608</v>
      </c>
      <c r="I89" s="5">
        <f t="shared" si="9"/>
        <v>5.1071722895958143</v>
      </c>
      <c r="J89" s="5">
        <f t="shared" si="9"/>
        <v>4.452746467178982</v>
      </c>
      <c r="K89" s="27" t="str">
        <f t="shared" si="9"/>
        <v>Ei(-X)</v>
      </c>
      <c r="L89" s="27" t="str">
        <f t="shared" si="9"/>
        <v>Ei(-X)</v>
      </c>
      <c r="M89" s="27" t="str">
        <f t="shared" si="9"/>
        <v>Ei(-X)</v>
      </c>
      <c r="N89" s="27" t="str">
        <f t="shared" si="9"/>
        <v>Ei(-X)</v>
      </c>
      <c r="O89" s="27" t="str">
        <f t="shared" si="9"/>
        <v>Ei(-X)</v>
      </c>
      <c r="P89" s="27" t="str">
        <f t="shared" si="9"/>
        <v>Ei(-X)</v>
      </c>
    </row>
    <row r="91" spans="2:16">
      <c r="B91" s="24" t="s">
        <v>68</v>
      </c>
    </row>
    <row r="93" spans="2:16">
      <c r="D93" s="21" t="s">
        <v>34</v>
      </c>
      <c r="E93" s="21" t="s">
        <v>35</v>
      </c>
      <c r="F93" s="21" t="s">
        <v>36</v>
      </c>
      <c r="G93" s="21" t="s">
        <v>37</v>
      </c>
      <c r="H93" s="21" t="s">
        <v>38</v>
      </c>
      <c r="I93" s="21" t="s">
        <v>39</v>
      </c>
      <c r="J93" s="21" t="s">
        <v>40</v>
      </c>
      <c r="K93" s="21" t="s">
        <v>41</v>
      </c>
      <c r="L93" s="21" t="s">
        <v>42</v>
      </c>
      <c r="M93" s="21" t="s">
        <v>43</v>
      </c>
      <c r="N93" s="21" t="s">
        <v>45</v>
      </c>
      <c r="O93" s="21" t="s">
        <v>46</v>
      </c>
      <c r="P93" s="21" t="s">
        <v>44</v>
      </c>
    </row>
    <row r="94" spans="2:16">
      <c r="C94" s="21" t="s">
        <v>52</v>
      </c>
      <c r="D94" s="22">
        <v>8.8900000000000007E-2</v>
      </c>
      <c r="E94" s="23">
        <v>3</v>
      </c>
      <c r="F94" s="23">
        <v>7</v>
      </c>
      <c r="G94" s="23">
        <v>13</v>
      </c>
      <c r="H94" s="23">
        <v>21</v>
      </c>
      <c r="I94" s="23">
        <v>31</v>
      </c>
      <c r="J94" s="23">
        <v>43</v>
      </c>
      <c r="K94" s="23">
        <v>143</v>
      </c>
      <c r="L94" s="23">
        <v>243</v>
      </c>
      <c r="M94" s="23">
        <v>343</v>
      </c>
      <c r="N94" s="23">
        <v>443</v>
      </c>
      <c r="O94" s="23">
        <v>543</v>
      </c>
      <c r="P94" s="23">
        <v>609.6</v>
      </c>
    </row>
    <row r="95" spans="2:16">
      <c r="B95" t="s">
        <v>47</v>
      </c>
      <c r="C95" s="21">
        <v>60</v>
      </c>
      <c r="D95" s="27">
        <f>(1.524+1.464)/2</f>
        <v>1.494</v>
      </c>
      <c r="E95" s="5" t="s">
        <v>67</v>
      </c>
      <c r="F95" s="5" t="s">
        <v>67</v>
      </c>
      <c r="G95" s="5" t="s">
        <v>67</v>
      </c>
      <c r="H95" s="5" t="s">
        <v>67</v>
      </c>
      <c r="I95" s="5" t="s">
        <v>67</v>
      </c>
      <c r="J95" s="5" t="s">
        <v>67</v>
      </c>
      <c r="K95" s="5" t="s">
        <v>67</v>
      </c>
      <c r="L95" s="5" t="s">
        <v>67</v>
      </c>
      <c r="M95" s="5" t="s">
        <v>67</v>
      </c>
      <c r="N95" s="5" t="s">
        <v>67</v>
      </c>
      <c r="O95" s="5" t="s">
        <v>67</v>
      </c>
      <c r="P95" s="5" t="s">
        <v>67</v>
      </c>
    </row>
    <row r="96" spans="2:16">
      <c r="B96" t="s">
        <v>48</v>
      </c>
      <c r="C96" s="21">
        <f>60*60</f>
        <v>3600</v>
      </c>
      <c r="D96" s="5">
        <v>5.4488900166985159</v>
      </c>
      <c r="E96" s="27">
        <f>(0.01918+0.01686)/2</f>
        <v>1.8020000000000001E-2</v>
      </c>
      <c r="F96" s="5" t="s">
        <v>67</v>
      </c>
      <c r="G96" s="5" t="s">
        <v>67</v>
      </c>
      <c r="H96" s="5" t="s">
        <v>67</v>
      </c>
      <c r="I96" s="5" t="s">
        <v>67</v>
      </c>
      <c r="J96" s="5" t="s">
        <v>67</v>
      </c>
      <c r="K96" s="5" t="s">
        <v>67</v>
      </c>
      <c r="L96" s="5" t="s">
        <v>67</v>
      </c>
      <c r="M96" s="5" t="s">
        <v>67</v>
      </c>
      <c r="N96" s="5" t="s">
        <v>67</v>
      </c>
      <c r="O96" s="5" t="s">
        <v>67</v>
      </c>
      <c r="P96" s="5" t="s">
        <v>67</v>
      </c>
    </row>
    <row r="97" spans="2:16">
      <c r="B97" t="s">
        <v>49</v>
      </c>
      <c r="C97" s="21">
        <f>C96*24*30</f>
        <v>2592000</v>
      </c>
      <c r="D97" s="5">
        <v>12.028141228708616</v>
      </c>
      <c r="E97" s="5">
        <v>4.990430378447841</v>
      </c>
      <c r="F97" s="5">
        <v>3.2958346576734341</v>
      </c>
      <c r="G97" s="27">
        <v>2.125</v>
      </c>
      <c r="H97" s="27">
        <v>1.2649999999999999</v>
      </c>
      <c r="I97" s="27">
        <v>0.68589999999999995</v>
      </c>
      <c r="J97" s="27">
        <f>(0.3221+0.3163)/2</f>
        <v>0.31920000000000004</v>
      </c>
      <c r="K97" s="27">
        <f>0.1733/10000</f>
        <v>1.7330000000000002E-5</v>
      </c>
      <c r="L97" s="5" t="s">
        <v>67</v>
      </c>
      <c r="M97" s="5" t="s">
        <v>67</v>
      </c>
      <c r="N97" s="5" t="s">
        <v>67</v>
      </c>
      <c r="O97" s="5" t="s">
        <v>67</v>
      </c>
      <c r="P97" s="5" t="s">
        <v>67</v>
      </c>
    </row>
    <row r="98" spans="2:16">
      <c r="B98" t="s">
        <v>50</v>
      </c>
      <c r="C98" s="21">
        <f>C97*12</f>
        <v>31104000</v>
      </c>
      <c r="D98" s="5">
        <v>14.513047878496618</v>
      </c>
      <c r="E98" s="5">
        <v>7.4753370282358418</v>
      </c>
      <c r="F98" s="5">
        <v>5.780741307461434</v>
      </c>
      <c r="G98" s="5">
        <v>4.5426628906489874</v>
      </c>
      <c r="H98" s="5">
        <v>3.5835167301252149</v>
      </c>
      <c r="I98" s="27">
        <v>2.9380000000000002</v>
      </c>
      <c r="J98" s="27">
        <f>(2.22+2.206)/2</f>
        <v>2.2130000000000001</v>
      </c>
      <c r="K98" s="27">
        <v>0.3599</v>
      </c>
      <c r="L98" s="27">
        <v>4.2610000000000002E-2</v>
      </c>
      <c r="M98" s="27">
        <f>(0.003355+0.002974)/2</f>
        <v>3.1644999999999998E-3</v>
      </c>
      <c r="N98" s="27">
        <f>(0.0001293+0.0001155)/2</f>
        <v>1.2239999999999999E-4</v>
      </c>
      <c r="O98" s="32" t="s">
        <v>67</v>
      </c>
      <c r="P98" s="32" t="s">
        <v>67</v>
      </c>
    </row>
    <row r="99" spans="2:16">
      <c r="B99" t="s">
        <v>51</v>
      </c>
      <c r="C99" s="21">
        <f>C98*10</f>
        <v>311040000</v>
      </c>
      <c r="D99" s="5">
        <v>16.815632971490661</v>
      </c>
      <c r="E99" s="5">
        <v>9.7779221212298868</v>
      </c>
      <c r="F99" s="5">
        <v>8.0833264004554799</v>
      </c>
      <c r="G99" s="5">
        <v>6.8452479836430333</v>
      </c>
      <c r="H99" s="5">
        <v>5.8861018231192608</v>
      </c>
      <c r="I99" s="5">
        <v>5.1071722895958143</v>
      </c>
      <c r="J99" s="5">
        <v>4.452746467178982</v>
      </c>
      <c r="K99" s="27">
        <v>2.2149999999999999</v>
      </c>
      <c r="L99" s="27">
        <v>1.1830000000000001</v>
      </c>
      <c r="M99" s="27">
        <f>(0.6859+0.67)/2</f>
        <v>0.67795000000000005</v>
      </c>
      <c r="N99" s="27">
        <f>(0.381+0.3738)/2</f>
        <v>0.37740000000000001</v>
      </c>
      <c r="O99" s="27">
        <f>(0.2194+0.186)/2</f>
        <v>0.20269999999999999</v>
      </c>
      <c r="P99" s="27">
        <v>0.13550000000000001</v>
      </c>
    </row>
    <row r="102" spans="2:16">
      <c r="B102" s="24" t="s">
        <v>69</v>
      </c>
    </row>
    <row r="104" spans="2:16" ht="18.75">
      <c r="C104" s="30" t="s">
        <v>9</v>
      </c>
      <c r="D104" s="21" t="s">
        <v>34</v>
      </c>
      <c r="E104" s="21" t="s">
        <v>35</v>
      </c>
      <c r="F104" s="21" t="s">
        <v>36</v>
      </c>
      <c r="G104" s="21" t="s">
        <v>37</v>
      </c>
      <c r="H104" s="21" t="s">
        <v>38</v>
      </c>
      <c r="I104" s="21" t="s">
        <v>39</v>
      </c>
      <c r="J104" s="21" t="s">
        <v>40</v>
      </c>
      <c r="K104" s="21" t="s">
        <v>41</v>
      </c>
      <c r="L104" s="21" t="s">
        <v>42</v>
      </c>
      <c r="M104" s="21" t="s">
        <v>43</v>
      </c>
      <c r="N104" s="21" t="s">
        <v>45</v>
      </c>
      <c r="O104" s="21" t="s">
        <v>46</v>
      </c>
      <c r="P104" s="21" t="s">
        <v>44</v>
      </c>
    </row>
    <row r="105" spans="2:16">
      <c r="C105" s="21" t="s">
        <v>52</v>
      </c>
      <c r="D105" s="22">
        <v>8.8900000000000007E-2</v>
      </c>
      <c r="E105" s="23">
        <v>3</v>
      </c>
      <c r="F105" s="23">
        <v>7</v>
      </c>
      <c r="G105" s="23">
        <v>13</v>
      </c>
      <c r="H105" s="23">
        <v>21</v>
      </c>
      <c r="I105" s="23">
        <v>31</v>
      </c>
      <c r="J105" s="23">
        <v>43</v>
      </c>
      <c r="K105" s="23">
        <v>143</v>
      </c>
      <c r="L105" s="23">
        <v>243</v>
      </c>
      <c r="M105" s="23">
        <v>343</v>
      </c>
      <c r="N105" s="23">
        <v>443</v>
      </c>
      <c r="O105" s="23">
        <v>543</v>
      </c>
      <c r="P105" s="23">
        <v>609.6</v>
      </c>
    </row>
    <row r="106" spans="2:16">
      <c r="B106" t="s">
        <v>47</v>
      </c>
      <c r="C106" s="21">
        <v>60</v>
      </c>
      <c r="D106" s="31">
        <f>IF(D64&lt;=$J$57,$E$48-$C$80*D95,IF(D64&gt;$J$58,$E$48, $E$48-$C$80*D95))</f>
        <v>143.03360103635825</v>
      </c>
      <c r="E106" s="31">
        <f t="shared" ref="E106:P106" si="10">IF(E64&lt;=$J$57,$E$48-$C$80*E95,IF(E64&gt;$J$58,$E$48, $E$48-$C$80*E95))</f>
        <v>149.7012</v>
      </c>
      <c r="F106" s="31">
        <f t="shared" si="10"/>
        <v>149.7012</v>
      </c>
      <c r="G106" s="31">
        <f t="shared" si="10"/>
        <v>149.7012</v>
      </c>
      <c r="H106" s="31">
        <f t="shared" si="10"/>
        <v>149.7012</v>
      </c>
      <c r="I106" s="31">
        <f t="shared" si="10"/>
        <v>149.7012</v>
      </c>
      <c r="J106" s="31">
        <f t="shared" si="10"/>
        <v>149.7012</v>
      </c>
      <c r="K106" s="31">
        <f t="shared" si="10"/>
        <v>149.7012</v>
      </c>
      <c r="L106" s="31">
        <f t="shared" si="10"/>
        <v>149.7012</v>
      </c>
      <c r="M106" s="31">
        <f t="shared" si="10"/>
        <v>149.7012</v>
      </c>
      <c r="N106" s="31">
        <f t="shared" si="10"/>
        <v>149.7012</v>
      </c>
      <c r="O106" s="31">
        <f t="shared" si="10"/>
        <v>149.7012</v>
      </c>
      <c r="P106" s="31">
        <f t="shared" si="10"/>
        <v>149.7012</v>
      </c>
    </row>
    <row r="107" spans="2:16">
      <c r="B107" t="s">
        <v>48</v>
      </c>
      <c r="C107" s="21">
        <v>3600</v>
      </c>
      <c r="D107" s="31">
        <f t="shared" ref="D107:P107" si="11">IF(D65&lt;=$J$57,$E$48-$C$80*D96,IF(D65&gt;$J$58,$E$48, $E$48-$C$80*D96))</f>
        <v>125.38325259147463</v>
      </c>
      <c r="E107" s="31">
        <f t="shared" si="11"/>
        <v>149.62077822401284</v>
      </c>
      <c r="F107" s="31">
        <f t="shared" si="11"/>
        <v>149.7012</v>
      </c>
      <c r="G107" s="31">
        <f t="shared" si="11"/>
        <v>149.7012</v>
      </c>
      <c r="H107" s="31">
        <f t="shared" si="11"/>
        <v>149.7012</v>
      </c>
      <c r="I107" s="31">
        <f t="shared" si="11"/>
        <v>149.7012</v>
      </c>
      <c r="J107" s="31">
        <f t="shared" si="11"/>
        <v>149.7012</v>
      </c>
      <c r="K107" s="31">
        <f t="shared" si="11"/>
        <v>149.7012</v>
      </c>
      <c r="L107" s="31">
        <f t="shared" si="11"/>
        <v>149.7012</v>
      </c>
      <c r="M107" s="31">
        <f t="shared" si="11"/>
        <v>149.7012</v>
      </c>
      <c r="N107" s="31">
        <f t="shared" si="11"/>
        <v>149.7012</v>
      </c>
      <c r="O107" s="31">
        <f t="shared" si="11"/>
        <v>149.7012</v>
      </c>
      <c r="P107" s="31">
        <f t="shared" si="11"/>
        <v>149.7012</v>
      </c>
    </row>
    <row r="108" spans="2:16">
      <c r="B108" t="s">
        <v>49</v>
      </c>
      <c r="C108" s="21">
        <v>2592000</v>
      </c>
      <c r="D108" s="31">
        <f t="shared" ref="D108:P108" si="12">IF(D66&lt;=$J$57,$E$48-$C$80*D97,IF(D66&gt;$J$58,$E$48, $E$48-$C$80*D97))</f>
        <v>96.02059625764781</v>
      </c>
      <c r="E108" s="31">
        <f t="shared" si="12"/>
        <v>127.42932020116122</v>
      </c>
      <c r="F108" s="31">
        <f t="shared" si="12"/>
        <v>134.99216134682868</v>
      </c>
      <c r="G108" s="31">
        <f t="shared" si="12"/>
        <v>140.21750000151357</v>
      </c>
      <c r="H108" s="31">
        <f t="shared" si="12"/>
        <v>144.05560917737162</v>
      </c>
      <c r="I108" s="31">
        <f t="shared" si="12"/>
        <v>146.64008478637089</v>
      </c>
      <c r="J108" s="31">
        <f t="shared" si="12"/>
        <v>148.27663668728619</v>
      </c>
      <c r="K108" s="31">
        <f t="shared" si="12"/>
        <v>149.7011226576372</v>
      </c>
      <c r="L108" s="31">
        <f t="shared" si="12"/>
        <v>149.7012</v>
      </c>
      <c r="M108" s="31">
        <f t="shared" si="12"/>
        <v>149.7012</v>
      </c>
      <c r="N108" s="31">
        <f t="shared" si="12"/>
        <v>149.7012</v>
      </c>
      <c r="O108" s="31">
        <f t="shared" si="12"/>
        <v>149.7012</v>
      </c>
      <c r="P108" s="31">
        <f t="shared" si="12"/>
        <v>149.7012</v>
      </c>
    </row>
    <row r="109" spans="2:16">
      <c r="B109" t="s">
        <v>50</v>
      </c>
      <c r="C109" s="21">
        <v>946080000</v>
      </c>
      <c r="D109" s="31">
        <f t="shared" ref="D109:P109" si="13">IF(D67&lt;=$J$57,$E$48-$C$80*D98,IF(D67&gt;$J$58,$E$48, $E$48-$C$80*D98))</f>
        <v>84.930662520785035</v>
      </c>
      <c r="E109" s="31">
        <f t="shared" si="13"/>
        <v>116.33938646429846</v>
      </c>
      <c r="F109" s="31">
        <f t="shared" si="13"/>
        <v>123.90222760996592</v>
      </c>
      <c r="G109" s="31">
        <f t="shared" si="13"/>
        <v>129.427669623919</v>
      </c>
      <c r="H109" s="31">
        <f t="shared" si="13"/>
        <v>133.70825994914608</v>
      </c>
      <c r="I109" s="31">
        <f t="shared" si="13"/>
        <v>136.58914795503384</v>
      </c>
      <c r="J109" s="31">
        <f t="shared" si="13"/>
        <v>139.82476324863507</v>
      </c>
      <c r="K109" s="31">
        <f t="shared" si="13"/>
        <v>148.09499593907987</v>
      </c>
      <c r="L109" s="31">
        <f t="shared" si="13"/>
        <v>149.51103507908917</v>
      </c>
      <c r="M109" s="31">
        <f t="shared" si="13"/>
        <v>149.68707709710813</v>
      </c>
      <c r="N109" s="31">
        <f t="shared" si="13"/>
        <v>149.70065373888008</v>
      </c>
      <c r="O109" s="31">
        <f t="shared" si="13"/>
        <v>149.7012</v>
      </c>
      <c r="P109" s="31">
        <f t="shared" si="13"/>
        <v>149.7012</v>
      </c>
    </row>
    <row r="110" spans="2:16">
      <c r="B110" t="s">
        <v>51</v>
      </c>
      <c r="C110" s="21">
        <v>9460800000</v>
      </c>
      <c r="D110" s="31">
        <f t="shared" ref="D110:P110" si="14">IF(D68&lt;=$J$57,$E$48-$C$80*D99,IF(D68&gt;$J$58,$E$48, $E$48-$C$80*D99))</f>
        <v>74.654414877047401</v>
      </c>
      <c r="E110" s="31">
        <f t="shared" si="14"/>
        <v>106.06313882056082</v>
      </c>
      <c r="F110" s="31">
        <f t="shared" si="14"/>
        <v>113.62597996622827</v>
      </c>
      <c r="G110" s="31">
        <f t="shared" si="14"/>
        <v>119.15142198018134</v>
      </c>
      <c r="H110" s="31">
        <f t="shared" si="14"/>
        <v>123.43201230540843</v>
      </c>
      <c r="I110" s="31">
        <f t="shared" si="14"/>
        <v>126.90831066583071</v>
      </c>
      <c r="J110" s="31">
        <f t="shared" si="14"/>
        <v>129.82895921691966</v>
      </c>
      <c r="K110" s="31">
        <f t="shared" si="14"/>
        <v>139.81583741334239</v>
      </c>
      <c r="L110" s="31">
        <f t="shared" si="14"/>
        <v>144.42156842437203</v>
      </c>
      <c r="M110" s="31">
        <f t="shared" si="14"/>
        <v>146.67556498165936</v>
      </c>
      <c r="N110" s="31">
        <f t="shared" si="14"/>
        <v>148.01689488026881</v>
      </c>
      <c r="O110" s="31">
        <f t="shared" si="14"/>
        <v>148.79656659308554</v>
      </c>
      <c r="P110" s="31">
        <f t="shared" si="14"/>
        <v>149.09647465892004</v>
      </c>
    </row>
    <row r="119" spans="3:8">
      <c r="C119" s="5" t="s">
        <v>70</v>
      </c>
      <c r="D119" s="5" t="s">
        <v>47</v>
      </c>
      <c r="E119" s="5" t="s">
        <v>48</v>
      </c>
      <c r="F119" s="5" t="s">
        <v>49</v>
      </c>
      <c r="G119" s="5" t="s">
        <v>50</v>
      </c>
      <c r="H119" s="5" t="s">
        <v>51</v>
      </c>
    </row>
    <row r="120" spans="3:8">
      <c r="C120" s="5">
        <v>8.8900000000000007E-2</v>
      </c>
      <c r="D120" s="18">
        <v>143.03360103635825</v>
      </c>
      <c r="E120" s="18">
        <v>125.38325259147463</v>
      </c>
      <c r="F120" s="18">
        <v>96.02059625764781</v>
      </c>
      <c r="G120" s="18">
        <v>84.930662520785035</v>
      </c>
      <c r="H120" s="18">
        <v>74.654414877047401</v>
      </c>
    </row>
    <row r="121" spans="3:8">
      <c r="C121" s="5">
        <v>3</v>
      </c>
      <c r="D121" s="18">
        <v>149.7012</v>
      </c>
      <c r="E121" s="18">
        <v>149.62077822401284</v>
      </c>
      <c r="F121" s="18">
        <v>127.42932020116122</v>
      </c>
      <c r="G121" s="18">
        <v>116.33938646429846</v>
      </c>
      <c r="H121" s="18">
        <v>106.06313882056082</v>
      </c>
    </row>
    <row r="122" spans="3:8">
      <c r="C122" s="5">
        <v>7</v>
      </c>
      <c r="D122" s="18">
        <v>149.7012</v>
      </c>
      <c r="E122" s="18">
        <v>149.7012</v>
      </c>
      <c r="F122" s="18">
        <v>134.99216134682868</v>
      </c>
      <c r="G122" s="18">
        <v>123.90222760996592</v>
      </c>
      <c r="H122" s="18">
        <v>113.62597996622827</v>
      </c>
    </row>
    <row r="123" spans="3:8">
      <c r="C123" s="5">
        <v>13</v>
      </c>
      <c r="D123" s="18">
        <v>149.7012</v>
      </c>
      <c r="E123" s="18">
        <v>149.7012</v>
      </c>
      <c r="F123" s="18">
        <v>140.21750000151357</v>
      </c>
      <c r="G123" s="18">
        <v>129.427669623919</v>
      </c>
      <c r="H123" s="18">
        <v>119.15142198018134</v>
      </c>
    </row>
    <row r="124" spans="3:8">
      <c r="C124" s="5">
        <v>21</v>
      </c>
      <c r="D124" s="18">
        <v>149.7012</v>
      </c>
      <c r="E124" s="18">
        <v>149.7012</v>
      </c>
      <c r="F124" s="18">
        <v>144.05560917737162</v>
      </c>
      <c r="G124" s="18">
        <v>133.70825994914608</v>
      </c>
      <c r="H124" s="18">
        <v>123.43201230540843</v>
      </c>
    </row>
    <row r="125" spans="3:8">
      <c r="C125" s="5">
        <v>31</v>
      </c>
      <c r="D125" s="18">
        <v>149.7012</v>
      </c>
      <c r="E125" s="18">
        <v>149.7012</v>
      </c>
      <c r="F125" s="18">
        <v>146.64008478637089</v>
      </c>
      <c r="G125" s="18">
        <v>136.58914795503384</v>
      </c>
      <c r="H125" s="18">
        <v>126.90831066583071</v>
      </c>
    </row>
    <row r="126" spans="3:8">
      <c r="C126" s="5">
        <v>43</v>
      </c>
      <c r="D126" s="18">
        <v>149.7012</v>
      </c>
      <c r="E126" s="18">
        <v>149.7012</v>
      </c>
      <c r="F126" s="18">
        <v>148.27663668728619</v>
      </c>
      <c r="G126" s="18">
        <v>139.82476324863507</v>
      </c>
      <c r="H126" s="18">
        <v>129.82895921691966</v>
      </c>
    </row>
    <row r="127" spans="3:8">
      <c r="C127" s="5">
        <v>143</v>
      </c>
      <c r="D127" s="18">
        <v>149.7012</v>
      </c>
      <c r="E127" s="18">
        <v>149.7012</v>
      </c>
      <c r="F127" s="18">
        <v>149.7011226576372</v>
      </c>
      <c r="G127" s="18">
        <v>148.09499593907987</v>
      </c>
      <c r="H127" s="18">
        <v>139.81583741334239</v>
      </c>
    </row>
    <row r="128" spans="3:8">
      <c r="C128" s="5">
        <v>243</v>
      </c>
      <c r="D128" s="18">
        <v>149.7012</v>
      </c>
      <c r="E128" s="18">
        <v>149.7012</v>
      </c>
      <c r="F128" s="18">
        <v>149.7012</v>
      </c>
      <c r="G128" s="18">
        <v>149.51103507908917</v>
      </c>
      <c r="H128" s="18">
        <v>144.42156842437203</v>
      </c>
    </row>
    <row r="129" spans="3:8">
      <c r="C129" s="5">
        <v>343</v>
      </c>
      <c r="D129" s="18">
        <v>149.7012</v>
      </c>
      <c r="E129" s="18">
        <v>149.7012</v>
      </c>
      <c r="F129" s="18">
        <v>149.7012</v>
      </c>
      <c r="G129" s="18">
        <v>149.68707709710813</v>
      </c>
      <c r="H129" s="18">
        <v>146.67556498165936</v>
      </c>
    </row>
    <row r="130" spans="3:8">
      <c r="C130" s="5">
        <v>443</v>
      </c>
      <c r="D130" s="18">
        <v>149.7012</v>
      </c>
      <c r="E130" s="18">
        <v>149.7012</v>
      </c>
      <c r="F130" s="18">
        <v>149.7012</v>
      </c>
      <c r="G130" s="18">
        <v>149.70065373888008</v>
      </c>
      <c r="H130" s="18">
        <v>148.01689488026881</v>
      </c>
    </row>
    <row r="131" spans="3:8">
      <c r="C131" s="5">
        <v>543</v>
      </c>
      <c r="D131" s="18">
        <v>149.7012</v>
      </c>
      <c r="E131" s="18">
        <v>149.7012</v>
      </c>
      <c r="F131" s="18">
        <v>149.7012</v>
      </c>
      <c r="G131" s="18">
        <v>149.7012</v>
      </c>
      <c r="H131" s="18">
        <v>148.79656659308554</v>
      </c>
    </row>
    <row r="132" spans="3:8">
      <c r="C132" s="5">
        <v>609.6</v>
      </c>
      <c r="D132" s="18">
        <v>149.7012</v>
      </c>
      <c r="E132" s="18">
        <v>149.7012</v>
      </c>
      <c r="F132" s="18">
        <v>149.7012</v>
      </c>
      <c r="G132" s="18">
        <v>149.7012</v>
      </c>
      <c r="H132" s="18">
        <v>149.09647465892004</v>
      </c>
    </row>
  </sheetData>
  <dataConsolidate/>
  <conditionalFormatting sqref="D64:P68">
    <cfRule type="cellIs" dxfId="1" priority="1" operator="lessThan">
      <formula>$J$57</formula>
    </cfRule>
    <cfRule type="cellIs" dxfId="0" priority="2" operator="greaterThan">
      <formula>$J$58</formula>
    </cfRule>
  </conditionalFormatting>
  <pageMargins left="0.511811024" right="0.511811024" top="0.78740157499999996" bottom="0.78740157499999996" header="0.31496062000000002" footer="0.31496062000000002"/>
  <pageSetup paperSize="9" scale="53" orientation="landscape" horizontalDpi="0" verticalDpi="0" r:id="rId1"/>
  <rowBreaks count="2" manualBreakCount="2">
    <brk id="52" max="19" man="1"/>
    <brk id="113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CF6C-EE7E-48B3-AF22-AA3509321692}">
  <dimension ref="B3:U439"/>
  <sheetViews>
    <sheetView zoomScale="55" zoomScaleNormal="55" zoomScaleSheetLayoutView="40" workbookViewId="0">
      <selection activeCell="F45" sqref="F45"/>
    </sheetView>
  </sheetViews>
  <sheetFormatPr defaultRowHeight="15"/>
  <cols>
    <col min="1" max="1" width="5.7109375" customWidth="1"/>
    <col min="2" max="2" width="13" customWidth="1"/>
    <col min="3" max="3" width="12" bestFit="1" customWidth="1"/>
    <col min="4" max="4" width="14.85546875" bestFit="1" customWidth="1"/>
    <col min="5" max="5" width="14.28515625" customWidth="1"/>
    <col min="6" max="6" width="13.140625" customWidth="1"/>
    <col min="7" max="7" width="17.140625" customWidth="1"/>
    <col min="8" max="8" width="13.140625" customWidth="1"/>
    <col min="9" max="9" width="13" customWidth="1"/>
    <col min="10" max="10" width="14.5703125" customWidth="1"/>
    <col min="11" max="11" width="13.28515625" customWidth="1"/>
    <col min="12" max="13" width="14.28515625" customWidth="1"/>
    <col min="14" max="14" width="13.28515625" customWidth="1"/>
    <col min="15" max="15" width="12.85546875" customWidth="1"/>
    <col min="16" max="16" width="12.7109375" customWidth="1"/>
    <col min="20" max="21" width="9.140625" style="25"/>
  </cols>
  <sheetData>
    <row r="3" spans="2:19" ht="15.75">
      <c r="B3" s="13" t="s">
        <v>28</v>
      </c>
    </row>
    <row r="4" spans="2:19">
      <c r="B4" s="14" t="s">
        <v>29</v>
      </c>
    </row>
    <row r="5" spans="2:19">
      <c r="B5" s="14" t="s">
        <v>30</v>
      </c>
    </row>
    <row r="6" spans="2:19">
      <c r="B6" s="14" t="s">
        <v>31</v>
      </c>
    </row>
    <row r="8" spans="2:19" ht="15.75">
      <c r="B8" s="16" t="s">
        <v>33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24" spans="2:19">
      <c r="B24" t="s">
        <v>55</v>
      </c>
    </row>
    <row r="26" spans="2:19" ht="15.75">
      <c r="B26" s="16" t="s">
        <v>32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9" spans="2:19">
      <c r="B29" s="1" t="s">
        <v>0</v>
      </c>
      <c r="G29" s="1" t="s">
        <v>1</v>
      </c>
    </row>
    <row r="30" spans="2:19">
      <c r="B30" t="s">
        <v>2</v>
      </c>
    </row>
    <row r="31" spans="2:19">
      <c r="C31" s="5" t="s">
        <v>13</v>
      </c>
      <c r="D31" s="5" t="s">
        <v>14</v>
      </c>
      <c r="E31" s="5" t="s">
        <v>25</v>
      </c>
      <c r="H31" s="5" t="s">
        <v>19</v>
      </c>
      <c r="I31" s="5" t="s">
        <v>24</v>
      </c>
    </row>
    <row r="32" spans="2:19">
      <c r="B32" s="2" t="s">
        <v>11</v>
      </c>
      <c r="C32" s="3">
        <v>2000</v>
      </c>
      <c r="D32" s="3">
        <v>609.6</v>
      </c>
      <c r="E32" s="11">
        <f>D32*100</f>
        <v>60960</v>
      </c>
      <c r="G32" s="4" t="s">
        <v>3</v>
      </c>
      <c r="H32" s="3">
        <v>0.33</v>
      </c>
      <c r="I32" s="3">
        <f>3.3/10000</f>
        <v>3.3E-4</v>
      </c>
    </row>
    <row r="33" spans="2:9">
      <c r="B33" s="8" t="s">
        <v>12</v>
      </c>
      <c r="C33" s="3">
        <v>0.29160000000000003</v>
      </c>
      <c r="D33" s="3">
        <v>8.8900000000000007E-2</v>
      </c>
      <c r="E33" s="11">
        <f t="shared" ref="E33:E34" si="0">D33*100</f>
        <v>8.89</v>
      </c>
    </row>
    <row r="34" spans="2:9">
      <c r="B34" s="9" t="s">
        <v>21</v>
      </c>
      <c r="C34" s="3">
        <v>10</v>
      </c>
      <c r="D34" s="3">
        <v>3.048</v>
      </c>
      <c r="E34" s="11">
        <f t="shared" si="0"/>
        <v>304.8</v>
      </c>
    </row>
    <row r="35" spans="2:9">
      <c r="B35" s="9"/>
      <c r="C35" s="9"/>
      <c r="D35" s="9"/>
      <c r="H35" s="5" t="s">
        <v>27</v>
      </c>
      <c r="I35" s="5" t="s">
        <v>18</v>
      </c>
    </row>
    <row r="36" spans="2:9">
      <c r="G36" s="2" t="s">
        <v>17</v>
      </c>
      <c r="H36" s="3">
        <v>1.5</v>
      </c>
      <c r="I36" s="3">
        <v>1.5</v>
      </c>
    </row>
    <row r="37" spans="2:9">
      <c r="B37" t="s">
        <v>5</v>
      </c>
    </row>
    <row r="38" spans="2:9">
      <c r="B38" s="2" t="s">
        <v>6</v>
      </c>
      <c r="C38" s="3">
        <v>0.15</v>
      </c>
    </row>
    <row r="39" spans="2:9">
      <c r="B39" s="4" t="s">
        <v>7</v>
      </c>
      <c r="C39" s="3">
        <v>0.2</v>
      </c>
    </row>
    <row r="41" spans="2:9">
      <c r="C41" s="5" t="s">
        <v>20</v>
      </c>
      <c r="D41" s="5" t="s">
        <v>4</v>
      </c>
      <c r="G41" s="24" t="s">
        <v>86</v>
      </c>
    </row>
    <row r="42" spans="2:9">
      <c r="B42" s="2" t="s">
        <v>8</v>
      </c>
      <c r="C42" s="6">
        <f>1.5/100000</f>
        <v>1.5E-5</v>
      </c>
      <c r="D42" s="7">
        <f>C42/0.068046</f>
        <v>2.2043911471651532E-4</v>
      </c>
    </row>
    <row r="43" spans="2:9">
      <c r="G43" t="s">
        <v>57</v>
      </c>
    </row>
    <row r="44" spans="2:9">
      <c r="C44" s="5" t="s">
        <v>23</v>
      </c>
      <c r="D44" s="5" t="s">
        <v>26</v>
      </c>
      <c r="G44" s="2" t="s">
        <v>59</v>
      </c>
      <c r="H44" s="28">
        <f>$C$45*$I$36</f>
        <v>7.7699999999999991E-3</v>
      </c>
    </row>
    <row r="45" spans="2:9">
      <c r="B45" s="2" t="s">
        <v>22</v>
      </c>
      <c r="C45" s="3">
        <f>518/100000</f>
        <v>5.1799999999999997E-3</v>
      </c>
      <c r="D45" s="12">
        <f>C45*1000000</f>
        <v>5180</v>
      </c>
      <c r="G45" s="2" t="s">
        <v>58</v>
      </c>
      <c r="H45" s="28">
        <f>H44*1000000</f>
        <v>7769.9999999999991</v>
      </c>
    </row>
    <row r="47" spans="2:9">
      <c r="C47" s="5" t="s">
        <v>15</v>
      </c>
      <c r="D47" s="5" t="s">
        <v>16</v>
      </c>
      <c r="E47" s="5" t="s">
        <v>9</v>
      </c>
      <c r="G47" t="s">
        <v>60</v>
      </c>
      <c r="H47" s="28">
        <f>$H$45*$H$32/(2*PI()*$C$38*$E$34)</f>
        <v>8.9258352926931064</v>
      </c>
    </row>
    <row r="48" spans="2:9">
      <c r="B48" s="2" t="s">
        <v>10</v>
      </c>
      <c r="C48" s="3">
        <v>2200</v>
      </c>
      <c r="D48" s="10">
        <f>15.17*1000000</f>
        <v>15170000</v>
      </c>
      <c r="E48" s="11">
        <f>C48*0.068046</f>
        <v>149.7012</v>
      </c>
      <c r="G48" s="4" t="s">
        <v>61</v>
      </c>
      <c r="H48" s="26">
        <v>1.78108</v>
      </c>
    </row>
    <row r="53" spans="3:14">
      <c r="G53" s="5">
        <v>-5</v>
      </c>
      <c r="H53" s="5">
        <v>-2</v>
      </c>
      <c r="I53" s="5">
        <v>0</v>
      </c>
      <c r="J53" s="5">
        <v>2</v>
      </c>
      <c r="K53" s="5">
        <v>5</v>
      </c>
    </row>
    <row r="54" spans="3:14">
      <c r="D54" s="5">
        <v>2592000</v>
      </c>
      <c r="E54" s="5">
        <v>31104000</v>
      </c>
      <c r="F54" s="5"/>
      <c r="G54" s="5" t="s">
        <v>74</v>
      </c>
      <c r="H54" s="5" t="s">
        <v>75</v>
      </c>
      <c r="I54" s="5" t="s">
        <v>76</v>
      </c>
      <c r="J54" s="5" t="s">
        <v>77</v>
      </c>
      <c r="K54" s="5" t="s">
        <v>78</v>
      </c>
      <c r="M54" s="5" t="s">
        <v>52</v>
      </c>
      <c r="N54" s="5" t="s">
        <v>84</v>
      </c>
    </row>
    <row r="55" spans="3:14">
      <c r="C55" s="5" t="s">
        <v>52</v>
      </c>
      <c r="D55" s="5" t="s">
        <v>72</v>
      </c>
      <c r="E55" s="5" t="s">
        <v>71</v>
      </c>
      <c r="F55" s="5" t="s">
        <v>73</v>
      </c>
      <c r="G55" s="5" t="s">
        <v>79</v>
      </c>
      <c r="H55" s="5" t="s">
        <v>80</v>
      </c>
      <c r="I55" s="5" t="s">
        <v>81</v>
      </c>
      <c r="J55" s="5" t="s">
        <v>82</v>
      </c>
      <c r="K55" s="5" t="s">
        <v>83</v>
      </c>
      <c r="M55" s="5">
        <v>0.01</v>
      </c>
      <c r="N55" s="33">
        <f>E48</f>
        <v>149.7012</v>
      </c>
    </row>
    <row r="56" spans="3:14">
      <c r="C56" s="5">
        <v>0.01</v>
      </c>
      <c r="D56" s="18">
        <f>C56/$D$54</f>
        <v>3.8580246913580249E-9</v>
      </c>
      <c r="E56" s="18">
        <f>C56/$E$54</f>
        <v>3.2150205761316874E-10</v>
      </c>
      <c r="F56" s="18">
        <f>LN((4*$C$38*$C56)/($H$48*$C$39*$H$32*$D$42*$E$33^2))</f>
        <v>1.0749197312073984</v>
      </c>
      <c r="G56" s="33">
        <f>IF($E$48-((1/2)*$F56+G$53)*$H$47&gt;0,$E$48-((1/2)*$F56+G$53)*$H$47,"-")</f>
        <v>189.53309822665395</v>
      </c>
      <c r="H56" s="33">
        <f t="shared" ref="H56:K71" si="1">IF($E$48-((1/2)*$F56+H$53)*$H$47&gt;0,$E$48-((1/2)*$F56+H$53)*$H$47,"-")</f>
        <v>162.75559234857462</v>
      </c>
      <c r="I56" s="33">
        <f t="shared" si="1"/>
        <v>144.90392176318841</v>
      </c>
      <c r="J56" s="33">
        <f t="shared" si="1"/>
        <v>127.05225117780219</v>
      </c>
      <c r="K56" s="33">
        <f t="shared" si="1"/>
        <v>100.27474529972288</v>
      </c>
      <c r="M56" s="5">
        <v>311050060.00999999</v>
      </c>
      <c r="N56" s="33">
        <f>E48</f>
        <v>149.7012</v>
      </c>
    </row>
    <row r="57" spans="3:14">
      <c r="C57" s="5">
        <f>C56+5</f>
        <v>5.01</v>
      </c>
      <c r="D57" s="18">
        <f t="shared" ref="D57:D120" si="2">C57/$D$54</f>
        <v>1.9328703703703703E-6</v>
      </c>
      <c r="E57" s="18">
        <f t="shared" ref="E57:E120" si="3">C57/$E$54</f>
        <v>1.6107253086419753E-7</v>
      </c>
      <c r="F57" s="18">
        <f t="shared" ref="F57:F120" si="4">LN((4*$C$38*$C57)/($H$48*$C$39*$H$32*$D$42*$E$33^2))</f>
        <v>7.2915258322922627</v>
      </c>
      <c r="G57" s="33">
        <f t="shared" ref="G57:K119" si="5">IF($E$48-((1/2)*$F57+G$53)*$H$47&gt;0,$E$48-((1/2)*$F57+G$53)*$H$47,"-")</f>
        <v>161.78889715773664</v>
      </c>
      <c r="H57" s="33">
        <f t="shared" si="1"/>
        <v>135.01139127965735</v>
      </c>
      <c r="I57" s="33">
        <f t="shared" si="1"/>
        <v>117.15972069427113</v>
      </c>
      <c r="J57" s="33">
        <f t="shared" si="1"/>
        <v>99.308050108884913</v>
      </c>
      <c r="K57" s="33">
        <f t="shared" si="1"/>
        <v>72.530544230805589</v>
      </c>
    </row>
    <row r="58" spans="3:14">
      <c r="C58" s="5">
        <f t="shared" ref="C58:C68" si="6">C57+5</f>
        <v>10.01</v>
      </c>
      <c r="D58" s="18">
        <f t="shared" si="2"/>
        <v>3.8618827160493827E-6</v>
      </c>
      <c r="E58" s="18">
        <f t="shared" si="3"/>
        <v>3.2182355967078191E-7</v>
      </c>
      <c r="F58" s="18">
        <f t="shared" si="4"/>
        <v>7.9836745105226186</v>
      </c>
      <c r="G58" s="33">
        <f t="shared" si="5"/>
        <v>158.69989460776696</v>
      </c>
      <c r="H58" s="33">
        <f t="shared" si="1"/>
        <v>131.92238872968764</v>
      </c>
      <c r="I58" s="33">
        <f t="shared" si="1"/>
        <v>114.07071814430142</v>
      </c>
      <c r="J58" s="33">
        <f t="shared" si="1"/>
        <v>96.219047558915207</v>
      </c>
      <c r="K58" s="33">
        <f t="shared" si="1"/>
        <v>69.441541680835897</v>
      </c>
    </row>
    <row r="59" spans="3:14">
      <c r="C59" s="5">
        <f t="shared" si="6"/>
        <v>15.01</v>
      </c>
      <c r="D59" s="18">
        <f t="shared" si="2"/>
        <v>5.7908950617283946E-6</v>
      </c>
      <c r="E59" s="18">
        <f t="shared" si="3"/>
        <v>4.8257458847736626E-7</v>
      </c>
      <c r="F59" s="18">
        <f t="shared" si="4"/>
        <v>8.3888065628408608</v>
      </c>
      <c r="G59" s="33">
        <f t="shared" si="5"/>
        <v>156.89182362237528</v>
      </c>
      <c r="H59" s="33">
        <f t="shared" si="1"/>
        <v>130.11431774429596</v>
      </c>
      <c r="I59" s="33">
        <f t="shared" si="1"/>
        <v>112.26264715890974</v>
      </c>
      <c r="J59" s="33">
        <f t="shared" si="1"/>
        <v>94.410976573523527</v>
      </c>
      <c r="K59" s="33">
        <f t="shared" si="1"/>
        <v>67.633470695444203</v>
      </c>
    </row>
    <row r="60" spans="3:14">
      <c r="C60" s="5">
        <f t="shared" si="6"/>
        <v>20.009999999999998</v>
      </c>
      <c r="D60" s="18">
        <f t="shared" si="2"/>
        <v>7.7199074074074075E-6</v>
      </c>
      <c r="E60" s="18">
        <f t="shared" si="3"/>
        <v>6.4332561728395055E-7</v>
      </c>
      <c r="F60" s="18">
        <f t="shared" si="4"/>
        <v>8.6763220657911315</v>
      </c>
      <c r="G60" s="33">
        <f t="shared" si="5"/>
        <v>155.60866561066032</v>
      </c>
      <c r="H60" s="33">
        <f t="shared" si="1"/>
        <v>128.831159732581</v>
      </c>
      <c r="I60" s="33">
        <f t="shared" si="1"/>
        <v>110.97948914719478</v>
      </c>
      <c r="J60" s="33">
        <f t="shared" si="1"/>
        <v>93.127818561808567</v>
      </c>
      <c r="K60" s="33">
        <f t="shared" si="1"/>
        <v>66.350312683729243</v>
      </c>
      <c r="M60" s="33"/>
    </row>
    <row r="61" spans="3:14">
      <c r="C61" s="5">
        <f t="shared" si="6"/>
        <v>25.009999999999998</v>
      </c>
      <c r="D61" s="18">
        <f t="shared" si="2"/>
        <v>9.6489197530864194E-6</v>
      </c>
      <c r="E61" s="18">
        <f t="shared" si="3"/>
        <v>8.0407664609053495E-7</v>
      </c>
      <c r="F61" s="18">
        <f t="shared" si="4"/>
        <v>8.8993656620850174</v>
      </c>
      <c r="G61" s="33">
        <f t="shared" si="5"/>
        <v>154.61324040885575</v>
      </c>
      <c r="H61" s="33">
        <f t="shared" si="1"/>
        <v>127.83573453077642</v>
      </c>
      <c r="I61" s="33">
        <f t="shared" si="1"/>
        <v>109.9840639453902</v>
      </c>
      <c r="J61" s="33">
        <f t="shared" si="1"/>
        <v>92.132393360003988</v>
      </c>
      <c r="K61" s="33">
        <f t="shared" si="1"/>
        <v>65.354887481924663</v>
      </c>
    </row>
    <row r="62" spans="3:14">
      <c r="C62" s="5">
        <f t="shared" si="6"/>
        <v>30.009999999999998</v>
      </c>
      <c r="D62" s="18">
        <f t="shared" si="2"/>
        <v>1.1577932098765431E-5</v>
      </c>
      <c r="E62" s="18">
        <f t="shared" si="3"/>
        <v>9.6482767489711935E-7</v>
      </c>
      <c r="F62" s="18">
        <f t="shared" si="4"/>
        <v>9.0816205766477651</v>
      </c>
      <c r="G62" s="33">
        <f t="shared" si="5"/>
        <v>153.79985173452027</v>
      </c>
      <c r="H62" s="33">
        <f t="shared" si="1"/>
        <v>127.02234585644095</v>
      </c>
      <c r="I62" s="33">
        <f t="shared" si="1"/>
        <v>109.17067527105473</v>
      </c>
      <c r="J62" s="33">
        <f t="shared" si="1"/>
        <v>91.319004685668517</v>
      </c>
      <c r="K62" s="33">
        <f t="shared" si="1"/>
        <v>64.541498807589193</v>
      </c>
    </row>
    <row r="63" spans="3:14">
      <c r="C63" s="5">
        <f t="shared" si="6"/>
        <v>35.01</v>
      </c>
      <c r="D63" s="18">
        <f t="shared" si="2"/>
        <v>1.3506944444444443E-5</v>
      </c>
      <c r="E63" s="18">
        <f t="shared" si="3"/>
        <v>1.1255787037037035E-6</v>
      </c>
      <c r="F63" s="18">
        <f t="shared" si="4"/>
        <v>9.2357236521620631</v>
      </c>
      <c r="G63" s="33">
        <f t="shared" si="5"/>
        <v>153.11210239945123</v>
      </c>
      <c r="H63" s="33">
        <f t="shared" si="1"/>
        <v>126.33459652137191</v>
      </c>
      <c r="I63" s="33">
        <f t="shared" si="1"/>
        <v>108.48292593598569</v>
      </c>
      <c r="J63" s="33">
        <f t="shared" si="1"/>
        <v>90.631255350599474</v>
      </c>
      <c r="K63" s="33">
        <f t="shared" si="1"/>
        <v>63.85374947252015</v>
      </c>
    </row>
    <row r="64" spans="3:14">
      <c r="C64" s="5">
        <f t="shared" si="6"/>
        <v>40.01</v>
      </c>
      <c r="D64" s="18">
        <f t="shared" si="2"/>
        <v>1.5435956790123455E-5</v>
      </c>
      <c r="E64" s="18">
        <f t="shared" si="3"/>
        <v>1.2863297325102879E-6</v>
      </c>
      <c r="F64" s="18">
        <f t="shared" si="4"/>
        <v>9.3692193400646335</v>
      </c>
      <c r="G64" s="33">
        <f t="shared" si="5"/>
        <v>152.51632213819968</v>
      </c>
      <c r="H64" s="33">
        <f t="shared" si="1"/>
        <v>125.73881626012036</v>
      </c>
      <c r="I64" s="33">
        <f t="shared" si="1"/>
        <v>107.88714567473414</v>
      </c>
      <c r="J64" s="33">
        <f t="shared" si="1"/>
        <v>90.035475089347926</v>
      </c>
      <c r="K64" s="33">
        <f t="shared" si="1"/>
        <v>63.257969211268616</v>
      </c>
    </row>
    <row r="65" spans="3:11">
      <c r="C65" s="5">
        <f t="shared" si="6"/>
        <v>45.01</v>
      </c>
      <c r="D65" s="18">
        <f t="shared" si="2"/>
        <v>1.7364969135802467E-5</v>
      </c>
      <c r="E65" s="18">
        <f t="shared" si="3"/>
        <v>1.4470807613168723E-6</v>
      </c>
      <c r="F65" s="18">
        <f t="shared" si="4"/>
        <v>9.4869746045003307</v>
      </c>
      <c r="G65" s="33">
        <f t="shared" si="5"/>
        <v>151.9907900905994</v>
      </c>
      <c r="H65" s="33">
        <f t="shared" si="1"/>
        <v>125.21328421252008</v>
      </c>
      <c r="I65" s="33">
        <f t="shared" si="1"/>
        <v>107.36161362713386</v>
      </c>
      <c r="J65" s="33">
        <f t="shared" si="1"/>
        <v>89.509943041747647</v>
      </c>
      <c r="K65" s="33">
        <f t="shared" si="1"/>
        <v>62.732437163668322</v>
      </c>
    </row>
    <row r="66" spans="3:11">
      <c r="C66" s="5">
        <f t="shared" si="6"/>
        <v>50.01</v>
      </c>
      <c r="D66" s="18">
        <f t="shared" si="2"/>
        <v>1.9293981481481479E-5</v>
      </c>
      <c r="E66" s="18">
        <f t="shared" si="3"/>
        <v>1.6078317901234567E-6</v>
      </c>
      <c r="F66" s="18">
        <f t="shared" si="4"/>
        <v>9.5923129026263023</v>
      </c>
      <c r="G66" s="33">
        <f t="shared" si="5"/>
        <v>151.52067394105688</v>
      </c>
      <c r="H66" s="33">
        <f t="shared" si="1"/>
        <v>124.74316806297756</v>
      </c>
      <c r="I66" s="33">
        <f t="shared" si="1"/>
        <v>106.89149747759134</v>
      </c>
      <c r="J66" s="33">
        <f t="shared" si="1"/>
        <v>89.039826892205127</v>
      </c>
      <c r="K66" s="33">
        <f t="shared" si="1"/>
        <v>62.262321014125803</v>
      </c>
    </row>
    <row r="67" spans="3:11">
      <c r="C67" s="5">
        <f t="shared" si="6"/>
        <v>55.01</v>
      </c>
      <c r="D67" s="18">
        <f t="shared" si="2"/>
        <v>2.1222993827160495E-5</v>
      </c>
      <c r="E67" s="18">
        <f t="shared" si="3"/>
        <v>1.7685828189300411E-6</v>
      </c>
      <c r="F67" s="18">
        <f t="shared" si="4"/>
        <v>9.6876049040828569</v>
      </c>
      <c r="G67" s="33">
        <f t="shared" si="5"/>
        <v>151.09539358620074</v>
      </c>
      <c r="H67" s="33">
        <f t="shared" si="1"/>
        <v>124.31788770812142</v>
      </c>
      <c r="I67" s="33">
        <f t="shared" si="1"/>
        <v>106.4662171227352</v>
      </c>
      <c r="J67" s="33">
        <f t="shared" si="1"/>
        <v>88.614546537349</v>
      </c>
      <c r="K67" s="33">
        <f t="shared" si="1"/>
        <v>61.837040659269675</v>
      </c>
    </row>
    <row r="68" spans="3:11">
      <c r="C68" s="5">
        <f t="shared" si="6"/>
        <v>60.01</v>
      </c>
      <c r="D68" s="18">
        <f t="shared" si="2"/>
        <v>2.3152006172839507E-5</v>
      </c>
      <c r="E68" s="18">
        <f t="shared" si="3"/>
        <v>1.9293338477366255E-6</v>
      </c>
      <c r="F68" s="18">
        <f t="shared" si="4"/>
        <v>9.7746011321969117</v>
      </c>
      <c r="G68" s="33">
        <f t="shared" si="5"/>
        <v>150.70713658458493</v>
      </c>
      <c r="H68" s="33">
        <f t="shared" si="1"/>
        <v>123.92963070650562</v>
      </c>
      <c r="I68" s="33">
        <f t="shared" si="1"/>
        <v>106.0779601211194</v>
      </c>
      <c r="J68" s="33">
        <f t="shared" si="1"/>
        <v>88.226289535733201</v>
      </c>
      <c r="K68" s="33">
        <f t="shared" si="1"/>
        <v>61.448783657653863</v>
      </c>
    </row>
    <row r="69" spans="3:11">
      <c r="C69" s="5">
        <f>C68+1000</f>
        <v>1060.01</v>
      </c>
      <c r="D69" s="18">
        <f t="shared" si="2"/>
        <v>4.0895447530864195E-4</v>
      </c>
      <c r="E69" s="18">
        <f t="shared" si="3"/>
        <v>3.4079539609053496E-5</v>
      </c>
      <c r="F69" s="18">
        <f t="shared" si="4"/>
        <v>12.646123538219367</v>
      </c>
      <c r="G69" s="33">
        <f t="shared" si="5"/>
        <v>137.8917685668678</v>
      </c>
      <c r="H69" s="33">
        <f t="shared" si="1"/>
        <v>111.1142626887885</v>
      </c>
      <c r="I69" s="33">
        <f t="shared" si="1"/>
        <v>93.262592103402284</v>
      </c>
      <c r="J69" s="33">
        <f t="shared" si="1"/>
        <v>75.410921518016067</v>
      </c>
      <c r="K69" s="33">
        <f t="shared" si="1"/>
        <v>48.633415639936743</v>
      </c>
    </row>
    <row r="70" spans="3:11">
      <c r="C70" s="5">
        <f t="shared" ref="C70:C88" si="7">C69+1000</f>
        <v>2060.0100000000002</v>
      </c>
      <c r="D70" s="18">
        <f t="shared" si="2"/>
        <v>7.947569444444445E-4</v>
      </c>
      <c r="E70" s="18">
        <f t="shared" si="3"/>
        <v>6.6229745370370371E-5</v>
      </c>
      <c r="F70" s="18">
        <f t="shared" si="4"/>
        <v>13.310556033336265</v>
      </c>
      <c r="G70" s="33">
        <f t="shared" si="5"/>
        <v>134.92646105960452</v>
      </c>
      <c r="H70" s="33">
        <f t="shared" si="1"/>
        <v>108.14895518152522</v>
      </c>
      <c r="I70" s="33">
        <f t="shared" si="1"/>
        <v>90.297284596139008</v>
      </c>
      <c r="J70" s="33">
        <f t="shared" si="1"/>
        <v>72.445614010752792</v>
      </c>
      <c r="K70" s="33">
        <f t="shared" si="1"/>
        <v>45.668108132673467</v>
      </c>
    </row>
    <row r="71" spans="3:11">
      <c r="C71" s="5">
        <f t="shared" si="7"/>
        <v>3060.01</v>
      </c>
      <c r="D71" s="18">
        <f t="shared" si="2"/>
        <v>1.180559413580247E-3</v>
      </c>
      <c r="E71" s="18">
        <f t="shared" si="3"/>
        <v>9.8379951131687246E-5</v>
      </c>
      <c r="F71" s="18">
        <f t="shared" si="4"/>
        <v>13.706263380110432</v>
      </c>
      <c r="G71" s="33">
        <f t="shared" si="5"/>
        <v>133.16045175889712</v>
      </c>
      <c r="H71" s="33">
        <f t="shared" si="1"/>
        <v>106.38294588081781</v>
      </c>
      <c r="I71" s="33">
        <f t="shared" si="1"/>
        <v>88.531275295431598</v>
      </c>
      <c r="J71" s="33">
        <f t="shared" si="1"/>
        <v>70.679604710045382</v>
      </c>
      <c r="K71" s="33">
        <f t="shared" si="1"/>
        <v>43.902098831966072</v>
      </c>
    </row>
    <row r="72" spans="3:11">
      <c r="C72" s="5">
        <f t="shared" si="7"/>
        <v>4060.01</v>
      </c>
      <c r="D72" s="18">
        <f t="shared" si="2"/>
        <v>1.5663618827160494E-3</v>
      </c>
      <c r="E72" s="18">
        <f t="shared" si="3"/>
        <v>1.3053015689300413E-4</v>
      </c>
      <c r="F72" s="18">
        <f t="shared" si="4"/>
        <v>13.989030632842422</v>
      </c>
      <c r="G72" s="33">
        <f t="shared" si="5"/>
        <v>131.8984847968706</v>
      </c>
      <c r="H72" s="33">
        <f t="shared" si="5"/>
        <v>105.12097891879128</v>
      </c>
      <c r="I72" s="33">
        <f t="shared" si="5"/>
        <v>87.269308333405064</v>
      </c>
      <c r="J72" s="33">
        <f t="shared" si="5"/>
        <v>69.417637748018848</v>
      </c>
      <c r="K72" s="33">
        <f t="shared" si="5"/>
        <v>42.640131869939538</v>
      </c>
    </row>
    <row r="73" spans="3:11">
      <c r="C73" s="5">
        <f t="shared" si="7"/>
        <v>5060.01</v>
      </c>
      <c r="D73" s="18">
        <f t="shared" si="2"/>
        <v>1.9521643518518518E-3</v>
      </c>
      <c r="E73" s="18">
        <f t="shared" si="3"/>
        <v>1.62680362654321E-4</v>
      </c>
      <c r="F73" s="18">
        <f t="shared" si="4"/>
        <v>14.209213655759633</v>
      </c>
      <c r="G73" s="33">
        <f t="shared" si="5"/>
        <v>130.91582609846745</v>
      </c>
      <c r="H73" s="33">
        <f t="shared" si="5"/>
        <v>104.13832022038812</v>
      </c>
      <c r="I73" s="33">
        <f t="shared" si="5"/>
        <v>86.286649635001908</v>
      </c>
      <c r="J73" s="33">
        <f t="shared" si="5"/>
        <v>68.434979049615706</v>
      </c>
      <c r="K73" s="33">
        <f t="shared" si="5"/>
        <v>41.657473171536381</v>
      </c>
    </row>
    <row r="74" spans="3:11">
      <c r="C74" s="5">
        <f t="shared" si="7"/>
        <v>6060.01</v>
      </c>
      <c r="D74" s="18">
        <f t="shared" si="2"/>
        <v>2.3379668209876545E-3</v>
      </c>
      <c r="E74" s="18">
        <f t="shared" si="3"/>
        <v>1.9483056841563786E-4</v>
      </c>
      <c r="F74" s="18">
        <f t="shared" si="4"/>
        <v>14.389556646422506</v>
      </c>
      <c r="G74" s="33">
        <f t="shared" si="5"/>
        <v>130.11097018304321</v>
      </c>
      <c r="H74" s="33">
        <f t="shared" si="5"/>
        <v>103.33346430496388</v>
      </c>
      <c r="I74" s="33">
        <f t="shared" si="5"/>
        <v>85.481793719577666</v>
      </c>
      <c r="J74" s="33">
        <f t="shared" si="5"/>
        <v>67.630123134191464</v>
      </c>
      <c r="K74" s="33">
        <f t="shared" si="5"/>
        <v>40.85261725611214</v>
      </c>
    </row>
    <row r="75" spans="3:11">
      <c r="C75" s="5">
        <f t="shared" si="7"/>
        <v>7060.01</v>
      </c>
      <c r="D75" s="18">
        <f t="shared" si="2"/>
        <v>2.723769290123457E-3</v>
      </c>
      <c r="E75" s="18">
        <f t="shared" si="3"/>
        <v>2.2698077417695475E-4</v>
      </c>
      <c r="F75" s="18">
        <f t="shared" si="4"/>
        <v>14.542291664112369</v>
      </c>
      <c r="G75" s="33">
        <f t="shared" si="5"/>
        <v>129.42932637738005</v>
      </c>
      <c r="H75" s="33">
        <f t="shared" si="5"/>
        <v>102.65182049930074</v>
      </c>
      <c r="I75" s="33">
        <f t="shared" si="5"/>
        <v>84.800149913914524</v>
      </c>
      <c r="J75" s="33">
        <f t="shared" si="5"/>
        <v>66.948479328528308</v>
      </c>
      <c r="K75" s="33">
        <f t="shared" si="5"/>
        <v>40.170973450448997</v>
      </c>
    </row>
    <row r="76" spans="3:11">
      <c r="C76" s="5">
        <f t="shared" si="7"/>
        <v>8060.01</v>
      </c>
      <c r="D76" s="18">
        <f t="shared" si="2"/>
        <v>3.1095717592592594E-3</v>
      </c>
      <c r="E76" s="18">
        <f t="shared" si="3"/>
        <v>2.5913097993827164E-4</v>
      </c>
      <c r="F76" s="18">
        <f t="shared" si="4"/>
        <v>14.674759993390182</v>
      </c>
      <c r="G76" s="33">
        <f t="shared" si="5"/>
        <v>128.83813113306405</v>
      </c>
      <c r="H76" s="33">
        <f t="shared" si="5"/>
        <v>102.06062525498474</v>
      </c>
      <c r="I76" s="33">
        <f t="shared" si="5"/>
        <v>84.208954669598526</v>
      </c>
      <c r="J76" s="33">
        <f t="shared" si="5"/>
        <v>66.35728408421231</v>
      </c>
      <c r="K76" s="33">
        <f t="shared" si="5"/>
        <v>39.579778206133</v>
      </c>
    </row>
    <row r="77" spans="3:11">
      <c r="C77" s="5">
        <f t="shared" si="7"/>
        <v>9060.01</v>
      </c>
      <c r="D77" s="18">
        <f t="shared" si="2"/>
        <v>3.4953742283950619E-3</v>
      </c>
      <c r="E77" s="18">
        <f t="shared" si="3"/>
        <v>2.9128118569958847E-4</v>
      </c>
      <c r="F77" s="18">
        <f t="shared" si="4"/>
        <v>14.791715419984666</v>
      </c>
      <c r="G77" s="33">
        <f t="shared" si="5"/>
        <v>128.31616869587955</v>
      </c>
      <c r="H77" s="33">
        <f t="shared" si="5"/>
        <v>101.53866281780023</v>
      </c>
      <c r="I77" s="33">
        <f t="shared" si="5"/>
        <v>83.686992232414013</v>
      </c>
      <c r="J77" s="33">
        <f t="shared" si="5"/>
        <v>65.835321647027811</v>
      </c>
      <c r="K77" s="33">
        <f t="shared" si="5"/>
        <v>39.057815768948487</v>
      </c>
    </row>
    <row r="78" spans="3:11">
      <c r="C78" s="5">
        <f t="shared" si="7"/>
        <v>10060.01</v>
      </c>
      <c r="D78" s="18">
        <f t="shared" si="2"/>
        <v>3.8811766975308643E-3</v>
      </c>
      <c r="E78" s="18">
        <f t="shared" si="3"/>
        <v>3.2343139146090536E-4</v>
      </c>
      <c r="F78" s="18">
        <f t="shared" si="4"/>
        <v>14.896413354884512</v>
      </c>
      <c r="G78" s="33">
        <f t="shared" si="5"/>
        <v>127.84891043467898</v>
      </c>
      <c r="H78" s="33">
        <f t="shared" si="5"/>
        <v>101.07140455659967</v>
      </c>
      <c r="I78" s="33">
        <f t="shared" si="5"/>
        <v>83.219733971213458</v>
      </c>
      <c r="J78" s="33">
        <f t="shared" si="5"/>
        <v>65.368063385827242</v>
      </c>
      <c r="K78" s="33">
        <f t="shared" si="5"/>
        <v>38.590557507747917</v>
      </c>
    </row>
    <row r="79" spans="3:11">
      <c r="C79" s="5">
        <f t="shared" si="7"/>
        <v>11060.01</v>
      </c>
      <c r="D79" s="18">
        <f t="shared" si="2"/>
        <v>4.2669791666666672E-3</v>
      </c>
      <c r="E79" s="18">
        <f t="shared" si="3"/>
        <v>3.5558159722222225E-4</v>
      </c>
      <c r="F79" s="18">
        <f t="shared" si="4"/>
        <v>14.991181096430539</v>
      </c>
      <c r="G79" s="33">
        <f t="shared" si="5"/>
        <v>127.42596980862881</v>
      </c>
      <c r="H79" s="33">
        <f t="shared" si="5"/>
        <v>100.6484639305495</v>
      </c>
      <c r="I79" s="33">
        <f t="shared" si="5"/>
        <v>82.79679334516328</v>
      </c>
      <c r="J79" s="33">
        <f t="shared" si="5"/>
        <v>64.945122759777078</v>
      </c>
      <c r="K79" s="33">
        <f t="shared" si="5"/>
        <v>38.167616881697754</v>
      </c>
    </row>
    <row r="80" spans="3:11">
      <c r="C80" s="5">
        <f t="shared" si="7"/>
        <v>12060.01</v>
      </c>
      <c r="D80" s="18">
        <f t="shared" si="2"/>
        <v>4.6527816358024696E-3</v>
      </c>
      <c r="E80" s="18">
        <f t="shared" si="3"/>
        <v>3.8773180298353908E-4</v>
      </c>
      <c r="F80" s="18">
        <f t="shared" si="4"/>
        <v>15.077740216663718</v>
      </c>
      <c r="G80" s="33">
        <f t="shared" si="5"/>
        <v>127.03966358348792</v>
      </c>
      <c r="H80" s="33">
        <f t="shared" si="5"/>
        <v>100.26215770540861</v>
      </c>
      <c r="I80" s="33">
        <f t="shared" si="5"/>
        <v>82.410487120022395</v>
      </c>
      <c r="J80" s="33">
        <f t="shared" si="5"/>
        <v>64.558816534636165</v>
      </c>
      <c r="K80" s="33">
        <f t="shared" si="5"/>
        <v>37.781310656556855</v>
      </c>
    </row>
    <row r="81" spans="3:11">
      <c r="C81" s="5">
        <f t="shared" si="7"/>
        <v>13060.01</v>
      </c>
      <c r="D81" s="18">
        <f t="shared" si="2"/>
        <v>5.0385841049382721E-3</v>
      </c>
      <c r="E81" s="18">
        <f t="shared" si="3"/>
        <v>4.1988200874485597E-4</v>
      </c>
      <c r="F81" s="18">
        <f t="shared" si="4"/>
        <v>15.157400085722402</v>
      </c>
      <c r="G81" s="33">
        <f t="shared" si="5"/>
        <v>126.68414814816026</v>
      </c>
      <c r="H81" s="33">
        <f t="shared" si="5"/>
        <v>99.906642270080937</v>
      </c>
      <c r="I81" s="33">
        <f t="shared" si="5"/>
        <v>82.054971684694735</v>
      </c>
      <c r="J81" s="33">
        <f t="shared" si="5"/>
        <v>64.203301099308533</v>
      </c>
      <c r="K81" s="33">
        <f t="shared" si="5"/>
        <v>37.425795221229208</v>
      </c>
    </row>
    <row r="82" spans="3:11">
      <c r="C82" s="5">
        <f t="shared" si="7"/>
        <v>14060.01</v>
      </c>
      <c r="D82" s="18">
        <f t="shared" si="2"/>
        <v>5.4243865740740745E-3</v>
      </c>
      <c r="E82" s="18">
        <f t="shared" si="3"/>
        <v>4.5203221450617286E-4</v>
      </c>
      <c r="F82" s="18">
        <f t="shared" si="4"/>
        <v>15.231179793797446</v>
      </c>
      <c r="G82" s="33">
        <f t="shared" si="5"/>
        <v>126.35487538704984</v>
      </c>
      <c r="H82" s="33">
        <f t="shared" si="5"/>
        <v>99.577369508970534</v>
      </c>
      <c r="I82" s="33">
        <f t="shared" si="5"/>
        <v>81.725698923584318</v>
      </c>
      <c r="J82" s="33">
        <f t="shared" si="5"/>
        <v>63.874028338198116</v>
      </c>
      <c r="K82" s="33">
        <f t="shared" si="5"/>
        <v>37.096522460118791</v>
      </c>
    </row>
    <row r="83" spans="3:11">
      <c r="C83" s="5">
        <f t="shared" si="7"/>
        <v>15060.01</v>
      </c>
      <c r="D83" s="18">
        <f t="shared" si="2"/>
        <v>5.810189043209877E-3</v>
      </c>
      <c r="E83" s="18">
        <f t="shared" si="3"/>
        <v>4.8418242026748969E-4</v>
      </c>
      <c r="F83" s="18">
        <f t="shared" si="4"/>
        <v>15.299888082559777</v>
      </c>
      <c r="G83" s="33">
        <f t="shared" si="5"/>
        <v>126.04823595268218</v>
      </c>
      <c r="H83" s="33">
        <f t="shared" si="5"/>
        <v>99.270730074602852</v>
      </c>
      <c r="I83" s="33">
        <f t="shared" si="5"/>
        <v>81.419059489216636</v>
      </c>
      <c r="J83" s="33">
        <f t="shared" si="5"/>
        <v>63.567388903830434</v>
      </c>
      <c r="K83" s="33">
        <f t="shared" si="5"/>
        <v>36.789883025751124</v>
      </c>
    </row>
    <row r="84" spans="3:11">
      <c r="C84" s="5">
        <f t="shared" si="7"/>
        <v>16060.01</v>
      </c>
      <c r="D84" s="18">
        <f t="shared" si="2"/>
        <v>6.1959915123456794E-3</v>
      </c>
      <c r="E84" s="18">
        <f t="shared" si="3"/>
        <v>5.1633262602880658E-4</v>
      </c>
      <c r="F84" s="18">
        <f t="shared" si="4"/>
        <v>15.364177527361054</v>
      </c>
      <c r="G84" s="33">
        <f t="shared" si="5"/>
        <v>125.76131745500473</v>
      </c>
      <c r="H84" s="33">
        <f t="shared" si="5"/>
        <v>98.983811576925405</v>
      </c>
      <c r="I84" s="33">
        <f t="shared" si="5"/>
        <v>81.132140991539202</v>
      </c>
      <c r="J84" s="33">
        <f t="shared" si="5"/>
        <v>63.280470406152986</v>
      </c>
      <c r="K84" s="33">
        <f t="shared" si="5"/>
        <v>36.502964528073662</v>
      </c>
    </row>
    <row r="85" spans="3:11">
      <c r="C85" s="5">
        <f t="shared" si="7"/>
        <v>17060.010000000002</v>
      </c>
      <c r="D85" s="18">
        <f t="shared" si="2"/>
        <v>6.5817939814814819E-3</v>
      </c>
      <c r="E85" s="18">
        <f t="shared" si="3"/>
        <v>5.4848283179012353E-4</v>
      </c>
      <c r="F85" s="18">
        <f t="shared" si="4"/>
        <v>15.42458232440746</v>
      </c>
      <c r="G85" s="33">
        <f t="shared" si="5"/>
        <v>125.49173582034234</v>
      </c>
      <c r="H85" s="33">
        <f t="shared" si="5"/>
        <v>98.714229942263017</v>
      </c>
      <c r="I85" s="33">
        <f t="shared" si="5"/>
        <v>80.862559356876815</v>
      </c>
      <c r="J85" s="33">
        <f t="shared" si="5"/>
        <v>63.010888771490599</v>
      </c>
      <c r="K85" s="33">
        <f t="shared" si="5"/>
        <v>36.233382893411274</v>
      </c>
    </row>
    <row r="86" spans="3:11">
      <c r="C86" s="5">
        <f t="shared" si="7"/>
        <v>18060.010000000002</v>
      </c>
      <c r="D86" s="18">
        <f t="shared" si="2"/>
        <v>6.9675964506172843E-3</v>
      </c>
      <c r="E86" s="18">
        <f t="shared" si="3"/>
        <v>5.8063303755144036E-4</v>
      </c>
      <c r="F86" s="18">
        <f t="shared" si="4"/>
        <v>15.481545297876169</v>
      </c>
      <c r="G86" s="33">
        <f t="shared" si="5"/>
        <v>125.23751476086048</v>
      </c>
      <c r="H86" s="33">
        <f t="shared" si="5"/>
        <v>98.460008882781153</v>
      </c>
      <c r="I86" s="33">
        <f t="shared" si="5"/>
        <v>80.608338297394937</v>
      </c>
      <c r="J86" s="33">
        <f t="shared" si="5"/>
        <v>62.756667712008735</v>
      </c>
      <c r="K86" s="33">
        <f t="shared" si="5"/>
        <v>35.97916183392941</v>
      </c>
    </row>
    <row r="87" spans="3:11">
      <c r="C87" s="5">
        <f t="shared" si="7"/>
        <v>19060.010000000002</v>
      </c>
      <c r="D87" s="18">
        <f t="shared" si="2"/>
        <v>7.3533989197530876E-3</v>
      </c>
      <c r="E87" s="18">
        <f t="shared" si="3"/>
        <v>6.127832433127573E-4</v>
      </c>
      <c r="F87" s="18">
        <f t="shared" si="4"/>
        <v>15.535437619062517</v>
      </c>
      <c r="G87" s="33">
        <f t="shared" si="5"/>
        <v>124.99699776963534</v>
      </c>
      <c r="H87" s="33">
        <f t="shared" si="5"/>
        <v>98.219491891556032</v>
      </c>
      <c r="I87" s="33">
        <f t="shared" si="5"/>
        <v>80.367821306169816</v>
      </c>
      <c r="J87" s="33">
        <f t="shared" si="5"/>
        <v>62.5161507207836</v>
      </c>
      <c r="K87" s="33">
        <f t="shared" si="5"/>
        <v>35.738644842704275</v>
      </c>
    </row>
    <row r="88" spans="3:11">
      <c r="C88" s="5">
        <f t="shared" si="7"/>
        <v>20060.010000000002</v>
      </c>
      <c r="D88" s="18">
        <f t="shared" si="2"/>
        <v>7.7392013888888901E-3</v>
      </c>
      <c r="E88" s="18">
        <f t="shared" si="3"/>
        <v>6.4493344907407414E-4</v>
      </c>
      <c r="F88" s="18">
        <f t="shared" si="4"/>
        <v>15.586573477215779</v>
      </c>
      <c r="G88" s="33">
        <f t="shared" si="5"/>
        <v>124.76878264592207</v>
      </c>
      <c r="H88" s="33">
        <f t="shared" si="5"/>
        <v>97.991276767842749</v>
      </c>
      <c r="I88" s="33">
        <f t="shared" si="5"/>
        <v>80.139606182456546</v>
      </c>
      <c r="J88" s="33">
        <f t="shared" si="5"/>
        <v>62.28793559707033</v>
      </c>
      <c r="K88" s="33">
        <f t="shared" si="5"/>
        <v>35.510429718991006</v>
      </c>
    </row>
    <row r="89" spans="3:11">
      <c r="C89" s="5">
        <f>C88+10000</f>
        <v>30060.010000000002</v>
      </c>
      <c r="D89" s="18">
        <f t="shared" si="2"/>
        <v>1.1597226080246914E-2</v>
      </c>
      <c r="E89" s="18">
        <f t="shared" si="3"/>
        <v>9.6643550668724292E-4</v>
      </c>
      <c r="F89" s="18">
        <f t="shared" si="4"/>
        <v>15.991040913170398</v>
      </c>
      <c r="G89" s="33">
        <f t="shared" si="5"/>
        <v>122.96367778862766</v>
      </c>
      <c r="H89" s="33">
        <f t="shared" si="5"/>
        <v>96.186171910548353</v>
      </c>
      <c r="I89" s="33">
        <f t="shared" si="5"/>
        <v>78.334501325162137</v>
      </c>
      <c r="J89" s="33">
        <f t="shared" si="5"/>
        <v>60.48283073977592</v>
      </c>
      <c r="K89" s="33">
        <f t="shared" si="5"/>
        <v>33.705324861696596</v>
      </c>
    </row>
    <row r="90" spans="3:11">
      <c r="C90" s="5">
        <f t="shared" ref="C90:C101" si="8">C89+10000</f>
        <v>40060.01</v>
      </c>
      <c r="D90" s="18">
        <f t="shared" si="2"/>
        <v>1.545525077160494E-2</v>
      </c>
      <c r="E90" s="18">
        <f t="shared" si="3"/>
        <v>1.2879375643004116E-3</v>
      </c>
      <c r="F90" s="18">
        <f t="shared" si="4"/>
        <v>16.278223776040829</v>
      </c>
      <c r="G90" s="33">
        <f t="shared" si="5"/>
        <v>121.6820043221949</v>
      </c>
      <c r="H90" s="33">
        <f t="shared" si="5"/>
        <v>94.904498444115575</v>
      </c>
      <c r="I90" s="33">
        <f t="shared" si="5"/>
        <v>77.052827858729358</v>
      </c>
      <c r="J90" s="33">
        <f t="shared" si="5"/>
        <v>59.201157273343156</v>
      </c>
      <c r="K90" s="33">
        <f t="shared" si="5"/>
        <v>32.423651395263832</v>
      </c>
    </row>
    <row r="91" spans="3:11">
      <c r="C91" s="5">
        <f t="shared" si="8"/>
        <v>50060.01</v>
      </c>
      <c r="D91" s="18">
        <f t="shared" si="2"/>
        <v>1.9313275462962964E-2</v>
      </c>
      <c r="E91" s="18">
        <f t="shared" si="3"/>
        <v>1.6094396219135804E-3</v>
      </c>
      <c r="F91" s="18">
        <f t="shared" si="4"/>
        <v>16.501067681941521</v>
      </c>
      <c r="G91" s="33">
        <f t="shared" si="5"/>
        <v>120.6874703221699</v>
      </c>
      <c r="H91" s="33">
        <f t="shared" si="5"/>
        <v>93.909964444090576</v>
      </c>
      <c r="I91" s="33">
        <f t="shared" si="5"/>
        <v>76.058293858704374</v>
      </c>
      <c r="J91" s="33">
        <f t="shared" si="5"/>
        <v>58.206623273318158</v>
      </c>
      <c r="K91" s="33">
        <f t="shared" si="5"/>
        <v>31.429117395238848</v>
      </c>
    </row>
    <row r="92" spans="3:11">
      <c r="C92" s="5">
        <f t="shared" si="8"/>
        <v>60060.01</v>
      </c>
      <c r="D92" s="18">
        <f t="shared" si="2"/>
        <v>2.3171300154320989E-2</v>
      </c>
      <c r="E92" s="18">
        <f t="shared" si="3"/>
        <v>1.9309416795267491E-3</v>
      </c>
      <c r="F92" s="18">
        <f t="shared" si="4"/>
        <v>16.683189425232964</v>
      </c>
      <c r="G92" s="33">
        <f t="shared" si="5"/>
        <v>119.87467598025113</v>
      </c>
      <c r="H92" s="33">
        <f t="shared" si="5"/>
        <v>93.097170102171816</v>
      </c>
      <c r="I92" s="33">
        <f t="shared" si="5"/>
        <v>75.2454995167856</v>
      </c>
      <c r="J92" s="33">
        <f t="shared" si="5"/>
        <v>57.393828931399383</v>
      </c>
      <c r="K92" s="33">
        <f t="shared" si="5"/>
        <v>30.616323053320059</v>
      </c>
    </row>
    <row r="93" spans="3:11">
      <c r="C93" s="5">
        <f t="shared" si="8"/>
        <v>70060.010000000009</v>
      </c>
      <c r="D93" s="18">
        <f t="shared" si="2"/>
        <v>2.7029324845679017E-2</v>
      </c>
      <c r="E93" s="18">
        <f t="shared" si="3"/>
        <v>2.2524437371399179E-3</v>
      </c>
      <c r="F93" s="18">
        <f t="shared" si="4"/>
        <v>16.837197356681756</v>
      </c>
      <c r="G93" s="33">
        <f t="shared" si="5"/>
        <v>119.18735126531098</v>
      </c>
      <c r="H93" s="33">
        <f t="shared" si="5"/>
        <v>92.409845387231655</v>
      </c>
      <c r="I93" s="33">
        <f t="shared" si="5"/>
        <v>74.558174801845453</v>
      </c>
      <c r="J93" s="33">
        <f t="shared" si="5"/>
        <v>56.706504216459237</v>
      </c>
      <c r="K93" s="33">
        <f t="shared" si="5"/>
        <v>29.928998338379913</v>
      </c>
    </row>
    <row r="94" spans="3:11">
      <c r="C94" s="5">
        <f t="shared" si="8"/>
        <v>80060.010000000009</v>
      </c>
      <c r="D94" s="18">
        <f t="shared" si="2"/>
        <v>3.0887349537037041E-2</v>
      </c>
      <c r="E94" s="18">
        <f t="shared" si="3"/>
        <v>2.5739457947530869E-3</v>
      </c>
      <c r="F94" s="18">
        <f t="shared" si="4"/>
        <v>16.970621674648367</v>
      </c>
      <c r="G94" s="33">
        <f t="shared" si="5"/>
        <v>118.59188952220605</v>
      </c>
      <c r="H94" s="33">
        <f t="shared" si="5"/>
        <v>91.814383644126721</v>
      </c>
      <c r="I94" s="33">
        <f t="shared" si="5"/>
        <v>73.962713058740505</v>
      </c>
      <c r="J94" s="33">
        <f t="shared" si="5"/>
        <v>56.111042473354303</v>
      </c>
      <c r="K94" s="33">
        <f t="shared" si="5"/>
        <v>29.333536595274978</v>
      </c>
    </row>
    <row r="95" spans="3:11">
      <c r="C95" s="5">
        <f t="shared" si="8"/>
        <v>90060.010000000009</v>
      </c>
      <c r="D95" s="18">
        <f t="shared" si="2"/>
        <v>3.4745374228395062E-2</v>
      </c>
      <c r="E95" s="18">
        <f t="shared" si="3"/>
        <v>2.8954478523662555E-3</v>
      </c>
      <c r="F95" s="18">
        <f t="shared" si="4"/>
        <v>17.088321422088132</v>
      </c>
      <c r="G95" s="33">
        <f t="shared" si="5"/>
        <v>118.06660524238657</v>
      </c>
      <c r="H95" s="33">
        <f t="shared" si="5"/>
        <v>91.289099364307262</v>
      </c>
      <c r="I95" s="33">
        <f t="shared" si="5"/>
        <v>73.437428778921046</v>
      </c>
      <c r="J95" s="33">
        <f t="shared" si="5"/>
        <v>55.585758193534829</v>
      </c>
      <c r="K95" s="33">
        <f t="shared" si="5"/>
        <v>28.808252315455519</v>
      </c>
    </row>
    <row r="96" spans="3:11">
      <c r="C96" s="5">
        <f t="shared" si="8"/>
        <v>100060.01000000001</v>
      </c>
      <c r="D96" s="18">
        <f t="shared" si="2"/>
        <v>3.860339891975309E-2</v>
      </c>
      <c r="E96" s="18">
        <f t="shared" si="3"/>
        <v>3.216949909979424E-3</v>
      </c>
      <c r="F96" s="18">
        <f t="shared" si="4"/>
        <v>17.193615302177715</v>
      </c>
      <c r="G96" s="33">
        <f t="shared" si="5"/>
        <v>117.59668732688249</v>
      </c>
      <c r="H96" s="33">
        <f t="shared" si="5"/>
        <v>90.819181448803164</v>
      </c>
      <c r="I96" s="33">
        <f t="shared" si="5"/>
        <v>72.967510863416948</v>
      </c>
      <c r="J96" s="33">
        <f t="shared" si="5"/>
        <v>55.115840278030731</v>
      </c>
      <c r="K96" s="33">
        <f t="shared" si="5"/>
        <v>28.338334399951421</v>
      </c>
    </row>
    <row r="97" spans="3:11">
      <c r="C97" s="5">
        <f t="shared" si="8"/>
        <v>110060.01000000001</v>
      </c>
      <c r="D97" s="18">
        <f t="shared" si="2"/>
        <v>4.2461423611111111E-2</v>
      </c>
      <c r="E97" s="18">
        <f t="shared" si="3"/>
        <v>3.538451967592593E-3</v>
      </c>
      <c r="F97" s="18">
        <f t="shared" si="4"/>
        <v>17.288870958668767</v>
      </c>
      <c r="G97" s="33">
        <f t="shared" si="5"/>
        <v>117.17156917661424</v>
      </c>
      <c r="H97" s="33">
        <f t="shared" si="5"/>
        <v>90.394063298534917</v>
      </c>
      <c r="I97" s="33">
        <f t="shared" si="5"/>
        <v>72.542392713148715</v>
      </c>
      <c r="J97" s="33">
        <f t="shared" si="5"/>
        <v>54.690722127762498</v>
      </c>
      <c r="K97" s="33">
        <f t="shared" si="5"/>
        <v>27.913216249683174</v>
      </c>
    </row>
    <row r="98" spans="3:11">
      <c r="C98" s="5">
        <f t="shared" si="8"/>
        <v>120060.01000000001</v>
      </c>
      <c r="D98" s="18">
        <f t="shared" si="2"/>
        <v>4.6319448302469139E-2</v>
      </c>
      <c r="E98" s="18">
        <f t="shared" si="3"/>
        <v>3.8599540252057616E-3</v>
      </c>
      <c r="F98" s="18">
        <f t="shared" si="4"/>
        <v>17.375836897293009</v>
      </c>
      <c r="G98" s="33">
        <f t="shared" si="5"/>
        <v>116.78344735449701</v>
      </c>
      <c r="H98" s="33">
        <f t="shared" si="5"/>
        <v>90.005941476417703</v>
      </c>
      <c r="I98" s="33">
        <f t="shared" si="5"/>
        <v>72.154270891031487</v>
      </c>
      <c r="J98" s="33">
        <f t="shared" si="5"/>
        <v>54.302600305645271</v>
      </c>
      <c r="K98" s="33">
        <f t="shared" si="5"/>
        <v>27.525094427565961</v>
      </c>
    </row>
    <row r="99" spans="3:11">
      <c r="C99" s="5">
        <f t="shared" si="8"/>
        <v>130060.01000000001</v>
      </c>
      <c r="D99" s="18">
        <f t="shared" si="2"/>
        <v>5.0177472993827167E-2</v>
      </c>
      <c r="E99" s="18">
        <f t="shared" si="3"/>
        <v>4.1814560828189306E-3</v>
      </c>
      <c r="F99" s="18">
        <f t="shared" si="4"/>
        <v>17.455841155506221</v>
      </c>
      <c r="G99" s="33">
        <f t="shared" si="5"/>
        <v>116.4263949387344</v>
      </c>
      <c r="H99" s="33">
        <f t="shared" si="5"/>
        <v>89.648889060655094</v>
      </c>
      <c r="I99" s="33">
        <f t="shared" si="5"/>
        <v>71.797218475268878</v>
      </c>
      <c r="J99" s="33">
        <f t="shared" si="5"/>
        <v>53.945547889882661</v>
      </c>
      <c r="K99" s="33">
        <f t="shared" si="5"/>
        <v>27.168042011803351</v>
      </c>
    </row>
    <row r="100" spans="3:11">
      <c r="C100" s="5">
        <f t="shared" si="8"/>
        <v>140060.01</v>
      </c>
      <c r="D100" s="18">
        <f t="shared" si="2"/>
        <v>5.4035497685185188E-2</v>
      </c>
      <c r="E100" s="18">
        <f t="shared" si="3"/>
        <v>4.5029581404320987E-3</v>
      </c>
      <c r="F100" s="18">
        <f t="shared" si="4"/>
        <v>17.52991616980297</v>
      </c>
      <c r="G100" s="33">
        <f t="shared" si="5"/>
        <v>116.09580425027607</v>
      </c>
      <c r="H100" s="33">
        <f t="shared" si="5"/>
        <v>89.31829837219675</v>
      </c>
      <c r="I100" s="33">
        <f t="shared" si="5"/>
        <v>71.466627786810548</v>
      </c>
      <c r="J100" s="33">
        <f t="shared" si="5"/>
        <v>53.614957201424332</v>
      </c>
      <c r="K100" s="33">
        <f t="shared" si="5"/>
        <v>26.837451323345007</v>
      </c>
    </row>
    <row r="101" spans="3:11">
      <c r="C101" s="5">
        <f t="shared" si="8"/>
        <v>150060.01</v>
      </c>
      <c r="D101" s="18">
        <f t="shared" si="2"/>
        <v>5.7893522376543216E-2</v>
      </c>
      <c r="E101" s="18">
        <f t="shared" si="3"/>
        <v>4.8244601980452677E-3</v>
      </c>
      <c r="F101" s="18">
        <f t="shared" si="4"/>
        <v>17.598880476935218</v>
      </c>
      <c r="G101" s="33">
        <f t="shared" si="5"/>
        <v>115.7880222270075</v>
      </c>
      <c r="H101" s="33">
        <f t="shared" si="5"/>
        <v>89.010516348928178</v>
      </c>
      <c r="I101" s="33">
        <f t="shared" si="5"/>
        <v>71.158845763541976</v>
      </c>
      <c r="J101" s="33">
        <f t="shared" si="5"/>
        <v>53.307175178155759</v>
      </c>
      <c r="K101" s="33">
        <f t="shared" si="5"/>
        <v>26.529669300076435</v>
      </c>
    </row>
    <row r="102" spans="3:11">
      <c r="C102" s="5">
        <f>C101+100000</f>
        <v>250060.01</v>
      </c>
      <c r="D102" s="18">
        <f t="shared" si="2"/>
        <v>9.6473769290123454E-2</v>
      </c>
      <c r="E102" s="18">
        <f t="shared" si="3"/>
        <v>8.0394807741769551E-3</v>
      </c>
      <c r="F102" s="18">
        <f t="shared" si="4"/>
        <v>18.109546125234882</v>
      </c>
      <c r="G102" s="33">
        <f t="shared" si="5"/>
        <v>113.50896349382793</v>
      </c>
      <c r="H102" s="33">
        <f t="shared" si="5"/>
        <v>86.73145761574861</v>
      </c>
      <c r="I102" s="33">
        <f t="shared" si="5"/>
        <v>68.879787030362394</v>
      </c>
      <c r="J102" s="33">
        <f t="shared" si="5"/>
        <v>51.028116444976192</v>
      </c>
      <c r="K102" s="33">
        <f t="shared" si="5"/>
        <v>24.250610566896867</v>
      </c>
    </row>
    <row r="103" spans="3:11">
      <c r="C103" s="5">
        <f t="shared" ref="C103:C130" si="9">C102+100000</f>
        <v>350060.01</v>
      </c>
      <c r="D103" s="18">
        <f t="shared" si="2"/>
        <v>0.13505401620370372</v>
      </c>
      <c r="E103" s="18">
        <f t="shared" si="3"/>
        <v>1.1254501350308642E-2</v>
      </c>
      <c r="F103" s="18">
        <f t="shared" si="4"/>
        <v>18.445949793106848</v>
      </c>
      <c r="G103" s="33">
        <f t="shared" si="5"/>
        <v>112.00762162818643</v>
      </c>
      <c r="H103" s="33">
        <f t="shared" si="5"/>
        <v>85.230115750107103</v>
      </c>
      <c r="I103" s="33">
        <f t="shared" si="5"/>
        <v>67.378445164720901</v>
      </c>
      <c r="J103" s="33">
        <f t="shared" si="5"/>
        <v>49.526774579334685</v>
      </c>
      <c r="K103" s="33">
        <f t="shared" si="5"/>
        <v>22.74926870125536</v>
      </c>
    </row>
    <row r="104" spans="3:11">
      <c r="C104" s="5">
        <f t="shared" si="9"/>
        <v>450060.01</v>
      </c>
      <c r="D104" s="18">
        <f t="shared" si="2"/>
        <v>0.17363426311728394</v>
      </c>
      <c r="E104" s="18">
        <f t="shared" si="3"/>
        <v>1.446952192644033E-2</v>
      </c>
      <c r="F104" s="18">
        <f t="shared" si="4"/>
        <v>18.697226125606488</v>
      </c>
      <c r="G104" s="33">
        <f t="shared" si="5"/>
        <v>110.88619604976455</v>
      </c>
      <c r="H104" s="33">
        <f t="shared" si="5"/>
        <v>84.108690171685225</v>
      </c>
      <c r="I104" s="33">
        <f t="shared" si="5"/>
        <v>66.257019586299009</v>
      </c>
      <c r="J104" s="33">
        <f t="shared" si="5"/>
        <v>48.405349000912793</v>
      </c>
      <c r="K104" s="33">
        <f t="shared" si="5"/>
        <v>21.627843122833468</v>
      </c>
    </row>
    <row r="105" spans="3:11">
      <c r="C105" s="5">
        <f t="shared" si="9"/>
        <v>550060.01</v>
      </c>
      <c r="D105" s="18">
        <f t="shared" si="2"/>
        <v>0.2122145100308642</v>
      </c>
      <c r="E105" s="18">
        <f t="shared" si="3"/>
        <v>1.7684542502572016E-2</v>
      </c>
      <c r="F105" s="18">
        <f t="shared" si="4"/>
        <v>18.89787257754309</v>
      </c>
      <c r="G105" s="33">
        <f t="shared" si="5"/>
        <v>109.99072745873985</v>
      </c>
      <c r="H105" s="33">
        <f t="shared" si="5"/>
        <v>83.21322158066053</v>
      </c>
      <c r="I105" s="33">
        <f t="shared" si="5"/>
        <v>65.361550995274328</v>
      </c>
      <c r="J105" s="33">
        <f t="shared" si="5"/>
        <v>47.509880409888112</v>
      </c>
      <c r="K105" s="33">
        <f t="shared" si="5"/>
        <v>20.732374531808802</v>
      </c>
    </row>
    <row r="106" spans="3:11">
      <c r="C106" s="5">
        <f t="shared" si="9"/>
        <v>650060.01</v>
      </c>
      <c r="D106" s="18">
        <f t="shared" si="2"/>
        <v>0.25079475694444447</v>
      </c>
      <c r="E106" s="18">
        <f t="shared" si="3"/>
        <v>2.0899563078703703E-2</v>
      </c>
      <c r="F106" s="18">
        <f t="shared" si="4"/>
        <v>19.06490987788272</v>
      </c>
      <c r="G106" s="33">
        <f t="shared" si="5"/>
        <v>109.24525374345603</v>
      </c>
      <c r="H106" s="33">
        <f t="shared" si="5"/>
        <v>82.467747865376708</v>
      </c>
      <c r="I106" s="33">
        <f t="shared" si="5"/>
        <v>64.616077279990506</v>
      </c>
      <c r="J106" s="33">
        <f t="shared" si="5"/>
        <v>46.76440669460429</v>
      </c>
      <c r="K106" s="33">
        <f t="shared" si="5"/>
        <v>19.98690081652498</v>
      </c>
    </row>
    <row r="107" spans="3:11">
      <c r="C107" s="5">
        <f t="shared" si="9"/>
        <v>750060.01</v>
      </c>
      <c r="D107" s="18">
        <f t="shared" si="2"/>
        <v>0.28937500385802467</v>
      </c>
      <c r="E107" s="18">
        <f t="shared" si="3"/>
        <v>2.4114583654835393E-2</v>
      </c>
      <c r="F107" s="18">
        <f t="shared" si="4"/>
        <v>19.207998412840421</v>
      </c>
      <c r="G107" s="33">
        <f t="shared" si="5"/>
        <v>108.60666139580343</v>
      </c>
      <c r="H107" s="33">
        <f t="shared" si="5"/>
        <v>81.829155517724104</v>
      </c>
      <c r="I107" s="33">
        <f t="shared" si="5"/>
        <v>63.977484932337902</v>
      </c>
      <c r="J107" s="33">
        <f t="shared" si="5"/>
        <v>46.125814346951685</v>
      </c>
      <c r="K107" s="33">
        <f t="shared" si="5"/>
        <v>19.348308468872375</v>
      </c>
    </row>
    <row r="108" spans="3:11">
      <c r="C108" s="5">
        <f t="shared" si="9"/>
        <v>850060.01</v>
      </c>
      <c r="D108" s="18">
        <f t="shared" si="2"/>
        <v>0.32795525077160492</v>
      </c>
      <c r="E108" s="18">
        <f t="shared" si="3"/>
        <v>2.7329604230967079E-2</v>
      </c>
      <c r="F108" s="18">
        <f t="shared" si="4"/>
        <v>19.333152143169926</v>
      </c>
      <c r="G108" s="33">
        <f t="shared" si="5"/>
        <v>108.0481106042098</v>
      </c>
      <c r="H108" s="33">
        <f t="shared" si="5"/>
        <v>81.270604726130472</v>
      </c>
      <c r="I108" s="33">
        <f t="shared" si="5"/>
        <v>63.418934140744256</v>
      </c>
      <c r="J108" s="33">
        <f t="shared" si="5"/>
        <v>45.567263555358039</v>
      </c>
      <c r="K108" s="33">
        <f t="shared" si="5"/>
        <v>18.789757677278715</v>
      </c>
    </row>
    <row r="109" spans="3:11">
      <c r="C109" s="5">
        <f t="shared" si="9"/>
        <v>950060.01</v>
      </c>
      <c r="D109" s="18">
        <f t="shared" si="2"/>
        <v>0.36653549768518517</v>
      </c>
      <c r="E109" s="18">
        <f t="shared" si="3"/>
        <v>3.0544624807098766E-2</v>
      </c>
      <c r="F109" s="18">
        <f t="shared" si="4"/>
        <v>19.444370347198223</v>
      </c>
      <c r="G109" s="33">
        <f t="shared" si="5"/>
        <v>107.55175291885692</v>
      </c>
      <c r="H109" s="33">
        <f t="shared" si="5"/>
        <v>80.77424704077761</v>
      </c>
      <c r="I109" s="33">
        <f t="shared" si="5"/>
        <v>62.922576455391393</v>
      </c>
      <c r="J109" s="33">
        <f t="shared" si="5"/>
        <v>45.070905870005177</v>
      </c>
      <c r="K109" s="33">
        <f t="shared" si="5"/>
        <v>18.293399991925867</v>
      </c>
    </row>
    <row r="110" spans="3:11">
      <c r="C110" s="5">
        <f t="shared" si="9"/>
        <v>1050060.01</v>
      </c>
      <c r="D110" s="18">
        <f t="shared" si="2"/>
        <v>0.40511574459876543</v>
      </c>
      <c r="E110" s="18">
        <f t="shared" si="3"/>
        <v>3.3759645383230452E-2</v>
      </c>
      <c r="F110" s="18">
        <f t="shared" si="4"/>
        <v>19.544447790077012</v>
      </c>
      <c r="G110" s="33">
        <f t="shared" si="5"/>
        <v>107.10511553303195</v>
      </c>
      <c r="H110" s="33">
        <f t="shared" si="5"/>
        <v>80.327609654952624</v>
      </c>
      <c r="I110" s="33">
        <f t="shared" si="5"/>
        <v>62.475939069566408</v>
      </c>
      <c r="J110" s="33">
        <f t="shared" si="5"/>
        <v>44.624268484180192</v>
      </c>
      <c r="K110" s="33">
        <f t="shared" si="5"/>
        <v>17.846762606100867</v>
      </c>
    </row>
    <row r="111" spans="3:11">
      <c r="C111" s="5">
        <f t="shared" si="9"/>
        <v>1150060.01</v>
      </c>
      <c r="D111" s="18">
        <f t="shared" si="2"/>
        <v>0.44369599151234568</v>
      </c>
      <c r="E111" s="18">
        <f t="shared" si="3"/>
        <v>3.6974665959362142E-2</v>
      </c>
      <c r="F111" s="18">
        <f t="shared" si="4"/>
        <v>19.635414598782152</v>
      </c>
      <c r="G111" s="33">
        <f t="shared" si="5"/>
        <v>106.69913815722994</v>
      </c>
      <c r="H111" s="33">
        <f t="shared" si="5"/>
        <v>79.921632279150629</v>
      </c>
      <c r="I111" s="33">
        <f t="shared" si="5"/>
        <v>62.069961693764412</v>
      </c>
      <c r="J111" s="33">
        <f t="shared" si="5"/>
        <v>44.218291108378196</v>
      </c>
      <c r="K111" s="33">
        <f t="shared" si="5"/>
        <v>17.440785230298872</v>
      </c>
    </row>
    <row r="112" spans="3:11">
      <c r="C112" s="5">
        <f t="shared" si="9"/>
        <v>1250060.01</v>
      </c>
      <c r="D112" s="18">
        <f t="shared" si="2"/>
        <v>0.48227623842592593</v>
      </c>
      <c r="E112" s="18">
        <f t="shared" si="3"/>
        <v>4.0189686535493825E-2</v>
      </c>
      <c r="F112" s="18">
        <f t="shared" si="4"/>
        <v>19.718792033321627</v>
      </c>
      <c r="G112" s="33">
        <f t="shared" si="5"/>
        <v>106.32703153331661</v>
      </c>
      <c r="H112" s="33">
        <f t="shared" si="5"/>
        <v>79.549525655237289</v>
      </c>
      <c r="I112" s="33">
        <f t="shared" si="5"/>
        <v>61.697855069851087</v>
      </c>
      <c r="J112" s="33">
        <f t="shared" si="5"/>
        <v>43.846184484464871</v>
      </c>
      <c r="K112" s="33">
        <f t="shared" si="5"/>
        <v>17.068678606385561</v>
      </c>
    </row>
    <row r="113" spans="3:11">
      <c r="C113" s="5">
        <f t="shared" si="9"/>
        <v>1350060.01</v>
      </c>
      <c r="D113" s="18">
        <f t="shared" si="2"/>
        <v>0.52085648533950613</v>
      </c>
      <c r="E113" s="18">
        <f t="shared" si="3"/>
        <v>4.3404707111625515E-2</v>
      </c>
      <c r="F113" s="18">
        <f t="shared" si="4"/>
        <v>19.795749518474</v>
      </c>
      <c r="G113" s="33">
        <f t="shared" si="5"/>
        <v>105.98357661481162</v>
      </c>
      <c r="H113" s="33">
        <f t="shared" si="5"/>
        <v>79.206070736732315</v>
      </c>
      <c r="I113" s="33">
        <f t="shared" si="5"/>
        <v>61.354400151346098</v>
      </c>
      <c r="J113" s="33">
        <f t="shared" si="5"/>
        <v>43.502729565959882</v>
      </c>
      <c r="K113" s="33">
        <f t="shared" si="5"/>
        <v>16.725223687880572</v>
      </c>
    </row>
    <row r="114" spans="3:11">
      <c r="C114" s="5">
        <f t="shared" si="9"/>
        <v>1450060.01</v>
      </c>
      <c r="D114" s="18">
        <f t="shared" si="2"/>
        <v>0.55943673225308643</v>
      </c>
      <c r="E114" s="18">
        <f t="shared" si="3"/>
        <v>4.6619727687757205E-2</v>
      </c>
      <c r="F114" s="18">
        <f t="shared" si="4"/>
        <v>19.867205416942756</v>
      </c>
      <c r="G114" s="33">
        <f t="shared" si="5"/>
        <v>105.66467482459987</v>
      </c>
      <c r="H114" s="33">
        <f t="shared" si="5"/>
        <v>78.887168946520561</v>
      </c>
      <c r="I114" s="33">
        <f t="shared" si="5"/>
        <v>61.035498361134344</v>
      </c>
      <c r="J114" s="33">
        <f t="shared" si="5"/>
        <v>43.183827775748128</v>
      </c>
      <c r="K114" s="33">
        <f t="shared" si="5"/>
        <v>16.406321897668818</v>
      </c>
    </row>
    <row r="115" spans="3:11">
      <c r="C115" s="5">
        <f t="shared" si="9"/>
        <v>1550060.01</v>
      </c>
      <c r="D115" s="18">
        <f t="shared" si="2"/>
        <v>0.59801697916666663</v>
      </c>
      <c r="E115" s="18">
        <f t="shared" si="3"/>
        <v>4.9834748263888888E-2</v>
      </c>
      <c r="F115" s="18">
        <f t="shared" si="4"/>
        <v>19.933894121470502</v>
      </c>
      <c r="G115" s="33">
        <f t="shared" si="5"/>
        <v>105.367048628351</v>
      </c>
      <c r="H115" s="33">
        <f t="shared" si="5"/>
        <v>78.58954275027169</v>
      </c>
      <c r="I115" s="33">
        <f t="shared" si="5"/>
        <v>60.737872164885474</v>
      </c>
      <c r="J115" s="33">
        <f t="shared" si="5"/>
        <v>42.886201579499257</v>
      </c>
      <c r="K115" s="33">
        <f t="shared" si="5"/>
        <v>16.108695701419947</v>
      </c>
    </row>
    <row r="116" spans="3:11">
      <c r="C116" s="5">
        <f t="shared" si="9"/>
        <v>1650060.01</v>
      </c>
      <c r="D116" s="18">
        <f t="shared" si="2"/>
        <v>0.63659722608024694</v>
      </c>
      <c r="E116" s="18">
        <f t="shared" si="3"/>
        <v>5.3049768840020578E-2</v>
      </c>
      <c r="F116" s="18">
        <f t="shared" si="4"/>
        <v>19.99641213210786</v>
      </c>
      <c r="G116" s="33">
        <f t="shared" si="5"/>
        <v>105.08803589546307</v>
      </c>
      <c r="H116" s="33">
        <f t="shared" si="5"/>
        <v>78.310530017383741</v>
      </c>
      <c r="I116" s="33">
        <f t="shared" si="5"/>
        <v>60.458859431997524</v>
      </c>
      <c r="J116" s="33">
        <f t="shared" si="5"/>
        <v>42.607188846611308</v>
      </c>
      <c r="K116" s="33">
        <f t="shared" si="5"/>
        <v>15.829682968531984</v>
      </c>
    </row>
    <row r="117" spans="3:11">
      <c r="C117" s="5">
        <f t="shared" si="9"/>
        <v>1750060.01</v>
      </c>
      <c r="D117" s="18">
        <f t="shared" si="2"/>
        <v>0.67517747299382713</v>
      </c>
      <c r="E117" s="18">
        <f t="shared" si="3"/>
        <v>5.6264789416152261E-2</v>
      </c>
      <c r="F117" s="18">
        <f t="shared" si="4"/>
        <v>20.055250553935821</v>
      </c>
      <c r="G117" s="33">
        <f t="shared" si="5"/>
        <v>104.82544486440386</v>
      </c>
      <c r="H117" s="33">
        <f t="shared" si="5"/>
        <v>78.047938986324553</v>
      </c>
      <c r="I117" s="33">
        <f t="shared" si="5"/>
        <v>60.196268400938337</v>
      </c>
      <c r="J117" s="33">
        <f t="shared" si="5"/>
        <v>42.34459781555212</v>
      </c>
      <c r="K117" s="33">
        <f t="shared" si="5"/>
        <v>15.56709193747281</v>
      </c>
    </row>
    <row r="118" spans="3:11">
      <c r="C118" s="5">
        <f t="shared" si="9"/>
        <v>1850060.01</v>
      </c>
      <c r="D118" s="18">
        <f t="shared" si="2"/>
        <v>0.71375771990740744</v>
      </c>
      <c r="E118" s="18">
        <f t="shared" si="3"/>
        <v>5.9479809992283951E-2</v>
      </c>
      <c r="F118" s="18">
        <f t="shared" si="4"/>
        <v>20.110818551561739</v>
      </c>
      <c r="G118" s="33">
        <f t="shared" si="5"/>
        <v>104.57744946722701</v>
      </c>
      <c r="H118" s="33">
        <f t="shared" si="5"/>
        <v>77.799943589147702</v>
      </c>
      <c r="I118" s="33">
        <f t="shared" si="5"/>
        <v>59.948273003761486</v>
      </c>
      <c r="J118" s="33">
        <f t="shared" si="5"/>
        <v>42.096602418375269</v>
      </c>
      <c r="K118" s="33">
        <f t="shared" si="5"/>
        <v>15.319096540295959</v>
      </c>
    </row>
    <row r="119" spans="3:11">
      <c r="C119" s="5">
        <f t="shared" si="9"/>
        <v>1950060.01</v>
      </c>
      <c r="D119" s="18">
        <f t="shared" si="2"/>
        <v>0.75233796682098764</v>
      </c>
      <c r="E119" s="18">
        <f t="shared" si="3"/>
        <v>6.2694830568415641E-2</v>
      </c>
      <c r="F119" s="18">
        <f t="shared" si="4"/>
        <v>20.163460621620871</v>
      </c>
      <c r="G119" s="33">
        <f t="shared" si="5"/>
        <v>104.3425122438199</v>
      </c>
      <c r="H119" s="33">
        <f t="shared" si="5"/>
        <v>77.565006365740587</v>
      </c>
      <c r="I119" s="33">
        <f t="shared" si="5"/>
        <v>59.71333578035437</v>
      </c>
      <c r="J119" s="33">
        <f t="shared" si="5"/>
        <v>41.861665194968168</v>
      </c>
      <c r="K119" s="33">
        <f t="shared" si="5"/>
        <v>15.084159316888844</v>
      </c>
    </row>
    <row r="120" spans="3:11">
      <c r="C120" s="5">
        <f t="shared" si="9"/>
        <v>2050060.01</v>
      </c>
      <c r="D120" s="18">
        <f t="shared" si="2"/>
        <v>0.79091821373456794</v>
      </c>
      <c r="E120" s="18">
        <f t="shared" si="3"/>
        <v>6.5909851144547324E-2</v>
      </c>
      <c r="F120" s="18">
        <f t="shared" si="4"/>
        <v>20.213469541052362</v>
      </c>
      <c r="G120" s="33">
        <f t="shared" ref="G120:K170" si="10">IF($E$48-((1/2)*$F120+G$53)*$H$47&gt;0,$E$48-((1/2)*$F120+G$53)*$H$47,"-")</f>
        <v>104.11932655481439</v>
      </c>
      <c r="H120" s="33">
        <f t="shared" si="10"/>
        <v>77.341820676735068</v>
      </c>
      <c r="I120" s="33">
        <f t="shared" si="10"/>
        <v>59.490150091348852</v>
      </c>
      <c r="J120" s="33">
        <f t="shared" si="10"/>
        <v>41.638479505962636</v>
      </c>
      <c r="K120" s="33">
        <f t="shared" si="10"/>
        <v>14.860973627883311</v>
      </c>
    </row>
    <row r="121" spans="3:11">
      <c r="C121" s="5">
        <f t="shared" si="9"/>
        <v>2150060.0099999998</v>
      </c>
      <c r="D121" s="18">
        <f t="shared" ref="D121:D184" si="11">C121/$D$54</f>
        <v>0.82949846064814803</v>
      </c>
      <c r="E121" s="18">
        <f t="shared" ref="E121:E184" si="12">C121/$E$54</f>
        <v>6.9124871720679007E-2</v>
      </c>
      <c r="F121" s="18">
        <f t="shared" ref="F121:F184" si="13">LN((4*$C$38*$C121)/($H$48*$C$39*$H$32*$D$42*$E$33^2))</f>
        <v>20.261096228537721</v>
      </c>
      <c r="G121" s="33">
        <f t="shared" si="10"/>
        <v>103.90677257079895</v>
      </c>
      <c r="H121" s="33">
        <f t="shared" si="10"/>
        <v>77.129266692719625</v>
      </c>
      <c r="I121" s="33">
        <f t="shared" si="10"/>
        <v>59.277596107333409</v>
      </c>
      <c r="J121" s="33">
        <f t="shared" si="10"/>
        <v>41.425925521947192</v>
      </c>
      <c r="K121" s="33">
        <f t="shared" si="10"/>
        <v>14.648419643867868</v>
      </c>
    </row>
    <row r="122" spans="3:11">
      <c r="C122" s="5">
        <f t="shared" si="9"/>
        <v>2250060.0099999998</v>
      </c>
      <c r="D122" s="18">
        <f t="shared" si="11"/>
        <v>0.86807870756172834</v>
      </c>
      <c r="E122" s="18">
        <f t="shared" si="12"/>
        <v>7.233989229681069E-2</v>
      </c>
      <c r="F122" s="18">
        <f t="shared" si="13"/>
        <v>20.306557362131535</v>
      </c>
      <c r="G122" s="33">
        <f t="shared" si="10"/>
        <v>103.70388327546019</v>
      </c>
      <c r="H122" s="33">
        <f t="shared" si="10"/>
        <v>76.926377397380875</v>
      </c>
      <c r="I122" s="33">
        <f t="shared" si="10"/>
        <v>59.074706811994659</v>
      </c>
      <c r="J122" s="33">
        <f t="shared" si="10"/>
        <v>41.223036226608443</v>
      </c>
      <c r="K122" s="33">
        <f t="shared" si="10"/>
        <v>14.445530348529132</v>
      </c>
    </row>
    <row r="123" spans="3:11">
      <c r="C123" s="5">
        <f t="shared" si="9"/>
        <v>2350060.0099999998</v>
      </c>
      <c r="D123" s="18">
        <f t="shared" si="11"/>
        <v>0.90665895447530853</v>
      </c>
      <c r="E123" s="18">
        <f t="shared" si="12"/>
        <v>7.5554912872942373E-2</v>
      </c>
      <c r="F123" s="18">
        <f t="shared" si="13"/>
        <v>20.350041339160001</v>
      </c>
      <c r="G123" s="33">
        <f t="shared" si="10"/>
        <v>103.50981786704652</v>
      </c>
      <c r="H123" s="33">
        <f t="shared" si="10"/>
        <v>76.732311988967197</v>
      </c>
      <c r="I123" s="33">
        <f t="shared" si="10"/>
        <v>58.880641403580995</v>
      </c>
      <c r="J123" s="33">
        <f t="shared" si="10"/>
        <v>41.028970818194779</v>
      </c>
      <c r="K123" s="33">
        <f t="shared" si="10"/>
        <v>14.251464940115454</v>
      </c>
    </row>
    <row r="124" spans="3:11">
      <c r="C124" s="5">
        <f t="shared" si="9"/>
        <v>2450060.0099999998</v>
      </c>
      <c r="D124" s="18">
        <f t="shared" si="11"/>
        <v>0.94523920138888884</v>
      </c>
      <c r="E124" s="18">
        <f t="shared" si="12"/>
        <v>7.876993344907407E-2</v>
      </c>
      <c r="F124" s="18">
        <f t="shared" si="13"/>
        <v>20.391712993293979</v>
      </c>
      <c r="G124" s="33">
        <f t="shared" si="10"/>
        <v>103.32384070645955</v>
      </c>
      <c r="H124" s="33">
        <f t="shared" si="10"/>
        <v>76.546334828380225</v>
      </c>
      <c r="I124" s="33">
        <f t="shared" si="10"/>
        <v>58.694664242994008</v>
      </c>
      <c r="J124" s="33">
        <f t="shared" si="10"/>
        <v>40.842993657607792</v>
      </c>
      <c r="K124" s="33">
        <f t="shared" si="10"/>
        <v>14.065487779528468</v>
      </c>
    </row>
    <row r="125" spans="3:11">
      <c r="C125" s="5">
        <f t="shared" si="9"/>
        <v>2550060.0099999998</v>
      </c>
      <c r="D125" s="18">
        <f t="shared" si="11"/>
        <v>0.98381944830246904</v>
      </c>
      <c r="E125" s="18">
        <f t="shared" si="12"/>
        <v>8.1984954025205753E-2</v>
      </c>
      <c r="F125" s="18">
        <f t="shared" si="13"/>
        <v>20.431717367386526</v>
      </c>
      <c r="G125" s="33">
        <f t="shared" si="10"/>
        <v>103.14530447939086</v>
      </c>
      <c r="H125" s="33">
        <f t="shared" si="10"/>
        <v>76.367798601311549</v>
      </c>
      <c r="I125" s="33">
        <f t="shared" si="10"/>
        <v>58.516128015925332</v>
      </c>
      <c r="J125" s="33">
        <f t="shared" si="10"/>
        <v>40.664457430539116</v>
      </c>
      <c r="K125" s="33">
        <f t="shared" si="10"/>
        <v>13.886951552459806</v>
      </c>
    </row>
    <row r="126" spans="3:11">
      <c r="C126" s="5">
        <f t="shared" si="9"/>
        <v>2650060.0099999998</v>
      </c>
      <c r="D126" s="18">
        <f t="shared" si="11"/>
        <v>1.0223996952160492</v>
      </c>
      <c r="E126" s="18">
        <f t="shared" si="12"/>
        <v>8.5199974601337436E-2</v>
      </c>
      <c r="F126" s="18">
        <f t="shared" si="13"/>
        <v>20.470182760184514</v>
      </c>
      <c r="G126" s="33">
        <f t="shared" si="10"/>
        <v>102.97363659909908</v>
      </c>
      <c r="H126" s="33">
        <f t="shared" si="10"/>
        <v>76.196130721019756</v>
      </c>
      <c r="I126" s="33">
        <f t="shared" si="10"/>
        <v>58.34446013563354</v>
      </c>
      <c r="J126" s="33">
        <f t="shared" si="10"/>
        <v>40.492789550247323</v>
      </c>
      <c r="K126" s="33">
        <f t="shared" si="10"/>
        <v>13.715283672167999</v>
      </c>
    </row>
    <row r="127" spans="3:11">
      <c r="C127" s="5">
        <f t="shared" si="9"/>
        <v>2750060.01</v>
      </c>
      <c r="D127" s="18">
        <f t="shared" si="11"/>
        <v>1.0609799421296295</v>
      </c>
      <c r="E127" s="18">
        <f t="shared" si="12"/>
        <v>8.8414995177469133E-2</v>
      </c>
      <c r="F127" s="18">
        <f t="shared" si="13"/>
        <v>20.507223208418335</v>
      </c>
      <c r="G127" s="33">
        <f t="shared" si="10"/>
        <v>102.80832812904777</v>
      </c>
      <c r="H127" s="33">
        <f t="shared" si="10"/>
        <v>76.030822250968441</v>
      </c>
      <c r="I127" s="33">
        <f t="shared" si="10"/>
        <v>58.179151665582239</v>
      </c>
      <c r="J127" s="33">
        <f t="shared" si="10"/>
        <v>40.327481080196023</v>
      </c>
      <c r="K127" s="33">
        <f t="shared" si="10"/>
        <v>13.549975202116713</v>
      </c>
    </row>
    <row r="128" spans="3:11">
      <c r="C128" s="5">
        <f t="shared" si="9"/>
        <v>2850060.01</v>
      </c>
      <c r="D128" s="18">
        <f t="shared" si="11"/>
        <v>1.0995601890432098</v>
      </c>
      <c r="E128" s="18">
        <f t="shared" si="12"/>
        <v>9.1630015753600816E-2</v>
      </c>
      <c r="F128" s="18">
        <f t="shared" si="13"/>
        <v>20.542940525358997</v>
      </c>
      <c r="G128" s="33">
        <f t="shared" si="10"/>
        <v>102.64892468499313</v>
      </c>
      <c r="H128" s="33">
        <f t="shared" si="10"/>
        <v>75.871418806913809</v>
      </c>
      <c r="I128" s="33">
        <f t="shared" si="10"/>
        <v>58.019748221527607</v>
      </c>
      <c r="J128" s="33">
        <f t="shared" si="10"/>
        <v>40.16807763614139</v>
      </c>
      <c r="K128" s="33">
        <f t="shared" si="10"/>
        <v>13.390571758062066</v>
      </c>
    </row>
    <row r="129" spans="3:11">
      <c r="C129" s="5">
        <f t="shared" si="9"/>
        <v>2950060.01</v>
      </c>
      <c r="D129" s="18">
        <f t="shared" si="11"/>
        <v>1.1381404359567899</v>
      </c>
      <c r="E129" s="18">
        <f t="shared" si="12"/>
        <v>9.4845036329732499E-2</v>
      </c>
      <c r="F129" s="18">
        <f t="shared" si="13"/>
        <v>20.577425987677469</v>
      </c>
      <c r="G129" s="33">
        <f t="shared" si="10"/>
        <v>102.4950189066696</v>
      </c>
      <c r="H129" s="33">
        <f t="shared" si="10"/>
        <v>75.71751302859029</v>
      </c>
      <c r="I129" s="33">
        <f t="shared" si="10"/>
        <v>57.865842443204073</v>
      </c>
      <c r="J129" s="33">
        <f t="shared" si="10"/>
        <v>40.014171857817857</v>
      </c>
      <c r="K129" s="33">
        <f t="shared" si="10"/>
        <v>13.236665979738547</v>
      </c>
    </row>
    <row r="130" spans="3:11">
      <c r="C130" s="5">
        <f t="shared" si="9"/>
        <v>3050060.01</v>
      </c>
      <c r="D130" s="18">
        <f t="shared" si="11"/>
        <v>1.1767206828703702</v>
      </c>
      <c r="E130" s="18">
        <f t="shared" si="12"/>
        <v>9.8060056905864196E-2</v>
      </c>
      <c r="F130" s="18">
        <f t="shared" si="13"/>
        <v>20.610761740995361</v>
      </c>
      <c r="G130" s="33">
        <f t="shared" si="10"/>
        <v>102.34624418493293</v>
      </c>
      <c r="H130" s="33">
        <f t="shared" si="10"/>
        <v>75.568738306853604</v>
      </c>
      <c r="I130" s="33">
        <f t="shared" si="10"/>
        <v>57.717067721467401</v>
      </c>
      <c r="J130" s="33">
        <f t="shared" si="10"/>
        <v>39.865397136081185</v>
      </c>
      <c r="K130" s="33">
        <f t="shared" si="10"/>
        <v>13.087891258001861</v>
      </c>
    </row>
    <row r="131" spans="3:11">
      <c r="C131" s="5">
        <f>C130+1000000</f>
        <v>4050060.01</v>
      </c>
      <c r="D131" s="18">
        <f t="shared" si="11"/>
        <v>1.5625231520061726</v>
      </c>
      <c r="E131" s="18">
        <f t="shared" si="12"/>
        <v>0.13021026266718105</v>
      </c>
      <c r="F131" s="18">
        <f t="shared" si="13"/>
        <v>20.894332173452387</v>
      </c>
      <c r="G131" s="33">
        <f t="shared" si="10"/>
        <v>101.08069269793835</v>
      </c>
      <c r="H131" s="33">
        <f t="shared" si="10"/>
        <v>74.303186819859022</v>
      </c>
      <c r="I131" s="33">
        <f t="shared" si="10"/>
        <v>56.451516234472805</v>
      </c>
      <c r="J131" s="33">
        <f t="shared" si="10"/>
        <v>38.599845649086603</v>
      </c>
      <c r="K131" s="33">
        <f t="shared" si="10"/>
        <v>11.822339771007279</v>
      </c>
    </row>
    <row r="132" spans="3:11">
      <c r="C132" s="5">
        <f t="shared" ref="C132:C195" si="14">C131+1000000</f>
        <v>5050060.01</v>
      </c>
      <c r="D132" s="18">
        <f t="shared" si="11"/>
        <v>1.9483256211419753</v>
      </c>
      <c r="E132" s="18">
        <f t="shared" si="12"/>
        <v>0.16236046842849794</v>
      </c>
      <c r="F132" s="18">
        <f t="shared" si="13"/>
        <v>21.115000601544743</v>
      </c>
      <c r="G132" s="33">
        <f t="shared" si="10"/>
        <v>100.0958676762134</v>
      </c>
      <c r="H132" s="33">
        <f t="shared" si="10"/>
        <v>73.318361798134092</v>
      </c>
      <c r="I132" s="33">
        <f t="shared" si="10"/>
        <v>55.466691212747875</v>
      </c>
      <c r="J132" s="33">
        <f t="shared" si="10"/>
        <v>37.615020627361673</v>
      </c>
      <c r="K132" s="33">
        <f t="shared" si="10"/>
        <v>10.837514749282349</v>
      </c>
    </row>
    <row r="133" spans="3:11">
      <c r="C133" s="5">
        <f t="shared" si="14"/>
        <v>6050060.0099999998</v>
      </c>
      <c r="D133" s="18">
        <f t="shared" si="11"/>
        <v>2.3341280902777779</v>
      </c>
      <c r="E133" s="18">
        <f t="shared" si="12"/>
        <v>0.1945106741898148</v>
      </c>
      <c r="F133" s="18">
        <f t="shared" si="13"/>
        <v>21.295668666161585</v>
      </c>
      <c r="G133" s="33">
        <f t="shared" si="10"/>
        <v>99.28956098250363</v>
      </c>
      <c r="H133" s="33">
        <f t="shared" si="10"/>
        <v>72.512055104424306</v>
      </c>
      <c r="I133" s="33">
        <f t="shared" si="10"/>
        <v>54.660384519038089</v>
      </c>
      <c r="J133" s="33">
        <f t="shared" si="10"/>
        <v>36.808713933651887</v>
      </c>
      <c r="K133" s="33">
        <f t="shared" si="10"/>
        <v>10.031208055572563</v>
      </c>
    </row>
    <row r="134" spans="3:11">
      <c r="C134" s="5">
        <f t="shared" si="14"/>
        <v>7050060.0099999998</v>
      </c>
      <c r="D134" s="18">
        <f t="shared" si="11"/>
        <v>2.7199305594135801</v>
      </c>
      <c r="E134" s="18">
        <f t="shared" si="12"/>
        <v>0.22666087995113168</v>
      </c>
      <c r="F134" s="18">
        <f t="shared" si="13"/>
        <v>21.448636604004452</v>
      </c>
      <c r="G134" s="33">
        <f t="shared" si="10"/>
        <v>98.606877673379444</v>
      </c>
      <c r="H134" s="33">
        <f t="shared" si="10"/>
        <v>71.829371795300133</v>
      </c>
      <c r="I134" s="33">
        <f t="shared" si="10"/>
        <v>53.977701209913917</v>
      </c>
      <c r="J134" s="33">
        <f t="shared" si="10"/>
        <v>36.126030624527715</v>
      </c>
      <c r="K134" s="33">
        <f t="shared" si="10"/>
        <v>9.3485247464483905</v>
      </c>
    </row>
    <row r="135" spans="3:11">
      <c r="C135" s="5">
        <f t="shared" si="14"/>
        <v>8050060.0099999998</v>
      </c>
      <c r="D135" s="18">
        <f t="shared" si="11"/>
        <v>3.1057330285493827</v>
      </c>
      <c r="E135" s="18">
        <f t="shared" si="12"/>
        <v>0.25881108571244854</v>
      </c>
      <c r="F135" s="18">
        <f t="shared" si="13"/>
        <v>21.581280021220834</v>
      </c>
      <c r="G135" s="33">
        <f t="shared" si="10"/>
        <v>98.014901026012751</v>
      </c>
      <c r="H135" s="33">
        <f t="shared" si="10"/>
        <v>71.237395147933441</v>
      </c>
      <c r="I135" s="33">
        <f t="shared" si="10"/>
        <v>53.385724562547225</v>
      </c>
      <c r="J135" s="33">
        <f t="shared" si="10"/>
        <v>35.534053977161008</v>
      </c>
      <c r="K135" s="33">
        <f t="shared" si="10"/>
        <v>8.756548099081698</v>
      </c>
    </row>
    <row r="136" spans="3:11">
      <c r="C136" s="5">
        <f t="shared" si="14"/>
        <v>9050060.0099999998</v>
      </c>
      <c r="D136" s="18">
        <f t="shared" si="11"/>
        <v>3.4915354976851849</v>
      </c>
      <c r="E136" s="18">
        <f t="shared" si="12"/>
        <v>0.29096129147376543</v>
      </c>
      <c r="F136" s="18">
        <f t="shared" si="13"/>
        <v>21.698371863788839</v>
      </c>
      <c r="G136" s="33">
        <f t="shared" si="10"/>
        <v>97.49232977557277</v>
      </c>
      <c r="H136" s="33">
        <f t="shared" si="10"/>
        <v>70.71482389749346</v>
      </c>
      <c r="I136" s="33">
        <f t="shared" si="10"/>
        <v>52.863153312107244</v>
      </c>
      <c r="J136" s="33">
        <f t="shared" si="10"/>
        <v>35.011482726721027</v>
      </c>
      <c r="K136" s="33">
        <f t="shared" si="10"/>
        <v>8.2339768486417029</v>
      </c>
    </row>
    <row r="137" spans="3:11">
      <c r="C137" s="5">
        <f t="shared" si="14"/>
        <v>10050060.01</v>
      </c>
      <c r="D137" s="18">
        <f t="shared" si="11"/>
        <v>3.8773379668209875</v>
      </c>
      <c r="E137" s="18">
        <f t="shared" si="12"/>
        <v>0.32311149723508231</v>
      </c>
      <c r="F137" s="18">
        <f t="shared" si="13"/>
        <v>21.803179080791299</v>
      </c>
      <c r="G137" s="33">
        <f t="shared" si="10"/>
        <v>97.024583797348015</v>
      </c>
      <c r="H137" s="33">
        <f t="shared" si="10"/>
        <v>70.247077919268705</v>
      </c>
      <c r="I137" s="33">
        <f t="shared" si="10"/>
        <v>52.395407333882488</v>
      </c>
      <c r="J137" s="33">
        <f t="shared" si="10"/>
        <v>34.543736748496272</v>
      </c>
      <c r="K137" s="33">
        <f t="shared" si="10"/>
        <v>7.7662308704169618</v>
      </c>
    </row>
    <row r="138" spans="3:11">
      <c r="C138" s="5">
        <f t="shared" si="14"/>
        <v>11050060.01</v>
      </c>
      <c r="D138" s="18">
        <f t="shared" si="11"/>
        <v>4.2631404359567897</v>
      </c>
      <c r="E138" s="18">
        <f t="shared" si="12"/>
        <v>0.35526170299639914</v>
      </c>
      <c r="F138" s="18">
        <f t="shared" si="13"/>
        <v>21.898036333878011</v>
      </c>
      <c r="G138" s="33">
        <f t="shared" si="10"/>
        <v>96.601243688663374</v>
      </c>
      <c r="H138" s="33">
        <f t="shared" si="10"/>
        <v>69.823737810584049</v>
      </c>
      <c r="I138" s="33">
        <f t="shared" si="10"/>
        <v>51.972067225197847</v>
      </c>
      <c r="J138" s="33">
        <f t="shared" si="10"/>
        <v>34.120396639811631</v>
      </c>
      <c r="K138" s="33">
        <f t="shared" si="10"/>
        <v>7.3428907617323205</v>
      </c>
    </row>
    <row r="139" spans="3:11">
      <c r="C139" s="5">
        <f t="shared" si="14"/>
        <v>12050060.01</v>
      </c>
      <c r="D139" s="18">
        <f t="shared" si="11"/>
        <v>4.6489429050925928</v>
      </c>
      <c r="E139" s="18">
        <f t="shared" si="12"/>
        <v>0.38741190875771603</v>
      </c>
      <c r="F139" s="18">
        <f t="shared" si="13"/>
        <v>21.984670115167013</v>
      </c>
      <c r="G139" s="33">
        <f t="shared" si="10"/>
        <v>96.214604257378966</v>
      </c>
      <c r="H139" s="33">
        <f t="shared" si="10"/>
        <v>69.437098379299641</v>
      </c>
      <c r="I139" s="33">
        <f t="shared" si="10"/>
        <v>51.585427793913425</v>
      </c>
      <c r="J139" s="33">
        <f t="shared" si="10"/>
        <v>33.733757208527209</v>
      </c>
      <c r="K139" s="33">
        <f t="shared" si="10"/>
        <v>6.9562513304478841</v>
      </c>
    </row>
    <row r="140" spans="3:11">
      <c r="C140" s="5">
        <f t="shared" si="14"/>
        <v>13050060.01</v>
      </c>
      <c r="D140" s="18">
        <f t="shared" si="11"/>
        <v>5.034745374228395</v>
      </c>
      <c r="E140" s="18">
        <f t="shared" si="12"/>
        <v>0.41956211451903291</v>
      </c>
      <c r="F140" s="18">
        <f t="shared" si="13"/>
        <v>22.064393207385326</v>
      </c>
      <c r="G140" s="33">
        <f t="shared" si="10"/>
        <v>95.85880666229653</v>
      </c>
      <c r="H140" s="33">
        <f t="shared" si="10"/>
        <v>69.08130078421722</v>
      </c>
      <c r="I140" s="33">
        <f t="shared" si="10"/>
        <v>51.229630198831003</v>
      </c>
      <c r="J140" s="33">
        <f t="shared" si="10"/>
        <v>33.377959613444787</v>
      </c>
      <c r="K140" s="33">
        <f t="shared" si="10"/>
        <v>6.6004537353654769</v>
      </c>
    </row>
    <row r="141" spans="3:11">
      <c r="C141" s="5">
        <f t="shared" si="14"/>
        <v>14050060.01</v>
      </c>
      <c r="D141" s="18">
        <f t="shared" si="11"/>
        <v>5.4205478433641971</v>
      </c>
      <c r="E141" s="18">
        <f t="shared" si="12"/>
        <v>0.4517123202803498</v>
      </c>
      <c r="F141" s="18">
        <f t="shared" si="13"/>
        <v>22.138227142104775</v>
      </c>
      <c r="G141" s="33">
        <f t="shared" si="10"/>
        <v>95.529291892137906</v>
      </c>
      <c r="H141" s="33">
        <f t="shared" si="10"/>
        <v>68.751786014058595</v>
      </c>
      <c r="I141" s="33">
        <f t="shared" si="10"/>
        <v>50.900115428672379</v>
      </c>
      <c r="J141" s="33">
        <f t="shared" si="10"/>
        <v>33.048444843286163</v>
      </c>
      <c r="K141" s="33">
        <f t="shared" si="10"/>
        <v>6.2709389652068523</v>
      </c>
    </row>
    <row r="142" spans="3:11">
      <c r="C142" s="5">
        <f t="shared" si="14"/>
        <v>15050060.01</v>
      </c>
      <c r="D142" s="18">
        <f t="shared" si="11"/>
        <v>5.8063503125000002</v>
      </c>
      <c r="E142" s="18">
        <f t="shared" si="12"/>
        <v>0.48386252604166669</v>
      </c>
      <c r="F142" s="18">
        <f t="shared" si="13"/>
        <v>22.206982453722116</v>
      </c>
      <c r="G142" s="33">
        <f t="shared" si="10"/>
        <v>95.222442598640825</v>
      </c>
      <c r="H142" s="33">
        <f t="shared" si="10"/>
        <v>68.4449367205615</v>
      </c>
      <c r="I142" s="33">
        <f t="shared" si="10"/>
        <v>50.593266135175284</v>
      </c>
      <c r="J142" s="33">
        <f t="shared" si="10"/>
        <v>32.741595549789082</v>
      </c>
      <c r="K142" s="33">
        <f t="shared" si="10"/>
        <v>5.9640896717097291</v>
      </c>
    </row>
    <row r="143" spans="3:11">
      <c r="C143" s="5">
        <f t="shared" si="14"/>
        <v>16050060.01</v>
      </c>
      <c r="D143" s="18">
        <f t="shared" si="11"/>
        <v>6.1921527816358024</v>
      </c>
      <c r="E143" s="18">
        <f t="shared" si="12"/>
        <v>0.51601273180298357</v>
      </c>
      <c r="F143" s="18">
        <f t="shared" si="13"/>
        <v>22.271313063669609</v>
      </c>
      <c r="G143" s="33">
        <f t="shared" si="10"/>
        <v>94.935340384305917</v>
      </c>
      <c r="H143" s="33">
        <f t="shared" si="10"/>
        <v>68.157834506226592</v>
      </c>
      <c r="I143" s="33">
        <f t="shared" si="10"/>
        <v>50.30616392084039</v>
      </c>
      <c r="J143" s="33">
        <f t="shared" si="10"/>
        <v>32.454493335454174</v>
      </c>
      <c r="K143" s="33">
        <f t="shared" si="10"/>
        <v>5.6769874573748496</v>
      </c>
    </row>
    <row r="144" spans="3:11">
      <c r="C144" s="5">
        <f t="shared" si="14"/>
        <v>17050060.009999998</v>
      </c>
      <c r="D144" s="18">
        <f t="shared" si="11"/>
        <v>6.5779552507716037</v>
      </c>
      <c r="E144" s="18">
        <f t="shared" si="12"/>
        <v>0.54816293756430035</v>
      </c>
      <c r="F144" s="18">
        <f t="shared" si="13"/>
        <v>22.33175419853119</v>
      </c>
      <c r="G144" s="33">
        <f t="shared" si="10"/>
        <v>94.665596576966948</v>
      </c>
      <c r="H144" s="33">
        <f t="shared" si="10"/>
        <v>67.888090698887638</v>
      </c>
      <c r="I144" s="33">
        <f t="shared" si="10"/>
        <v>50.036420113501421</v>
      </c>
      <c r="J144" s="33">
        <f t="shared" si="10"/>
        <v>32.184749528115219</v>
      </c>
      <c r="K144" s="33">
        <f t="shared" si="10"/>
        <v>5.4072436500359231</v>
      </c>
    </row>
    <row r="145" spans="3:11">
      <c r="C145" s="5">
        <f t="shared" si="14"/>
        <v>18050060.009999998</v>
      </c>
      <c r="D145" s="18">
        <f t="shared" si="11"/>
        <v>6.9637577199074068</v>
      </c>
      <c r="E145" s="18">
        <f t="shared" si="12"/>
        <v>0.58031314332561723</v>
      </c>
      <c r="F145" s="18">
        <f t="shared" si="13"/>
        <v>22.388749484586867</v>
      </c>
      <c r="G145" s="33">
        <f t="shared" si="10"/>
        <v>94.411231309070502</v>
      </c>
      <c r="H145" s="33">
        <f t="shared" si="10"/>
        <v>67.633725430991191</v>
      </c>
      <c r="I145" s="33">
        <f t="shared" si="10"/>
        <v>49.782054845604975</v>
      </c>
      <c r="J145" s="33">
        <f t="shared" si="10"/>
        <v>31.930384260218759</v>
      </c>
      <c r="K145" s="33">
        <f t="shared" si="10"/>
        <v>5.1528783821394484</v>
      </c>
    </row>
    <row r="146" spans="3:11">
      <c r="C146" s="5">
        <f t="shared" si="14"/>
        <v>19050060.009999998</v>
      </c>
      <c r="D146" s="18">
        <f t="shared" si="11"/>
        <v>7.349560189043209</v>
      </c>
      <c r="E146" s="18">
        <f t="shared" si="12"/>
        <v>0.61246334908693412</v>
      </c>
      <c r="F146" s="18">
        <f t="shared" si="13"/>
        <v>22.442670726858747</v>
      </c>
      <c r="G146" s="33">
        <f t="shared" si="10"/>
        <v>94.170585245422401</v>
      </c>
      <c r="H146" s="33">
        <f t="shared" si="10"/>
        <v>67.393079367343091</v>
      </c>
      <c r="I146" s="33">
        <f t="shared" si="10"/>
        <v>49.541408781956875</v>
      </c>
      <c r="J146" s="33">
        <f t="shared" si="10"/>
        <v>31.689738196570659</v>
      </c>
      <c r="K146" s="33">
        <f t="shared" si="10"/>
        <v>4.9122323184913341</v>
      </c>
    </row>
    <row r="147" spans="3:11">
      <c r="C147" s="5">
        <f t="shared" si="14"/>
        <v>20050060.009999998</v>
      </c>
      <c r="D147" s="18">
        <f t="shared" si="11"/>
        <v>7.7353626581790111</v>
      </c>
      <c r="E147" s="18">
        <f t="shared" si="12"/>
        <v>0.644613554848251</v>
      </c>
      <c r="F147" s="18">
        <f t="shared" si="13"/>
        <v>22.493832621925318</v>
      </c>
      <c r="G147" s="33">
        <f t="shared" si="10"/>
        <v>93.942253921109284</v>
      </c>
      <c r="H147" s="33">
        <f t="shared" si="10"/>
        <v>67.164748043029959</v>
      </c>
      <c r="I147" s="33">
        <f t="shared" si="10"/>
        <v>49.313077457643743</v>
      </c>
      <c r="J147" s="33">
        <f t="shared" si="10"/>
        <v>31.461406872257527</v>
      </c>
      <c r="K147" s="33">
        <f t="shared" si="10"/>
        <v>4.6839009941782024</v>
      </c>
    </row>
    <row r="148" spans="3:11">
      <c r="C148" s="5">
        <f t="shared" si="14"/>
        <v>21050060.009999998</v>
      </c>
      <c r="D148" s="18">
        <f t="shared" si="11"/>
        <v>8.1211651273148142</v>
      </c>
      <c r="E148" s="18">
        <f t="shared" si="12"/>
        <v>0.67676376060956789</v>
      </c>
      <c r="F148" s="18">
        <f t="shared" si="13"/>
        <v>22.542503886115444</v>
      </c>
      <c r="G148" s="33">
        <f t="shared" si="10"/>
        <v>93.725038077285163</v>
      </c>
      <c r="H148" s="33">
        <f t="shared" si="10"/>
        <v>66.947532199205853</v>
      </c>
      <c r="I148" s="33">
        <f t="shared" si="10"/>
        <v>49.095861613819636</v>
      </c>
      <c r="J148" s="33">
        <f t="shared" si="10"/>
        <v>31.24419102843342</v>
      </c>
      <c r="K148" s="33">
        <f t="shared" si="10"/>
        <v>4.4666851503541238</v>
      </c>
    </row>
    <row r="149" spans="3:11">
      <c r="C149" s="5">
        <f t="shared" si="14"/>
        <v>22050060.009999998</v>
      </c>
      <c r="D149" s="18">
        <f t="shared" si="11"/>
        <v>8.5069675964506164</v>
      </c>
      <c r="E149" s="18">
        <f t="shared" si="12"/>
        <v>0.70891396637088466</v>
      </c>
      <c r="F149" s="18">
        <f t="shared" si="13"/>
        <v>22.588915798590865</v>
      </c>
      <c r="G149" s="33">
        <f t="shared" si="10"/>
        <v>93.51790553409792</v>
      </c>
      <c r="H149" s="33">
        <f t="shared" si="10"/>
        <v>66.740399656018596</v>
      </c>
      <c r="I149" s="33">
        <f t="shared" si="10"/>
        <v>48.888729070632394</v>
      </c>
      <c r="J149" s="33">
        <f t="shared" si="10"/>
        <v>31.037058485246177</v>
      </c>
      <c r="K149" s="33">
        <f t="shared" si="10"/>
        <v>4.2595526071668814</v>
      </c>
    </row>
    <row r="150" spans="3:11">
      <c r="C150" s="5">
        <f t="shared" si="14"/>
        <v>23050060.009999998</v>
      </c>
      <c r="D150" s="18">
        <f t="shared" si="11"/>
        <v>8.8927700655864186</v>
      </c>
      <c r="E150" s="18">
        <f t="shared" si="12"/>
        <v>0.74106417213220155</v>
      </c>
      <c r="F150" s="18">
        <f t="shared" si="13"/>
        <v>22.633268848069747</v>
      </c>
      <c r="G150" s="33">
        <f t="shared" si="10"/>
        <v>93.319961526909339</v>
      </c>
      <c r="H150" s="33">
        <f t="shared" si="10"/>
        <v>66.542455648830014</v>
      </c>
      <c r="I150" s="33">
        <f t="shared" si="10"/>
        <v>48.690785063443798</v>
      </c>
      <c r="J150" s="33">
        <f t="shared" si="10"/>
        <v>30.839114478057596</v>
      </c>
      <c r="K150" s="33">
        <f t="shared" si="10"/>
        <v>4.061608599978257</v>
      </c>
    </row>
    <row r="151" spans="3:11">
      <c r="C151" s="5">
        <f t="shared" si="14"/>
        <v>24050060.009999998</v>
      </c>
      <c r="D151" s="18">
        <f t="shared" si="11"/>
        <v>9.2785725347222208</v>
      </c>
      <c r="E151" s="18">
        <f t="shared" si="12"/>
        <v>0.77321437789351843</v>
      </c>
      <c r="F151" s="18">
        <f t="shared" si="13"/>
        <v>22.675737966926715</v>
      </c>
      <c r="G151" s="33">
        <f t="shared" si="10"/>
        <v>93.130425346937784</v>
      </c>
      <c r="H151" s="33">
        <f t="shared" si="10"/>
        <v>66.35291946885846</v>
      </c>
      <c r="I151" s="33">
        <f t="shared" si="10"/>
        <v>48.501248883472257</v>
      </c>
      <c r="J151" s="33">
        <f t="shared" si="10"/>
        <v>30.649578298086041</v>
      </c>
      <c r="K151" s="33">
        <f t="shared" si="10"/>
        <v>3.8720724200067025</v>
      </c>
    </row>
    <row r="152" spans="3:11">
      <c r="C152" s="5">
        <f t="shared" si="14"/>
        <v>25050060.009999998</v>
      </c>
      <c r="D152" s="18">
        <f t="shared" si="11"/>
        <v>9.6643750038580247</v>
      </c>
      <c r="E152" s="18">
        <f t="shared" si="12"/>
        <v>0.80536458365483532</v>
      </c>
      <c r="F152" s="18">
        <f t="shared" si="13"/>
        <v>22.71647669829655</v>
      </c>
      <c r="G152" s="33">
        <f t="shared" si="10"/>
        <v>92.948611743817565</v>
      </c>
      <c r="H152" s="33">
        <f t="shared" si="10"/>
        <v>66.171105865738255</v>
      </c>
      <c r="I152" s="33">
        <f t="shared" si="10"/>
        <v>48.319435280352039</v>
      </c>
      <c r="J152" s="33">
        <f t="shared" si="10"/>
        <v>30.467764694965837</v>
      </c>
      <c r="K152" s="33">
        <f t="shared" si="10"/>
        <v>3.6902588168865407</v>
      </c>
    </row>
    <row r="153" spans="3:11">
      <c r="C153" s="5">
        <f t="shared" si="14"/>
        <v>26050060.009999998</v>
      </c>
      <c r="D153" s="18">
        <f t="shared" si="11"/>
        <v>10.050177472993827</v>
      </c>
      <c r="E153" s="18">
        <f t="shared" si="12"/>
        <v>0.83751478941615221</v>
      </c>
      <c r="F153" s="18">
        <f t="shared" si="13"/>
        <v>22.755620547003318</v>
      </c>
      <c r="G153" s="33">
        <f t="shared" si="10"/>
        <v>92.773915970678217</v>
      </c>
      <c r="H153" s="33">
        <f t="shared" si="10"/>
        <v>65.996410092598907</v>
      </c>
      <c r="I153" s="33">
        <f t="shared" si="10"/>
        <v>48.144739507212691</v>
      </c>
      <c r="J153" s="33">
        <f t="shared" si="10"/>
        <v>30.293068921826475</v>
      </c>
      <c r="K153" s="33">
        <f t="shared" si="10"/>
        <v>3.5155630437471643</v>
      </c>
    </row>
    <row r="154" spans="3:11">
      <c r="C154" s="5">
        <f t="shared" si="14"/>
        <v>27050060.009999998</v>
      </c>
      <c r="D154" s="18">
        <f t="shared" si="11"/>
        <v>10.435979942129629</v>
      </c>
      <c r="E154" s="18">
        <f t="shared" si="12"/>
        <v>0.86966499517746909</v>
      </c>
      <c r="F154" s="18">
        <f t="shared" si="13"/>
        <v>22.793289698934082</v>
      </c>
      <c r="G154" s="33">
        <f t="shared" si="10"/>
        <v>92.605801647803503</v>
      </c>
      <c r="H154" s="33">
        <f t="shared" si="10"/>
        <v>65.828295769724178</v>
      </c>
      <c r="I154" s="33">
        <f t="shared" si="10"/>
        <v>47.976625184337976</v>
      </c>
      <c r="J154" s="33">
        <f t="shared" si="10"/>
        <v>30.12495459895176</v>
      </c>
      <c r="K154" s="33">
        <f t="shared" si="10"/>
        <v>3.3474487208724497</v>
      </c>
    </row>
    <row r="155" spans="3:11">
      <c r="C155" s="5">
        <f t="shared" si="14"/>
        <v>28050060.009999998</v>
      </c>
      <c r="D155" s="18">
        <f t="shared" si="11"/>
        <v>10.821782411265431</v>
      </c>
      <c r="E155" s="18">
        <f t="shared" si="12"/>
        <v>0.90181520093878598</v>
      </c>
      <c r="F155" s="18">
        <f t="shared" si="13"/>
        <v>22.829591246520121</v>
      </c>
      <c r="G155" s="33">
        <f t="shared" si="10"/>
        <v>92.443790830492077</v>
      </c>
      <c r="H155" s="33">
        <f t="shared" si="10"/>
        <v>65.666284952412767</v>
      </c>
      <c r="I155" s="33">
        <f t="shared" si="10"/>
        <v>47.81461436702655</v>
      </c>
      <c r="J155" s="33">
        <f t="shared" si="10"/>
        <v>29.962943781640334</v>
      </c>
      <c r="K155" s="33">
        <f t="shared" si="10"/>
        <v>3.1854379035609952</v>
      </c>
    </row>
    <row r="156" spans="3:11">
      <c r="C156" s="5">
        <f t="shared" si="14"/>
        <v>29050060.009999998</v>
      </c>
      <c r="D156" s="18">
        <f t="shared" si="11"/>
        <v>11.207584880401233</v>
      </c>
      <c r="E156" s="18">
        <f t="shared" si="12"/>
        <v>0.93396540670010286</v>
      </c>
      <c r="F156" s="18">
        <f t="shared" si="13"/>
        <v>22.864621024204258</v>
      </c>
      <c r="G156" s="33">
        <f t="shared" si="10"/>
        <v>92.287455817517952</v>
      </c>
      <c r="H156" s="33">
        <f t="shared" si="10"/>
        <v>65.509949939438627</v>
      </c>
      <c r="I156" s="33">
        <f t="shared" si="10"/>
        <v>47.658279354052411</v>
      </c>
      <c r="J156" s="33">
        <f t="shared" si="10"/>
        <v>29.806608768666209</v>
      </c>
      <c r="K156" s="33">
        <f t="shared" si="10"/>
        <v>3.0291028905868984</v>
      </c>
    </row>
    <row r="157" spans="3:11">
      <c r="C157" s="5">
        <f t="shared" si="14"/>
        <v>30050060.009999998</v>
      </c>
      <c r="D157" s="18">
        <f t="shared" si="11"/>
        <v>11.593387349537036</v>
      </c>
      <c r="E157" s="18">
        <f t="shared" si="12"/>
        <v>0.96611561246141964</v>
      </c>
      <c r="F157" s="18">
        <f t="shared" si="13"/>
        <v>22.898465133143979</v>
      </c>
      <c r="G157" s="33">
        <f t="shared" si="10"/>
        <v>92.136412346505992</v>
      </c>
      <c r="H157" s="33">
        <f t="shared" si="10"/>
        <v>65.358906468426667</v>
      </c>
      <c r="I157" s="33">
        <f t="shared" si="10"/>
        <v>47.507235883040465</v>
      </c>
      <c r="J157" s="33">
        <f t="shared" si="10"/>
        <v>29.655565297654249</v>
      </c>
      <c r="K157" s="33">
        <f t="shared" si="10"/>
        <v>2.8780594195749245</v>
      </c>
    </row>
    <row r="158" spans="3:11">
      <c r="C158" s="5">
        <f t="shared" si="14"/>
        <v>31050060.009999998</v>
      </c>
      <c r="D158" s="18">
        <f t="shared" si="11"/>
        <v>11.979189818672838</v>
      </c>
      <c r="E158" s="18">
        <f t="shared" si="12"/>
        <v>0.99826581822273652</v>
      </c>
      <c r="F158" s="18">
        <f t="shared" si="13"/>
        <v>22.931201216226594</v>
      </c>
      <c r="G158" s="33">
        <f t="shared" si="10"/>
        <v>91.990313903644335</v>
      </c>
      <c r="H158" s="33">
        <f t="shared" si="10"/>
        <v>65.21280802556501</v>
      </c>
      <c r="I158" s="33">
        <f t="shared" si="10"/>
        <v>47.361137440178794</v>
      </c>
      <c r="J158" s="33">
        <f t="shared" si="10"/>
        <v>29.509466854792578</v>
      </c>
      <c r="K158" s="33">
        <f t="shared" si="10"/>
        <v>2.7319609767132533</v>
      </c>
    </row>
    <row r="159" spans="3:11">
      <c r="C159" s="5">
        <f t="shared" si="14"/>
        <v>32050060.009999998</v>
      </c>
      <c r="D159" s="18">
        <f t="shared" si="11"/>
        <v>12.364992287808642</v>
      </c>
      <c r="E159" s="18">
        <f t="shared" si="12"/>
        <v>1.0304160239840534</v>
      </c>
      <c r="F159" s="18">
        <f t="shared" si="13"/>
        <v>22.962899530911585</v>
      </c>
      <c r="G159" s="33">
        <f t="shared" si="10"/>
        <v>91.84884693567723</v>
      </c>
      <c r="H159" s="33">
        <f t="shared" si="10"/>
        <v>65.071341057597905</v>
      </c>
      <c r="I159" s="33">
        <f t="shared" si="10"/>
        <v>47.219670472211703</v>
      </c>
      <c r="J159" s="33">
        <f t="shared" si="10"/>
        <v>29.367999886825487</v>
      </c>
      <c r="K159" s="33">
        <f t="shared" si="10"/>
        <v>2.5904940087461625</v>
      </c>
    </row>
    <row r="160" spans="3:11">
      <c r="C160" s="5">
        <f t="shared" si="14"/>
        <v>33050060.009999998</v>
      </c>
      <c r="D160" s="18">
        <f t="shared" si="11"/>
        <v>12.750794756944444</v>
      </c>
      <c r="E160" s="18">
        <f t="shared" si="12"/>
        <v>1.0625662297453704</v>
      </c>
      <c r="F160" s="18">
        <f t="shared" si="13"/>
        <v>22.993623857189547</v>
      </c>
      <c r="G160" s="33">
        <f t="shared" si="10"/>
        <v>91.711726797759212</v>
      </c>
      <c r="H160" s="33">
        <f t="shared" si="10"/>
        <v>64.934220919679888</v>
      </c>
      <c r="I160" s="33">
        <f t="shared" si="10"/>
        <v>47.082550334293671</v>
      </c>
      <c r="J160" s="33">
        <f t="shared" si="10"/>
        <v>29.230879748907455</v>
      </c>
      <c r="K160" s="33">
        <f t="shared" si="10"/>
        <v>2.4533738708281305</v>
      </c>
    </row>
    <row r="161" spans="3:11">
      <c r="C161" s="5">
        <f t="shared" si="14"/>
        <v>34050060.009999998</v>
      </c>
      <c r="D161" s="18">
        <f t="shared" si="11"/>
        <v>13.136597226080246</v>
      </c>
      <c r="E161" s="18">
        <f t="shared" si="12"/>
        <v>1.0947164355066872</v>
      </c>
      <c r="F161" s="18">
        <f t="shared" si="13"/>
        <v>23.023432270161955</v>
      </c>
      <c r="G161" s="33">
        <f t="shared" si="10"/>
        <v>91.578694305495063</v>
      </c>
      <c r="H161" s="33">
        <f t="shared" si="10"/>
        <v>64.801188427415738</v>
      </c>
      <c r="I161" s="33">
        <f t="shared" si="10"/>
        <v>46.949517842029536</v>
      </c>
      <c r="J161" s="33">
        <f t="shared" si="10"/>
        <v>29.09784725664332</v>
      </c>
      <c r="K161" s="33">
        <f t="shared" si="10"/>
        <v>2.3203413785639952</v>
      </c>
    </row>
    <row r="162" spans="3:11">
      <c r="C162" s="5">
        <f t="shared" si="14"/>
        <v>35050060.009999998</v>
      </c>
      <c r="D162" s="18">
        <f t="shared" si="11"/>
        <v>13.522399695216048</v>
      </c>
      <c r="E162" s="18">
        <f t="shared" si="12"/>
        <v>1.126866641268004</v>
      </c>
      <c r="F162" s="18">
        <f t="shared" si="13"/>
        <v>23.052377800764432</v>
      </c>
      <c r="G162" s="33">
        <f t="shared" si="10"/>
        <v>91.449512786186403</v>
      </c>
      <c r="H162" s="33">
        <f t="shared" si="10"/>
        <v>64.672006908107079</v>
      </c>
      <c r="I162" s="33">
        <f t="shared" si="10"/>
        <v>46.820336322720863</v>
      </c>
      <c r="J162" s="33">
        <f t="shared" si="10"/>
        <v>28.968665737334661</v>
      </c>
      <c r="K162" s="33">
        <f t="shared" si="10"/>
        <v>2.1911598592553219</v>
      </c>
    </row>
    <row r="163" spans="3:11">
      <c r="C163" s="5">
        <f t="shared" si="14"/>
        <v>36050060.009999998</v>
      </c>
      <c r="D163" s="18">
        <f t="shared" si="11"/>
        <v>13.908202164351851</v>
      </c>
      <c r="E163" s="18">
        <f t="shared" si="12"/>
        <v>1.159016847029321</v>
      </c>
      <c r="F163" s="18">
        <f t="shared" si="13"/>
        <v>23.08050900352179</v>
      </c>
      <c r="G163" s="33">
        <f t="shared" si="10"/>
        <v>91.32396554498763</v>
      </c>
      <c r="H163" s="33">
        <f t="shared" si="10"/>
        <v>64.546459666908319</v>
      </c>
      <c r="I163" s="33">
        <f t="shared" si="10"/>
        <v>46.694789081522103</v>
      </c>
      <c r="J163" s="33">
        <f t="shared" si="10"/>
        <v>28.843118496135887</v>
      </c>
      <c r="K163" s="33">
        <f t="shared" si="10"/>
        <v>2.0656126180565764</v>
      </c>
    </row>
    <row r="164" spans="3:11">
      <c r="C164" s="5">
        <f t="shared" si="14"/>
        <v>37050060.009999998</v>
      </c>
      <c r="D164" s="18">
        <f t="shared" si="11"/>
        <v>14.294004633487653</v>
      </c>
      <c r="E164" s="18">
        <f t="shared" si="12"/>
        <v>1.1911670527906377</v>
      </c>
      <c r="F164" s="18">
        <f t="shared" si="13"/>
        <v>23.107870446603652</v>
      </c>
      <c r="G164" s="33">
        <f t="shared" si="10"/>
        <v>91.201853677828083</v>
      </c>
      <c r="H164" s="33">
        <f t="shared" si="10"/>
        <v>64.424347799748773</v>
      </c>
      <c r="I164" s="33">
        <f t="shared" si="10"/>
        <v>46.572677214362557</v>
      </c>
      <c r="J164" s="33">
        <f t="shared" si="10"/>
        <v>28.72100662897634</v>
      </c>
      <c r="K164" s="33">
        <f t="shared" si="10"/>
        <v>1.9435007508970159</v>
      </c>
    </row>
    <row r="165" spans="3:11">
      <c r="C165" s="5">
        <f t="shared" si="14"/>
        <v>38050060.009999998</v>
      </c>
      <c r="D165" s="18">
        <f t="shared" si="11"/>
        <v>14.679807102623457</v>
      </c>
      <c r="E165" s="18">
        <f t="shared" si="12"/>
        <v>1.2233172585519547</v>
      </c>
      <c r="F165" s="18">
        <f t="shared" si="13"/>
        <v>23.134503136601563</v>
      </c>
      <c r="G165" s="33">
        <f t="shared" si="10"/>
        <v>91.082994175666727</v>
      </c>
      <c r="H165" s="33">
        <f t="shared" si="10"/>
        <v>64.305488297587416</v>
      </c>
      <c r="I165" s="33">
        <f t="shared" si="10"/>
        <v>46.4538177122012</v>
      </c>
      <c r="J165" s="33">
        <f t="shared" si="10"/>
        <v>28.602147126814984</v>
      </c>
      <c r="K165" s="33">
        <f t="shared" si="10"/>
        <v>1.8246412487356451</v>
      </c>
    </row>
    <row r="166" spans="3:11">
      <c r="C166" s="5">
        <f t="shared" si="14"/>
        <v>39050060.009999998</v>
      </c>
      <c r="D166" s="18">
        <f t="shared" si="11"/>
        <v>15.065609571759259</v>
      </c>
      <c r="E166" s="18">
        <f t="shared" si="12"/>
        <v>1.2554674643132715</v>
      </c>
      <c r="F166" s="18">
        <f t="shared" si="13"/>
        <v>23.160444888192036</v>
      </c>
      <c r="G166" s="33">
        <f t="shared" si="10"/>
        <v>90.967218274716473</v>
      </c>
      <c r="H166" s="33">
        <f t="shared" si="10"/>
        <v>64.189712396637148</v>
      </c>
      <c r="I166" s="33">
        <f t="shared" si="10"/>
        <v>46.338041811250946</v>
      </c>
      <c r="J166" s="33">
        <f t="shared" si="10"/>
        <v>28.48637122586473</v>
      </c>
      <c r="K166" s="33">
        <f t="shared" si="10"/>
        <v>1.7088653477854336</v>
      </c>
    </row>
    <row r="167" spans="3:11">
      <c r="C167" s="5">
        <f t="shared" si="14"/>
        <v>40050060.009999998</v>
      </c>
      <c r="D167" s="18">
        <f t="shared" si="11"/>
        <v>15.451412040895061</v>
      </c>
      <c r="E167" s="18">
        <f t="shared" si="12"/>
        <v>1.2876176700745885</v>
      </c>
      <c r="F167" s="18">
        <f t="shared" si="13"/>
        <v>23.18573064705004</v>
      </c>
      <c r="G167" s="33">
        <f t="shared" si="10"/>
        <v>90.854370015307822</v>
      </c>
      <c r="H167" s="33">
        <f t="shared" si="10"/>
        <v>64.076864137228497</v>
      </c>
      <c r="I167" s="33">
        <f t="shared" si="10"/>
        <v>46.225193551842295</v>
      </c>
      <c r="J167" s="33">
        <f t="shared" si="10"/>
        <v>28.373522966456079</v>
      </c>
      <c r="K167" s="33">
        <f t="shared" si="10"/>
        <v>1.596017088376783</v>
      </c>
    </row>
    <row r="168" spans="3:11">
      <c r="C168" s="5">
        <f t="shared" si="14"/>
        <v>41050060.009999998</v>
      </c>
      <c r="D168" s="18">
        <f t="shared" si="11"/>
        <v>15.837214510030863</v>
      </c>
      <c r="E168" s="18">
        <f t="shared" si="12"/>
        <v>1.3197678758359053</v>
      </c>
      <c r="F168" s="18">
        <f t="shared" si="13"/>
        <v>23.210392772932895</v>
      </c>
      <c r="G168" s="33">
        <f t="shared" si="10"/>
        <v>90.744304978508808</v>
      </c>
      <c r="H168" s="33">
        <f t="shared" si="10"/>
        <v>63.966799100429483</v>
      </c>
      <c r="I168" s="33">
        <f t="shared" si="10"/>
        <v>46.115128515043281</v>
      </c>
      <c r="J168" s="33">
        <f t="shared" si="10"/>
        <v>28.263457929657065</v>
      </c>
      <c r="K168" s="33">
        <f t="shared" si="10"/>
        <v>1.4859520515777547</v>
      </c>
    </row>
    <row r="169" spans="3:11">
      <c r="C169" s="5">
        <f t="shared" si="14"/>
        <v>42050060.009999998</v>
      </c>
      <c r="D169" s="18">
        <f t="shared" si="11"/>
        <v>16.223016979166665</v>
      </c>
      <c r="E169" s="18">
        <f t="shared" si="12"/>
        <v>1.3519180815972223</v>
      </c>
      <c r="F169" s="18">
        <f t="shared" si="13"/>
        <v>23.234461288688284</v>
      </c>
      <c r="G169" s="33">
        <f t="shared" si="10"/>
        <v>90.636889174822713</v>
      </c>
      <c r="H169" s="33">
        <f t="shared" si="10"/>
        <v>63.859383296743388</v>
      </c>
      <c r="I169" s="33">
        <f t="shared" si="10"/>
        <v>46.007712711357186</v>
      </c>
      <c r="J169" s="33">
        <f t="shared" si="10"/>
        <v>28.15604212597097</v>
      </c>
      <c r="K169" s="33">
        <f t="shared" si="10"/>
        <v>1.3785362478916738</v>
      </c>
    </row>
    <row r="170" spans="3:11">
      <c r="C170" s="5">
        <f t="shared" si="14"/>
        <v>43050060.009999998</v>
      </c>
      <c r="D170" s="18">
        <f t="shared" si="11"/>
        <v>16.608819448302469</v>
      </c>
      <c r="E170" s="18">
        <f t="shared" si="12"/>
        <v>1.384068287358539</v>
      </c>
      <c r="F170" s="18">
        <f t="shared" si="13"/>
        <v>23.257964099993043</v>
      </c>
      <c r="G170" s="33">
        <f t="shared" si="10"/>
        <v>90.531998063511949</v>
      </c>
      <c r="H170" s="33">
        <f t="shared" si="10"/>
        <v>63.754492185432639</v>
      </c>
      <c r="I170" s="33">
        <f t="shared" si="10"/>
        <v>45.902821600046423</v>
      </c>
      <c r="J170" s="33">
        <f t="shared" si="10"/>
        <v>28.051151014660206</v>
      </c>
      <c r="K170" s="33">
        <f t="shared" si="10"/>
        <v>1.2736451365808819</v>
      </c>
    </row>
    <row r="171" spans="3:11">
      <c r="C171" s="5">
        <f t="shared" si="14"/>
        <v>44050060.009999998</v>
      </c>
      <c r="D171" s="18">
        <f t="shared" si="11"/>
        <v>16.99462191743827</v>
      </c>
      <c r="E171" s="18">
        <f t="shared" si="12"/>
        <v>1.4162184931198558</v>
      </c>
      <c r="F171" s="18">
        <f t="shared" si="13"/>
        <v>23.280927189856573</v>
      </c>
      <c r="G171" s="33">
        <f t="shared" ref="G171:K221" si="15">IF($E$48-((1/2)*$F171+G$53)*$H$47&gt;0,$E$48-((1/2)*$F171+G$53)*$H$47,"-")</f>
        <v>90.42951568454535</v>
      </c>
      <c r="H171" s="33">
        <f t="shared" si="15"/>
        <v>63.65200980646604</v>
      </c>
      <c r="I171" s="33">
        <f t="shared" si="15"/>
        <v>45.800339221079824</v>
      </c>
      <c r="J171" s="33">
        <f t="shared" si="15"/>
        <v>27.948668635693608</v>
      </c>
      <c r="K171" s="33">
        <f t="shared" si="15"/>
        <v>1.1711627576142973</v>
      </c>
    </row>
    <row r="172" spans="3:11">
      <c r="C172" s="5">
        <f t="shared" si="14"/>
        <v>45050060.009999998</v>
      </c>
      <c r="D172" s="18">
        <f t="shared" si="11"/>
        <v>17.380424386574074</v>
      </c>
      <c r="E172" s="18">
        <f t="shared" si="12"/>
        <v>1.4483686988811728</v>
      </c>
      <c r="F172" s="18">
        <f t="shared" si="13"/>
        <v>23.303374791288697</v>
      </c>
      <c r="G172" s="33">
        <f t="shared" si="15"/>
        <v>90.329333887995773</v>
      </c>
      <c r="H172" s="33">
        <f t="shared" si="15"/>
        <v>63.551828009916463</v>
      </c>
      <c r="I172" s="33">
        <f t="shared" si="15"/>
        <v>45.700157424530246</v>
      </c>
      <c r="J172" s="33">
        <f t="shared" si="15"/>
        <v>27.848486839144044</v>
      </c>
      <c r="K172" s="33">
        <f t="shared" si="15"/>
        <v>1.0709809610647198</v>
      </c>
    </row>
    <row r="173" spans="3:11">
      <c r="C173" s="5">
        <f t="shared" si="14"/>
        <v>46050060.009999998</v>
      </c>
      <c r="D173" s="18">
        <f t="shared" si="11"/>
        <v>17.766226855709874</v>
      </c>
      <c r="E173" s="18">
        <f t="shared" si="12"/>
        <v>1.4805189046424896</v>
      </c>
      <c r="F173" s="18">
        <f t="shared" si="13"/>
        <v>23.325329541008983</v>
      </c>
      <c r="G173" s="33">
        <f t="shared" si="15"/>
        <v>90.23135164804799</v>
      </c>
      <c r="H173" s="33">
        <f t="shared" si="15"/>
        <v>63.453845769968666</v>
      </c>
      <c r="I173" s="33">
        <f t="shared" si="15"/>
        <v>45.602175184582464</v>
      </c>
      <c r="J173" s="33">
        <f t="shared" si="15"/>
        <v>27.750504599196248</v>
      </c>
      <c r="K173" s="33">
        <f t="shared" si="15"/>
        <v>0.9729987211169373</v>
      </c>
    </row>
    <row r="174" spans="3:11">
      <c r="C174" s="5">
        <f t="shared" si="14"/>
        <v>47050060.009999998</v>
      </c>
      <c r="D174" s="18">
        <f t="shared" si="11"/>
        <v>18.152029324845678</v>
      </c>
      <c r="E174" s="18">
        <f t="shared" si="12"/>
        <v>1.5126691104038066</v>
      </c>
      <c r="F174" s="18">
        <f t="shared" si="13"/>
        <v>23.346812616641987</v>
      </c>
      <c r="G174" s="33">
        <f t="shared" si="15"/>
        <v>90.135474450707662</v>
      </c>
      <c r="H174" s="33">
        <f t="shared" si="15"/>
        <v>63.357968572628337</v>
      </c>
      <c r="I174" s="33">
        <f t="shared" si="15"/>
        <v>45.506297987242135</v>
      </c>
      <c r="J174" s="33">
        <f t="shared" si="15"/>
        <v>27.654627401855919</v>
      </c>
      <c r="K174" s="33">
        <f t="shared" si="15"/>
        <v>0.87712152377662278</v>
      </c>
    </row>
    <row r="175" spans="3:11">
      <c r="C175" s="5">
        <f t="shared" si="14"/>
        <v>48050060.009999998</v>
      </c>
      <c r="D175" s="18">
        <f t="shared" si="11"/>
        <v>18.537831793981482</v>
      </c>
      <c r="E175" s="18">
        <f t="shared" si="12"/>
        <v>1.5448193161651234</v>
      </c>
      <c r="F175" s="18">
        <f t="shared" si="13"/>
        <v>23.367843859482672</v>
      </c>
      <c r="G175" s="33">
        <f t="shared" si="15"/>
        <v>90.041613745909359</v>
      </c>
      <c r="H175" s="33">
        <f t="shared" si="15"/>
        <v>63.264107867830049</v>
      </c>
      <c r="I175" s="33">
        <f t="shared" si="15"/>
        <v>45.412437282443832</v>
      </c>
      <c r="J175" s="33">
        <f t="shared" si="15"/>
        <v>27.56076669705763</v>
      </c>
      <c r="K175" s="33">
        <f t="shared" si="15"/>
        <v>0.78326081897827748</v>
      </c>
    </row>
    <row r="176" spans="3:11">
      <c r="C176" s="5">
        <f t="shared" si="14"/>
        <v>49050060.009999998</v>
      </c>
      <c r="D176" s="18">
        <f t="shared" si="11"/>
        <v>18.923634263117282</v>
      </c>
      <c r="E176" s="18">
        <f t="shared" si="12"/>
        <v>1.5769695219264404</v>
      </c>
      <c r="F176" s="18">
        <f t="shared" si="13"/>
        <v>23.388441884615851</v>
      </c>
      <c r="G176" s="33">
        <f t="shared" si="15"/>
        <v>89.949686456062608</v>
      </c>
      <c r="H176" s="33">
        <f t="shared" si="15"/>
        <v>63.172180577983298</v>
      </c>
      <c r="I176" s="33">
        <f t="shared" si="15"/>
        <v>45.320509992597081</v>
      </c>
      <c r="J176" s="33">
        <f t="shared" si="15"/>
        <v>27.468839407210865</v>
      </c>
      <c r="K176" s="33">
        <f t="shared" si="15"/>
        <v>0.69133352913155477</v>
      </c>
    </row>
    <row r="177" spans="3:11">
      <c r="C177" s="5">
        <f t="shared" si="14"/>
        <v>50050060.009999998</v>
      </c>
      <c r="D177" s="18">
        <f t="shared" si="11"/>
        <v>19.309436732253086</v>
      </c>
      <c r="E177" s="18">
        <f t="shared" si="12"/>
        <v>1.6091197276877571</v>
      </c>
      <c r="F177" s="18">
        <f t="shared" si="13"/>
        <v>23.408624179921272</v>
      </c>
      <c r="G177" s="33">
        <f t="shared" si="15"/>
        <v>89.859614534200276</v>
      </c>
      <c r="H177" s="33">
        <f t="shared" si="15"/>
        <v>63.082108656120951</v>
      </c>
      <c r="I177" s="33">
        <f t="shared" si="15"/>
        <v>45.230438070734749</v>
      </c>
      <c r="J177" s="33">
        <f t="shared" si="15"/>
        <v>27.378767485348533</v>
      </c>
      <c r="K177" s="33">
        <f t="shared" si="15"/>
        <v>0.6012616072692083</v>
      </c>
    </row>
    <row r="178" spans="3:11">
      <c r="C178" s="5">
        <f t="shared" si="14"/>
        <v>51050060.009999998</v>
      </c>
      <c r="D178" s="18">
        <f t="shared" si="11"/>
        <v>19.695239201388887</v>
      </c>
      <c r="E178" s="18">
        <f t="shared" si="12"/>
        <v>1.6412699334490739</v>
      </c>
      <c r="F178" s="18">
        <f t="shared" si="13"/>
        <v>23.428407195283949</v>
      </c>
      <c r="G178" s="33">
        <f t="shared" si="15"/>
        <v>89.771324565840246</v>
      </c>
      <c r="H178" s="33">
        <f t="shared" si="15"/>
        <v>62.993818687760921</v>
      </c>
      <c r="I178" s="33">
        <f t="shared" si="15"/>
        <v>45.142148102374705</v>
      </c>
      <c r="J178" s="33">
        <f t="shared" si="15"/>
        <v>27.290477516988489</v>
      </c>
      <c r="K178" s="33">
        <f t="shared" si="15"/>
        <v>0.51297163890916408</v>
      </c>
    </row>
    <row r="179" spans="3:11">
      <c r="C179" s="5">
        <f t="shared" si="14"/>
        <v>52050060.009999998</v>
      </c>
      <c r="D179" s="18">
        <f t="shared" si="11"/>
        <v>20.081041670524691</v>
      </c>
      <c r="E179" s="18">
        <f t="shared" si="12"/>
        <v>1.6734201392103909</v>
      </c>
      <c r="F179" s="18">
        <f t="shared" si="13"/>
        <v>23.447806423149952</v>
      </c>
      <c r="G179" s="33">
        <f t="shared" si="15"/>
        <v>89.684747409471555</v>
      </c>
      <c r="H179" s="33">
        <f t="shared" si="15"/>
        <v>62.907241531392231</v>
      </c>
      <c r="I179" s="33">
        <f t="shared" si="15"/>
        <v>45.055570946006029</v>
      </c>
      <c r="J179" s="33">
        <f t="shared" si="15"/>
        <v>27.203900360619812</v>
      </c>
      <c r="K179" s="33">
        <f t="shared" si="15"/>
        <v>0.42639448254047352</v>
      </c>
    </row>
    <row r="180" spans="3:11">
      <c r="C180" s="5">
        <f t="shared" si="14"/>
        <v>53050060.009999998</v>
      </c>
      <c r="D180" s="18">
        <f t="shared" si="11"/>
        <v>20.466844139660495</v>
      </c>
      <c r="E180" s="18">
        <f t="shared" si="12"/>
        <v>1.7055703449717077</v>
      </c>
      <c r="F180" s="18">
        <f t="shared" si="13"/>
        <v>23.466836471416102</v>
      </c>
      <c r="G180" s="33">
        <f t="shared" si="15"/>
        <v>89.599817871253734</v>
      </c>
      <c r="H180" s="33">
        <f t="shared" si="15"/>
        <v>62.822311993174409</v>
      </c>
      <c r="I180" s="33">
        <f t="shared" si="15"/>
        <v>44.970641407788193</v>
      </c>
      <c r="J180" s="33">
        <f t="shared" si="15"/>
        <v>27.118970822401991</v>
      </c>
      <c r="K180" s="33">
        <f t="shared" si="15"/>
        <v>0.3414649443226665</v>
      </c>
    </row>
    <row r="181" spans="3:11">
      <c r="C181" s="5">
        <f t="shared" si="14"/>
        <v>54050060.009999998</v>
      </c>
      <c r="D181" s="18">
        <f t="shared" si="11"/>
        <v>20.852646608796295</v>
      </c>
      <c r="E181" s="18">
        <f t="shared" si="12"/>
        <v>1.7377205507330247</v>
      </c>
      <c r="F181" s="18">
        <f t="shared" si="13"/>
        <v>23.485511129512634</v>
      </c>
      <c r="G181" s="33">
        <f t="shared" si="15"/>
        <v>89.516474410095228</v>
      </c>
      <c r="H181" s="33">
        <f t="shared" si="15"/>
        <v>62.738968532015903</v>
      </c>
      <c r="I181" s="33">
        <f t="shared" si="15"/>
        <v>44.887297946629701</v>
      </c>
      <c r="J181" s="33">
        <f t="shared" si="15"/>
        <v>27.035627361243485</v>
      </c>
      <c r="K181" s="33">
        <f t="shared" si="15"/>
        <v>0.2581214831641887</v>
      </c>
    </row>
    <row r="182" spans="3:11">
      <c r="C182" s="5">
        <f t="shared" si="14"/>
        <v>55050060.009999998</v>
      </c>
      <c r="D182" s="18">
        <f t="shared" si="11"/>
        <v>21.238449077932099</v>
      </c>
      <c r="E182" s="18">
        <f t="shared" si="12"/>
        <v>1.7698707564943414</v>
      </c>
      <c r="F182" s="18">
        <f t="shared" si="13"/>
        <v>23.503843428427768</v>
      </c>
      <c r="G182" s="33">
        <f t="shared" si="15"/>
        <v>89.434658869768782</v>
      </c>
      <c r="H182" s="33">
        <f t="shared" si="15"/>
        <v>62.657152991689458</v>
      </c>
      <c r="I182" s="33">
        <f t="shared" si="15"/>
        <v>44.805482406303241</v>
      </c>
      <c r="J182" s="33">
        <f t="shared" si="15"/>
        <v>26.953811820917039</v>
      </c>
      <c r="K182" s="33">
        <f t="shared" si="15"/>
        <v>0.17630594283770051</v>
      </c>
    </row>
    <row r="183" spans="3:11">
      <c r="C183" s="5">
        <f t="shared" si="14"/>
        <v>56050060.009999998</v>
      </c>
      <c r="D183" s="18">
        <f t="shared" si="11"/>
        <v>21.6242515470679</v>
      </c>
      <c r="E183" s="18">
        <f t="shared" si="12"/>
        <v>1.8020209622556584</v>
      </c>
      <c r="F183" s="18">
        <f t="shared" si="13"/>
        <v>23.521845695328565</v>
      </c>
      <c r="G183" s="33">
        <f t="shared" si="15"/>
        <v>89.35431623514296</v>
      </c>
      <c r="H183" s="33">
        <f t="shared" si="15"/>
        <v>62.57681035706365</v>
      </c>
      <c r="I183" s="33">
        <f t="shared" si="15"/>
        <v>44.725139771677433</v>
      </c>
      <c r="J183" s="33">
        <f t="shared" si="15"/>
        <v>26.873469186291217</v>
      </c>
      <c r="K183" s="33">
        <f t="shared" si="15"/>
        <v>9.5963308211906906E-2</v>
      </c>
    </row>
    <row r="184" spans="3:11">
      <c r="C184" s="5">
        <f t="shared" si="14"/>
        <v>57050060.009999998</v>
      </c>
      <c r="D184" s="18">
        <f t="shared" si="11"/>
        <v>22.010054016203703</v>
      </c>
      <c r="E184" s="18">
        <f t="shared" si="12"/>
        <v>1.8341711680169752</v>
      </c>
      <c r="F184" s="18">
        <f t="shared" si="13"/>
        <v>23.539529603351607</v>
      </c>
      <c r="G184" s="33">
        <f t="shared" si="15"/>
        <v>89.275394409970573</v>
      </c>
      <c r="H184" s="33">
        <f t="shared" si="15"/>
        <v>62.497888531891249</v>
      </c>
      <c r="I184" s="33">
        <f t="shared" si="15"/>
        <v>44.646217946505033</v>
      </c>
      <c r="J184" s="33">
        <f t="shared" si="15"/>
        <v>26.794547361118816</v>
      </c>
      <c r="K184" s="33">
        <f t="shared" si="15"/>
        <v>1.7041483039491823E-2</v>
      </c>
    </row>
    <row r="185" spans="3:11">
      <c r="C185" s="5">
        <f t="shared" si="14"/>
        <v>58050060.009999998</v>
      </c>
      <c r="D185" s="18">
        <f t="shared" ref="D185:D248" si="16">C185/$D$54</f>
        <v>22.395856485339504</v>
      </c>
      <c r="E185" s="18">
        <f t="shared" ref="E185:E248" si="17">C185/$E$54</f>
        <v>1.8663213737782922</v>
      </c>
      <c r="F185" s="18">
        <f t="shared" ref="F185:F248" si="18">LN((4*$C$38*$C185)/($H$48*$C$39*$H$32*$D$42*$E$33^2))</f>
        <v>23.556906217067127</v>
      </c>
      <c r="G185" s="33">
        <f t="shared" si="15"/>
        <v>89.197844013985815</v>
      </c>
      <c r="H185" s="33">
        <f t="shared" si="15"/>
        <v>62.420338135906505</v>
      </c>
      <c r="I185" s="33">
        <f t="shared" si="15"/>
        <v>44.568667550520289</v>
      </c>
      <c r="J185" s="33">
        <f t="shared" si="15"/>
        <v>26.716996965134086</v>
      </c>
      <c r="K185" s="33" t="str">
        <f t="shared" si="15"/>
        <v>-</v>
      </c>
    </row>
    <row r="186" spans="3:11">
      <c r="C186" s="5">
        <f t="shared" si="14"/>
        <v>59050060.009999998</v>
      </c>
      <c r="D186" s="18">
        <f t="shared" si="16"/>
        <v>22.781658954475308</v>
      </c>
      <c r="E186" s="18">
        <f t="shared" si="17"/>
        <v>1.898471579539609</v>
      </c>
      <c r="F186" s="18">
        <f t="shared" si="18"/>
        <v>23.573986034060027</v>
      </c>
      <c r="G186" s="33">
        <f t="shared" si="15"/>
        <v>89.121618197331841</v>
      </c>
      <c r="H186" s="33">
        <f t="shared" si="15"/>
        <v>62.344112319252517</v>
      </c>
      <c r="I186" s="33">
        <f t="shared" si="15"/>
        <v>44.492441733866301</v>
      </c>
      <c r="J186" s="33">
        <f t="shared" si="15"/>
        <v>26.640771148480098</v>
      </c>
      <c r="K186" s="33" t="str">
        <f t="shared" si="15"/>
        <v>-</v>
      </c>
    </row>
    <row r="187" spans="3:11">
      <c r="C187" s="5">
        <f t="shared" si="14"/>
        <v>60050060.009999998</v>
      </c>
      <c r="D187" s="18">
        <f t="shared" si="16"/>
        <v>23.167461423611112</v>
      </c>
      <c r="E187" s="18">
        <f t="shared" si="17"/>
        <v>1.9306217853009258</v>
      </c>
      <c r="F187" s="18">
        <f t="shared" si="18"/>
        <v>23.590779023019145</v>
      </c>
      <c r="G187" s="33">
        <f t="shared" si="15"/>
        <v>89.046672470571281</v>
      </c>
      <c r="H187" s="33">
        <f t="shared" si="15"/>
        <v>62.26916659249197</v>
      </c>
      <c r="I187" s="33">
        <f t="shared" si="15"/>
        <v>44.417496007105754</v>
      </c>
      <c r="J187" s="33">
        <f t="shared" si="15"/>
        <v>26.565825421719538</v>
      </c>
      <c r="K187" s="33" t="str">
        <f t="shared" si="15"/>
        <v>-</v>
      </c>
    </row>
    <row r="188" spans="3:11">
      <c r="C188" s="5">
        <f t="shared" si="14"/>
        <v>61050060.009999998</v>
      </c>
      <c r="D188" s="18">
        <f t="shared" si="16"/>
        <v>23.553263892746912</v>
      </c>
      <c r="E188" s="18">
        <f t="shared" si="17"/>
        <v>1.9627719910622428</v>
      </c>
      <c r="F188" s="18">
        <f t="shared" si="18"/>
        <v>23.607294658680779</v>
      </c>
      <c r="G188" s="33">
        <f t="shared" si="15"/>
        <v>88.972964548736357</v>
      </c>
      <c r="H188" s="33">
        <f t="shared" si="15"/>
        <v>62.195458670657032</v>
      </c>
      <c r="I188" s="33">
        <f t="shared" si="15"/>
        <v>44.343788085270816</v>
      </c>
      <c r="J188" s="33">
        <f t="shared" si="15"/>
        <v>26.492117499884614</v>
      </c>
      <c r="K188" s="33" t="str">
        <f t="shared" si="15"/>
        <v>-</v>
      </c>
    </row>
    <row r="189" spans="3:11">
      <c r="C189" s="5">
        <f t="shared" si="14"/>
        <v>62050060.009999998</v>
      </c>
      <c r="D189" s="18">
        <f t="shared" si="16"/>
        <v>23.939066361882716</v>
      </c>
      <c r="E189" s="18">
        <f t="shared" si="17"/>
        <v>1.9949221968235595</v>
      </c>
      <c r="F189" s="18">
        <f t="shared" si="18"/>
        <v>23.623541953933199</v>
      </c>
      <c r="G189" s="33">
        <f t="shared" si="15"/>
        <v>88.900454208048927</v>
      </c>
      <c r="H189" s="33">
        <f t="shared" si="15"/>
        <v>62.122948329969603</v>
      </c>
      <c r="I189" s="33">
        <f t="shared" si="15"/>
        <v>44.271277744583401</v>
      </c>
      <c r="J189" s="33">
        <f t="shared" si="15"/>
        <v>26.419607159197184</v>
      </c>
      <c r="K189" s="33" t="str">
        <f t="shared" si="15"/>
        <v>-</v>
      </c>
    </row>
    <row r="190" spans="3:11">
      <c r="C190" s="5">
        <f t="shared" si="14"/>
        <v>63050060.009999998</v>
      </c>
      <c r="D190" s="18">
        <f t="shared" si="16"/>
        <v>24.324868831018517</v>
      </c>
      <c r="E190" s="18">
        <f t="shared" si="17"/>
        <v>2.0270724025848765</v>
      </c>
      <c r="F190" s="18">
        <f t="shared" si="18"/>
        <v>23.639529489354537</v>
      </c>
      <c r="G190" s="33">
        <f t="shared" si="15"/>
        <v>88.829103154095449</v>
      </c>
      <c r="H190" s="33">
        <f t="shared" si="15"/>
        <v>62.051597276016125</v>
      </c>
      <c r="I190" s="33">
        <f t="shared" si="15"/>
        <v>44.199926690629908</v>
      </c>
      <c r="J190" s="33">
        <f t="shared" si="15"/>
        <v>26.348256105243706</v>
      </c>
      <c r="K190" s="33" t="str">
        <f t="shared" si="15"/>
        <v>-</v>
      </c>
    </row>
    <row r="191" spans="3:11">
      <c r="C191" s="5">
        <f t="shared" si="14"/>
        <v>64050060.009999998</v>
      </c>
      <c r="D191" s="18">
        <f t="shared" si="16"/>
        <v>24.710671300154321</v>
      </c>
      <c r="E191" s="18">
        <f t="shared" si="17"/>
        <v>2.0592226083461935</v>
      </c>
      <c r="F191" s="18">
        <f t="shared" si="18"/>
        <v>23.655265440426344</v>
      </c>
      <c r="G191" s="33">
        <f t="shared" si="15"/>
        <v>88.758874900375034</v>
      </c>
      <c r="H191" s="33">
        <f t="shared" si="15"/>
        <v>61.981369022295709</v>
      </c>
      <c r="I191" s="33">
        <f t="shared" si="15"/>
        <v>44.129698436909493</v>
      </c>
      <c r="J191" s="33">
        <f t="shared" si="15"/>
        <v>26.278027851523291</v>
      </c>
      <c r="K191" s="33" t="str">
        <f t="shared" si="15"/>
        <v>-</v>
      </c>
    </row>
    <row r="192" spans="3:11">
      <c r="C192" s="5">
        <f t="shared" si="14"/>
        <v>65050060.009999998</v>
      </c>
      <c r="D192" s="18">
        <f t="shared" si="16"/>
        <v>25.096473769290121</v>
      </c>
      <c r="E192" s="18">
        <f t="shared" si="17"/>
        <v>2.0913728141075101</v>
      </c>
      <c r="F192" s="18">
        <f t="shared" si="18"/>
        <v>23.670757602638989</v>
      </c>
      <c r="G192" s="33">
        <f t="shared" si="15"/>
        <v>88.689734656256149</v>
      </c>
      <c r="H192" s="33">
        <f t="shared" si="15"/>
        <v>61.912228778176839</v>
      </c>
      <c r="I192" s="33">
        <f t="shared" si="15"/>
        <v>44.060558192790623</v>
      </c>
      <c r="J192" s="33">
        <f t="shared" si="15"/>
        <v>26.208887607404407</v>
      </c>
      <c r="K192" s="33" t="str">
        <f t="shared" si="15"/>
        <v>-</v>
      </c>
    </row>
    <row r="193" spans="3:11">
      <c r="C193" s="5">
        <f t="shared" si="14"/>
        <v>66050060.009999998</v>
      </c>
      <c r="D193" s="18">
        <f t="shared" si="16"/>
        <v>25.482276238425925</v>
      </c>
      <c r="E193" s="18">
        <f t="shared" si="17"/>
        <v>2.1235230198688271</v>
      </c>
      <c r="F193" s="18">
        <f t="shared" si="18"/>
        <v>23.68601341468181</v>
      </c>
      <c r="G193" s="33">
        <f t="shared" si="15"/>
        <v>88.621649223480901</v>
      </c>
      <c r="H193" s="33">
        <f t="shared" si="15"/>
        <v>61.844143345401591</v>
      </c>
      <c r="I193" s="33">
        <f t="shared" si="15"/>
        <v>43.992472760015374</v>
      </c>
      <c r="J193" s="33">
        <f t="shared" si="15"/>
        <v>26.140802174629158</v>
      </c>
      <c r="K193" s="33" t="str">
        <f t="shared" si="15"/>
        <v>-</v>
      </c>
    </row>
    <row r="194" spans="3:11">
      <c r="C194" s="5">
        <f t="shared" si="14"/>
        <v>67050060.009999998</v>
      </c>
      <c r="D194" s="18">
        <f t="shared" si="16"/>
        <v>25.868078707561729</v>
      </c>
      <c r="E194" s="18">
        <f t="shared" si="17"/>
        <v>2.1556732256301441</v>
      </c>
      <c r="F194" s="18">
        <f t="shared" si="18"/>
        <v>23.70103997989078</v>
      </c>
      <c r="G194" s="33">
        <f t="shared" si="15"/>
        <v>88.554586900445813</v>
      </c>
      <c r="H194" s="33">
        <f t="shared" si="15"/>
        <v>61.777081022366502</v>
      </c>
      <c r="I194" s="33">
        <f t="shared" si="15"/>
        <v>43.925410436980286</v>
      </c>
      <c r="J194" s="33">
        <f t="shared" si="15"/>
        <v>26.07373985159407</v>
      </c>
      <c r="K194" s="33" t="str">
        <f t="shared" si="15"/>
        <v>-</v>
      </c>
    </row>
    <row r="195" spans="3:11">
      <c r="C195" s="5">
        <f t="shared" si="14"/>
        <v>68050060.00999999</v>
      </c>
      <c r="D195" s="18">
        <f t="shared" si="16"/>
        <v>26.253881176697526</v>
      </c>
      <c r="E195" s="18">
        <f t="shared" si="17"/>
        <v>2.1878234313914606</v>
      </c>
      <c r="F195" s="18">
        <f t="shared" si="18"/>
        <v>23.715844086108429</v>
      </c>
      <c r="G195" s="33">
        <f t="shared" si="15"/>
        <v>88.488517393568685</v>
      </c>
      <c r="H195" s="33">
        <f t="shared" si="15"/>
        <v>61.711011515489361</v>
      </c>
      <c r="I195" s="33">
        <f t="shared" si="15"/>
        <v>43.859340930103144</v>
      </c>
      <c r="J195" s="33">
        <f t="shared" si="15"/>
        <v>26.007670344716928</v>
      </c>
      <c r="K195" s="33" t="str">
        <f t="shared" si="15"/>
        <v>-</v>
      </c>
    </row>
    <row r="196" spans="3:11">
      <c r="C196" s="5">
        <f t="shared" ref="C196:C259" si="19">C195+1000000</f>
        <v>69050060.00999999</v>
      </c>
      <c r="D196" s="18">
        <f t="shared" si="16"/>
        <v>26.63968364583333</v>
      </c>
      <c r="E196" s="18">
        <f t="shared" si="17"/>
        <v>2.2199736371527776</v>
      </c>
      <c r="F196" s="18">
        <f t="shared" si="18"/>
        <v>23.730432224095065</v>
      </c>
      <c r="G196" s="33">
        <f t="shared" si="15"/>
        <v>88.423411735120794</v>
      </c>
      <c r="H196" s="33">
        <f t="shared" si="15"/>
        <v>61.64590585704147</v>
      </c>
      <c r="I196" s="33">
        <f t="shared" si="15"/>
        <v>43.794235271655253</v>
      </c>
      <c r="J196" s="33">
        <f t="shared" si="15"/>
        <v>25.942564686269037</v>
      </c>
      <c r="K196" s="33" t="str">
        <f t="shared" si="15"/>
        <v>-</v>
      </c>
    </row>
    <row r="197" spans="3:11">
      <c r="C197" s="5">
        <f t="shared" si="19"/>
        <v>70050060.00999999</v>
      </c>
      <c r="D197" s="18">
        <f t="shared" si="16"/>
        <v>27.025486114969134</v>
      </c>
      <c r="E197" s="18">
        <f t="shared" si="17"/>
        <v>2.2521238429140942</v>
      </c>
      <c r="F197" s="18">
        <f t="shared" si="18"/>
        <v>23.744810604616216</v>
      </c>
      <c r="G197" s="33">
        <f t="shared" si="15"/>
        <v>88.359242206967053</v>
      </c>
      <c r="H197" s="33">
        <f t="shared" si="15"/>
        <v>61.581736328887729</v>
      </c>
      <c r="I197" s="33">
        <f t="shared" si="15"/>
        <v>43.730065743501527</v>
      </c>
      <c r="J197" s="33">
        <f t="shared" si="15"/>
        <v>25.87839515811531</v>
      </c>
      <c r="K197" s="33" t="str">
        <f t="shared" si="15"/>
        <v>-</v>
      </c>
    </row>
    <row r="198" spans="3:11">
      <c r="C198" s="5">
        <f t="shared" si="19"/>
        <v>71050060.00999999</v>
      </c>
      <c r="D198" s="18">
        <f t="shared" si="16"/>
        <v>27.411288584104934</v>
      </c>
      <c r="E198" s="18">
        <f t="shared" si="17"/>
        <v>2.2842740486754112</v>
      </c>
      <c r="F198" s="18">
        <f t="shared" si="18"/>
        <v>23.758985174318983</v>
      </c>
      <c r="G198" s="33">
        <f t="shared" si="15"/>
        <v>88.295982269711203</v>
      </c>
      <c r="H198" s="33">
        <f t="shared" si="15"/>
        <v>61.518476391631879</v>
      </c>
      <c r="I198" s="33">
        <f t="shared" si="15"/>
        <v>43.666805806245677</v>
      </c>
      <c r="J198" s="33">
        <f t="shared" si="15"/>
        <v>25.81513522085946</v>
      </c>
      <c r="K198" s="33" t="str">
        <f t="shared" si="15"/>
        <v>-</v>
      </c>
    </row>
    <row r="199" spans="3:11">
      <c r="C199" s="5">
        <f t="shared" si="19"/>
        <v>72050060.00999999</v>
      </c>
      <c r="D199" s="18">
        <f t="shared" si="16"/>
        <v>27.797091053240738</v>
      </c>
      <c r="E199" s="18">
        <f t="shared" si="17"/>
        <v>2.3164242544367282</v>
      </c>
      <c r="F199" s="18">
        <f t="shared" si="18"/>
        <v>23.77296163049877</v>
      </c>
      <c r="G199" s="33">
        <f t="shared" si="15"/>
        <v>88.233606496793044</v>
      </c>
      <c r="H199" s="33">
        <f t="shared" si="15"/>
        <v>61.45610061871372</v>
      </c>
      <c r="I199" s="33">
        <f t="shared" si="15"/>
        <v>43.604430033327517</v>
      </c>
      <c r="J199" s="33">
        <f t="shared" si="15"/>
        <v>25.752759447941301</v>
      </c>
      <c r="K199" s="33" t="str">
        <f t="shared" si="15"/>
        <v>-</v>
      </c>
    </row>
    <row r="200" spans="3:11">
      <c r="C200" s="5">
        <f t="shared" si="19"/>
        <v>73050060.00999999</v>
      </c>
      <c r="D200" s="18">
        <f t="shared" si="16"/>
        <v>28.182893522376538</v>
      </c>
      <c r="E200" s="18">
        <f t="shared" si="17"/>
        <v>2.3485744601980452</v>
      </c>
      <c r="F200" s="18">
        <f t="shared" si="18"/>
        <v>23.786745434848264</v>
      </c>
      <c r="G200" s="33">
        <f t="shared" si="15"/>
        <v>88.172090513127898</v>
      </c>
      <c r="H200" s="33">
        <f t="shared" si="15"/>
        <v>61.394584635048574</v>
      </c>
      <c r="I200" s="33">
        <f t="shared" si="15"/>
        <v>43.542914049662372</v>
      </c>
      <c r="J200" s="33">
        <f t="shared" si="15"/>
        <v>25.691243464276155</v>
      </c>
      <c r="K200" s="33" t="str">
        <f t="shared" si="15"/>
        <v>-</v>
      </c>
    </row>
    <row r="201" spans="3:11">
      <c r="C201" s="5">
        <f t="shared" si="19"/>
        <v>74050060.00999999</v>
      </c>
      <c r="D201" s="18">
        <f t="shared" si="16"/>
        <v>28.568695991512342</v>
      </c>
      <c r="E201" s="18">
        <f t="shared" si="17"/>
        <v>2.3807246659593617</v>
      </c>
      <c r="F201" s="18">
        <f t="shared" si="18"/>
        <v>23.800341826271623</v>
      </c>
      <c r="G201" s="33">
        <f t="shared" si="15"/>
        <v>88.111410937917952</v>
      </c>
      <c r="H201" s="33">
        <f t="shared" si="15"/>
        <v>61.333905059838642</v>
      </c>
      <c r="I201" s="33">
        <f t="shared" si="15"/>
        <v>43.482234474452426</v>
      </c>
      <c r="J201" s="33">
        <f t="shared" si="15"/>
        <v>25.63056388906621</v>
      </c>
      <c r="K201" s="33" t="str">
        <f t="shared" si="15"/>
        <v>-</v>
      </c>
    </row>
    <row r="202" spans="3:11">
      <c r="C202" s="5">
        <f t="shared" si="19"/>
        <v>75050060.00999999</v>
      </c>
      <c r="D202" s="18">
        <f t="shared" si="16"/>
        <v>28.954498460648143</v>
      </c>
      <c r="E202" s="18">
        <f t="shared" si="17"/>
        <v>2.4128748717206787</v>
      </c>
      <c r="F202" s="18">
        <f t="shared" si="18"/>
        <v>23.813755832839181</v>
      </c>
      <c r="G202" s="33">
        <f t="shared" si="15"/>
        <v>88.051545331299394</v>
      </c>
      <c r="H202" s="33">
        <f t="shared" si="15"/>
        <v>61.27403945322007</v>
      </c>
      <c r="I202" s="33">
        <f t="shared" si="15"/>
        <v>43.422368867833853</v>
      </c>
      <c r="J202" s="33">
        <f t="shared" si="15"/>
        <v>25.570698282447651</v>
      </c>
      <c r="K202" s="33" t="str">
        <f t="shared" si="15"/>
        <v>-</v>
      </c>
    </row>
    <row r="203" spans="3:11">
      <c r="C203" s="5">
        <f t="shared" si="19"/>
        <v>76050060.00999999</v>
      </c>
      <c r="D203" s="18">
        <f t="shared" si="16"/>
        <v>29.340300929783947</v>
      </c>
      <c r="E203" s="18">
        <f t="shared" si="17"/>
        <v>2.4450250774819957</v>
      </c>
      <c r="F203" s="18">
        <f t="shared" si="18"/>
        <v>23.826992282950883</v>
      </c>
      <c r="G203" s="33">
        <f t="shared" si="15"/>
        <v>87.992472144520889</v>
      </c>
      <c r="H203" s="33">
        <f t="shared" si="15"/>
        <v>61.214966266441579</v>
      </c>
      <c r="I203" s="33">
        <f t="shared" si="15"/>
        <v>43.363295681055362</v>
      </c>
      <c r="J203" s="33">
        <f t="shared" si="15"/>
        <v>25.511625095669146</v>
      </c>
      <c r="K203" s="33" t="str">
        <f t="shared" si="15"/>
        <v>-</v>
      </c>
    </row>
    <row r="204" spans="3:11">
      <c r="C204" s="5">
        <f t="shared" si="19"/>
        <v>77050060.00999999</v>
      </c>
      <c r="D204" s="18">
        <f t="shared" si="16"/>
        <v>29.726103398919751</v>
      </c>
      <c r="E204" s="18">
        <f t="shared" si="17"/>
        <v>2.4771752832433123</v>
      </c>
      <c r="F204" s="18">
        <f t="shared" si="18"/>
        <v>23.840055815770491</v>
      </c>
      <c r="G204" s="33">
        <f t="shared" si="15"/>
        <v>87.934170673376627</v>
      </c>
      <c r="H204" s="33">
        <f t="shared" si="15"/>
        <v>61.156664795297317</v>
      </c>
      <c r="I204" s="33">
        <f t="shared" si="15"/>
        <v>43.304994209911101</v>
      </c>
      <c r="J204" s="33">
        <f t="shared" si="15"/>
        <v>25.453323624524899</v>
      </c>
      <c r="K204" s="33" t="str">
        <f t="shared" si="15"/>
        <v>-</v>
      </c>
    </row>
    <row r="205" spans="3:11">
      <c r="C205" s="5">
        <f t="shared" si="19"/>
        <v>78050060.00999999</v>
      </c>
      <c r="D205" s="18">
        <f t="shared" si="16"/>
        <v>30.111905868055551</v>
      </c>
      <c r="E205" s="18">
        <f t="shared" si="17"/>
        <v>2.5093254890046293</v>
      </c>
      <c r="F205" s="18">
        <f t="shared" si="18"/>
        <v>23.852950890987021</v>
      </c>
      <c r="G205" s="33">
        <f t="shared" si="15"/>
        <v>87.876621014641813</v>
      </c>
      <c r="H205" s="33">
        <f t="shared" si="15"/>
        <v>61.099115136562503</v>
      </c>
      <c r="I205" s="33">
        <f t="shared" si="15"/>
        <v>43.247444551176287</v>
      </c>
      <c r="J205" s="33">
        <f t="shared" si="15"/>
        <v>25.39577396579007</v>
      </c>
      <c r="K205" s="33" t="str">
        <f t="shared" si="15"/>
        <v>-</v>
      </c>
    </row>
    <row r="206" spans="3:11">
      <c r="C206" s="5">
        <f t="shared" si="19"/>
        <v>79050060.00999999</v>
      </c>
      <c r="D206" s="18">
        <f t="shared" si="16"/>
        <v>30.497708337191355</v>
      </c>
      <c r="E206" s="18">
        <f t="shared" si="17"/>
        <v>2.5414756947659463</v>
      </c>
      <c r="F206" s="18">
        <f t="shared" si="18"/>
        <v>23.865681797954743</v>
      </c>
      <c r="G206" s="33">
        <f t="shared" si="15"/>
        <v>87.81980402528157</v>
      </c>
      <c r="H206" s="33">
        <f t="shared" si="15"/>
        <v>61.04229814720226</v>
      </c>
      <c r="I206" s="33">
        <f t="shared" si="15"/>
        <v>43.190627561816044</v>
      </c>
      <c r="J206" s="33">
        <f t="shared" si="15"/>
        <v>25.338956976429827</v>
      </c>
      <c r="K206" s="33" t="str">
        <f t="shared" si="15"/>
        <v>-</v>
      </c>
    </row>
    <row r="207" spans="3:11">
      <c r="C207" s="5">
        <f t="shared" si="19"/>
        <v>80050060.00999999</v>
      </c>
      <c r="D207" s="18">
        <f t="shared" si="16"/>
        <v>30.883510806327156</v>
      </c>
      <c r="E207" s="18">
        <f t="shared" si="17"/>
        <v>2.5736259005272633</v>
      </c>
      <c r="F207" s="18">
        <f t="shared" si="18"/>
        <v>23.878252664258671</v>
      </c>
      <c r="G207" s="33">
        <f t="shared" si="15"/>
        <v>87.763701284223913</v>
      </c>
      <c r="H207" s="33">
        <f t="shared" si="15"/>
        <v>60.986195406144589</v>
      </c>
      <c r="I207" s="33">
        <f t="shared" si="15"/>
        <v>43.134524820758372</v>
      </c>
      <c r="J207" s="33">
        <f t="shared" si="15"/>
        <v>25.28285423537217</v>
      </c>
      <c r="K207" s="33" t="str">
        <f t="shared" si="15"/>
        <v>-</v>
      </c>
    </row>
    <row r="208" spans="3:11">
      <c r="C208" s="5">
        <f t="shared" si="19"/>
        <v>81050060.00999999</v>
      </c>
      <c r="D208" s="18">
        <f t="shared" si="16"/>
        <v>31.269313275462959</v>
      </c>
      <c r="E208" s="18">
        <f t="shared" si="17"/>
        <v>2.6057761062885798</v>
      </c>
      <c r="F208" s="18">
        <f t="shared" si="18"/>
        <v>23.890667463748329</v>
      </c>
      <c r="G208" s="33">
        <f t="shared" si="15"/>
        <v>87.708295056505662</v>
      </c>
      <c r="H208" s="33">
        <f t="shared" si="15"/>
        <v>60.930789178426338</v>
      </c>
      <c r="I208" s="33">
        <f t="shared" si="15"/>
        <v>43.079118593040135</v>
      </c>
      <c r="J208" s="33">
        <f t="shared" si="15"/>
        <v>25.227448007653919</v>
      </c>
      <c r="K208" s="33" t="str">
        <f t="shared" si="15"/>
        <v>-</v>
      </c>
    </row>
    <row r="209" spans="3:11">
      <c r="C209" s="5">
        <f t="shared" si="19"/>
        <v>82050060.00999999</v>
      </c>
      <c r="D209" s="18">
        <f t="shared" si="16"/>
        <v>31.655115744598763</v>
      </c>
      <c r="E209" s="18">
        <f t="shared" si="17"/>
        <v>2.6379263120498968</v>
      </c>
      <c r="F209" s="18">
        <f t="shared" si="18"/>
        <v>23.902930024078898</v>
      </c>
      <c r="G209" s="33">
        <f t="shared" si="15"/>
        <v>87.653568259616975</v>
      </c>
      <c r="H209" s="33">
        <f t="shared" si="15"/>
        <v>60.87606238153765</v>
      </c>
      <c r="I209" s="33">
        <f t="shared" si="15"/>
        <v>43.024391796151448</v>
      </c>
      <c r="J209" s="33">
        <f t="shared" si="15"/>
        <v>25.172721210765232</v>
      </c>
      <c r="K209" s="33" t="str">
        <f t="shared" si="15"/>
        <v>-</v>
      </c>
    </row>
    <row r="210" spans="3:11">
      <c r="C210" s="5">
        <f t="shared" si="19"/>
        <v>83050060.00999999</v>
      </c>
      <c r="D210" s="18">
        <f t="shared" si="16"/>
        <v>32.040918213734564</v>
      </c>
      <c r="E210" s="18">
        <f t="shared" si="17"/>
        <v>2.6700765178112138</v>
      </c>
      <c r="F210" s="18">
        <f t="shared" si="18"/>
        <v>23.915044033795567</v>
      </c>
      <c r="G210" s="33">
        <f t="shared" si="15"/>
        <v>87.599504431884441</v>
      </c>
      <c r="H210" s="33">
        <f t="shared" si="15"/>
        <v>60.821998553805116</v>
      </c>
      <c r="I210" s="33">
        <f t="shared" si="15"/>
        <v>42.970327968418914</v>
      </c>
      <c r="J210" s="33">
        <f t="shared" si="15"/>
        <v>25.118657383032698</v>
      </c>
      <c r="K210" s="33" t="str">
        <f t="shared" si="15"/>
        <v>-</v>
      </c>
    </row>
    <row r="211" spans="3:11">
      <c r="C211" s="5">
        <f t="shared" si="19"/>
        <v>84050060.00999999</v>
      </c>
      <c r="D211" s="18">
        <f t="shared" si="16"/>
        <v>32.426720682870368</v>
      </c>
      <c r="E211" s="18">
        <f t="shared" si="17"/>
        <v>2.7022267235725304</v>
      </c>
      <c r="F211" s="18">
        <f t="shared" si="18"/>
        <v>23.927013048993906</v>
      </c>
      <c r="G211" s="33">
        <f t="shared" si="15"/>
        <v>87.546087702746377</v>
      </c>
      <c r="H211" s="33">
        <f t="shared" si="15"/>
        <v>60.768581824667066</v>
      </c>
      <c r="I211" s="33">
        <f t="shared" si="15"/>
        <v>42.91691123928085</v>
      </c>
      <c r="J211" s="33">
        <f t="shared" si="15"/>
        <v>25.065240653894634</v>
      </c>
      <c r="K211" s="33" t="str">
        <f t="shared" si="15"/>
        <v>-</v>
      </c>
    </row>
    <row r="212" spans="3:11">
      <c r="C212" s="5">
        <f t="shared" si="19"/>
        <v>85050060.00999999</v>
      </c>
      <c r="D212" s="18">
        <f t="shared" si="16"/>
        <v>32.812523152006172</v>
      </c>
      <c r="E212" s="18">
        <f t="shared" si="17"/>
        <v>2.7343769293338474</v>
      </c>
      <c r="F212" s="18">
        <f t="shared" si="18"/>
        <v>23.938840499586334</v>
      </c>
      <c r="G212" s="33">
        <f t="shared" si="15"/>
        <v>87.493302764786137</v>
      </c>
      <c r="H212" s="33">
        <f t="shared" si="15"/>
        <v>60.715796886706826</v>
      </c>
      <c r="I212" s="33">
        <f t="shared" si="15"/>
        <v>42.86412630132061</v>
      </c>
      <c r="J212" s="33">
        <f t="shared" si="15"/>
        <v>25.012455715934394</v>
      </c>
      <c r="K212" s="33" t="str">
        <f t="shared" si="15"/>
        <v>-</v>
      </c>
    </row>
    <row r="213" spans="3:11">
      <c r="C213" s="5">
        <f t="shared" si="19"/>
        <v>86050060.00999999</v>
      </c>
      <c r="D213" s="18">
        <f t="shared" si="16"/>
        <v>33.198325621141969</v>
      </c>
      <c r="E213" s="18">
        <f t="shared" si="17"/>
        <v>2.7665271350951643</v>
      </c>
      <c r="F213" s="18">
        <f t="shared" si="18"/>
        <v>23.950529695202309</v>
      </c>
      <c r="G213" s="33">
        <f t="shared" si="15"/>
        <v>87.441134847400008</v>
      </c>
      <c r="H213" s="33">
        <f t="shared" si="15"/>
        <v>60.663628969320698</v>
      </c>
      <c r="I213" s="33">
        <f t="shared" si="15"/>
        <v>42.811958383934481</v>
      </c>
      <c r="J213" s="33">
        <f t="shared" si="15"/>
        <v>24.960287798548265</v>
      </c>
      <c r="K213" s="33" t="str">
        <f t="shared" si="15"/>
        <v>-</v>
      </c>
    </row>
    <row r="214" spans="3:11">
      <c r="C214" s="5">
        <f t="shared" si="19"/>
        <v>87050060.00999999</v>
      </c>
      <c r="D214" s="18">
        <f t="shared" si="16"/>
        <v>33.584128090277773</v>
      </c>
      <c r="E214" s="18">
        <f t="shared" si="17"/>
        <v>2.7986773408564813</v>
      </c>
      <c r="F214" s="18">
        <f t="shared" si="18"/>
        <v>23.962083830747648</v>
      </c>
      <c r="G214" s="33">
        <f t="shared" si="15"/>
        <v>87.389569691986438</v>
      </c>
      <c r="H214" s="33">
        <f t="shared" si="15"/>
        <v>60.612063813907113</v>
      </c>
      <c r="I214" s="33">
        <f t="shared" si="15"/>
        <v>42.760393228520911</v>
      </c>
      <c r="J214" s="33">
        <f t="shared" si="15"/>
        <v>24.908722643134695</v>
      </c>
      <c r="K214" s="33" t="str">
        <f t="shared" si="15"/>
        <v>-</v>
      </c>
    </row>
    <row r="215" spans="3:11">
      <c r="C215" s="5">
        <f t="shared" si="19"/>
        <v>88050060.00999999</v>
      </c>
      <c r="D215" s="18">
        <f t="shared" si="16"/>
        <v>33.969930559413577</v>
      </c>
      <c r="E215" s="18">
        <f t="shared" si="17"/>
        <v>2.8308275466177979</v>
      </c>
      <c r="F215" s="18">
        <f t="shared" si="18"/>
        <v>23.973505991646324</v>
      </c>
      <c r="G215" s="33">
        <f t="shared" si="15"/>
        <v>87.338593528552337</v>
      </c>
      <c r="H215" s="33">
        <f t="shared" si="15"/>
        <v>60.561087650473013</v>
      </c>
      <c r="I215" s="33">
        <f t="shared" si="15"/>
        <v>42.709417065086797</v>
      </c>
      <c r="J215" s="33">
        <f t="shared" si="15"/>
        <v>24.85774647970058</v>
      </c>
      <c r="K215" s="33" t="str">
        <f t="shared" si="15"/>
        <v>-</v>
      </c>
    </row>
    <row r="216" spans="3:11">
      <c r="C216" s="5">
        <f t="shared" si="19"/>
        <v>89050060.00999999</v>
      </c>
      <c r="D216" s="18">
        <f t="shared" si="16"/>
        <v>34.35573302854938</v>
      </c>
      <c r="E216" s="18">
        <f t="shared" si="17"/>
        <v>2.8629777523791149</v>
      </c>
      <c r="F216" s="18">
        <f t="shared" si="18"/>
        <v>23.984799158786281</v>
      </c>
      <c r="G216" s="33">
        <f t="shared" si="15"/>
        <v>87.288193053640271</v>
      </c>
      <c r="H216" s="33">
        <f t="shared" si="15"/>
        <v>60.51068717556096</v>
      </c>
      <c r="I216" s="33">
        <f t="shared" si="15"/>
        <v>42.659016590174744</v>
      </c>
      <c r="J216" s="33">
        <f t="shared" si="15"/>
        <v>24.807346004788528</v>
      </c>
      <c r="K216" s="33" t="str">
        <f t="shared" si="15"/>
        <v>-</v>
      </c>
    </row>
    <row r="217" spans="3:11">
      <c r="C217" s="5">
        <f t="shared" si="19"/>
        <v>90050060.00999999</v>
      </c>
      <c r="D217" s="18">
        <f t="shared" si="16"/>
        <v>34.741535497685184</v>
      </c>
      <c r="E217" s="18">
        <f t="shared" si="17"/>
        <v>2.8951279581404319</v>
      </c>
      <c r="F217" s="18">
        <f t="shared" si="18"/>
        <v>23.995966213189057</v>
      </c>
      <c r="G217" s="33">
        <f t="shared" si="15"/>
        <v>87.238355409488406</v>
      </c>
      <c r="H217" s="33">
        <f t="shared" si="15"/>
        <v>60.460849531409096</v>
      </c>
      <c r="I217" s="33">
        <f t="shared" si="15"/>
        <v>42.60917894602288</v>
      </c>
      <c r="J217" s="33">
        <f t="shared" si="15"/>
        <v>24.757508360636663</v>
      </c>
      <c r="K217" s="33" t="str">
        <f t="shared" si="15"/>
        <v>-</v>
      </c>
    </row>
    <row r="218" spans="3:11">
      <c r="C218" s="5">
        <f t="shared" si="19"/>
        <v>91050060.00999999</v>
      </c>
      <c r="D218" s="18">
        <f t="shared" si="16"/>
        <v>35.127337966820981</v>
      </c>
      <c r="E218" s="18">
        <f t="shared" si="17"/>
        <v>2.9272781639017489</v>
      </c>
      <c r="F218" s="18">
        <f t="shared" si="18"/>
        <v>24.007009940421575</v>
      </c>
      <c r="G218" s="33">
        <f t="shared" si="15"/>
        <v>87.189068164340966</v>
      </c>
      <c r="H218" s="33">
        <f t="shared" si="15"/>
        <v>60.411562286261656</v>
      </c>
      <c r="I218" s="33">
        <f t="shared" si="15"/>
        <v>42.55989170087544</v>
      </c>
      <c r="J218" s="33">
        <f t="shared" si="15"/>
        <v>24.708221115489224</v>
      </c>
      <c r="K218" s="33" t="str">
        <f t="shared" si="15"/>
        <v>-</v>
      </c>
    </row>
    <row r="219" spans="3:11">
      <c r="C219" s="5">
        <f t="shared" si="19"/>
        <v>92050060.00999999</v>
      </c>
      <c r="D219" s="18">
        <f t="shared" si="16"/>
        <v>35.513140435956785</v>
      </c>
      <c r="E219" s="18">
        <f t="shared" si="17"/>
        <v>2.9594283696630654</v>
      </c>
      <c r="F219" s="18">
        <f t="shared" si="18"/>
        <v>24.017933034766937</v>
      </c>
      <c r="G219" s="33">
        <f t="shared" si="15"/>
        <v>87.140319293834352</v>
      </c>
      <c r="H219" s="33">
        <f t="shared" si="15"/>
        <v>60.362813415755028</v>
      </c>
      <c r="I219" s="33">
        <f t="shared" si="15"/>
        <v>42.511142830368811</v>
      </c>
      <c r="J219" s="33">
        <f t="shared" si="15"/>
        <v>24.659472244982595</v>
      </c>
      <c r="K219" s="33" t="str">
        <f t="shared" si="15"/>
        <v>-</v>
      </c>
    </row>
    <row r="220" spans="3:11">
      <c r="C220" s="5">
        <f t="shared" si="19"/>
        <v>93050060.00999999</v>
      </c>
      <c r="D220" s="18">
        <f t="shared" si="16"/>
        <v>35.898942905092589</v>
      </c>
      <c r="E220" s="18">
        <f t="shared" si="17"/>
        <v>2.9915785754243824</v>
      </c>
      <c r="F220" s="18">
        <f t="shared" si="18"/>
        <v>24.0287381031699</v>
      </c>
      <c r="G220" s="33">
        <f t="shared" si="15"/>
        <v>87.092097163388786</v>
      </c>
      <c r="H220" s="33">
        <f t="shared" si="15"/>
        <v>60.314591285309461</v>
      </c>
      <c r="I220" s="33">
        <f t="shared" si="15"/>
        <v>42.462920699923245</v>
      </c>
      <c r="J220" s="33">
        <f t="shared" si="15"/>
        <v>24.611250114537043</v>
      </c>
      <c r="K220" s="33" t="str">
        <f t="shared" si="15"/>
        <v>-</v>
      </c>
    </row>
    <row r="221" spans="3:11">
      <c r="C221" s="5">
        <f t="shared" si="19"/>
        <v>94050060.00999999</v>
      </c>
      <c r="D221" s="18">
        <f t="shared" si="16"/>
        <v>36.284745374228393</v>
      </c>
      <c r="E221" s="18">
        <f t="shared" si="17"/>
        <v>3.0237287811856994</v>
      </c>
      <c r="F221" s="18">
        <f t="shared" si="18"/>
        <v>24.039427668971459</v>
      </c>
      <c r="G221" s="33">
        <f t="shared" si="15"/>
        <v>87.044390511541224</v>
      </c>
      <c r="H221" s="33">
        <f t="shared" si="15"/>
        <v>60.266884633461899</v>
      </c>
      <c r="I221" s="33">
        <f t="shared" si="15"/>
        <v>42.415214048075683</v>
      </c>
      <c r="J221" s="33">
        <f t="shared" si="15"/>
        <v>24.563543462689481</v>
      </c>
      <c r="K221" s="33" t="str">
        <f t="shared" si="15"/>
        <v>-</v>
      </c>
    </row>
    <row r="222" spans="3:11">
      <c r="C222" s="5">
        <f t="shared" si="19"/>
        <v>95050060.00999999</v>
      </c>
      <c r="D222" s="18">
        <f t="shared" si="16"/>
        <v>36.670547843364197</v>
      </c>
      <c r="E222" s="18">
        <f t="shared" si="17"/>
        <v>3.055878986947016</v>
      </c>
      <c r="F222" s="18">
        <f t="shared" si="18"/>
        <v>24.050004175445924</v>
      </c>
      <c r="G222" s="33">
        <f t="shared" ref="G222:K272" si="20">IF($E$48-((1/2)*$F222+G$53)*$H$47&gt;0,$E$48-((1/2)*$F222+G$53)*$H$47,"-")</f>
        <v>86.997188434159625</v>
      </c>
      <c r="H222" s="33">
        <f t="shared" si="20"/>
        <v>60.219682556080315</v>
      </c>
      <c r="I222" s="33">
        <f t="shared" si="20"/>
        <v>42.368011970694099</v>
      </c>
      <c r="J222" s="33">
        <f t="shared" si="20"/>
        <v>24.516341385307882</v>
      </c>
      <c r="K222" s="33" t="str">
        <f t="shared" si="20"/>
        <v>-</v>
      </c>
    </row>
    <row r="223" spans="3:11">
      <c r="C223" s="5">
        <f t="shared" si="19"/>
        <v>96050060.00999999</v>
      </c>
      <c r="D223" s="18">
        <f t="shared" si="16"/>
        <v>37.056350312499994</v>
      </c>
      <c r="E223" s="18">
        <f t="shared" si="17"/>
        <v>3.088029192708333</v>
      </c>
      <c r="F223" s="18">
        <f t="shared" si="18"/>
        <v>24.060469989152896</v>
      </c>
      <c r="G223" s="33">
        <f t="shared" si="20"/>
        <v>86.950480369483415</v>
      </c>
      <c r="H223" s="33">
        <f t="shared" si="20"/>
        <v>60.172974491404091</v>
      </c>
      <c r="I223" s="33">
        <f t="shared" si="20"/>
        <v>42.321303906017874</v>
      </c>
      <c r="J223" s="33">
        <f t="shared" si="20"/>
        <v>24.469633320631672</v>
      </c>
      <c r="K223" s="33" t="str">
        <f t="shared" si="20"/>
        <v>-</v>
      </c>
    </row>
    <row r="224" spans="3:11">
      <c r="C224" s="5">
        <f t="shared" si="19"/>
        <v>97050060.00999999</v>
      </c>
      <c r="D224" s="18">
        <f t="shared" si="16"/>
        <v>37.442152781635798</v>
      </c>
      <c r="E224" s="18">
        <f t="shared" si="17"/>
        <v>3.12017939846965</v>
      </c>
      <c r="F224" s="18">
        <f t="shared" si="18"/>
        <v>24.070827403115654</v>
      </c>
      <c r="G224" s="33">
        <f t="shared" si="20"/>
        <v>86.904256083938492</v>
      </c>
      <c r="H224" s="33">
        <f t="shared" si="20"/>
        <v>60.126750205859182</v>
      </c>
      <c r="I224" s="33">
        <f t="shared" si="20"/>
        <v>42.275079620472965</v>
      </c>
      <c r="J224" s="33">
        <f t="shared" si="20"/>
        <v>24.423409035086763</v>
      </c>
      <c r="K224" s="33" t="str">
        <f t="shared" si="20"/>
        <v>-</v>
      </c>
    </row>
    <row r="225" spans="3:11">
      <c r="C225" s="5">
        <f t="shared" si="19"/>
        <v>98050060.00999999</v>
      </c>
      <c r="D225" s="18">
        <f t="shared" si="16"/>
        <v>37.827955250771602</v>
      </c>
      <c r="E225" s="18">
        <f t="shared" si="17"/>
        <v>3.152329604230967</v>
      </c>
      <c r="F225" s="18">
        <f t="shared" si="18"/>
        <v>24.081078639836608</v>
      </c>
      <c r="G225" s="33">
        <f t="shared" si="20"/>
        <v>86.85850565867969</v>
      </c>
      <c r="H225" s="33">
        <f t="shared" si="20"/>
        <v>60.080999780600365</v>
      </c>
      <c r="I225" s="33">
        <f t="shared" si="20"/>
        <v>42.229329195214149</v>
      </c>
      <c r="J225" s="33">
        <f t="shared" si="20"/>
        <v>24.377658609827932</v>
      </c>
      <c r="K225" s="33" t="str">
        <f t="shared" si="20"/>
        <v>-</v>
      </c>
    </row>
    <row r="226" spans="3:11">
      <c r="C226" s="5">
        <f t="shared" si="19"/>
        <v>99050060.00999999</v>
      </c>
      <c r="D226" s="18">
        <f t="shared" si="16"/>
        <v>38.213757719907406</v>
      </c>
      <c r="E226" s="18">
        <f t="shared" si="17"/>
        <v>3.1844798099922835</v>
      </c>
      <c r="F226" s="18">
        <f t="shared" si="18"/>
        <v>24.09122585415977</v>
      </c>
      <c r="G226" s="33">
        <f t="shared" si="20"/>
        <v>86.81321947681559</v>
      </c>
      <c r="H226" s="33">
        <f t="shared" si="20"/>
        <v>60.035713598736265</v>
      </c>
      <c r="I226" s="33">
        <f t="shared" si="20"/>
        <v>42.184043013350049</v>
      </c>
      <c r="J226" s="33">
        <f t="shared" si="20"/>
        <v>24.332372427963833</v>
      </c>
      <c r="K226" s="33" t="str">
        <f t="shared" si="20"/>
        <v>-</v>
      </c>
    </row>
    <row r="227" spans="3:11">
      <c r="C227" s="5">
        <f t="shared" si="19"/>
        <v>100050060.00999999</v>
      </c>
      <c r="D227" s="18">
        <f t="shared" si="16"/>
        <v>38.599560189043203</v>
      </c>
      <c r="E227" s="18">
        <f t="shared" si="17"/>
        <v>3.2166300157536005</v>
      </c>
      <c r="F227" s="18">
        <f t="shared" si="18"/>
        <v>24.101271135989425</v>
      </c>
      <c r="G227" s="33">
        <f t="shared" si="20"/>
        <v>86.768388211275493</v>
      </c>
      <c r="H227" s="33">
        <f t="shared" si="20"/>
        <v>59.990882333196168</v>
      </c>
      <c r="I227" s="33">
        <f t="shared" si="20"/>
        <v>42.139211747809952</v>
      </c>
      <c r="J227" s="33">
        <f t="shared" si="20"/>
        <v>24.28754116242375</v>
      </c>
      <c r="K227" s="33" t="str">
        <f t="shared" si="20"/>
        <v>-</v>
      </c>
    </row>
    <row r="228" spans="3:11">
      <c r="C228" s="5">
        <f t="shared" si="19"/>
        <v>101050060.00999999</v>
      </c>
      <c r="D228" s="18">
        <f t="shared" si="16"/>
        <v>38.985362658179007</v>
      </c>
      <c r="E228" s="18">
        <f t="shared" si="17"/>
        <v>3.2487802215149175</v>
      </c>
      <c r="F228" s="18">
        <f t="shared" si="18"/>
        <v>24.111216512873639</v>
      </c>
      <c r="G228" s="33">
        <f t="shared" si="20"/>
        <v>86.724002813279355</v>
      </c>
      <c r="H228" s="33">
        <f t="shared" si="20"/>
        <v>59.946496935200045</v>
      </c>
      <c r="I228" s="33">
        <f t="shared" si="20"/>
        <v>42.094826349813829</v>
      </c>
      <c r="J228" s="33">
        <f t="shared" si="20"/>
        <v>24.243155764427613</v>
      </c>
      <c r="K228" s="33" t="str">
        <f t="shared" si="20"/>
        <v>-</v>
      </c>
    </row>
    <row r="229" spans="3:11">
      <c r="C229" s="5">
        <f t="shared" si="19"/>
        <v>102050060.00999999</v>
      </c>
      <c r="D229" s="18">
        <f t="shared" si="16"/>
        <v>39.371165127314811</v>
      </c>
      <c r="E229" s="18">
        <f t="shared" si="17"/>
        <v>3.2809304272762341</v>
      </c>
      <c r="F229" s="18">
        <f t="shared" si="18"/>
        <v>24.121063952460521</v>
      </c>
      <c r="G229" s="33">
        <f t="shared" si="20"/>
        <v>86.680054501375736</v>
      </c>
      <c r="H229" s="33">
        <f t="shared" si="20"/>
        <v>59.902548623296425</v>
      </c>
      <c r="I229" s="33">
        <f t="shared" si="20"/>
        <v>42.050878037910209</v>
      </c>
      <c r="J229" s="33">
        <f t="shared" si="20"/>
        <v>24.199207452523993</v>
      </c>
      <c r="K229" s="33" t="str">
        <f t="shared" si="20"/>
        <v>-</v>
      </c>
    </row>
    <row r="230" spans="3:11">
      <c r="C230" s="5">
        <f t="shared" si="19"/>
        <v>103050060.00999999</v>
      </c>
      <c r="D230" s="18">
        <f t="shared" si="16"/>
        <v>39.756967596450615</v>
      </c>
      <c r="E230" s="18">
        <f t="shared" si="17"/>
        <v>3.3130806330375511</v>
      </c>
      <c r="F230" s="18">
        <f t="shared" si="18"/>
        <v>24.130815364834731</v>
      </c>
      <c r="G230" s="33">
        <f t="shared" si="20"/>
        <v>86.636534751014068</v>
      </c>
      <c r="H230" s="33">
        <f t="shared" si="20"/>
        <v>59.859028872934758</v>
      </c>
      <c r="I230" s="33">
        <f t="shared" si="20"/>
        <v>42.007358287548541</v>
      </c>
      <c r="J230" s="33">
        <f t="shared" si="20"/>
        <v>24.155687702162325</v>
      </c>
      <c r="K230" s="33" t="str">
        <f t="shared" si="20"/>
        <v>-</v>
      </c>
    </row>
    <row r="231" spans="3:11">
      <c r="C231" s="5">
        <f t="shared" si="19"/>
        <v>104050060.00999999</v>
      </c>
      <c r="D231" s="18">
        <f t="shared" si="16"/>
        <v>40.142770065586419</v>
      </c>
      <c r="E231" s="18">
        <f t="shared" si="17"/>
        <v>3.3452308387988681</v>
      </c>
      <c r="F231" s="18">
        <f t="shared" si="18"/>
        <v>24.140472604741191</v>
      </c>
      <c r="G231" s="33">
        <f t="shared" si="20"/>
        <v>86.593435284620526</v>
      </c>
      <c r="H231" s="33">
        <f t="shared" si="20"/>
        <v>59.815929406541215</v>
      </c>
      <c r="I231" s="33">
        <f t="shared" si="20"/>
        <v>41.964258821154999</v>
      </c>
      <c r="J231" s="33">
        <f t="shared" si="20"/>
        <v>24.112588235768783</v>
      </c>
      <c r="K231" s="33" t="str">
        <f t="shared" si="20"/>
        <v>-</v>
      </c>
    </row>
    <row r="232" spans="3:11">
      <c r="C232" s="5">
        <f t="shared" si="19"/>
        <v>105050060.00999999</v>
      </c>
      <c r="D232" s="18">
        <f t="shared" si="16"/>
        <v>40.528572534722215</v>
      </c>
      <c r="E232" s="18">
        <f t="shared" si="17"/>
        <v>3.3773810445601851</v>
      </c>
      <c r="F232" s="18">
        <f t="shared" si="18"/>
        <v>24.150037473702394</v>
      </c>
      <c r="G232" s="33">
        <f t="shared" si="20"/>
        <v>86.550748062148585</v>
      </c>
      <c r="H232" s="33">
        <f t="shared" si="20"/>
        <v>59.773242184069261</v>
      </c>
      <c r="I232" s="33">
        <f t="shared" si="20"/>
        <v>41.921571598683059</v>
      </c>
      <c r="J232" s="33">
        <f t="shared" si="20"/>
        <v>24.069901013296843</v>
      </c>
      <c r="K232" s="33" t="str">
        <f t="shared" si="20"/>
        <v>-</v>
      </c>
    </row>
    <row r="233" spans="3:11">
      <c r="C233" s="5">
        <f t="shared" si="19"/>
        <v>106050060.00999999</v>
      </c>
      <c r="D233" s="18">
        <f t="shared" si="16"/>
        <v>40.914375003858019</v>
      </c>
      <c r="E233" s="18">
        <f t="shared" si="17"/>
        <v>3.4095312503215016</v>
      </c>
      <c r="F233" s="18">
        <f t="shared" si="18"/>
        <v>24.159511722035454</v>
      </c>
      <c r="G233" s="33">
        <f t="shared" si="20"/>
        <v>86.508465272077103</v>
      </c>
      <c r="H233" s="33">
        <f t="shared" si="20"/>
        <v>59.730959393997779</v>
      </c>
      <c r="I233" s="33">
        <f t="shared" si="20"/>
        <v>41.879288808611577</v>
      </c>
      <c r="J233" s="33">
        <f t="shared" si="20"/>
        <v>24.02761822322536</v>
      </c>
      <c r="K233" s="33" t="str">
        <f t="shared" si="20"/>
        <v>-</v>
      </c>
    </row>
    <row r="234" spans="3:11">
      <c r="C234" s="5">
        <f t="shared" si="19"/>
        <v>107050060.00999999</v>
      </c>
      <c r="D234" s="18">
        <f t="shared" si="16"/>
        <v>41.300177472993823</v>
      </c>
      <c r="E234" s="18">
        <f t="shared" si="17"/>
        <v>3.4416814560828186</v>
      </c>
      <c r="F234" s="18">
        <f t="shared" si="18"/>
        <v>24.168897050774468</v>
      </c>
      <c r="G234" s="33">
        <f t="shared" si="20"/>
        <v>86.466579322830995</v>
      </c>
      <c r="H234" s="33">
        <f t="shared" si="20"/>
        <v>59.689073444751671</v>
      </c>
      <c r="I234" s="33">
        <f t="shared" si="20"/>
        <v>41.837402859365454</v>
      </c>
      <c r="J234" s="33">
        <f t="shared" si="20"/>
        <v>23.985732273979252</v>
      </c>
      <c r="K234" s="33" t="str">
        <f t="shared" si="20"/>
        <v>-</v>
      </c>
    </row>
    <row r="235" spans="3:11">
      <c r="C235" s="5">
        <f t="shared" si="19"/>
        <v>108050060.00999999</v>
      </c>
      <c r="D235" s="18">
        <f t="shared" si="16"/>
        <v>41.685979942129627</v>
      </c>
      <c r="E235" s="18">
        <f t="shared" si="17"/>
        <v>3.4738316618441356</v>
      </c>
      <c r="F235" s="18">
        <f t="shared" si="18"/>
        <v>24.178195113503527</v>
      </c>
      <c r="G235" s="33">
        <f t="shared" si="20"/>
        <v>86.42508283460063</v>
      </c>
      <c r="H235" s="33">
        <f t="shared" si="20"/>
        <v>59.64757695652132</v>
      </c>
      <c r="I235" s="33">
        <f t="shared" si="20"/>
        <v>41.795906371135104</v>
      </c>
      <c r="J235" s="33">
        <f t="shared" si="20"/>
        <v>23.944235785748887</v>
      </c>
      <c r="K235" s="33" t="str">
        <f t="shared" si="20"/>
        <v>-</v>
      </c>
    </row>
    <row r="236" spans="3:11">
      <c r="C236" s="5">
        <f t="shared" si="19"/>
        <v>109050060.00999999</v>
      </c>
      <c r="D236" s="18">
        <f t="shared" si="16"/>
        <v>42.071782411265431</v>
      </c>
      <c r="E236" s="18">
        <f t="shared" si="17"/>
        <v>3.5059818676054522</v>
      </c>
      <c r="F236" s="18">
        <f t="shared" si="18"/>
        <v>24.187407518105278</v>
      </c>
      <c r="G236" s="33">
        <f t="shared" si="20"/>
        <v>86.383968631538195</v>
      </c>
      <c r="H236" s="33">
        <f t="shared" si="20"/>
        <v>59.606462753458885</v>
      </c>
      <c r="I236" s="33">
        <f t="shared" si="20"/>
        <v>41.754792168072669</v>
      </c>
      <c r="J236" s="33">
        <f t="shared" si="20"/>
        <v>23.903121582686452</v>
      </c>
      <c r="K236" s="33" t="str">
        <f t="shared" si="20"/>
        <v>-</v>
      </c>
    </row>
    <row r="237" spans="3:11">
      <c r="C237" s="5">
        <f t="shared" si="19"/>
        <v>110050060.00999999</v>
      </c>
      <c r="D237" s="18">
        <f t="shared" si="16"/>
        <v>42.457584880401228</v>
      </c>
      <c r="E237" s="18">
        <f t="shared" si="17"/>
        <v>3.5381320733667692</v>
      </c>
      <c r="F237" s="18">
        <f t="shared" si="18"/>
        <v>24.196535828429678</v>
      </c>
      <c r="G237" s="33">
        <f t="shared" si="20"/>
        <v>86.343229734310114</v>
      </c>
      <c r="H237" s="33">
        <f t="shared" si="20"/>
        <v>59.56572385623079</v>
      </c>
      <c r="I237" s="33">
        <f t="shared" si="20"/>
        <v>41.714053270844573</v>
      </c>
      <c r="J237" s="33">
        <f t="shared" si="20"/>
        <v>23.862382685458357</v>
      </c>
      <c r="K237" s="33" t="str">
        <f t="shared" si="20"/>
        <v>-</v>
      </c>
    </row>
    <row r="238" spans="3:11">
      <c r="C238" s="5">
        <f t="shared" si="19"/>
        <v>111050060.00999999</v>
      </c>
      <c r="D238" s="18">
        <f t="shared" si="16"/>
        <v>42.843387349537032</v>
      </c>
      <c r="E238" s="18">
        <f t="shared" si="17"/>
        <v>3.5702822791280862</v>
      </c>
      <c r="F238" s="18">
        <f t="shared" si="18"/>
        <v>24.205581565887268</v>
      </c>
      <c r="G238" s="33">
        <f t="shared" si="20"/>
        <v>86.302859352986417</v>
      </c>
      <c r="H238" s="33">
        <f t="shared" si="20"/>
        <v>59.525353474907092</v>
      </c>
      <c r="I238" s="33">
        <f t="shared" si="20"/>
        <v>41.673682889520876</v>
      </c>
      <c r="J238" s="33">
        <f t="shared" si="20"/>
        <v>23.82201230413466</v>
      </c>
      <c r="K238" s="33" t="str">
        <f t="shared" si="20"/>
        <v>-</v>
      </c>
    </row>
    <row r="239" spans="3:11">
      <c r="C239" s="5">
        <f t="shared" si="19"/>
        <v>112050060.00999999</v>
      </c>
      <c r="D239" s="18">
        <f t="shared" si="16"/>
        <v>43.229189818672836</v>
      </c>
      <c r="E239" s="18">
        <f t="shared" si="17"/>
        <v>3.6024324848894032</v>
      </c>
      <c r="F239" s="18">
        <f t="shared" si="18"/>
        <v>24.214546210971037</v>
      </c>
      <c r="G239" s="33">
        <f t="shared" si="20"/>
        <v>86.262850880248834</v>
      </c>
      <c r="H239" s="33">
        <f t="shared" si="20"/>
        <v>59.48534500216951</v>
      </c>
      <c r="I239" s="33">
        <f t="shared" si="20"/>
        <v>41.633674416783293</v>
      </c>
      <c r="J239" s="33">
        <f t="shared" si="20"/>
        <v>23.782003831397077</v>
      </c>
      <c r="K239" s="33" t="str">
        <f t="shared" si="20"/>
        <v>-</v>
      </c>
    </row>
    <row r="240" spans="3:11">
      <c r="C240" s="5">
        <f t="shared" si="19"/>
        <v>113050060.00999999</v>
      </c>
      <c r="D240" s="18">
        <f t="shared" si="16"/>
        <v>43.61499228780864</v>
      </c>
      <c r="E240" s="18">
        <f t="shared" si="17"/>
        <v>3.6345826906507197</v>
      </c>
      <c r="F240" s="18">
        <f t="shared" si="18"/>
        <v>24.223431204710668</v>
      </c>
      <c r="G240" s="33">
        <f t="shared" si="20"/>
        <v>86.223197884900543</v>
      </c>
      <c r="H240" s="33">
        <f t="shared" si="20"/>
        <v>59.445692006821233</v>
      </c>
      <c r="I240" s="33">
        <f t="shared" si="20"/>
        <v>41.594021421435016</v>
      </c>
      <c r="J240" s="33">
        <f t="shared" si="20"/>
        <v>23.7423508360488</v>
      </c>
      <c r="K240" s="33" t="str">
        <f t="shared" si="20"/>
        <v>-</v>
      </c>
    </row>
    <row r="241" spans="3:11">
      <c r="C241" s="5">
        <f t="shared" si="19"/>
        <v>114050060.00999999</v>
      </c>
      <c r="D241" s="18">
        <f t="shared" si="16"/>
        <v>44.000794756944444</v>
      </c>
      <c r="E241" s="18">
        <f t="shared" si="17"/>
        <v>3.6667328964120367</v>
      </c>
      <c r="F241" s="18">
        <f t="shared" si="18"/>
        <v>24.232237950062753</v>
      </c>
      <c r="G241" s="33">
        <f t="shared" si="20"/>
        <v>86.183894105661835</v>
      </c>
      <c r="H241" s="33">
        <f t="shared" si="20"/>
        <v>59.406388227582525</v>
      </c>
      <c r="I241" s="33">
        <f t="shared" si="20"/>
        <v>41.554717642196309</v>
      </c>
      <c r="J241" s="33">
        <f t="shared" si="20"/>
        <v>23.703047056810092</v>
      </c>
      <c r="K241" s="33" t="str">
        <f t="shared" si="20"/>
        <v>-</v>
      </c>
    </row>
    <row r="242" spans="3:11">
      <c r="C242" s="5">
        <f t="shared" si="19"/>
        <v>115050060.00999999</v>
      </c>
      <c r="D242" s="18">
        <f t="shared" si="16"/>
        <v>44.386597226080241</v>
      </c>
      <c r="E242" s="18">
        <f t="shared" si="17"/>
        <v>3.6988831021733537</v>
      </c>
      <c r="F242" s="18">
        <f t="shared" si="18"/>
        <v>24.240967813240307</v>
      </c>
      <c r="G242" s="33">
        <f t="shared" si="20"/>
        <v>86.144933445236546</v>
      </c>
      <c r="H242" s="33">
        <f t="shared" si="20"/>
        <v>59.367427567157236</v>
      </c>
      <c r="I242" s="33">
        <f t="shared" si="20"/>
        <v>41.51575698177102</v>
      </c>
      <c r="J242" s="33">
        <f t="shared" si="20"/>
        <v>23.664086396384803</v>
      </c>
      <c r="K242" s="33" t="str">
        <f t="shared" si="20"/>
        <v>-</v>
      </c>
    </row>
    <row r="243" spans="3:11">
      <c r="C243" s="5">
        <f t="shared" si="19"/>
        <v>116050060.00999999</v>
      </c>
      <c r="D243" s="18">
        <f t="shared" si="16"/>
        <v>44.772399695216045</v>
      </c>
      <c r="E243" s="18">
        <f t="shared" si="17"/>
        <v>3.7310333079346707</v>
      </c>
      <c r="F243" s="18">
        <f t="shared" si="18"/>
        <v>24.249622124984771</v>
      </c>
      <c r="G243" s="33">
        <f t="shared" si="20"/>
        <v>86.106309964635187</v>
      </c>
      <c r="H243" s="33">
        <f t="shared" si="20"/>
        <v>59.328804086555877</v>
      </c>
      <c r="I243" s="33">
        <f t="shared" si="20"/>
        <v>41.477133501169661</v>
      </c>
      <c r="J243" s="33">
        <f t="shared" si="20"/>
        <v>23.625462915783444</v>
      </c>
      <c r="K243" s="33" t="str">
        <f t="shared" si="20"/>
        <v>-</v>
      </c>
    </row>
    <row r="244" spans="3:11">
      <c r="C244" s="5">
        <f t="shared" si="19"/>
        <v>117050060.00999999</v>
      </c>
      <c r="D244" s="18">
        <f t="shared" si="16"/>
        <v>45.158202164351849</v>
      </c>
      <c r="E244" s="18">
        <f t="shared" si="17"/>
        <v>3.7631835136959872</v>
      </c>
      <c r="F244" s="18">
        <f t="shared" si="18"/>
        <v>24.258202181783439</v>
      </c>
      <c r="G244" s="33">
        <f t="shared" si="20"/>
        <v>86.068017877741767</v>
      </c>
      <c r="H244" s="33">
        <f t="shared" si="20"/>
        <v>59.290511999662442</v>
      </c>
      <c r="I244" s="33">
        <f t="shared" si="20"/>
        <v>41.43884141427624</v>
      </c>
      <c r="J244" s="33">
        <f t="shared" si="20"/>
        <v>23.587170828890024</v>
      </c>
      <c r="K244" s="33" t="str">
        <f t="shared" si="20"/>
        <v>-</v>
      </c>
    </row>
    <row r="245" spans="3:11">
      <c r="C245" s="5">
        <f t="shared" si="19"/>
        <v>118050060.00999999</v>
      </c>
      <c r="D245" s="18">
        <f t="shared" si="16"/>
        <v>45.544004633487653</v>
      </c>
      <c r="E245" s="18">
        <f t="shared" si="17"/>
        <v>3.7953337194573042</v>
      </c>
      <c r="F245" s="18">
        <f t="shared" si="18"/>
        <v>24.266709247035077</v>
      </c>
      <c r="G245" s="33">
        <f t="shared" si="20"/>
        <v>86.030051546111608</v>
      </c>
      <c r="H245" s="33">
        <f t="shared" si="20"/>
        <v>59.252545668032283</v>
      </c>
      <c r="I245" s="33">
        <f t="shared" si="20"/>
        <v>41.400875082646081</v>
      </c>
      <c r="J245" s="33">
        <f t="shared" si="20"/>
        <v>23.549204497259865</v>
      </c>
      <c r="K245" s="33" t="str">
        <f t="shared" si="20"/>
        <v>-</v>
      </c>
    </row>
    <row r="246" spans="3:11">
      <c r="C246" s="5">
        <f t="shared" si="19"/>
        <v>119050060.00999999</v>
      </c>
      <c r="D246" s="18">
        <f t="shared" si="16"/>
        <v>45.92980710262345</v>
      </c>
      <c r="E246" s="18">
        <f t="shared" si="17"/>
        <v>3.8274839252186212</v>
      </c>
      <c r="F246" s="18">
        <f t="shared" si="18"/>
        <v>24.275144552166427</v>
      </c>
      <c r="G246" s="33">
        <f t="shared" si="20"/>
        <v>85.992405473988583</v>
      </c>
      <c r="H246" s="33">
        <f t="shared" si="20"/>
        <v>59.214899595909273</v>
      </c>
      <c r="I246" s="33">
        <f t="shared" si="20"/>
        <v>41.363229010523057</v>
      </c>
      <c r="J246" s="33">
        <f t="shared" si="20"/>
        <v>23.51155842513684</v>
      </c>
      <c r="K246" s="33" t="str">
        <f t="shared" si="20"/>
        <v>-</v>
      </c>
    </row>
    <row r="247" spans="3:11">
      <c r="C247" s="5">
        <f t="shared" si="19"/>
        <v>120050060.00999999</v>
      </c>
      <c r="D247" s="18">
        <f t="shared" si="16"/>
        <v>46.315609571759254</v>
      </c>
      <c r="E247" s="18">
        <f t="shared" si="17"/>
        <v>3.8596341309799378</v>
      </c>
      <c r="F247" s="18">
        <f t="shared" si="18"/>
        <v>24.283509297701954</v>
      </c>
      <c r="G247" s="33">
        <f t="shared" si="20"/>
        <v>85.955074303530893</v>
      </c>
      <c r="H247" s="33">
        <f t="shared" si="20"/>
        <v>59.177568425451568</v>
      </c>
      <c r="I247" s="33">
        <f t="shared" si="20"/>
        <v>41.325897840065352</v>
      </c>
      <c r="J247" s="33">
        <f t="shared" si="20"/>
        <v>23.474227254679136</v>
      </c>
      <c r="K247" s="33" t="str">
        <f t="shared" si="20"/>
        <v>-</v>
      </c>
    </row>
    <row r="248" spans="3:11">
      <c r="C248" s="5">
        <f t="shared" si="19"/>
        <v>121050060.00999999</v>
      </c>
      <c r="D248" s="18">
        <f t="shared" si="16"/>
        <v>46.701412040895057</v>
      </c>
      <c r="E248" s="18">
        <f t="shared" si="17"/>
        <v>3.8917843367412548</v>
      </c>
      <c r="F248" s="18">
        <f t="shared" si="18"/>
        <v>24.291804654289269</v>
      </c>
      <c r="G248" s="33">
        <f t="shared" si="20"/>
        <v>85.918052810234627</v>
      </c>
      <c r="H248" s="33">
        <f t="shared" si="20"/>
        <v>59.140546932155303</v>
      </c>
      <c r="I248" s="33">
        <f t="shared" si="20"/>
        <v>41.288876346769086</v>
      </c>
      <c r="J248" s="33">
        <f t="shared" si="20"/>
        <v>23.43720576138287</v>
      </c>
      <c r="K248" s="33" t="str">
        <f t="shared" si="20"/>
        <v>-</v>
      </c>
    </row>
    <row r="249" spans="3:11">
      <c r="C249" s="5">
        <f t="shared" si="19"/>
        <v>122050060.00999999</v>
      </c>
      <c r="D249" s="18">
        <f t="shared" ref="D249:D312" si="21">C249/$D$54</f>
        <v>47.087214510030861</v>
      </c>
      <c r="E249" s="18">
        <f t="shared" ref="E249:E312" si="22">C249/$E$54</f>
        <v>3.9239345425025718</v>
      </c>
      <c r="F249" s="18">
        <f t="shared" ref="F249:F312" si="23">LN((4*$C$38*$C249)/($H$48*$C$39*$H$32*$D$42*$E$33^2))</f>
        <v>24.300031763682348</v>
      </c>
      <c r="G249" s="33">
        <f t="shared" si="20"/>
        <v>85.881335898545828</v>
      </c>
      <c r="H249" s="33">
        <f t="shared" si="20"/>
        <v>59.103830020466503</v>
      </c>
      <c r="I249" s="33">
        <f t="shared" si="20"/>
        <v>41.252159435080287</v>
      </c>
      <c r="J249" s="33">
        <f t="shared" si="20"/>
        <v>23.400488849694085</v>
      </c>
      <c r="K249" s="33" t="str">
        <f t="shared" si="20"/>
        <v>-</v>
      </c>
    </row>
    <row r="250" spans="3:11">
      <c r="C250" s="5">
        <f t="shared" si="19"/>
        <v>123050060.00999999</v>
      </c>
      <c r="D250" s="18">
        <f t="shared" si="21"/>
        <v>47.473016979166665</v>
      </c>
      <c r="E250" s="18">
        <f t="shared" si="22"/>
        <v>3.9560847482638888</v>
      </c>
      <c r="F250" s="18">
        <f t="shared" si="23"/>
        <v>24.308191739684641</v>
      </c>
      <c r="G250" s="33">
        <f t="shared" si="20"/>
        <v>85.844918597651429</v>
      </c>
      <c r="H250" s="33">
        <f t="shared" si="20"/>
        <v>59.067412719572104</v>
      </c>
      <c r="I250" s="33">
        <f t="shared" si="20"/>
        <v>41.215742134185888</v>
      </c>
      <c r="J250" s="33">
        <f t="shared" si="20"/>
        <v>23.364071548799686</v>
      </c>
      <c r="K250" s="33" t="str">
        <f t="shared" si="20"/>
        <v>-</v>
      </c>
    </row>
    <row r="251" spans="3:11">
      <c r="C251" s="5">
        <f t="shared" si="19"/>
        <v>124050060.00999999</v>
      </c>
      <c r="D251" s="18">
        <f t="shared" si="21"/>
        <v>47.858819448302462</v>
      </c>
      <c r="E251" s="18">
        <f t="shared" si="22"/>
        <v>3.9882349540252053</v>
      </c>
      <c r="F251" s="18">
        <f t="shared" si="23"/>
        <v>24.316285669054007</v>
      </c>
      <c r="G251" s="33">
        <f t="shared" si="20"/>
        <v>85.808796057440603</v>
      </c>
      <c r="H251" s="33">
        <f t="shared" si="20"/>
        <v>59.031290179361278</v>
      </c>
      <c r="I251" s="33">
        <f t="shared" si="20"/>
        <v>41.179619593975062</v>
      </c>
      <c r="J251" s="33">
        <f t="shared" si="20"/>
        <v>23.32794900858886</v>
      </c>
      <c r="K251" s="33" t="str">
        <f t="shared" si="20"/>
        <v>-</v>
      </c>
    </row>
    <row r="252" spans="3:11">
      <c r="C252" s="5">
        <f t="shared" si="19"/>
        <v>125050060.00999999</v>
      </c>
      <c r="D252" s="18">
        <f t="shared" si="21"/>
        <v>48.244621917438266</v>
      </c>
      <c r="E252" s="18">
        <f t="shared" si="22"/>
        <v>4.0203851597865219</v>
      </c>
      <c r="F252" s="18">
        <f t="shared" si="23"/>
        <v>24.324314612371321</v>
      </c>
      <c r="G252" s="33">
        <f t="shared" si="20"/>
        <v>85.772963544628254</v>
      </c>
      <c r="H252" s="33">
        <f t="shared" si="20"/>
        <v>58.99545766654893</v>
      </c>
      <c r="I252" s="33">
        <f t="shared" si="20"/>
        <v>41.143787081162714</v>
      </c>
      <c r="J252" s="33">
        <f t="shared" si="20"/>
        <v>23.292116495776497</v>
      </c>
      <c r="K252" s="33" t="str">
        <f t="shared" si="20"/>
        <v>-</v>
      </c>
    </row>
    <row r="253" spans="3:11">
      <c r="C253" s="5">
        <f t="shared" si="19"/>
        <v>126050060.00999999</v>
      </c>
      <c r="D253" s="18">
        <f t="shared" si="21"/>
        <v>48.63042438657407</v>
      </c>
      <c r="E253" s="18">
        <f t="shared" si="22"/>
        <v>4.0525353655478389</v>
      </c>
      <c r="F253" s="18">
        <f t="shared" si="23"/>
        <v>24.3322796048745</v>
      </c>
      <c r="G253" s="33">
        <f t="shared" si="20"/>
        <v>85.737416439032785</v>
      </c>
      <c r="H253" s="33">
        <f t="shared" si="20"/>
        <v>58.959910560953475</v>
      </c>
      <c r="I253" s="33">
        <f t="shared" si="20"/>
        <v>41.108239975567258</v>
      </c>
      <c r="J253" s="33">
        <f t="shared" si="20"/>
        <v>23.256569390181042</v>
      </c>
      <c r="K253" s="33" t="str">
        <f t="shared" si="20"/>
        <v>-</v>
      </c>
    </row>
    <row r="254" spans="3:11">
      <c r="C254" s="5">
        <f t="shared" si="19"/>
        <v>127050060.00999999</v>
      </c>
      <c r="D254" s="18">
        <f t="shared" si="21"/>
        <v>49.016226855709874</v>
      </c>
      <c r="E254" s="18">
        <f t="shared" si="22"/>
        <v>4.0846855713091559</v>
      </c>
      <c r="F254" s="18">
        <f t="shared" si="23"/>
        <v>24.340181657259553</v>
      </c>
      <c r="G254" s="33">
        <f t="shared" si="20"/>
        <v>85.70215023000118</v>
      </c>
      <c r="H254" s="33">
        <f t="shared" si="20"/>
        <v>58.924644351921856</v>
      </c>
      <c r="I254" s="33">
        <f t="shared" si="20"/>
        <v>41.072973766535654</v>
      </c>
      <c r="J254" s="33">
        <f t="shared" si="20"/>
        <v>23.221303181149437</v>
      </c>
      <c r="K254" s="33" t="str">
        <f t="shared" si="20"/>
        <v>-</v>
      </c>
    </row>
    <row r="255" spans="3:11">
      <c r="C255" s="5">
        <f t="shared" si="19"/>
        <v>128050060.00999999</v>
      </c>
      <c r="D255" s="18">
        <f t="shared" si="21"/>
        <v>49.402029324845678</v>
      </c>
      <c r="E255" s="18">
        <f t="shared" si="22"/>
        <v>4.1168357770704729</v>
      </c>
      <c r="F255" s="18">
        <f t="shared" si="23"/>
        <v>24.348021756450247</v>
      </c>
      <c r="G255" s="33">
        <f t="shared" si="20"/>
        <v>85.667160512973922</v>
      </c>
      <c r="H255" s="33">
        <f t="shared" si="20"/>
        <v>58.889654634894598</v>
      </c>
      <c r="I255" s="33">
        <f t="shared" si="20"/>
        <v>41.037984049508395</v>
      </c>
      <c r="J255" s="33">
        <f t="shared" si="20"/>
        <v>23.186313464122179</v>
      </c>
      <c r="K255" s="33" t="str">
        <f t="shared" si="20"/>
        <v>-</v>
      </c>
    </row>
    <row r="256" spans="3:11">
      <c r="C256" s="5">
        <f t="shared" si="19"/>
        <v>129050060.00999999</v>
      </c>
      <c r="D256" s="18">
        <f t="shared" si="21"/>
        <v>49.787831793981475</v>
      </c>
      <c r="E256" s="18">
        <f t="shared" si="22"/>
        <v>4.1489859828317899</v>
      </c>
      <c r="F256" s="18">
        <f t="shared" si="23"/>
        <v>24.355800866337837</v>
      </c>
      <c r="G256" s="33">
        <f t="shared" si="20"/>
        <v>85.632442986183733</v>
      </c>
      <c r="H256" s="33">
        <f t="shared" si="20"/>
        <v>58.854937108104409</v>
      </c>
      <c r="I256" s="33">
        <f t="shared" si="20"/>
        <v>41.003266522718192</v>
      </c>
      <c r="J256" s="33">
        <f t="shared" si="20"/>
        <v>23.15159593733199</v>
      </c>
      <c r="K256" s="33" t="str">
        <f t="shared" si="20"/>
        <v>-</v>
      </c>
    </row>
    <row r="257" spans="3:11">
      <c r="C257" s="5">
        <f t="shared" si="19"/>
        <v>130050060.00999999</v>
      </c>
      <c r="D257" s="18">
        <f t="shared" si="21"/>
        <v>50.173634263117279</v>
      </c>
      <c r="E257" s="18">
        <f t="shared" si="22"/>
        <v>4.1811361885931069</v>
      </c>
      <c r="F257" s="18">
        <f t="shared" si="23"/>
        <v>24.363519928492227</v>
      </c>
      <c r="G257" s="33">
        <f t="shared" si="20"/>
        <v>85.597993447481656</v>
      </c>
      <c r="H257" s="33">
        <f t="shared" si="20"/>
        <v>58.820487569402331</v>
      </c>
      <c r="I257" s="33">
        <f t="shared" si="20"/>
        <v>40.968816984016129</v>
      </c>
      <c r="J257" s="33">
        <f t="shared" si="20"/>
        <v>23.117146398629913</v>
      </c>
      <c r="K257" s="33" t="str">
        <f t="shared" si="20"/>
        <v>-</v>
      </c>
    </row>
    <row r="258" spans="3:11">
      <c r="C258" s="5">
        <f t="shared" si="19"/>
        <v>131050060.00999999</v>
      </c>
      <c r="D258" s="18">
        <f t="shared" si="21"/>
        <v>50.559436732253083</v>
      </c>
      <c r="E258" s="18">
        <f t="shared" si="22"/>
        <v>4.2132863943544239</v>
      </c>
      <c r="F258" s="18">
        <f t="shared" si="23"/>
        <v>24.371179862845899</v>
      </c>
      <c r="G258" s="33">
        <f t="shared" si="20"/>
        <v>85.563807791284802</v>
      </c>
      <c r="H258" s="33">
        <f t="shared" si="20"/>
        <v>58.786301913205477</v>
      </c>
      <c r="I258" s="33">
        <f t="shared" si="20"/>
        <v>40.934631327819261</v>
      </c>
      <c r="J258" s="33">
        <f t="shared" si="20"/>
        <v>23.082960742433059</v>
      </c>
      <c r="K258" s="33" t="str">
        <f t="shared" si="20"/>
        <v>-</v>
      </c>
    </row>
    <row r="259" spans="3:11">
      <c r="C259" s="5">
        <f t="shared" si="19"/>
        <v>132050060.00999999</v>
      </c>
      <c r="D259" s="18">
        <f t="shared" si="21"/>
        <v>50.945239201388887</v>
      </c>
      <c r="E259" s="18">
        <f t="shared" si="22"/>
        <v>4.2454366001157409</v>
      </c>
      <c r="F259" s="18">
        <f t="shared" si="23"/>
        <v>24.378781568351876</v>
      </c>
      <c r="G259" s="33">
        <f t="shared" si="20"/>
        <v>85.529882005639848</v>
      </c>
      <c r="H259" s="33">
        <f t="shared" si="20"/>
        <v>58.752376127560524</v>
      </c>
      <c r="I259" s="33">
        <f t="shared" si="20"/>
        <v>40.900705542174308</v>
      </c>
      <c r="J259" s="33">
        <f t="shared" si="20"/>
        <v>23.049034956788105</v>
      </c>
      <c r="K259" s="33" t="str">
        <f t="shared" si="20"/>
        <v>-</v>
      </c>
    </row>
    <row r="260" spans="3:11">
      <c r="C260" s="5">
        <f t="shared" ref="C260:C323" si="24">C259+1000000</f>
        <v>133050060.00999999</v>
      </c>
      <c r="D260" s="18">
        <f t="shared" si="21"/>
        <v>51.331041670524691</v>
      </c>
      <c r="E260" s="18">
        <f t="shared" si="22"/>
        <v>4.277586805877057</v>
      </c>
      <c r="F260" s="18">
        <f t="shared" si="23"/>
        <v>24.386325923616806</v>
      </c>
      <c r="G260" s="33">
        <f t="shared" si="20"/>
        <v>85.49621216939768</v>
      </c>
      <c r="H260" s="33">
        <f t="shared" si="20"/>
        <v>58.718706291318369</v>
      </c>
      <c r="I260" s="33">
        <f t="shared" si="20"/>
        <v>40.867035705932153</v>
      </c>
      <c r="J260" s="33">
        <f t="shared" si="20"/>
        <v>23.015365120545937</v>
      </c>
      <c r="K260" s="33" t="str">
        <f t="shared" si="20"/>
        <v>-</v>
      </c>
    </row>
    <row r="261" spans="3:11">
      <c r="C261" s="5">
        <f t="shared" si="24"/>
        <v>134050060.00999999</v>
      </c>
      <c r="D261" s="18">
        <f t="shared" si="21"/>
        <v>51.716844139660488</v>
      </c>
      <c r="E261" s="18">
        <f t="shared" si="22"/>
        <v>4.309737011638374</v>
      </c>
      <c r="F261" s="18">
        <f t="shared" si="23"/>
        <v>24.39381378751041</v>
      </c>
      <c r="G261" s="33">
        <f t="shared" si="20"/>
        <v>85.462794449493472</v>
      </c>
      <c r="H261" s="33">
        <f t="shared" si="20"/>
        <v>58.685288571414148</v>
      </c>
      <c r="I261" s="33">
        <f t="shared" si="20"/>
        <v>40.833617986027946</v>
      </c>
      <c r="J261" s="33">
        <f t="shared" si="20"/>
        <v>22.981947400641729</v>
      </c>
      <c r="K261" s="33" t="str">
        <f t="shared" si="20"/>
        <v>-</v>
      </c>
    </row>
    <row r="262" spans="3:11">
      <c r="C262" s="5">
        <f t="shared" si="24"/>
        <v>135050060.00999999</v>
      </c>
      <c r="D262" s="18">
        <f t="shared" si="21"/>
        <v>52.102646608796292</v>
      </c>
      <c r="E262" s="18">
        <f t="shared" si="22"/>
        <v>4.341887217399691</v>
      </c>
      <c r="F262" s="18">
        <f t="shared" si="23"/>
        <v>24.401245999752234</v>
      </c>
      <c r="G262" s="33">
        <f t="shared" si="20"/>
        <v>85.429625098328046</v>
      </c>
      <c r="H262" s="33">
        <f t="shared" si="20"/>
        <v>58.652119220248721</v>
      </c>
      <c r="I262" s="33">
        <f t="shared" si="20"/>
        <v>40.800448634862519</v>
      </c>
      <c r="J262" s="33">
        <f t="shared" si="20"/>
        <v>22.948778049476303</v>
      </c>
      <c r="K262" s="33" t="str">
        <f t="shared" si="20"/>
        <v>-</v>
      </c>
    </row>
    <row r="263" spans="3:11">
      <c r="C263" s="5">
        <f t="shared" si="24"/>
        <v>136050060.00999999</v>
      </c>
      <c r="D263" s="18">
        <f t="shared" si="21"/>
        <v>52.488449077932096</v>
      </c>
      <c r="E263" s="18">
        <f t="shared" si="22"/>
        <v>4.374037423161008</v>
      </c>
      <c r="F263" s="18">
        <f t="shared" si="23"/>
        <v>24.408623381476758</v>
      </c>
      <c r="G263" s="33">
        <f t="shared" si="20"/>
        <v>85.396700451245835</v>
      </c>
      <c r="H263" s="33">
        <f t="shared" si="20"/>
        <v>58.61919457316651</v>
      </c>
      <c r="I263" s="33">
        <f t="shared" si="20"/>
        <v>40.767523987780294</v>
      </c>
      <c r="J263" s="33">
        <f t="shared" si="20"/>
        <v>22.915853402394092</v>
      </c>
      <c r="K263" s="33" t="str">
        <f t="shared" si="20"/>
        <v>-</v>
      </c>
    </row>
    <row r="264" spans="3:11">
      <c r="C264" s="5">
        <f t="shared" si="24"/>
        <v>137050060.00999999</v>
      </c>
      <c r="D264" s="18">
        <f t="shared" si="21"/>
        <v>52.8742515470679</v>
      </c>
      <c r="E264" s="18">
        <f t="shared" si="22"/>
        <v>4.406187628922325</v>
      </c>
      <c r="F264" s="18">
        <f t="shared" si="23"/>
        <v>24.415946735777855</v>
      </c>
      <c r="G264" s="33">
        <f t="shared" si="20"/>
        <v>85.364016924105016</v>
      </c>
      <c r="H264" s="33">
        <f t="shared" si="20"/>
        <v>58.586511046025706</v>
      </c>
      <c r="I264" s="33">
        <f t="shared" si="20"/>
        <v>40.734840460639489</v>
      </c>
      <c r="J264" s="33">
        <f t="shared" si="20"/>
        <v>22.883169875253273</v>
      </c>
      <c r="K264" s="33" t="str">
        <f t="shared" si="20"/>
        <v>-</v>
      </c>
    </row>
    <row r="265" spans="3:11">
      <c r="C265" s="5">
        <f t="shared" si="24"/>
        <v>138050060.00999999</v>
      </c>
      <c r="D265" s="18">
        <f t="shared" si="21"/>
        <v>53.260054016203703</v>
      </c>
      <c r="E265" s="18">
        <f t="shared" si="22"/>
        <v>4.438337834683642</v>
      </c>
      <c r="F265" s="18">
        <f t="shared" si="23"/>
        <v>24.423216848233405</v>
      </c>
      <c r="G265" s="33">
        <f t="shared" si="20"/>
        <v>85.331571010936216</v>
      </c>
      <c r="H265" s="33">
        <f t="shared" si="20"/>
        <v>58.554065132856906</v>
      </c>
      <c r="I265" s="33">
        <f t="shared" si="20"/>
        <v>40.702394547470689</v>
      </c>
      <c r="J265" s="33">
        <f t="shared" si="20"/>
        <v>22.850723962084473</v>
      </c>
      <c r="K265" s="33" t="str">
        <f t="shared" si="20"/>
        <v>-</v>
      </c>
    </row>
    <row r="266" spans="3:11">
      <c r="C266" s="5">
        <f t="shared" si="24"/>
        <v>139050060.00999999</v>
      </c>
      <c r="D266" s="18">
        <f t="shared" si="21"/>
        <v>53.6458564853395</v>
      </c>
      <c r="E266" s="18">
        <f t="shared" si="22"/>
        <v>4.470488040444959</v>
      </c>
      <c r="F266" s="18">
        <f t="shared" si="23"/>
        <v>24.43043448741102</v>
      </c>
      <c r="G266" s="33">
        <f t="shared" si="20"/>
        <v>85.299359281685483</v>
      </c>
      <c r="H266" s="33">
        <f t="shared" si="20"/>
        <v>58.521853403606158</v>
      </c>
      <c r="I266" s="33">
        <f t="shared" si="20"/>
        <v>40.670182818219942</v>
      </c>
      <c r="J266" s="33">
        <f t="shared" si="20"/>
        <v>22.81851223283374</v>
      </c>
      <c r="K266" s="33" t="str">
        <f t="shared" si="20"/>
        <v>-</v>
      </c>
    </row>
    <row r="267" spans="3:11">
      <c r="C267" s="5">
        <f t="shared" si="24"/>
        <v>140050060.00999999</v>
      </c>
      <c r="D267" s="18">
        <f t="shared" si="21"/>
        <v>54.031658954475304</v>
      </c>
      <c r="E267" s="18">
        <f t="shared" si="22"/>
        <v>4.5026382462062751</v>
      </c>
      <c r="F267" s="18">
        <f t="shared" si="23"/>
        <v>24.437600405355614</v>
      </c>
      <c r="G267" s="33">
        <f t="shared" si="20"/>
        <v>85.267378380038281</v>
      </c>
      <c r="H267" s="33">
        <f t="shared" si="20"/>
        <v>58.489872501958956</v>
      </c>
      <c r="I267" s="33">
        <f t="shared" si="20"/>
        <v>40.638201916572754</v>
      </c>
      <c r="J267" s="33">
        <f t="shared" si="20"/>
        <v>22.786531331186538</v>
      </c>
      <c r="K267" s="33" t="str">
        <f t="shared" si="20"/>
        <v>-</v>
      </c>
    </row>
    <row r="268" spans="3:11">
      <c r="C268" s="5">
        <f t="shared" si="24"/>
        <v>141050060.00999999</v>
      </c>
      <c r="D268" s="18">
        <f t="shared" si="21"/>
        <v>54.417461423611108</v>
      </c>
      <c r="E268" s="18">
        <f t="shared" si="22"/>
        <v>4.5347884519675921</v>
      </c>
      <c r="F268" s="18">
        <f t="shared" si="23"/>
        <v>24.444715338059645</v>
      </c>
      <c r="G268" s="33">
        <f t="shared" si="20"/>
        <v>85.235625021320899</v>
      </c>
      <c r="H268" s="33">
        <f t="shared" si="20"/>
        <v>58.458119143241575</v>
      </c>
      <c r="I268" s="33">
        <f t="shared" si="20"/>
        <v>40.606448557855359</v>
      </c>
      <c r="J268" s="33">
        <f t="shared" si="20"/>
        <v>22.754777972469157</v>
      </c>
      <c r="K268" s="33" t="str">
        <f t="shared" si="20"/>
        <v>-</v>
      </c>
    </row>
    <row r="269" spans="3:11">
      <c r="C269" s="5">
        <f t="shared" si="24"/>
        <v>142050060.00999999</v>
      </c>
      <c r="D269" s="18">
        <f t="shared" si="21"/>
        <v>54.803263892746912</v>
      </c>
      <c r="E269" s="18">
        <f t="shared" si="22"/>
        <v>4.5669386577289091</v>
      </c>
      <c r="F269" s="18">
        <f t="shared" si="23"/>
        <v>24.451780005916753</v>
      </c>
      <c r="G269" s="33">
        <f t="shared" si="20"/>
        <v>85.204095990475835</v>
      </c>
      <c r="H269" s="33">
        <f t="shared" si="20"/>
        <v>58.426590112396511</v>
      </c>
      <c r="I269" s="33">
        <f t="shared" si="20"/>
        <v>40.574919527010294</v>
      </c>
      <c r="J269" s="33">
        <f t="shared" si="20"/>
        <v>22.723248941624078</v>
      </c>
      <c r="K269" s="33" t="str">
        <f t="shared" si="20"/>
        <v>-</v>
      </c>
    </row>
    <row r="270" spans="3:11">
      <c r="C270" s="5">
        <f t="shared" si="24"/>
        <v>143050060.00999999</v>
      </c>
      <c r="D270" s="18">
        <f t="shared" si="21"/>
        <v>55.189066361882709</v>
      </c>
      <c r="E270" s="18">
        <f t="shared" si="22"/>
        <v>4.5990888634902261</v>
      </c>
      <c r="F270" s="18">
        <f t="shared" si="23"/>
        <v>24.458795114159464</v>
      </c>
      <c r="G270" s="33">
        <f t="shared" si="20"/>
        <v>85.172788140108395</v>
      </c>
      <c r="H270" s="33">
        <f t="shared" si="20"/>
        <v>58.395282262029085</v>
      </c>
      <c r="I270" s="33">
        <f t="shared" si="20"/>
        <v>40.543611676642868</v>
      </c>
      <c r="J270" s="33">
        <f t="shared" si="20"/>
        <v>22.691941091256652</v>
      </c>
      <c r="K270" s="33" t="str">
        <f t="shared" si="20"/>
        <v>-</v>
      </c>
    </row>
    <row r="271" spans="3:11">
      <c r="C271" s="5">
        <f t="shared" si="24"/>
        <v>144050060.00999999</v>
      </c>
      <c r="D271" s="18">
        <f t="shared" si="21"/>
        <v>55.574868831018513</v>
      </c>
      <c r="E271" s="18">
        <f t="shared" si="22"/>
        <v>4.6312390692515431</v>
      </c>
      <c r="F271" s="18">
        <f t="shared" si="23"/>
        <v>24.465761353281675</v>
      </c>
      <c r="G271" s="33">
        <f t="shared" si="20"/>
        <v>85.141698388601213</v>
      </c>
      <c r="H271" s="33">
        <f t="shared" si="20"/>
        <v>58.364192510521903</v>
      </c>
      <c r="I271" s="33">
        <f t="shared" si="20"/>
        <v>40.512521925135687</v>
      </c>
      <c r="J271" s="33">
        <f t="shared" si="20"/>
        <v>22.66085133974947</v>
      </c>
      <c r="K271" s="33" t="str">
        <f t="shared" si="20"/>
        <v>-</v>
      </c>
    </row>
    <row r="272" spans="3:11">
      <c r="C272" s="5">
        <f t="shared" si="24"/>
        <v>145050060.00999999</v>
      </c>
      <c r="D272" s="18">
        <f t="shared" si="21"/>
        <v>55.960671300154317</v>
      </c>
      <c r="E272" s="18">
        <f t="shared" si="22"/>
        <v>4.66338927501286</v>
      </c>
      <c r="F272" s="18">
        <f t="shared" si="23"/>
        <v>24.472679399446498</v>
      </c>
      <c r="G272" s="33">
        <f t="shared" si="20"/>
        <v>85.110823718293986</v>
      </c>
      <c r="H272" s="33">
        <f t="shared" si="20"/>
        <v>58.333317840214661</v>
      </c>
      <c r="I272" s="33">
        <f t="shared" si="20"/>
        <v>40.481647254828459</v>
      </c>
      <c r="J272" s="33">
        <f t="shared" si="20"/>
        <v>22.629976669442243</v>
      </c>
      <c r="K272" s="33" t="str">
        <f t="shared" si="20"/>
        <v>-</v>
      </c>
    </row>
    <row r="273" spans="3:11">
      <c r="C273" s="5">
        <f t="shared" si="24"/>
        <v>146050060.00999999</v>
      </c>
      <c r="D273" s="18">
        <f t="shared" si="21"/>
        <v>56.346473769290121</v>
      </c>
      <c r="E273" s="18">
        <f t="shared" si="22"/>
        <v>4.695539480774177</v>
      </c>
      <c r="F273" s="18">
        <f t="shared" si="23"/>
        <v>24.479549914880113</v>
      </c>
      <c r="G273" s="33">
        <f t="shared" ref="G273:K304" si="25">IF($E$48-((1/2)*$F273+G$53)*$H$47&gt;0,$E$48-((1/2)*$F273+G$53)*$H$47,"-")</f>
        <v>85.080161173725813</v>
      </c>
      <c r="H273" s="33">
        <f t="shared" si="25"/>
        <v>58.302655295646488</v>
      </c>
      <c r="I273" s="33">
        <f t="shared" si="25"/>
        <v>40.450984710260272</v>
      </c>
      <c r="J273" s="33">
        <f t="shared" si="25"/>
        <v>22.59931412487407</v>
      </c>
      <c r="K273" s="33" t="str">
        <f t="shared" si="25"/>
        <v>-</v>
      </c>
    </row>
    <row r="274" spans="3:11">
      <c r="C274" s="5">
        <f t="shared" si="24"/>
        <v>147050060.00999999</v>
      </c>
      <c r="D274" s="18">
        <f t="shared" si="21"/>
        <v>56.732276238425925</v>
      </c>
      <c r="E274" s="18">
        <f t="shared" si="22"/>
        <v>4.7276896865354932</v>
      </c>
      <c r="F274" s="18">
        <f t="shared" si="23"/>
        <v>24.486373548252171</v>
      </c>
      <c r="G274" s="33">
        <f t="shared" si="25"/>
        <v>85.049707859937456</v>
      </c>
      <c r="H274" s="33">
        <f t="shared" si="25"/>
        <v>58.272201981858132</v>
      </c>
      <c r="I274" s="33">
        <f t="shared" si="25"/>
        <v>40.420531396471915</v>
      </c>
      <c r="J274" s="33">
        <f t="shared" si="25"/>
        <v>22.568860811085713</v>
      </c>
      <c r="K274" s="33" t="str">
        <f t="shared" si="25"/>
        <v>-</v>
      </c>
    </row>
    <row r="275" spans="3:11">
      <c r="C275" s="5">
        <f t="shared" si="24"/>
        <v>148050060.00999999</v>
      </c>
      <c r="D275" s="18">
        <f t="shared" si="21"/>
        <v>57.118078707561722</v>
      </c>
      <c r="E275" s="18">
        <f t="shared" si="22"/>
        <v>4.7598398922968101</v>
      </c>
      <c r="F275" s="18">
        <f t="shared" si="23"/>
        <v>24.493150935043317</v>
      </c>
      <c r="G275" s="33">
        <f t="shared" si="25"/>
        <v>85.019460940831138</v>
      </c>
      <c r="H275" s="33">
        <f t="shared" si="25"/>
        <v>58.241955062751813</v>
      </c>
      <c r="I275" s="33">
        <f t="shared" si="25"/>
        <v>40.390284477365597</v>
      </c>
      <c r="J275" s="33">
        <f t="shared" si="25"/>
        <v>22.538613891979381</v>
      </c>
      <c r="K275" s="33" t="str">
        <f t="shared" si="25"/>
        <v>-</v>
      </c>
    </row>
    <row r="276" spans="3:11">
      <c r="C276" s="5">
        <f t="shared" si="24"/>
        <v>149050060.00999999</v>
      </c>
      <c r="D276" s="18">
        <f t="shared" si="21"/>
        <v>57.503881176697526</v>
      </c>
      <c r="E276" s="18">
        <f t="shared" si="22"/>
        <v>4.7919900980581271</v>
      </c>
      <c r="F276" s="18">
        <f t="shared" si="23"/>
        <v>24.499882697900336</v>
      </c>
      <c r="G276" s="33">
        <f t="shared" si="25"/>
        <v>84.989417637585518</v>
      </c>
      <c r="H276" s="33">
        <f t="shared" si="25"/>
        <v>58.211911759506208</v>
      </c>
      <c r="I276" s="33">
        <f t="shared" si="25"/>
        <v>40.360241174119992</v>
      </c>
      <c r="J276" s="33">
        <f t="shared" si="25"/>
        <v>22.508570588733775</v>
      </c>
      <c r="K276" s="33" t="str">
        <f t="shared" si="25"/>
        <v>-</v>
      </c>
    </row>
    <row r="277" spans="3:11">
      <c r="C277" s="5">
        <f t="shared" si="24"/>
        <v>150050060.00999999</v>
      </c>
      <c r="D277" s="18">
        <f t="shared" si="21"/>
        <v>57.88968364583333</v>
      </c>
      <c r="E277" s="18">
        <f t="shared" si="22"/>
        <v>4.8241403038194441</v>
      </c>
      <c r="F277" s="18">
        <f t="shared" si="23"/>
        <v>24.506569446979416</v>
      </c>
      <c r="G277" s="33">
        <f t="shared" si="25"/>
        <v>84.959575227123807</v>
      </c>
      <c r="H277" s="33">
        <f t="shared" si="25"/>
        <v>58.182069349044482</v>
      </c>
      <c r="I277" s="33">
        <f t="shared" si="25"/>
        <v>40.33039876365828</v>
      </c>
      <c r="J277" s="33">
        <f t="shared" si="25"/>
        <v>22.478728178272064</v>
      </c>
      <c r="K277" s="33" t="str">
        <f t="shared" si="25"/>
        <v>-</v>
      </c>
    </row>
    <row r="278" spans="3:11">
      <c r="C278" s="5">
        <f t="shared" si="24"/>
        <v>151050060.00999999</v>
      </c>
      <c r="D278" s="18">
        <f t="shared" si="21"/>
        <v>58.275486114969134</v>
      </c>
      <c r="E278" s="18">
        <f t="shared" si="22"/>
        <v>4.8562905095807611</v>
      </c>
      <c r="F278" s="18">
        <f t="shared" si="23"/>
        <v>24.513211780278034</v>
      </c>
      <c r="G278" s="33">
        <f t="shared" si="25"/>
        <v>84.929931040632482</v>
      </c>
      <c r="H278" s="33">
        <f t="shared" si="25"/>
        <v>58.152425162553172</v>
      </c>
      <c r="I278" s="33">
        <f t="shared" si="25"/>
        <v>40.300754577166956</v>
      </c>
      <c r="J278" s="33">
        <f t="shared" si="25"/>
        <v>22.449083991780739</v>
      </c>
      <c r="K278" s="33" t="str">
        <f t="shared" si="25"/>
        <v>-</v>
      </c>
    </row>
    <row r="279" spans="3:11">
      <c r="C279" s="5">
        <f t="shared" si="24"/>
        <v>152050060.00999999</v>
      </c>
      <c r="D279" s="18">
        <f t="shared" si="21"/>
        <v>58.661288584104938</v>
      </c>
      <c r="E279" s="18">
        <f t="shared" si="22"/>
        <v>4.8884407153420781</v>
      </c>
      <c r="F279" s="18">
        <f t="shared" si="23"/>
        <v>24.519810283955863</v>
      </c>
      <c r="G279" s="33">
        <f t="shared" si="25"/>
        <v>84.900482462129219</v>
      </c>
      <c r="H279" s="33">
        <f t="shared" si="25"/>
        <v>58.122976584049908</v>
      </c>
      <c r="I279" s="33">
        <f t="shared" si="25"/>
        <v>40.271305998663692</v>
      </c>
      <c r="J279" s="33">
        <f t="shared" si="25"/>
        <v>22.419635413277476</v>
      </c>
      <c r="K279" s="33" t="str">
        <f t="shared" si="25"/>
        <v>-</v>
      </c>
    </row>
    <row r="280" spans="3:11">
      <c r="C280" s="5">
        <f t="shared" si="24"/>
        <v>153050060.00999999</v>
      </c>
      <c r="D280" s="18">
        <f t="shared" si="21"/>
        <v>59.047091053240734</v>
      </c>
      <c r="E280" s="18">
        <f t="shared" si="22"/>
        <v>4.9205909211033951</v>
      </c>
      <c r="F280" s="18">
        <f t="shared" si="23"/>
        <v>24.526365532645194</v>
      </c>
      <c r="G280" s="33">
        <f t="shared" si="25"/>
        <v>84.871226927077416</v>
      </c>
      <c r="H280" s="33">
        <f t="shared" si="25"/>
        <v>58.093721048998091</v>
      </c>
      <c r="I280" s="33">
        <f t="shared" si="25"/>
        <v>40.242050463611889</v>
      </c>
      <c r="J280" s="33">
        <f t="shared" si="25"/>
        <v>22.390379878225673</v>
      </c>
      <c r="K280" s="33" t="str">
        <f t="shared" si="25"/>
        <v>-</v>
      </c>
    </row>
    <row r="281" spans="3:11">
      <c r="C281" s="5">
        <f t="shared" si="24"/>
        <v>154050060.00999999</v>
      </c>
      <c r="D281" s="18">
        <f t="shared" si="21"/>
        <v>59.432893522376538</v>
      </c>
      <c r="E281" s="18">
        <f t="shared" si="22"/>
        <v>4.9527411268647112</v>
      </c>
      <c r="F281" s="18">
        <f t="shared" si="23"/>
        <v>24.532878089751211</v>
      </c>
      <c r="G281" s="33">
        <f t="shared" si="25"/>
        <v>84.842161921046127</v>
      </c>
      <c r="H281" s="33">
        <f t="shared" si="25"/>
        <v>58.064656042966817</v>
      </c>
      <c r="I281" s="33">
        <f t="shared" si="25"/>
        <v>40.212985457580601</v>
      </c>
      <c r="J281" s="33">
        <f t="shared" si="25"/>
        <v>22.361314872194384</v>
      </c>
      <c r="K281" s="33" t="str">
        <f t="shared" si="25"/>
        <v>-</v>
      </c>
    </row>
    <row r="282" spans="3:11">
      <c r="C282" s="5">
        <f t="shared" si="24"/>
        <v>155050060.00999999</v>
      </c>
      <c r="D282" s="18">
        <f t="shared" si="21"/>
        <v>59.818695991512342</v>
      </c>
      <c r="E282" s="18">
        <f t="shared" si="22"/>
        <v>4.9848913326260282</v>
      </c>
      <c r="F282" s="18">
        <f t="shared" si="23"/>
        <v>24.539348507742588</v>
      </c>
      <c r="G282" s="33">
        <f t="shared" si="25"/>
        <v>84.813284978413179</v>
      </c>
      <c r="H282" s="33">
        <f t="shared" si="25"/>
        <v>58.035779100333855</v>
      </c>
      <c r="I282" s="33">
        <f t="shared" si="25"/>
        <v>40.184108514947653</v>
      </c>
      <c r="J282" s="33">
        <f t="shared" si="25"/>
        <v>22.332437929561436</v>
      </c>
      <c r="K282" s="33" t="str">
        <f t="shared" si="25"/>
        <v>-</v>
      </c>
    </row>
    <row r="283" spans="3:11">
      <c r="C283" s="5">
        <f t="shared" si="24"/>
        <v>156050060.00999999</v>
      </c>
      <c r="D283" s="18">
        <f t="shared" si="21"/>
        <v>60.204498460648146</v>
      </c>
      <c r="E283" s="18">
        <f t="shared" si="22"/>
        <v>5.0170415383873452</v>
      </c>
      <c r="F283" s="18">
        <f t="shared" si="23"/>
        <v>24.54577732843271</v>
      </c>
      <c r="G283" s="33">
        <f t="shared" si="25"/>
        <v>84.784593681110039</v>
      </c>
      <c r="H283" s="33">
        <f t="shared" si="25"/>
        <v>58.007087803030714</v>
      </c>
      <c r="I283" s="33">
        <f t="shared" si="25"/>
        <v>40.155417217644512</v>
      </c>
      <c r="J283" s="33">
        <f t="shared" si="25"/>
        <v>22.303746632258296</v>
      </c>
      <c r="K283" s="33" t="str">
        <f t="shared" si="25"/>
        <v>-</v>
      </c>
    </row>
    <row r="284" spans="3:11">
      <c r="C284" s="5">
        <f t="shared" si="24"/>
        <v>157050060.00999999</v>
      </c>
      <c r="D284" s="18">
        <f t="shared" si="21"/>
        <v>60.59030092978395</v>
      </c>
      <c r="E284" s="18">
        <f t="shared" si="22"/>
        <v>5.0491917441486622</v>
      </c>
      <c r="F284" s="18">
        <f t="shared" si="23"/>
        <v>24.552165083251957</v>
      </c>
      <c r="G284" s="33">
        <f t="shared" si="25"/>
        <v>84.756085657406686</v>
      </c>
      <c r="H284" s="33">
        <f t="shared" si="25"/>
        <v>57.978579779327362</v>
      </c>
      <c r="I284" s="33">
        <f t="shared" si="25"/>
        <v>40.126909193941145</v>
      </c>
      <c r="J284" s="33">
        <f t="shared" si="25"/>
        <v>22.275238608554943</v>
      </c>
      <c r="K284" s="33" t="str">
        <f t="shared" si="25"/>
        <v>-</v>
      </c>
    </row>
    <row r="285" spans="3:11">
      <c r="C285" s="5">
        <f t="shared" si="24"/>
        <v>158050060.00999999</v>
      </c>
      <c r="D285" s="18">
        <f t="shared" si="21"/>
        <v>60.976103398919747</v>
      </c>
      <c r="E285" s="18">
        <f t="shared" si="22"/>
        <v>5.0813419499099792</v>
      </c>
      <c r="F285" s="18">
        <f t="shared" si="23"/>
        <v>24.558512293511289</v>
      </c>
      <c r="G285" s="33">
        <f t="shared" si="25"/>
        <v>84.727758580735241</v>
      </c>
      <c r="H285" s="33">
        <f t="shared" si="25"/>
        <v>57.950252702655916</v>
      </c>
      <c r="I285" s="33">
        <f t="shared" si="25"/>
        <v>40.098582117269714</v>
      </c>
      <c r="J285" s="33">
        <f t="shared" si="25"/>
        <v>22.246911531883498</v>
      </c>
      <c r="K285" s="33" t="str">
        <f t="shared" si="25"/>
        <v>-</v>
      </c>
    </row>
    <row r="286" spans="3:11">
      <c r="C286" s="5">
        <f t="shared" si="24"/>
        <v>159050060.00999999</v>
      </c>
      <c r="D286" s="18">
        <f t="shared" si="21"/>
        <v>61.361905868055551</v>
      </c>
      <c r="E286" s="18">
        <f t="shared" si="22"/>
        <v>5.1134921556712962</v>
      </c>
      <c r="F286" s="18">
        <f t="shared" si="23"/>
        <v>24.564819470657582</v>
      </c>
      <c r="G286" s="33">
        <f t="shared" si="25"/>
        <v>84.699610168550407</v>
      </c>
      <c r="H286" s="33">
        <f t="shared" si="25"/>
        <v>57.922104290471097</v>
      </c>
      <c r="I286" s="33">
        <f t="shared" si="25"/>
        <v>40.070433705084881</v>
      </c>
      <c r="J286" s="33">
        <f t="shared" si="25"/>
        <v>22.218763119698664</v>
      </c>
      <c r="K286" s="33" t="str">
        <f t="shared" si="25"/>
        <v>-</v>
      </c>
    </row>
    <row r="287" spans="3:11">
      <c r="C287" s="5">
        <f t="shared" si="24"/>
        <v>160050060.00999999</v>
      </c>
      <c r="D287" s="18">
        <f t="shared" si="21"/>
        <v>61.747708337191355</v>
      </c>
      <c r="E287" s="18">
        <f t="shared" si="22"/>
        <v>5.1456423614326132</v>
      </c>
      <c r="F287" s="18">
        <f t="shared" si="23"/>
        <v>24.571087116520896</v>
      </c>
      <c r="G287" s="33">
        <f t="shared" si="25"/>
        <v>84.671638181225973</v>
      </c>
      <c r="H287" s="33">
        <f t="shared" si="25"/>
        <v>57.894132303146662</v>
      </c>
      <c r="I287" s="33">
        <f t="shared" si="25"/>
        <v>40.042461717760446</v>
      </c>
      <c r="J287" s="33">
        <f t="shared" si="25"/>
        <v>22.19079113237423</v>
      </c>
      <c r="K287" s="33" t="str">
        <f t="shared" si="25"/>
        <v>-</v>
      </c>
    </row>
    <row r="288" spans="3:11">
      <c r="C288" s="5">
        <f t="shared" si="24"/>
        <v>161050060.00999999</v>
      </c>
      <c r="D288" s="18">
        <f t="shared" si="21"/>
        <v>62.133510806327159</v>
      </c>
      <c r="E288" s="18">
        <f t="shared" si="22"/>
        <v>5.1777925671939293</v>
      </c>
      <c r="F288" s="18">
        <f t="shared" si="23"/>
        <v>24.577315723554101</v>
      </c>
      <c r="G288" s="33">
        <f t="shared" si="25"/>
        <v>84.643840420985327</v>
      </c>
      <c r="H288" s="33">
        <f t="shared" si="25"/>
        <v>57.866334542906017</v>
      </c>
      <c r="I288" s="33">
        <f t="shared" si="25"/>
        <v>40.014663957519801</v>
      </c>
      <c r="J288" s="33">
        <f t="shared" si="25"/>
        <v>22.162993372133585</v>
      </c>
      <c r="K288" s="33" t="str">
        <f t="shared" si="25"/>
        <v>-</v>
      </c>
    </row>
    <row r="289" spans="3:11">
      <c r="C289" s="5">
        <f t="shared" si="24"/>
        <v>162050060.00999999</v>
      </c>
      <c r="D289" s="18">
        <f t="shared" si="21"/>
        <v>62.519313275462956</v>
      </c>
      <c r="E289" s="18">
        <f t="shared" si="22"/>
        <v>5.2099427729552463</v>
      </c>
      <c r="F289" s="18">
        <f t="shared" si="23"/>
        <v>24.583505775065056</v>
      </c>
      <c r="G289" s="33">
        <f t="shared" si="25"/>
        <v>84.616214730865295</v>
      </c>
      <c r="H289" s="33">
        <f t="shared" si="25"/>
        <v>57.83870885278597</v>
      </c>
      <c r="I289" s="33">
        <f t="shared" si="25"/>
        <v>39.987038267399768</v>
      </c>
      <c r="J289" s="33">
        <f t="shared" si="25"/>
        <v>22.135367682013552</v>
      </c>
      <c r="K289" s="33" t="str">
        <f t="shared" si="25"/>
        <v>-</v>
      </c>
    </row>
    <row r="290" spans="3:11">
      <c r="C290" s="5">
        <f t="shared" si="24"/>
        <v>163050060.00999999</v>
      </c>
      <c r="D290" s="18">
        <f t="shared" si="21"/>
        <v>62.90511574459876</v>
      </c>
      <c r="E290" s="18">
        <f t="shared" si="22"/>
        <v>5.2420929787165633</v>
      </c>
      <c r="F290" s="18">
        <f t="shared" si="23"/>
        <v>24.589657745441635</v>
      </c>
      <c r="G290" s="33">
        <f t="shared" si="25"/>
        <v>84.588758993711863</v>
      </c>
      <c r="H290" s="33">
        <f t="shared" si="25"/>
        <v>57.811253115632539</v>
      </c>
      <c r="I290" s="33">
        <f t="shared" si="25"/>
        <v>39.959582530246323</v>
      </c>
      <c r="J290" s="33">
        <f t="shared" si="25"/>
        <v>22.10791194486012</v>
      </c>
      <c r="K290" s="33" t="str">
        <f t="shared" si="25"/>
        <v>-</v>
      </c>
    </row>
    <row r="291" spans="3:11">
      <c r="C291" s="5">
        <f t="shared" si="24"/>
        <v>164050060.00999999</v>
      </c>
      <c r="D291" s="18">
        <f t="shared" si="21"/>
        <v>63.290918213734564</v>
      </c>
      <c r="E291" s="18">
        <f t="shared" si="22"/>
        <v>5.2742431844778803</v>
      </c>
      <c r="F291" s="18">
        <f t="shared" si="23"/>
        <v>24.595772100369917</v>
      </c>
      <c r="G291" s="33">
        <f t="shared" si="25"/>
        <v>84.561471131206403</v>
      </c>
      <c r="H291" s="33">
        <f t="shared" si="25"/>
        <v>57.783965253127079</v>
      </c>
      <c r="I291" s="33">
        <f t="shared" si="25"/>
        <v>39.932294667740877</v>
      </c>
      <c r="J291" s="33">
        <f t="shared" si="25"/>
        <v>22.08062408235466</v>
      </c>
      <c r="K291" s="33" t="str">
        <f t="shared" si="25"/>
        <v>-</v>
      </c>
    </row>
    <row r="292" spans="3:11">
      <c r="C292" s="5">
        <f t="shared" si="24"/>
        <v>165050060.00999999</v>
      </c>
      <c r="D292" s="18">
        <f t="shared" si="21"/>
        <v>63.676720682870368</v>
      </c>
      <c r="E292" s="18">
        <f t="shared" si="22"/>
        <v>5.3063933902391973</v>
      </c>
      <c r="F292" s="18">
        <f t="shared" si="23"/>
        <v>24.601849297045693</v>
      </c>
      <c r="G292" s="33">
        <f t="shared" si="25"/>
        <v>84.534349102921766</v>
      </c>
      <c r="H292" s="33">
        <f t="shared" si="25"/>
        <v>57.756843224842441</v>
      </c>
      <c r="I292" s="33">
        <f t="shared" si="25"/>
        <v>39.905172639456239</v>
      </c>
      <c r="J292" s="33">
        <f t="shared" si="25"/>
        <v>22.053502054070023</v>
      </c>
      <c r="K292" s="33" t="str">
        <f t="shared" si="25"/>
        <v>-</v>
      </c>
    </row>
    <row r="293" spans="3:11">
      <c r="C293" s="5">
        <f t="shared" si="24"/>
        <v>166050060.00999999</v>
      </c>
      <c r="D293" s="18">
        <f t="shared" si="21"/>
        <v>64.062523152006165</v>
      </c>
      <c r="E293" s="18">
        <f t="shared" si="22"/>
        <v>5.3385435960005143</v>
      </c>
      <c r="F293" s="18">
        <f t="shared" si="23"/>
        <v>24.607889784379623</v>
      </c>
      <c r="G293" s="33">
        <f t="shared" si="25"/>
        <v>84.507390905406638</v>
      </c>
      <c r="H293" s="33">
        <f t="shared" si="25"/>
        <v>57.729885027327313</v>
      </c>
      <c r="I293" s="33">
        <f t="shared" si="25"/>
        <v>39.878214441941097</v>
      </c>
      <c r="J293" s="33">
        <f t="shared" si="25"/>
        <v>22.026543856554895</v>
      </c>
      <c r="K293" s="33" t="str">
        <f t="shared" si="25"/>
        <v>-</v>
      </c>
    </row>
    <row r="294" spans="3:11">
      <c r="C294" s="5">
        <f t="shared" si="24"/>
        <v>167050060.00999999</v>
      </c>
      <c r="D294" s="18">
        <f t="shared" si="21"/>
        <v>64.448325621141976</v>
      </c>
      <c r="E294" s="18">
        <f t="shared" si="22"/>
        <v>5.3706938017618313</v>
      </c>
      <c r="F294" s="18">
        <f t="shared" si="23"/>
        <v>24.613894003196226</v>
      </c>
      <c r="G294" s="33">
        <f t="shared" si="25"/>
        <v>84.480594571297488</v>
      </c>
      <c r="H294" s="33">
        <f t="shared" si="25"/>
        <v>57.703088693218177</v>
      </c>
      <c r="I294" s="33">
        <f t="shared" si="25"/>
        <v>39.851418107831961</v>
      </c>
      <c r="J294" s="33">
        <f t="shared" si="25"/>
        <v>21.999747522445745</v>
      </c>
      <c r="K294" s="33" t="str">
        <f t="shared" si="25"/>
        <v>-</v>
      </c>
    </row>
    <row r="295" spans="3:11">
      <c r="C295" s="5">
        <f t="shared" si="24"/>
        <v>168050060.00999999</v>
      </c>
      <c r="D295" s="18">
        <f t="shared" si="21"/>
        <v>64.834128090277773</v>
      </c>
      <c r="E295" s="18">
        <f t="shared" si="22"/>
        <v>5.4028440075231474</v>
      </c>
      <c r="F295" s="18">
        <f t="shared" si="23"/>
        <v>24.619862386426917</v>
      </c>
      <c r="G295" s="33">
        <f t="shared" si="25"/>
        <v>84.453958168457078</v>
      </c>
      <c r="H295" s="33">
        <f t="shared" si="25"/>
        <v>57.676452290377767</v>
      </c>
      <c r="I295" s="33">
        <f t="shared" si="25"/>
        <v>39.824781704991551</v>
      </c>
      <c r="J295" s="33">
        <f t="shared" si="25"/>
        <v>21.973111119605335</v>
      </c>
      <c r="K295" s="33" t="str">
        <f t="shared" si="25"/>
        <v>-</v>
      </c>
    </row>
    <row r="296" spans="3:11">
      <c r="C296" s="5">
        <f t="shared" si="24"/>
        <v>169050060.00999999</v>
      </c>
      <c r="D296" s="18">
        <f t="shared" si="21"/>
        <v>65.219930559413584</v>
      </c>
      <c r="E296" s="18">
        <f t="shared" si="22"/>
        <v>5.4349942132844644</v>
      </c>
      <c r="F296" s="18">
        <f t="shared" si="23"/>
        <v>24.625795359297328</v>
      </c>
      <c r="G296" s="33">
        <f t="shared" si="25"/>
        <v>84.427479799138425</v>
      </c>
      <c r="H296" s="33">
        <f t="shared" si="25"/>
        <v>57.649973921059114</v>
      </c>
      <c r="I296" s="33">
        <f t="shared" si="25"/>
        <v>39.798303335672898</v>
      </c>
      <c r="J296" s="33">
        <f t="shared" si="25"/>
        <v>21.946632750286682</v>
      </c>
      <c r="K296" s="33" t="str">
        <f t="shared" si="25"/>
        <v>-</v>
      </c>
    </row>
    <row r="297" spans="3:11">
      <c r="C297" s="5">
        <f t="shared" si="24"/>
        <v>170050060.00999999</v>
      </c>
      <c r="D297" s="18">
        <f t="shared" si="21"/>
        <v>65.60573302854938</v>
      </c>
      <c r="E297" s="18">
        <f t="shared" si="22"/>
        <v>5.4671444190457814</v>
      </c>
      <c r="F297" s="18">
        <f t="shared" si="23"/>
        <v>24.631693339509113</v>
      </c>
      <c r="G297" s="33">
        <f t="shared" si="25"/>
        <v>84.401157599173459</v>
      </c>
      <c r="H297" s="33">
        <f t="shared" si="25"/>
        <v>57.623651721094134</v>
      </c>
      <c r="I297" s="33">
        <f t="shared" si="25"/>
        <v>39.771981135707918</v>
      </c>
      <c r="J297" s="33">
        <f t="shared" si="25"/>
        <v>21.920310550321702</v>
      </c>
      <c r="K297" s="33" t="str">
        <f t="shared" si="25"/>
        <v>-</v>
      </c>
    </row>
    <row r="298" spans="3:11">
      <c r="C298" s="5">
        <f t="shared" si="24"/>
        <v>171050060.00999999</v>
      </c>
      <c r="D298" s="18">
        <f t="shared" si="21"/>
        <v>65.991535497685177</v>
      </c>
      <c r="E298" s="18">
        <f t="shared" si="22"/>
        <v>5.4992946248070984</v>
      </c>
      <c r="F298" s="18">
        <f t="shared" si="23"/>
        <v>24.637556737416407</v>
      </c>
      <c r="G298" s="33">
        <f t="shared" si="25"/>
        <v>84.37498973718543</v>
      </c>
      <c r="H298" s="33">
        <f t="shared" si="25"/>
        <v>57.59748385910612</v>
      </c>
      <c r="I298" s="33">
        <f t="shared" si="25"/>
        <v>39.745813273719904</v>
      </c>
      <c r="J298" s="33">
        <f t="shared" si="25"/>
        <v>21.894142688333687</v>
      </c>
      <c r="K298" s="33" t="str">
        <f t="shared" si="25"/>
        <v>-</v>
      </c>
    </row>
    <row r="299" spans="3:11">
      <c r="C299" s="5">
        <f t="shared" si="24"/>
        <v>172050060.00999999</v>
      </c>
      <c r="D299" s="18">
        <f t="shared" si="21"/>
        <v>66.377337966820988</v>
      </c>
      <c r="E299" s="18">
        <f t="shared" si="22"/>
        <v>5.5314448305684154</v>
      </c>
      <c r="F299" s="18">
        <f t="shared" si="23"/>
        <v>24.643385956197147</v>
      </c>
      <c r="G299" s="33">
        <f t="shared" si="25"/>
        <v>84.348974413824465</v>
      </c>
      <c r="H299" s="33">
        <f t="shared" si="25"/>
        <v>57.57146853574514</v>
      </c>
      <c r="I299" s="33">
        <f t="shared" si="25"/>
        <v>39.719797950358924</v>
      </c>
      <c r="J299" s="33">
        <f t="shared" si="25"/>
        <v>21.868127364972707</v>
      </c>
      <c r="K299" s="33" t="str">
        <f t="shared" si="25"/>
        <v>-</v>
      </c>
    </row>
    <row r="300" spans="3:11">
      <c r="C300" s="5">
        <f t="shared" si="24"/>
        <v>173050060.00999999</v>
      </c>
      <c r="D300" s="18">
        <f t="shared" si="21"/>
        <v>66.763140435956785</v>
      </c>
      <c r="E300" s="18">
        <f t="shared" si="22"/>
        <v>5.5635950363297324</v>
      </c>
      <c r="F300" s="18">
        <f t="shared" si="23"/>
        <v>24.649181392019443</v>
      </c>
      <c r="G300" s="33">
        <f t="shared" si="25"/>
        <v>84.323109861024861</v>
      </c>
      <c r="H300" s="33">
        <f t="shared" si="25"/>
        <v>57.545603982945551</v>
      </c>
      <c r="I300" s="33">
        <f t="shared" si="25"/>
        <v>39.693933397559334</v>
      </c>
      <c r="J300" s="33">
        <f t="shared" si="25"/>
        <v>21.842262812173118</v>
      </c>
      <c r="K300" s="33" t="str">
        <f t="shared" si="25"/>
        <v>-</v>
      </c>
    </row>
    <row r="301" spans="3:11">
      <c r="C301" s="5">
        <f t="shared" si="24"/>
        <v>174050060.00999999</v>
      </c>
      <c r="D301" s="18">
        <f t="shared" si="21"/>
        <v>67.148942905092582</v>
      </c>
      <c r="E301" s="18">
        <f t="shared" si="22"/>
        <v>5.5957452420910494</v>
      </c>
      <c r="F301" s="18">
        <f t="shared" si="23"/>
        <v>24.654943434203133</v>
      </c>
      <c r="G301" s="33">
        <f t="shared" si="25"/>
        <v>84.297394341284274</v>
      </c>
      <c r="H301" s="33">
        <f t="shared" si="25"/>
        <v>57.519888463204964</v>
      </c>
      <c r="I301" s="33">
        <f t="shared" si="25"/>
        <v>39.668217877818748</v>
      </c>
      <c r="J301" s="33">
        <f t="shared" si="25"/>
        <v>21.816547292432531</v>
      </c>
      <c r="K301" s="33" t="str">
        <f t="shared" si="25"/>
        <v>-</v>
      </c>
    </row>
    <row r="302" spans="3:11">
      <c r="C302" s="5">
        <f t="shared" si="24"/>
        <v>175050060.00999999</v>
      </c>
      <c r="D302" s="18">
        <f t="shared" si="21"/>
        <v>67.534745374228393</v>
      </c>
      <c r="E302" s="18">
        <f t="shared" si="22"/>
        <v>5.6278954478523655</v>
      </c>
      <c r="F302" s="18">
        <f t="shared" si="23"/>
        <v>24.660672465376717</v>
      </c>
      <c r="G302" s="33">
        <f t="shared" si="25"/>
        <v>84.271826146963221</v>
      </c>
      <c r="H302" s="33">
        <f t="shared" si="25"/>
        <v>57.494320268883911</v>
      </c>
      <c r="I302" s="33">
        <f t="shared" si="25"/>
        <v>39.642649683497694</v>
      </c>
      <c r="J302" s="33">
        <f t="shared" si="25"/>
        <v>21.790979098111478</v>
      </c>
      <c r="K302" s="33" t="str">
        <f t="shared" si="25"/>
        <v>-</v>
      </c>
    </row>
    <row r="303" spans="3:11">
      <c r="C303" s="5">
        <f t="shared" si="24"/>
        <v>176050060.00999999</v>
      </c>
      <c r="D303" s="18">
        <f t="shared" si="21"/>
        <v>67.92054784336419</v>
      </c>
      <c r="E303" s="18">
        <f t="shared" si="22"/>
        <v>5.6600456536136825</v>
      </c>
      <c r="F303" s="18">
        <f t="shared" si="23"/>
        <v>24.666368861629838</v>
      </c>
      <c r="G303" s="33">
        <f t="shared" si="25"/>
        <v>84.246403599604591</v>
      </c>
      <c r="H303" s="33">
        <f t="shared" si="25"/>
        <v>57.468897721525266</v>
      </c>
      <c r="I303" s="33">
        <f t="shared" si="25"/>
        <v>39.61722713613905</v>
      </c>
      <c r="J303" s="33">
        <f t="shared" si="25"/>
        <v>21.765556550752848</v>
      </c>
      <c r="K303" s="33" t="str">
        <f t="shared" si="25"/>
        <v>-</v>
      </c>
    </row>
    <row r="304" spans="3:11">
      <c r="C304" s="5">
        <f t="shared" si="24"/>
        <v>177050060.00999999</v>
      </c>
      <c r="D304" s="18">
        <f t="shared" si="21"/>
        <v>68.306350312500001</v>
      </c>
      <c r="E304" s="18">
        <f t="shared" si="22"/>
        <v>5.6921958593749995</v>
      </c>
      <c r="F304" s="18">
        <f t="shared" si="23"/>
        <v>24.672032992661421</v>
      </c>
      <c r="G304" s="33">
        <f t="shared" si="25"/>
        <v>84.221125049272516</v>
      </c>
      <c r="H304" s="33">
        <f t="shared" si="25"/>
        <v>57.443619171193191</v>
      </c>
      <c r="I304" s="33">
        <f t="shared" si="25"/>
        <v>39.591948585806989</v>
      </c>
      <c r="J304" s="33">
        <f t="shared" si="25"/>
        <v>21.740278000420773</v>
      </c>
      <c r="K304" s="33" t="str">
        <f t="shared" si="25"/>
        <v>-</v>
      </c>
    </row>
    <row r="305" spans="3:11">
      <c r="C305" s="5">
        <f t="shared" si="24"/>
        <v>178050060.00999999</v>
      </c>
      <c r="D305" s="18">
        <f t="shared" si="21"/>
        <v>68.692152781635798</v>
      </c>
      <c r="E305" s="18">
        <f t="shared" si="22"/>
        <v>5.7243460651363165</v>
      </c>
      <c r="F305" s="18">
        <f t="shared" si="23"/>
        <v>24.67766522192365</v>
      </c>
      <c r="G305" s="33">
        <f t="shared" ref="G305:K336" si="26">IF($E$48-((1/2)*$F305+G$53)*$H$47&gt;0,$E$48-((1/2)*$F305+G$53)*$H$47,"-")</f>
        <v>84.19598887390984</v>
      </c>
      <c r="H305" s="33">
        <f t="shared" si="26"/>
        <v>57.41848299583053</v>
      </c>
      <c r="I305" s="33">
        <f t="shared" si="26"/>
        <v>39.566812410444314</v>
      </c>
      <c r="J305" s="33">
        <f t="shared" si="26"/>
        <v>21.715141825058097</v>
      </c>
      <c r="K305" s="33" t="str">
        <f t="shared" si="26"/>
        <v>-</v>
      </c>
    </row>
    <row r="306" spans="3:11">
      <c r="C306" s="5">
        <f t="shared" si="24"/>
        <v>179050060.00999999</v>
      </c>
      <c r="D306" s="18">
        <f t="shared" si="21"/>
        <v>69.077955250771595</v>
      </c>
      <c r="E306" s="18">
        <f t="shared" si="22"/>
        <v>5.7564962708976335</v>
      </c>
      <c r="F306" s="18">
        <f t="shared" si="23"/>
        <v>24.683265906761925</v>
      </c>
      <c r="G306" s="33">
        <f t="shared" si="26"/>
        <v>84.170993478713484</v>
      </c>
      <c r="H306" s="33">
        <f t="shared" si="26"/>
        <v>57.39348760063416</v>
      </c>
      <c r="I306" s="33">
        <f t="shared" si="26"/>
        <v>39.541817015247958</v>
      </c>
      <c r="J306" s="33">
        <f t="shared" si="26"/>
        <v>21.690146429861727</v>
      </c>
      <c r="K306" s="33" t="str">
        <f t="shared" si="26"/>
        <v>-</v>
      </c>
    </row>
    <row r="307" spans="3:11">
      <c r="C307" s="5">
        <f t="shared" si="24"/>
        <v>180050060.00999999</v>
      </c>
      <c r="D307" s="18">
        <f t="shared" si="21"/>
        <v>69.463757719907406</v>
      </c>
      <c r="E307" s="18">
        <f t="shared" si="22"/>
        <v>5.7886464766589505</v>
      </c>
      <c r="F307" s="18">
        <f t="shared" si="23"/>
        <v>24.6888353985509</v>
      </c>
      <c r="G307" s="33">
        <f t="shared" si="26"/>
        <v>84.146137295527282</v>
      </c>
      <c r="H307" s="33">
        <f t="shared" si="26"/>
        <v>57.368631417447958</v>
      </c>
      <c r="I307" s="33">
        <f t="shared" si="26"/>
        <v>39.516960832061756</v>
      </c>
      <c r="J307" s="33">
        <f t="shared" si="26"/>
        <v>21.665290246675539</v>
      </c>
      <c r="K307" s="33" t="str">
        <f t="shared" si="26"/>
        <v>-</v>
      </c>
    </row>
    <row r="308" spans="3:11">
      <c r="C308" s="5">
        <f t="shared" si="24"/>
        <v>181050060.00999999</v>
      </c>
      <c r="D308" s="18">
        <f t="shared" si="21"/>
        <v>69.849560189043203</v>
      </c>
      <c r="E308" s="18">
        <f t="shared" si="22"/>
        <v>5.8207966824202675</v>
      </c>
      <c r="F308" s="18">
        <f t="shared" si="23"/>
        <v>24.694374042826759</v>
      </c>
      <c r="G308" s="33">
        <f t="shared" si="26"/>
        <v>84.121418782251709</v>
      </c>
      <c r="H308" s="33">
        <f t="shared" si="26"/>
        <v>57.343912904172399</v>
      </c>
      <c r="I308" s="33">
        <f t="shared" si="26"/>
        <v>39.492242318786182</v>
      </c>
      <c r="J308" s="33">
        <f t="shared" si="26"/>
        <v>21.64057173339998</v>
      </c>
      <c r="K308" s="33" t="str">
        <f t="shared" si="26"/>
        <v>-</v>
      </c>
    </row>
    <row r="309" spans="3:11">
      <c r="C309" s="5">
        <f t="shared" si="24"/>
        <v>182050060.00999999</v>
      </c>
      <c r="D309" s="18">
        <f t="shared" si="21"/>
        <v>70.235362658179014</v>
      </c>
      <c r="E309" s="18">
        <f t="shared" si="22"/>
        <v>5.8529468881815845</v>
      </c>
      <c r="F309" s="18">
        <f t="shared" si="23"/>
        <v>24.699882179415869</v>
      </c>
      <c r="G309" s="33">
        <f t="shared" si="26"/>
        <v>84.096836422269689</v>
      </c>
      <c r="H309" s="33">
        <f t="shared" si="26"/>
        <v>57.319330544190365</v>
      </c>
      <c r="I309" s="33">
        <f t="shared" si="26"/>
        <v>39.467659958804163</v>
      </c>
      <c r="J309" s="33">
        <f t="shared" si="26"/>
        <v>21.615989373417932</v>
      </c>
      <c r="K309" s="33" t="str">
        <f t="shared" si="26"/>
        <v>-</v>
      </c>
    </row>
    <row r="310" spans="3:11">
      <c r="C310" s="5">
        <f t="shared" si="24"/>
        <v>183050060.00999999</v>
      </c>
      <c r="D310" s="18">
        <f t="shared" si="21"/>
        <v>70.621165127314811</v>
      </c>
      <c r="E310" s="18">
        <f t="shared" si="22"/>
        <v>5.8850970939429006</v>
      </c>
      <c r="F310" s="18">
        <f t="shared" si="23"/>
        <v>24.705360142559879</v>
      </c>
      <c r="G310" s="33">
        <f t="shared" si="26"/>
        <v>84.072388723888253</v>
      </c>
      <c r="H310" s="33">
        <f t="shared" si="26"/>
        <v>57.294882845808928</v>
      </c>
      <c r="I310" s="33">
        <f t="shared" si="26"/>
        <v>39.443212260422712</v>
      </c>
      <c r="J310" s="33">
        <f t="shared" si="26"/>
        <v>21.591541675036495</v>
      </c>
      <c r="K310" s="33" t="str">
        <f t="shared" si="26"/>
        <v>-</v>
      </c>
    </row>
    <row r="311" spans="3:11">
      <c r="C311" s="5">
        <f t="shared" si="24"/>
        <v>184050060.00999999</v>
      </c>
      <c r="D311" s="18">
        <f t="shared" si="21"/>
        <v>71.006967596450608</v>
      </c>
      <c r="E311" s="18">
        <f t="shared" si="22"/>
        <v>5.9172472997042176</v>
      </c>
      <c r="F311" s="18">
        <f t="shared" si="23"/>
        <v>24.710808261037442</v>
      </c>
      <c r="G311" s="33">
        <f t="shared" si="26"/>
        <v>84.048074219795353</v>
      </c>
      <c r="H311" s="33">
        <f t="shared" si="26"/>
        <v>57.270568341716029</v>
      </c>
      <c r="I311" s="33">
        <f t="shared" si="26"/>
        <v>39.418897756329812</v>
      </c>
      <c r="J311" s="33">
        <f t="shared" si="26"/>
        <v>21.567227170943596</v>
      </c>
      <c r="K311" s="33" t="str">
        <f t="shared" si="26"/>
        <v>-</v>
      </c>
    </row>
    <row r="312" spans="3:11">
      <c r="C312" s="5">
        <f t="shared" si="24"/>
        <v>185050060.00999999</v>
      </c>
      <c r="D312" s="18">
        <f t="shared" si="21"/>
        <v>71.392770065586419</v>
      </c>
      <c r="E312" s="18">
        <f t="shared" si="22"/>
        <v>5.9493975054655346</v>
      </c>
      <c r="F312" s="18">
        <f t="shared" si="23"/>
        <v>24.716226858282607</v>
      </c>
      <c r="G312" s="33">
        <f t="shared" si="26"/>
        <v>84.023891466531452</v>
      </c>
      <c r="H312" s="33">
        <f t="shared" si="26"/>
        <v>57.246385588452142</v>
      </c>
      <c r="I312" s="33">
        <f t="shared" si="26"/>
        <v>39.394715003065926</v>
      </c>
      <c r="J312" s="33">
        <f t="shared" si="26"/>
        <v>21.54304441767971</v>
      </c>
      <c r="K312" s="33" t="str">
        <f t="shared" si="26"/>
        <v>-</v>
      </c>
    </row>
    <row r="313" spans="3:11">
      <c r="C313" s="5">
        <f t="shared" si="24"/>
        <v>186050060.00999999</v>
      </c>
      <c r="D313" s="18">
        <f t="shared" ref="D313:D376" si="27">C313/$D$54</f>
        <v>71.778572534722215</v>
      </c>
      <c r="E313" s="18">
        <f t="shared" ref="E313:E376" si="28">C313/$E$54</f>
        <v>5.9815477112268516</v>
      </c>
      <c r="F313" s="18">
        <f t="shared" ref="F313:F376" si="29">LN((4*$C$38*$C313)/($H$48*$C$39*$H$32*$D$42*$E$33^2))</f>
        <v>24.721616252500045</v>
      </c>
      <c r="G313" s="33">
        <f t="shared" si="26"/>
        <v>83.999839043975328</v>
      </c>
      <c r="H313" s="33">
        <f t="shared" si="26"/>
        <v>57.222333165896018</v>
      </c>
      <c r="I313" s="33">
        <f t="shared" si="26"/>
        <v>39.370662580509801</v>
      </c>
      <c r="J313" s="33">
        <f t="shared" si="26"/>
        <v>21.518991995123599</v>
      </c>
      <c r="K313" s="33" t="str">
        <f t="shared" si="26"/>
        <v>-</v>
      </c>
    </row>
    <row r="314" spans="3:11">
      <c r="C314" s="5">
        <f t="shared" si="24"/>
        <v>187050060.00999999</v>
      </c>
      <c r="D314" s="18">
        <f t="shared" si="27"/>
        <v>72.164375003858027</v>
      </c>
      <c r="E314" s="18">
        <f t="shared" si="28"/>
        <v>6.0136979169881686</v>
      </c>
      <c r="F314" s="18">
        <f t="shared" si="29"/>
        <v>24.726976756777177</v>
      </c>
      <c r="G314" s="33">
        <f t="shared" si="26"/>
        <v>83.97591555484361</v>
      </c>
      <c r="H314" s="33">
        <f t="shared" si="26"/>
        <v>57.198409676764285</v>
      </c>
      <c r="I314" s="33">
        <f t="shared" si="26"/>
        <v>39.346739091378069</v>
      </c>
      <c r="J314" s="33">
        <f t="shared" si="26"/>
        <v>21.495068505991867</v>
      </c>
      <c r="K314" s="33" t="str">
        <f t="shared" si="26"/>
        <v>-</v>
      </c>
    </row>
    <row r="315" spans="3:11">
      <c r="C315" s="5">
        <f t="shared" si="24"/>
        <v>188050060.00999999</v>
      </c>
      <c r="D315" s="18">
        <f t="shared" si="27"/>
        <v>72.550177472993823</v>
      </c>
      <c r="E315" s="18">
        <f t="shared" si="28"/>
        <v>6.0458481227494856</v>
      </c>
      <c r="F315" s="18">
        <f t="shared" si="29"/>
        <v>24.732308679193313</v>
      </c>
      <c r="G315" s="33">
        <f t="shared" si="26"/>
        <v>83.952119624203689</v>
      </c>
      <c r="H315" s="33">
        <f t="shared" si="26"/>
        <v>57.174613746124365</v>
      </c>
      <c r="I315" s="33">
        <f t="shared" si="26"/>
        <v>39.322943160738149</v>
      </c>
      <c r="J315" s="33">
        <f t="shared" si="26"/>
        <v>21.471272575351946</v>
      </c>
      <c r="K315" s="33" t="str">
        <f t="shared" si="26"/>
        <v>-</v>
      </c>
    </row>
    <row r="316" spans="3:11">
      <c r="C316" s="5">
        <f t="shared" si="24"/>
        <v>189050060.00999999</v>
      </c>
      <c r="D316" s="18">
        <f t="shared" si="27"/>
        <v>72.93597994212962</v>
      </c>
      <c r="E316" s="18">
        <f t="shared" si="28"/>
        <v>6.0779983285108026</v>
      </c>
      <c r="F316" s="18">
        <f t="shared" si="29"/>
        <v>24.737612322925905</v>
      </c>
      <c r="G316" s="33">
        <f t="shared" si="26"/>
        <v>83.92844989899956</v>
      </c>
      <c r="H316" s="33">
        <f t="shared" si="26"/>
        <v>57.150944020920235</v>
      </c>
      <c r="I316" s="33">
        <f t="shared" si="26"/>
        <v>39.299273435534033</v>
      </c>
      <c r="J316" s="33">
        <f t="shared" si="26"/>
        <v>21.447602850147803</v>
      </c>
      <c r="K316" s="33" t="str">
        <f t="shared" si="26"/>
        <v>-</v>
      </c>
    </row>
    <row r="317" spans="3:11">
      <c r="C317" s="5">
        <f t="shared" si="24"/>
        <v>190050060.00999999</v>
      </c>
      <c r="D317" s="18">
        <f t="shared" si="27"/>
        <v>73.321782411265431</v>
      </c>
      <c r="E317" s="18">
        <f t="shared" si="28"/>
        <v>6.1101485342721187</v>
      </c>
      <c r="F317" s="18">
        <f t="shared" si="29"/>
        <v>24.742887986353981</v>
      </c>
      <c r="G317" s="33">
        <f t="shared" si="26"/>
        <v>83.904905047590219</v>
      </c>
      <c r="H317" s="33">
        <f t="shared" si="26"/>
        <v>57.127399169510895</v>
      </c>
      <c r="I317" s="33">
        <f t="shared" si="26"/>
        <v>39.275728584124678</v>
      </c>
      <c r="J317" s="33">
        <f t="shared" si="26"/>
        <v>21.424057998738476</v>
      </c>
      <c r="K317" s="33" t="str">
        <f t="shared" si="26"/>
        <v>-</v>
      </c>
    </row>
    <row r="318" spans="3:11">
      <c r="C318" s="5">
        <f t="shared" si="24"/>
        <v>191050060.00999999</v>
      </c>
      <c r="D318" s="18">
        <f t="shared" si="27"/>
        <v>73.707584880401228</v>
      </c>
      <c r="E318" s="18">
        <f t="shared" si="28"/>
        <v>6.1422987400334357</v>
      </c>
      <c r="F318" s="18">
        <f t="shared" si="29"/>
        <v>24.748135963158877</v>
      </c>
      <c r="G318" s="33">
        <f t="shared" si="26"/>
        <v>83.881483759300025</v>
      </c>
      <c r="H318" s="33">
        <f t="shared" si="26"/>
        <v>57.103977881220715</v>
      </c>
      <c r="I318" s="33">
        <f t="shared" si="26"/>
        <v>39.252307295834498</v>
      </c>
      <c r="J318" s="33">
        <f t="shared" si="26"/>
        <v>21.400636710448282</v>
      </c>
      <c r="K318" s="33" t="str">
        <f t="shared" si="26"/>
        <v>-</v>
      </c>
    </row>
    <row r="319" spans="3:11">
      <c r="C319" s="5">
        <f t="shared" si="24"/>
        <v>192050060.00999999</v>
      </c>
      <c r="D319" s="18">
        <f t="shared" si="27"/>
        <v>74.093387349537039</v>
      </c>
      <c r="E319" s="18">
        <f t="shared" si="28"/>
        <v>6.1744489457947527</v>
      </c>
      <c r="F319" s="18">
        <f t="shared" si="29"/>
        <v>24.753356542422338</v>
      </c>
      <c r="G319" s="33">
        <f t="shared" si="26"/>
        <v>83.858184743980971</v>
      </c>
      <c r="H319" s="33">
        <f t="shared" si="26"/>
        <v>57.08067886590166</v>
      </c>
      <c r="I319" s="33">
        <f t="shared" si="26"/>
        <v>39.229008280515444</v>
      </c>
      <c r="J319" s="33">
        <f t="shared" si="26"/>
        <v>21.377337695129228</v>
      </c>
      <c r="K319" s="33" t="str">
        <f t="shared" si="26"/>
        <v>-</v>
      </c>
    </row>
    <row r="320" spans="3:11">
      <c r="C320" s="5">
        <f t="shared" si="24"/>
        <v>193050060.00999999</v>
      </c>
      <c r="D320" s="18">
        <f t="shared" si="27"/>
        <v>74.479189818672836</v>
      </c>
      <c r="E320" s="18">
        <f t="shared" si="28"/>
        <v>6.2065991515560697</v>
      </c>
      <c r="F320" s="18">
        <f t="shared" si="29"/>
        <v>24.758550008722072</v>
      </c>
      <c r="G320" s="33">
        <f t="shared" si="26"/>
        <v>83.835006731586191</v>
      </c>
      <c r="H320" s="33">
        <f t="shared" si="26"/>
        <v>57.057500853506866</v>
      </c>
      <c r="I320" s="33">
        <f t="shared" si="26"/>
        <v>39.205830268120664</v>
      </c>
      <c r="J320" s="33">
        <f t="shared" si="26"/>
        <v>21.354159682734434</v>
      </c>
      <c r="K320" s="33" t="str">
        <f t="shared" si="26"/>
        <v>-</v>
      </c>
    </row>
    <row r="321" spans="3:11">
      <c r="C321" s="5">
        <f t="shared" si="24"/>
        <v>194050060.00999999</v>
      </c>
      <c r="D321" s="18">
        <f t="shared" si="27"/>
        <v>74.864992287808633</v>
      </c>
      <c r="E321" s="18">
        <f t="shared" si="28"/>
        <v>6.2387493573173867</v>
      </c>
      <c r="F321" s="18">
        <f t="shared" si="29"/>
        <v>24.763716642224825</v>
      </c>
      <c r="G321" s="33">
        <f t="shared" si="26"/>
        <v>83.811948471754548</v>
      </c>
      <c r="H321" s="33">
        <f t="shared" si="26"/>
        <v>57.034442593675223</v>
      </c>
      <c r="I321" s="33">
        <f t="shared" si="26"/>
        <v>39.182772008289021</v>
      </c>
      <c r="J321" s="33">
        <f t="shared" si="26"/>
        <v>21.331101422902805</v>
      </c>
      <c r="K321" s="33" t="str">
        <f t="shared" si="26"/>
        <v>-</v>
      </c>
    </row>
    <row r="322" spans="3:11">
      <c r="C322" s="5">
        <f t="shared" si="24"/>
        <v>195050060.00999999</v>
      </c>
      <c r="D322" s="18">
        <f t="shared" si="27"/>
        <v>75.250794756944444</v>
      </c>
      <c r="E322" s="18">
        <f t="shared" si="28"/>
        <v>6.2708995630787037</v>
      </c>
      <c r="F322" s="18">
        <f t="shared" si="29"/>
        <v>24.768856718777084</v>
      </c>
      <c r="G322" s="33">
        <f t="shared" si="26"/>
        <v>83.789008733405893</v>
      </c>
      <c r="H322" s="33">
        <f t="shared" si="26"/>
        <v>57.011502855326583</v>
      </c>
      <c r="I322" s="33">
        <f t="shared" si="26"/>
        <v>39.159832269940367</v>
      </c>
      <c r="J322" s="33">
        <f t="shared" si="26"/>
        <v>21.308161684554165</v>
      </c>
      <c r="K322" s="33" t="str">
        <f t="shared" si="26"/>
        <v>-</v>
      </c>
    </row>
    <row r="323" spans="3:11">
      <c r="C323" s="5">
        <f t="shared" si="24"/>
        <v>196050060.00999999</v>
      </c>
      <c r="D323" s="18">
        <f t="shared" si="27"/>
        <v>75.636597226080241</v>
      </c>
      <c r="E323" s="18">
        <f t="shared" si="28"/>
        <v>6.3030497688400207</v>
      </c>
      <c r="F323" s="18">
        <f t="shared" si="29"/>
        <v>24.77397050999344</v>
      </c>
      <c r="G323" s="33">
        <f t="shared" si="26"/>
        <v>83.766186304346689</v>
      </c>
      <c r="H323" s="33">
        <f t="shared" si="26"/>
        <v>56.988680426267379</v>
      </c>
      <c r="I323" s="33">
        <f t="shared" si="26"/>
        <v>39.137009840881163</v>
      </c>
      <c r="J323" s="33">
        <f t="shared" si="26"/>
        <v>21.285339255494961</v>
      </c>
      <c r="K323" s="33" t="str">
        <f t="shared" si="26"/>
        <v>-</v>
      </c>
    </row>
    <row r="324" spans="3:11">
      <c r="C324" s="5">
        <f t="shared" ref="C324:C387" si="30">C323+1000000</f>
        <v>197050060.00999999</v>
      </c>
      <c r="D324" s="18">
        <f t="shared" si="27"/>
        <v>76.022399695216052</v>
      </c>
      <c r="E324" s="18">
        <f t="shared" si="28"/>
        <v>6.3351999746013368</v>
      </c>
      <c r="F324" s="18">
        <f t="shared" si="29"/>
        <v>24.779058283342724</v>
      </c>
      <c r="G324" s="33">
        <f t="shared" si="26"/>
        <v>83.743479990885561</v>
      </c>
      <c r="H324" s="33">
        <f t="shared" si="26"/>
        <v>56.965974112806236</v>
      </c>
      <c r="I324" s="33">
        <f t="shared" si="26"/>
        <v>39.11430352742002</v>
      </c>
      <c r="J324" s="33">
        <f t="shared" si="26"/>
        <v>21.262632942033804</v>
      </c>
      <c r="K324" s="33" t="str">
        <f t="shared" si="26"/>
        <v>-</v>
      </c>
    </row>
    <row r="325" spans="3:11">
      <c r="C325" s="5">
        <f t="shared" si="30"/>
        <v>198050060.00999999</v>
      </c>
      <c r="D325" s="18">
        <f t="shared" si="27"/>
        <v>76.408202164351849</v>
      </c>
      <c r="E325" s="18">
        <f t="shared" si="28"/>
        <v>6.3673501803626538</v>
      </c>
      <c r="F325" s="18">
        <f t="shared" si="29"/>
        <v>24.784120302231937</v>
      </c>
      <c r="G325" s="33">
        <f t="shared" si="26"/>
        <v>83.720888617458755</v>
      </c>
      <c r="H325" s="33">
        <f t="shared" si="26"/>
        <v>56.94338273937943</v>
      </c>
      <c r="I325" s="33">
        <f t="shared" si="26"/>
        <v>39.091712153993214</v>
      </c>
      <c r="J325" s="33">
        <f t="shared" si="26"/>
        <v>21.240041568607012</v>
      </c>
      <c r="K325" s="33" t="str">
        <f t="shared" si="26"/>
        <v>-</v>
      </c>
    </row>
    <row r="326" spans="3:11">
      <c r="C326" s="5">
        <f t="shared" si="30"/>
        <v>199050060.00999999</v>
      </c>
      <c r="D326" s="18">
        <f t="shared" si="27"/>
        <v>76.794004633487646</v>
      </c>
      <c r="E326" s="18">
        <f t="shared" si="28"/>
        <v>6.3995003861239708</v>
      </c>
      <c r="F326" s="18">
        <f t="shared" si="29"/>
        <v>24.789156826088085</v>
      </c>
      <c r="G326" s="33">
        <f t="shared" si="26"/>
        <v>83.698411026264907</v>
      </c>
      <c r="H326" s="33">
        <f t="shared" si="26"/>
        <v>56.920905148185582</v>
      </c>
      <c r="I326" s="33">
        <f t="shared" si="26"/>
        <v>39.069234562799366</v>
      </c>
      <c r="J326" s="33">
        <f t="shared" si="26"/>
        <v>21.217563977413164</v>
      </c>
      <c r="K326" s="33" t="str">
        <f t="shared" si="26"/>
        <v>-</v>
      </c>
    </row>
    <row r="327" spans="3:11">
      <c r="C327" s="5">
        <f t="shared" si="30"/>
        <v>200050060.00999999</v>
      </c>
      <c r="D327" s="18">
        <f t="shared" si="27"/>
        <v>77.179807102623457</v>
      </c>
      <c r="E327" s="18">
        <f t="shared" si="28"/>
        <v>6.4316505918852878</v>
      </c>
      <c r="F327" s="18">
        <f t="shared" si="29"/>
        <v>24.794168110437969</v>
      </c>
      <c r="G327" s="33">
        <f t="shared" si="26"/>
        <v>83.676046076908946</v>
      </c>
      <c r="H327" s="33">
        <f t="shared" si="26"/>
        <v>56.898540198829622</v>
      </c>
      <c r="I327" s="33">
        <f t="shared" si="26"/>
        <v>39.04686961344342</v>
      </c>
      <c r="J327" s="33">
        <f t="shared" si="26"/>
        <v>21.195199028057203</v>
      </c>
      <c r="K327" s="33" t="str">
        <f t="shared" si="26"/>
        <v>-</v>
      </c>
    </row>
    <row r="328" spans="3:11">
      <c r="C328" s="5">
        <f t="shared" si="30"/>
        <v>201050060.00999999</v>
      </c>
      <c r="D328" s="18">
        <f t="shared" si="27"/>
        <v>77.565609571759254</v>
      </c>
      <c r="E328" s="18">
        <f t="shared" si="28"/>
        <v>6.4638007976466048</v>
      </c>
      <c r="F328" s="18">
        <f t="shared" si="29"/>
        <v>24.799154406985966</v>
      </c>
      <c r="G328" s="33">
        <f t="shared" si="26"/>
        <v>83.653792646054967</v>
      </c>
      <c r="H328" s="33">
        <f t="shared" si="26"/>
        <v>56.876286767975657</v>
      </c>
      <c r="I328" s="33">
        <f t="shared" si="26"/>
        <v>39.02461618258944</v>
      </c>
      <c r="J328" s="33">
        <f t="shared" si="26"/>
        <v>21.172945597203238</v>
      </c>
      <c r="K328" s="33" t="str">
        <f t="shared" si="26"/>
        <v>-</v>
      </c>
    </row>
    <row r="329" spans="3:11">
      <c r="C329" s="5">
        <f t="shared" si="30"/>
        <v>202050060.00999999</v>
      </c>
      <c r="D329" s="18">
        <f t="shared" si="27"/>
        <v>77.951412040895065</v>
      </c>
      <c r="E329" s="18">
        <f t="shared" si="28"/>
        <v>6.4959510034079218</v>
      </c>
      <c r="F329" s="18">
        <f t="shared" si="29"/>
        <v>24.804115963689895</v>
      </c>
      <c r="G329" s="33">
        <f t="shared" si="26"/>
        <v>83.631649627087654</v>
      </c>
      <c r="H329" s="33">
        <f t="shared" si="26"/>
        <v>56.854143749008344</v>
      </c>
      <c r="I329" s="33">
        <f t="shared" si="26"/>
        <v>39.002473163622128</v>
      </c>
      <c r="J329" s="33">
        <f t="shared" si="26"/>
        <v>21.150802578235925</v>
      </c>
      <c r="K329" s="33" t="str">
        <f t="shared" si="26"/>
        <v>-</v>
      </c>
    </row>
    <row r="330" spans="3:11">
      <c r="C330" s="5">
        <f t="shared" si="30"/>
        <v>203050060.00999999</v>
      </c>
      <c r="D330" s="18">
        <f t="shared" si="27"/>
        <v>78.337214510030861</v>
      </c>
      <c r="E330" s="18">
        <f t="shared" si="28"/>
        <v>6.5281012091692388</v>
      </c>
      <c r="F330" s="18">
        <f t="shared" si="29"/>
        <v>24.809053024834995</v>
      </c>
      <c r="G330" s="33">
        <f t="shared" si="26"/>
        <v>83.609615929782095</v>
      </c>
      <c r="H330" s="33">
        <f t="shared" si="26"/>
        <v>56.832110051702784</v>
      </c>
      <c r="I330" s="33">
        <f t="shared" si="26"/>
        <v>38.980439466316568</v>
      </c>
      <c r="J330" s="33">
        <f t="shared" si="26"/>
        <v>21.128768880930352</v>
      </c>
      <c r="K330" s="33" t="str">
        <f t="shared" si="26"/>
        <v>-</v>
      </c>
    </row>
    <row r="331" spans="3:11">
      <c r="C331" s="5">
        <f t="shared" si="30"/>
        <v>204050060.00999999</v>
      </c>
      <c r="D331" s="18">
        <f t="shared" si="27"/>
        <v>78.723016979166658</v>
      </c>
      <c r="E331" s="18">
        <f t="shared" si="28"/>
        <v>6.5602514149305549</v>
      </c>
      <c r="F331" s="18">
        <f t="shared" si="29"/>
        <v>24.81396583110612</v>
      </c>
      <c r="G331" s="33">
        <f t="shared" si="26"/>
        <v>83.587690479981617</v>
      </c>
      <c r="H331" s="33">
        <f t="shared" si="26"/>
        <v>56.810184601902293</v>
      </c>
      <c r="I331" s="33">
        <f t="shared" si="26"/>
        <v>38.958514016516077</v>
      </c>
      <c r="J331" s="33">
        <f t="shared" si="26"/>
        <v>21.106843431129874</v>
      </c>
      <c r="K331" s="33" t="str">
        <f t="shared" si="26"/>
        <v>-</v>
      </c>
    </row>
    <row r="332" spans="3:11">
      <c r="C332" s="5">
        <f t="shared" si="30"/>
        <v>205050060.00999999</v>
      </c>
      <c r="D332" s="18">
        <f t="shared" si="27"/>
        <v>79.108819448302469</v>
      </c>
      <c r="E332" s="18">
        <f t="shared" si="28"/>
        <v>6.5924016206918719</v>
      </c>
      <c r="F332" s="18">
        <f t="shared" si="29"/>
        <v>24.818854619658115</v>
      </c>
      <c r="G332" s="33">
        <f t="shared" si="26"/>
        <v>83.565872219283662</v>
      </c>
      <c r="H332" s="33">
        <f t="shared" si="26"/>
        <v>56.788366341204338</v>
      </c>
      <c r="I332" s="33">
        <f t="shared" si="26"/>
        <v>38.936695755818121</v>
      </c>
      <c r="J332" s="33">
        <f t="shared" si="26"/>
        <v>21.085025170431919</v>
      </c>
      <c r="K332" s="33" t="str">
        <f t="shared" si="26"/>
        <v>-</v>
      </c>
    </row>
    <row r="333" spans="3:11">
      <c r="C333" s="5">
        <f t="shared" si="30"/>
        <v>206050060.00999999</v>
      </c>
      <c r="D333" s="18">
        <f t="shared" si="27"/>
        <v>79.494621917438266</v>
      </c>
      <c r="E333" s="18">
        <f t="shared" si="28"/>
        <v>6.6245518264531889</v>
      </c>
      <c r="F333" s="18">
        <f t="shared" si="29"/>
        <v>24.823719624184537</v>
      </c>
      <c r="G333" s="33">
        <f t="shared" si="26"/>
        <v>83.544160104733137</v>
      </c>
      <c r="H333" s="33">
        <f t="shared" si="26"/>
        <v>56.766654226653813</v>
      </c>
      <c r="I333" s="33">
        <f t="shared" si="26"/>
        <v>38.914983641267597</v>
      </c>
      <c r="J333" s="33">
        <f t="shared" si="26"/>
        <v>21.063313055881395</v>
      </c>
      <c r="K333" s="33" t="str">
        <f t="shared" si="26"/>
        <v>-</v>
      </c>
    </row>
    <row r="334" spans="3:11">
      <c r="C334" s="5">
        <f t="shared" si="30"/>
        <v>207050060.00999999</v>
      </c>
      <c r="D334" s="18">
        <f t="shared" si="27"/>
        <v>79.880424386574077</v>
      </c>
      <c r="E334" s="18">
        <f t="shared" si="28"/>
        <v>6.6567020322145058</v>
      </c>
      <c r="F334" s="18">
        <f t="shared" si="29"/>
        <v>24.82856107498467</v>
      </c>
      <c r="G334" s="33">
        <f t="shared" si="26"/>
        <v>83.522553108523297</v>
      </c>
      <c r="H334" s="33">
        <f t="shared" si="26"/>
        <v>56.745047230443987</v>
      </c>
      <c r="I334" s="33">
        <f t="shared" si="26"/>
        <v>38.893376645057771</v>
      </c>
      <c r="J334" s="33">
        <f t="shared" si="26"/>
        <v>21.041706059671554</v>
      </c>
      <c r="K334" s="33" t="str">
        <f t="shared" si="26"/>
        <v>-</v>
      </c>
    </row>
    <row r="335" spans="3:11">
      <c r="C335" s="5">
        <f t="shared" si="30"/>
        <v>208050060.00999999</v>
      </c>
      <c r="D335" s="18">
        <f t="shared" si="27"/>
        <v>80.266226855709874</v>
      </c>
      <c r="E335" s="18">
        <f t="shared" si="28"/>
        <v>6.6888522379758228</v>
      </c>
      <c r="F335" s="18">
        <f t="shared" si="29"/>
        <v>24.833379199028951</v>
      </c>
      <c r="G335" s="33">
        <f t="shared" si="26"/>
        <v>83.501050217703792</v>
      </c>
      <c r="H335" s="33">
        <f t="shared" si="26"/>
        <v>56.723544339624482</v>
      </c>
      <c r="I335" s="33">
        <f t="shared" si="26"/>
        <v>38.871873754238266</v>
      </c>
      <c r="J335" s="33">
        <f t="shared" si="26"/>
        <v>21.020203168852049</v>
      </c>
      <c r="K335" s="33" t="str">
        <f t="shared" si="26"/>
        <v>-</v>
      </c>
    </row>
    <row r="336" spans="3:11">
      <c r="C336" s="5">
        <f t="shared" si="30"/>
        <v>209050060.00999999</v>
      </c>
      <c r="D336" s="18">
        <f t="shared" si="27"/>
        <v>80.652029324845671</v>
      </c>
      <c r="E336" s="18">
        <f t="shared" si="28"/>
        <v>6.7210024437371398</v>
      </c>
      <c r="F336" s="18">
        <f t="shared" si="29"/>
        <v>24.838174220022808</v>
      </c>
      <c r="G336" s="33">
        <f t="shared" si="26"/>
        <v>83.479650433895713</v>
      </c>
      <c r="H336" s="33">
        <f t="shared" si="26"/>
        <v>56.702144555816389</v>
      </c>
      <c r="I336" s="33">
        <f t="shared" si="26"/>
        <v>38.850473970430173</v>
      </c>
      <c r="J336" s="33">
        <f t="shared" si="26"/>
        <v>20.998803385043971</v>
      </c>
      <c r="K336" s="33" t="str">
        <f t="shared" si="26"/>
        <v>-</v>
      </c>
    </row>
    <row r="337" spans="3:11">
      <c r="C337" s="5">
        <f t="shared" si="30"/>
        <v>210050060.00999999</v>
      </c>
      <c r="D337" s="18">
        <f t="shared" si="27"/>
        <v>81.037831793981482</v>
      </c>
      <c r="E337" s="18">
        <f t="shared" si="28"/>
        <v>6.7531526494984568</v>
      </c>
      <c r="F337" s="18">
        <f t="shared" si="29"/>
        <v>24.842946358468996</v>
      </c>
      <c r="G337" s="33">
        <f t="shared" ref="G337:K368" si="31">IF($E$48-((1/2)*$F337+G$53)*$H$47&gt;0,$E$48-((1/2)*$F337+G$53)*$H$47,"-")</f>
        <v>83.458352773013402</v>
      </c>
      <c r="H337" s="33">
        <f t="shared" si="31"/>
        <v>56.680846894934092</v>
      </c>
      <c r="I337" s="33">
        <f t="shared" si="31"/>
        <v>38.829176309547876</v>
      </c>
      <c r="J337" s="33">
        <f t="shared" si="31"/>
        <v>20.977505724161659</v>
      </c>
      <c r="K337" s="33" t="str">
        <f t="shared" si="31"/>
        <v>-</v>
      </c>
    </row>
    <row r="338" spans="3:11">
      <c r="C338" s="5">
        <f t="shared" si="30"/>
        <v>211050060.00999999</v>
      </c>
      <c r="D338" s="18">
        <f t="shared" si="27"/>
        <v>81.423634263117279</v>
      </c>
      <c r="E338" s="18">
        <f t="shared" si="28"/>
        <v>6.7853028552597729</v>
      </c>
      <c r="F338" s="18">
        <f t="shared" si="29"/>
        <v>24.847695831728434</v>
      </c>
      <c r="G338" s="33">
        <f t="shared" si="31"/>
        <v>83.437156264993007</v>
      </c>
      <c r="H338" s="33">
        <f t="shared" si="31"/>
        <v>56.659650386913697</v>
      </c>
      <c r="I338" s="33">
        <f t="shared" si="31"/>
        <v>38.80797980152748</v>
      </c>
      <c r="J338" s="33">
        <f t="shared" si="31"/>
        <v>20.956309216141278</v>
      </c>
      <c r="K338" s="33" t="str">
        <f t="shared" si="31"/>
        <v>-</v>
      </c>
    </row>
    <row r="339" spans="3:11">
      <c r="C339" s="5">
        <f t="shared" si="30"/>
        <v>212050060.00999999</v>
      </c>
      <c r="D339" s="18">
        <f t="shared" si="27"/>
        <v>81.809436732253076</v>
      </c>
      <c r="E339" s="18">
        <f t="shared" si="28"/>
        <v>6.8174530610210899</v>
      </c>
      <c r="F339" s="18">
        <f t="shared" si="29"/>
        <v>24.852422854079617</v>
      </c>
      <c r="G339" s="33">
        <f t="shared" si="31"/>
        <v>83.416059953527238</v>
      </c>
      <c r="H339" s="33">
        <f t="shared" si="31"/>
        <v>56.638554075447928</v>
      </c>
      <c r="I339" s="33">
        <f t="shared" si="31"/>
        <v>38.786883490061712</v>
      </c>
      <c r="J339" s="33">
        <f t="shared" si="31"/>
        <v>20.935212904675495</v>
      </c>
      <c r="K339" s="33" t="str">
        <f t="shared" si="31"/>
        <v>-</v>
      </c>
    </row>
    <row r="340" spans="3:11">
      <c r="C340" s="5">
        <f t="shared" si="30"/>
        <v>213050060.00999999</v>
      </c>
      <c r="D340" s="18">
        <f t="shared" si="27"/>
        <v>82.195239201388887</v>
      </c>
      <c r="E340" s="18">
        <f t="shared" si="28"/>
        <v>6.8496032667824069</v>
      </c>
      <c r="F340" s="18">
        <f t="shared" si="29"/>
        <v>24.857127636776614</v>
      </c>
      <c r="G340" s="33">
        <f t="shared" si="31"/>
        <v>83.395062895806589</v>
      </c>
      <c r="H340" s="33">
        <f t="shared" si="31"/>
        <v>56.617557017727265</v>
      </c>
      <c r="I340" s="33">
        <f t="shared" si="31"/>
        <v>38.765886432341048</v>
      </c>
      <c r="J340" s="33">
        <f t="shared" si="31"/>
        <v>20.914215846954846</v>
      </c>
      <c r="K340" s="33" t="str">
        <f t="shared" si="31"/>
        <v>-</v>
      </c>
    </row>
    <row r="341" spans="3:11">
      <c r="C341" s="5">
        <f t="shared" si="30"/>
        <v>214050060.00999999</v>
      </c>
      <c r="D341" s="18">
        <f t="shared" si="27"/>
        <v>82.581041670524684</v>
      </c>
      <c r="E341" s="18">
        <f t="shared" si="28"/>
        <v>6.8817534725437239</v>
      </c>
      <c r="F341" s="18">
        <f t="shared" si="29"/>
        <v>24.861810388105738</v>
      </c>
      <c r="G341" s="33">
        <f t="shared" si="31"/>
        <v>83.374164162266382</v>
      </c>
      <c r="H341" s="33">
        <f t="shared" si="31"/>
        <v>56.596658284187072</v>
      </c>
      <c r="I341" s="33">
        <f t="shared" si="31"/>
        <v>38.744987698800855</v>
      </c>
      <c r="J341" s="33">
        <f t="shared" si="31"/>
        <v>20.893317113414639</v>
      </c>
      <c r="K341" s="33" t="str">
        <f t="shared" si="31"/>
        <v>-</v>
      </c>
    </row>
    <row r="342" spans="3:11">
      <c r="C342" s="5">
        <f t="shared" si="30"/>
        <v>215050060.00999999</v>
      </c>
      <c r="D342" s="18">
        <f t="shared" si="27"/>
        <v>82.966844139660495</v>
      </c>
      <c r="E342" s="18">
        <f t="shared" si="28"/>
        <v>6.9139036783050409</v>
      </c>
      <c r="F342" s="18">
        <f t="shared" si="29"/>
        <v>24.866471313440854</v>
      </c>
      <c r="G342" s="33">
        <f t="shared" si="31"/>
        <v>83.353362836339997</v>
      </c>
      <c r="H342" s="33">
        <f t="shared" si="31"/>
        <v>56.575856958260673</v>
      </c>
      <c r="I342" s="33">
        <f t="shared" si="31"/>
        <v>38.724186372874456</v>
      </c>
      <c r="J342" s="33">
        <f t="shared" si="31"/>
        <v>20.872515787488254</v>
      </c>
      <c r="K342" s="33" t="str">
        <f t="shared" si="31"/>
        <v>-</v>
      </c>
    </row>
    <row r="343" spans="3:11">
      <c r="C343" s="5">
        <f t="shared" si="30"/>
        <v>216050060.00999999</v>
      </c>
      <c r="D343" s="18">
        <f t="shared" si="27"/>
        <v>83.352646608796292</v>
      </c>
      <c r="E343" s="18">
        <f t="shared" si="28"/>
        <v>6.9460538840663579</v>
      </c>
      <c r="F343" s="18">
        <f t="shared" si="29"/>
        <v>24.871110615297447</v>
      </c>
      <c r="G343" s="33">
        <f t="shared" si="31"/>
        <v>83.332658014217472</v>
      </c>
      <c r="H343" s="33">
        <f t="shared" si="31"/>
        <v>56.555152136138162</v>
      </c>
      <c r="I343" s="33">
        <f t="shared" si="31"/>
        <v>38.703481550751945</v>
      </c>
      <c r="J343" s="33">
        <f t="shared" si="31"/>
        <v>20.851810965365729</v>
      </c>
      <c r="K343" s="33" t="str">
        <f t="shared" si="31"/>
        <v>-</v>
      </c>
    </row>
    <row r="344" spans="3:11">
      <c r="C344" s="5">
        <f t="shared" si="30"/>
        <v>217050060.00999999</v>
      </c>
      <c r="D344" s="18">
        <f t="shared" si="27"/>
        <v>83.738449077932088</v>
      </c>
      <c r="E344" s="18">
        <f t="shared" si="28"/>
        <v>6.9782040898276749</v>
      </c>
      <c r="F344" s="18">
        <f t="shared" si="29"/>
        <v>24.875728493385402</v>
      </c>
      <c r="G344" s="33">
        <f t="shared" si="31"/>
        <v>83.312048804610058</v>
      </c>
      <c r="H344" s="33">
        <f t="shared" si="31"/>
        <v>56.534542926530747</v>
      </c>
      <c r="I344" s="33">
        <f t="shared" si="31"/>
        <v>38.682872341144531</v>
      </c>
      <c r="J344" s="33">
        <f t="shared" si="31"/>
        <v>20.831201755758315</v>
      </c>
      <c r="K344" s="33" t="str">
        <f t="shared" si="31"/>
        <v>-</v>
      </c>
    </row>
    <row r="345" spans="3:11">
      <c r="C345" s="5">
        <f t="shared" si="30"/>
        <v>218050060.00999999</v>
      </c>
      <c r="D345" s="18">
        <f t="shared" si="27"/>
        <v>84.1242515470679</v>
      </c>
      <c r="E345" s="18">
        <f t="shared" si="28"/>
        <v>7.010354295588991</v>
      </c>
      <c r="F345" s="18">
        <f t="shared" si="29"/>
        <v>24.88032514466061</v>
      </c>
      <c r="G345" s="33">
        <f t="shared" si="31"/>
        <v>83.291534328519845</v>
      </c>
      <c r="H345" s="33">
        <f t="shared" si="31"/>
        <v>56.51402845044052</v>
      </c>
      <c r="I345" s="33">
        <f t="shared" si="31"/>
        <v>38.662357865054304</v>
      </c>
      <c r="J345" s="33">
        <f t="shared" si="31"/>
        <v>20.810687279668088</v>
      </c>
      <c r="K345" s="33" t="str">
        <f t="shared" si="31"/>
        <v>-</v>
      </c>
    </row>
    <row r="346" spans="3:11">
      <c r="C346" s="5">
        <f t="shared" si="30"/>
        <v>219050060.00999999</v>
      </c>
      <c r="D346" s="18">
        <f t="shared" si="27"/>
        <v>84.510054016203696</v>
      </c>
      <c r="E346" s="18">
        <f t="shared" si="28"/>
        <v>7.042504501350308</v>
      </c>
      <c r="F346" s="18">
        <f t="shared" si="29"/>
        <v>24.884900763375352</v>
      </c>
      <c r="G346" s="33">
        <f t="shared" si="31"/>
        <v>83.271113719014863</v>
      </c>
      <c r="H346" s="33">
        <f t="shared" si="31"/>
        <v>56.493607840935539</v>
      </c>
      <c r="I346" s="33">
        <f t="shared" si="31"/>
        <v>38.641937255549323</v>
      </c>
      <c r="J346" s="33">
        <f t="shared" si="31"/>
        <v>20.790266670163106</v>
      </c>
      <c r="K346" s="33" t="str">
        <f t="shared" si="31"/>
        <v>-</v>
      </c>
    </row>
    <row r="347" spans="3:11">
      <c r="C347" s="5">
        <f t="shared" si="30"/>
        <v>220050060.00999999</v>
      </c>
      <c r="D347" s="18">
        <f t="shared" si="27"/>
        <v>84.895856485339507</v>
      </c>
      <c r="E347" s="18">
        <f t="shared" si="28"/>
        <v>7.074654707111625</v>
      </c>
      <c r="F347" s="18">
        <f t="shared" si="29"/>
        <v>24.889455541127575</v>
      </c>
      <c r="G347" s="33">
        <f t="shared" si="31"/>
        <v>83.250786121009284</v>
      </c>
      <c r="H347" s="33">
        <f t="shared" si="31"/>
        <v>56.47328024292996</v>
      </c>
      <c r="I347" s="33">
        <f t="shared" si="31"/>
        <v>38.621609657543743</v>
      </c>
      <c r="J347" s="33">
        <f t="shared" si="31"/>
        <v>20.769939072157541</v>
      </c>
      <c r="K347" s="33" t="str">
        <f t="shared" si="31"/>
        <v>-</v>
      </c>
    </row>
    <row r="348" spans="3:11">
      <c r="C348" s="5">
        <f t="shared" si="30"/>
        <v>221050060.00999999</v>
      </c>
      <c r="D348" s="18">
        <f t="shared" si="27"/>
        <v>85.281658954475304</v>
      </c>
      <c r="E348" s="18">
        <f t="shared" si="28"/>
        <v>7.106804912872942</v>
      </c>
      <c r="F348" s="18">
        <f t="shared" si="29"/>
        <v>24.893989666909022</v>
      </c>
      <c r="G348" s="33">
        <f t="shared" si="31"/>
        <v>83.230550691048506</v>
      </c>
      <c r="H348" s="33">
        <f t="shared" si="31"/>
        <v>56.453044812969182</v>
      </c>
      <c r="I348" s="33">
        <f t="shared" si="31"/>
        <v>38.60137422758298</v>
      </c>
      <c r="J348" s="33">
        <f t="shared" si="31"/>
        <v>20.749703642196749</v>
      </c>
      <c r="K348" s="33" t="str">
        <f t="shared" si="31"/>
        <v>-</v>
      </c>
    </row>
    <row r="349" spans="3:11">
      <c r="C349" s="5">
        <f t="shared" si="30"/>
        <v>222050060.00999999</v>
      </c>
      <c r="D349" s="18">
        <f t="shared" si="27"/>
        <v>85.667461423611101</v>
      </c>
      <c r="E349" s="18">
        <f t="shared" si="28"/>
        <v>7.138955118634259</v>
      </c>
      <c r="F349" s="18">
        <f t="shared" si="29"/>
        <v>24.898503327152287</v>
      </c>
      <c r="G349" s="33">
        <f t="shared" si="31"/>
        <v>83.210406597099222</v>
      </c>
      <c r="H349" s="33">
        <f t="shared" si="31"/>
        <v>56.432900719019898</v>
      </c>
      <c r="I349" s="33">
        <f t="shared" si="31"/>
        <v>38.581230133633696</v>
      </c>
      <c r="J349" s="33">
        <f t="shared" si="31"/>
        <v>20.729559548247465</v>
      </c>
      <c r="K349" s="33" t="str">
        <f t="shared" si="31"/>
        <v>-</v>
      </c>
    </row>
    <row r="350" spans="3:11">
      <c r="C350" s="5">
        <f t="shared" si="30"/>
        <v>223050060.00999999</v>
      </c>
      <c r="D350" s="18">
        <f t="shared" si="27"/>
        <v>86.053263892746912</v>
      </c>
      <c r="E350" s="18">
        <f t="shared" si="28"/>
        <v>7.171105324395576</v>
      </c>
      <c r="F350" s="18">
        <f t="shared" si="29"/>
        <v>24.902996705776818</v>
      </c>
      <c r="G350" s="33">
        <f t="shared" si="31"/>
        <v>83.190353018344084</v>
      </c>
      <c r="H350" s="33">
        <f t="shared" si="31"/>
        <v>56.412847140264773</v>
      </c>
      <c r="I350" s="33">
        <f t="shared" si="31"/>
        <v>38.561176554878557</v>
      </c>
      <c r="J350" s="33">
        <f t="shared" si="31"/>
        <v>20.709505969492341</v>
      </c>
      <c r="K350" s="33" t="str">
        <f t="shared" si="31"/>
        <v>-</v>
      </c>
    </row>
    <row r="351" spans="3:11">
      <c r="C351" s="5">
        <f t="shared" si="30"/>
        <v>224050060.00999999</v>
      </c>
      <c r="D351" s="18">
        <f t="shared" si="27"/>
        <v>86.439066361882709</v>
      </c>
      <c r="E351" s="18">
        <f t="shared" si="28"/>
        <v>7.203255530156893</v>
      </c>
      <c r="F351" s="18">
        <f t="shared" si="29"/>
        <v>24.907469984233881</v>
      </c>
      <c r="G351" s="33">
        <f t="shared" si="31"/>
        <v>83.170389144981044</v>
      </c>
      <c r="H351" s="33">
        <f t="shared" si="31"/>
        <v>56.39288326690172</v>
      </c>
      <c r="I351" s="33">
        <f t="shared" si="31"/>
        <v>38.541212681515503</v>
      </c>
      <c r="J351" s="33">
        <f t="shared" si="31"/>
        <v>20.689542096129287</v>
      </c>
      <c r="K351" s="33" t="str">
        <f t="shared" si="31"/>
        <v>-</v>
      </c>
    </row>
    <row r="352" spans="3:11">
      <c r="C352" s="5">
        <f t="shared" si="30"/>
        <v>225050060.00999999</v>
      </c>
      <c r="D352" s="18">
        <f t="shared" si="27"/>
        <v>86.82486883101852</v>
      </c>
      <c r="E352" s="18">
        <f t="shared" si="28"/>
        <v>7.23540573591821</v>
      </c>
      <c r="F352" s="18">
        <f t="shared" si="29"/>
        <v>24.911923341550526</v>
      </c>
      <c r="G352" s="33">
        <f t="shared" si="31"/>
        <v>83.150514178027095</v>
      </c>
      <c r="H352" s="33">
        <f t="shared" si="31"/>
        <v>56.37300829994777</v>
      </c>
      <c r="I352" s="33">
        <f t="shared" si="31"/>
        <v>38.521337714561568</v>
      </c>
      <c r="J352" s="33">
        <f t="shared" si="31"/>
        <v>20.669667129175338</v>
      </c>
      <c r="K352" s="33" t="str">
        <f t="shared" si="31"/>
        <v>-</v>
      </c>
    </row>
    <row r="353" spans="3:11">
      <c r="C353" s="5">
        <f t="shared" si="30"/>
        <v>226050060.00999999</v>
      </c>
      <c r="D353" s="18">
        <f t="shared" si="27"/>
        <v>87.210671300154317</v>
      </c>
      <c r="E353" s="18">
        <f t="shared" si="28"/>
        <v>7.2675559416795261</v>
      </c>
      <c r="F353" s="18">
        <f t="shared" si="29"/>
        <v>24.916356954372585</v>
      </c>
      <c r="G353" s="33">
        <f t="shared" si="31"/>
        <v>83.130727329126458</v>
      </c>
      <c r="H353" s="33">
        <f t="shared" si="31"/>
        <v>56.353221451047148</v>
      </c>
      <c r="I353" s="33">
        <f t="shared" si="31"/>
        <v>38.501550865660931</v>
      </c>
      <c r="J353" s="33">
        <f t="shared" si="31"/>
        <v>20.649880280274715</v>
      </c>
      <c r="K353" s="33" t="str">
        <f t="shared" si="31"/>
        <v>-</v>
      </c>
    </row>
    <row r="354" spans="3:11">
      <c r="C354" s="5">
        <f t="shared" si="30"/>
        <v>227050060.00999999</v>
      </c>
      <c r="D354" s="18">
        <f t="shared" si="27"/>
        <v>87.596473769290114</v>
      </c>
      <c r="E354" s="18">
        <f t="shared" si="28"/>
        <v>7.2997061474408431</v>
      </c>
      <c r="F354" s="18">
        <f t="shared" si="29"/>
        <v>24.920770997006706</v>
      </c>
      <c r="G354" s="33">
        <f t="shared" si="31"/>
        <v>83.111027820362921</v>
      </c>
      <c r="H354" s="33">
        <f t="shared" si="31"/>
        <v>56.333521942283596</v>
      </c>
      <c r="I354" s="33">
        <f t="shared" si="31"/>
        <v>38.481851356897394</v>
      </c>
      <c r="J354" s="33">
        <f t="shared" si="31"/>
        <v>20.630180771511164</v>
      </c>
      <c r="K354" s="33" t="str">
        <f t="shared" si="31"/>
        <v>-</v>
      </c>
    </row>
    <row r="355" spans="3:11">
      <c r="C355" s="5">
        <f t="shared" si="30"/>
        <v>228050060.00999999</v>
      </c>
      <c r="D355" s="18">
        <f t="shared" si="27"/>
        <v>87.982276238425925</v>
      </c>
      <c r="E355" s="18">
        <f t="shared" si="28"/>
        <v>7.3318563532021601</v>
      </c>
      <c r="F355" s="18">
        <f t="shared" si="29"/>
        <v>24.925165641461486</v>
      </c>
      <c r="G355" s="33">
        <f t="shared" si="31"/>
        <v>83.091414884076258</v>
      </c>
      <c r="H355" s="33">
        <f t="shared" si="31"/>
        <v>56.313909005996933</v>
      </c>
      <c r="I355" s="33">
        <f t="shared" si="31"/>
        <v>38.462238420610731</v>
      </c>
      <c r="J355" s="33">
        <f t="shared" si="31"/>
        <v>20.610567835224515</v>
      </c>
      <c r="K355" s="33" t="str">
        <f t="shared" si="31"/>
        <v>-</v>
      </c>
    </row>
    <row r="356" spans="3:11">
      <c r="C356" s="5">
        <f t="shared" si="30"/>
        <v>229050060.00999999</v>
      </c>
      <c r="D356" s="18">
        <f t="shared" si="27"/>
        <v>88.368078707561722</v>
      </c>
      <c r="E356" s="18">
        <f t="shared" si="28"/>
        <v>7.3640065589634771</v>
      </c>
      <c r="F356" s="18">
        <f t="shared" si="29"/>
        <v>24.929541057487679</v>
      </c>
      <c r="G356" s="33">
        <f t="shared" si="31"/>
        <v>83.071887762682863</v>
      </c>
      <c r="H356" s="33">
        <f t="shared" si="31"/>
        <v>56.294381884603538</v>
      </c>
      <c r="I356" s="33">
        <f t="shared" si="31"/>
        <v>38.442711299217322</v>
      </c>
      <c r="J356" s="33">
        <f t="shared" si="31"/>
        <v>20.59104071383112</v>
      </c>
      <c r="K356" s="33" t="str">
        <f t="shared" si="31"/>
        <v>-</v>
      </c>
    </row>
    <row r="357" spans="3:11">
      <c r="C357" s="5">
        <f t="shared" si="30"/>
        <v>230050060.00999999</v>
      </c>
      <c r="D357" s="18">
        <f t="shared" si="27"/>
        <v>88.753881176697533</v>
      </c>
      <c r="E357" s="18">
        <f t="shared" si="28"/>
        <v>7.3961567647247941</v>
      </c>
      <c r="F357" s="18">
        <f t="shared" si="29"/>
        <v>24.933897412617544</v>
      </c>
      <c r="G357" s="33">
        <f t="shared" si="31"/>
        <v>83.052445708500031</v>
      </c>
      <c r="H357" s="33">
        <f t="shared" si="31"/>
        <v>56.274939830420706</v>
      </c>
      <c r="I357" s="33">
        <f t="shared" si="31"/>
        <v>38.423269245034504</v>
      </c>
      <c r="J357" s="33">
        <f t="shared" si="31"/>
        <v>20.571598659648288</v>
      </c>
      <c r="K357" s="33" t="str">
        <f t="shared" si="31"/>
        <v>-</v>
      </c>
    </row>
    <row r="358" spans="3:11">
      <c r="C358" s="5">
        <f t="shared" si="30"/>
        <v>231050060.00999999</v>
      </c>
      <c r="D358" s="18">
        <f t="shared" si="27"/>
        <v>89.13968364583333</v>
      </c>
      <c r="E358" s="18">
        <f t="shared" si="28"/>
        <v>7.4283069704861111</v>
      </c>
      <c r="F358" s="18">
        <f t="shared" si="29"/>
        <v>24.938234872203338</v>
      </c>
      <c r="G358" s="33">
        <f t="shared" si="31"/>
        <v>83.033087983574276</v>
      </c>
      <c r="H358" s="33">
        <f t="shared" si="31"/>
        <v>56.255582105494952</v>
      </c>
      <c r="I358" s="33">
        <f t="shared" si="31"/>
        <v>38.403911520108736</v>
      </c>
      <c r="J358" s="33">
        <f t="shared" si="31"/>
        <v>20.552240934722533</v>
      </c>
      <c r="K358" s="33" t="str">
        <f t="shared" si="31"/>
        <v>-</v>
      </c>
    </row>
    <row r="359" spans="3:11">
      <c r="C359" s="5">
        <f t="shared" si="30"/>
        <v>232050060.00999999</v>
      </c>
      <c r="D359" s="18">
        <f t="shared" si="27"/>
        <v>89.525486114969127</v>
      </c>
      <c r="E359" s="18">
        <f t="shared" si="28"/>
        <v>7.4604571762474281</v>
      </c>
      <c r="F359" s="18">
        <f t="shared" si="29"/>
        <v>24.942553599454975</v>
      </c>
      <c r="G359" s="33">
        <f t="shared" si="31"/>
        <v>83.013813859513192</v>
      </c>
      <c r="H359" s="33">
        <f t="shared" si="31"/>
        <v>56.236307981433868</v>
      </c>
      <c r="I359" s="33">
        <f t="shared" si="31"/>
        <v>38.384637396047651</v>
      </c>
      <c r="J359" s="33">
        <f t="shared" si="31"/>
        <v>20.532966810661435</v>
      </c>
      <c r="K359" s="33" t="str">
        <f t="shared" si="31"/>
        <v>-</v>
      </c>
    </row>
    <row r="360" spans="3:11">
      <c r="C360" s="5">
        <f t="shared" si="30"/>
        <v>233050060.00999999</v>
      </c>
      <c r="D360" s="18">
        <f t="shared" si="27"/>
        <v>89.911288584104938</v>
      </c>
      <c r="E360" s="18">
        <f t="shared" si="28"/>
        <v>7.4926073820087442</v>
      </c>
      <c r="F360" s="18">
        <f t="shared" si="29"/>
        <v>24.946853755476873</v>
      </c>
      <c r="G360" s="33">
        <f t="shared" si="31"/>
        <v>82.994622617321014</v>
      </c>
      <c r="H360" s="33">
        <f t="shared" si="31"/>
        <v>56.217116739241689</v>
      </c>
      <c r="I360" s="33">
        <f t="shared" si="31"/>
        <v>38.365446153855487</v>
      </c>
      <c r="J360" s="33">
        <f t="shared" si="31"/>
        <v>20.513775568469271</v>
      </c>
      <c r="K360" s="33" t="str">
        <f t="shared" si="31"/>
        <v>-</v>
      </c>
    </row>
    <row r="361" spans="3:11">
      <c r="C361" s="5">
        <f t="shared" si="30"/>
        <v>234050060.00999999</v>
      </c>
      <c r="D361" s="18">
        <f t="shared" si="27"/>
        <v>90.297091053240734</v>
      </c>
      <c r="E361" s="18">
        <f t="shared" si="28"/>
        <v>7.5247575877700612</v>
      </c>
      <c r="F361" s="18">
        <f t="shared" si="29"/>
        <v>24.951135499304016</v>
      </c>
      <c r="G361" s="33">
        <f t="shared" si="31"/>
        <v>82.975513547237725</v>
      </c>
      <c r="H361" s="33">
        <f t="shared" si="31"/>
        <v>56.1980076691584</v>
      </c>
      <c r="I361" s="33">
        <f t="shared" si="31"/>
        <v>38.346337083772198</v>
      </c>
      <c r="J361" s="33">
        <f t="shared" si="31"/>
        <v>20.494666498385982</v>
      </c>
      <c r="K361" s="33" t="str">
        <f t="shared" si="31"/>
        <v>-</v>
      </c>
    </row>
    <row r="362" spans="3:11">
      <c r="C362" s="5">
        <f t="shared" si="30"/>
        <v>235050060.00999999</v>
      </c>
      <c r="D362" s="18">
        <f t="shared" si="27"/>
        <v>90.682893522376546</v>
      </c>
      <c r="E362" s="18">
        <f t="shared" si="28"/>
        <v>7.5569077935313782</v>
      </c>
      <c r="F362" s="18">
        <f t="shared" si="29"/>
        <v>24.955398987937251</v>
      </c>
      <c r="G362" s="33">
        <f t="shared" si="31"/>
        <v>82.956485948581459</v>
      </c>
      <c r="H362" s="33">
        <f t="shared" si="31"/>
        <v>56.178980070502135</v>
      </c>
      <c r="I362" s="33">
        <f t="shared" si="31"/>
        <v>38.327309485115933</v>
      </c>
      <c r="J362" s="33">
        <f t="shared" si="31"/>
        <v>20.475638899729717</v>
      </c>
      <c r="K362" s="33" t="str">
        <f t="shared" si="31"/>
        <v>-</v>
      </c>
    </row>
    <row r="363" spans="3:11">
      <c r="C363" s="5">
        <f t="shared" si="30"/>
        <v>236050060.00999999</v>
      </c>
      <c r="D363" s="18">
        <f t="shared" si="27"/>
        <v>91.068695991512342</v>
      </c>
      <c r="E363" s="18">
        <f t="shared" si="28"/>
        <v>7.5890579992926952</v>
      </c>
      <c r="F363" s="18">
        <f t="shared" si="29"/>
        <v>24.959644376377828</v>
      </c>
      <c r="G363" s="33">
        <f t="shared" si="31"/>
        <v>82.937539129594413</v>
      </c>
      <c r="H363" s="33">
        <f t="shared" si="31"/>
        <v>56.160033251515102</v>
      </c>
      <c r="I363" s="33">
        <f t="shared" si="31"/>
        <v>38.308362666128886</v>
      </c>
      <c r="J363" s="33">
        <f t="shared" si="31"/>
        <v>20.45669208074267</v>
      </c>
      <c r="K363" s="33" t="str">
        <f t="shared" si="31"/>
        <v>-</v>
      </c>
    </row>
    <row r="364" spans="3:11">
      <c r="C364" s="5">
        <f t="shared" si="30"/>
        <v>237050060.00999999</v>
      </c>
      <c r="D364" s="18">
        <f t="shared" si="27"/>
        <v>91.454498460648139</v>
      </c>
      <c r="E364" s="18">
        <f t="shared" si="28"/>
        <v>7.6212082050540122</v>
      </c>
      <c r="F364" s="18">
        <f t="shared" si="29"/>
        <v>24.963871817661204</v>
      </c>
      <c r="G364" s="33">
        <f t="shared" si="31"/>
        <v>82.918672407291936</v>
      </c>
      <c r="H364" s="33">
        <f t="shared" si="31"/>
        <v>56.141166529212626</v>
      </c>
      <c r="I364" s="33">
        <f t="shared" si="31"/>
        <v>38.28949594382641</v>
      </c>
      <c r="J364" s="33">
        <f t="shared" si="31"/>
        <v>20.437825358440193</v>
      </c>
      <c r="K364" s="33" t="str">
        <f t="shared" si="31"/>
        <v>-</v>
      </c>
    </row>
    <row r="365" spans="3:11">
      <c r="C365" s="5">
        <f t="shared" si="30"/>
        <v>238050060.00999999</v>
      </c>
      <c r="D365" s="18">
        <f t="shared" si="27"/>
        <v>91.84030092978395</v>
      </c>
      <c r="E365" s="18">
        <f t="shared" si="28"/>
        <v>7.6533584108153292</v>
      </c>
      <c r="F365" s="18">
        <f t="shared" si="29"/>
        <v>24.968081462890158</v>
      </c>
      <c r="G365" s="33">
        <f t="shared" si="31"/>
        <v>82.899885107314788</v>
      </c>
      <c r="H365" s="33">
        <f t="shared" si="31"/>
        <v>56.122379229235463</v>
      </c>
      <c r="I365" s="33">
        <f t="shared" si="31"/>
        <v>38.270708643849247</v>
      </c>
      <c r="J365" s="33">
        <f t="shared" si="31"/>
        <v>20.41903805846303</v>
      </c>
      <c r="K365" s="33" t="str">
        <f t="shared" si="31"/>
        <v>-</v>
      </c>
    </row>
    <row r="366" spans="3:11">
      <c r="C366" s="5">
        <f t="shared" si="30"/>
        <v>239050060.00999999</v>
      </c>
      <c r="D366" s="18">
        <f t="shared" si="27"/>
        <v>92.226103398919747</v>
      </c>
      <c r="E366" s="18">
        <f t="shared" si="28"/>
        <v>7.6855086165766462</v>
      </c>
      <c r="F366" s="18">
        <f t="shared" si="29"/>
        <v>24.972273461267193</v>
      </c>
      <c r="G366" s="33">
        <f t="shared" si="31"/>
        <v>82.881176563784464</v>
      </c>
      <c r="H366" s="33">
        <f t="shared" si="31"/>
        <v>56.10367068570514</v>
      </c>
      <c r="I366" s="33">
        <f t="shared" si="31"/>
        <v>38.252000100318924</v>
      </c>
      <c r="J366" s="33">
        <f t="shared" si="31"/>
        <v>20.400329514932707</v>
      </c>
      <c r="K366" s="33" t="str">
        <f t="shared" si="31"/>
        <v>-</v>
      </c>
    </row>
    <row r="367" spans="3:11">
      <c r="C367" s="5">
        <f t="shared" si="30"/>
        <v>240050060.00999999</v>
      </c>
      <c r="D367" s="18">
        <f t="shared" si="27"/>
        <v>92.611905868055558</v>
      </c>
      <c r="E367" s="18">
        <f t="shared" si="28"/>
        <v>7.7176588223379623</v>
      </c>
      <c r="F367" s="18">
        <f t="shared" si="29"/>
        <v>24.976447960126269</v>
      </c>
      <c r="G367" s="33">
        <f t="shared" si="31"/>
        <v>82.862546119161635</v>
      </c>
      <c r="H367" s="33">
        <f t="shared" si="31"/>
        <v>56.085040241082311</v>
      </c>
      <c r="I367" s="33">
        <f t="shared" si="31"/>
        <v>38.233369655696109</v>
      </c>
      <c r="J367" s="33">
        <f t="shared" si="31"/>
        <v>20.381699070309878</v>
      </c>
      <c r="K367" s="33" t="str">
        <f t="shared" si="31"/>
        <v>-</v>
      </c>
    </row>
    <row r="368" spans="3:11">
      <c r="C368" s="5">
        <f t="shared" si="30"/>
        <v>241050060.00999999</v>
      </c>
      <c r="D368" s="18">
        <f t="shared" si="27"/>
        <v>92.997708337191355</v>
      </c>
      <c r="E368" s="18">
        <f t="shared" si="28"/>
        <v>7.7498090280992793</v>
      </c>
      <c r="F368" s="18">
        <f t="shared" si="29"/>
        <v>24.980605104963864</v>
      </c>
      <c r="G368" s="33">
        <f t="shared" si="31"/>
        <v>82.843993124107513</v>
      </c>
      <c r="H368" s="33">
        <f t="shared" si="31"/>
        <v>56.066487246028188</v>
      </c>
      <c r="I368" s="33">
        <f t="shared" si="31"/>
        <v>38.214816660641986</v>
      </c>
      <c r="J368" s="33">
        <f t="shared" si="31"/>
        <v>20.36314607525577</v>
      </c>
      <c r="K368" s="33" t="str">
        <f t="shared" si="31"/>
        <v>-</v>
      </c>
    </row>
    <row r="369" spans="3:11">
      <c r="C369" s="5">
        <f t="shared" si="30"/>
        <v>242050060.00999999</v>
      </c>
      <c r="D369" s="18">
        <f t="shared" si="27"/>
        <v>93.383510806327152</v>
      </c>
      <c r="E369" s="18">
        <f t="shared" si="28"/>
        <v>7.7819592338605963</v>
      </c>
      <c r="F369" s="18">
        <f t="shared" si="29"/>
        <v>24.98474503946942</v>
      </c>
      <c r="G369" s="33">
        <f t="shared" ref="G369:K400" si="32">IF($E$48-((1/2)*$F369+G$53)*$H$47&gt;0,$E$48-((1/2)*$F369+G$53)*$H$47,"-")</f>
        <v>82.825516937347942</v>
      </c>
      <c r="H369" s="33">
        <f t="shared" si="32"/>
        <v>56.048011059268632</v>
      </c>
      <c r="I369" s="33">
        <f t="shared" si="32"/>
        <v>38.196340473882415</v>
      </c>
      <c r="J369" s="33">
        <f t="shared" si="32"/>
        <v>20.344669888496213</v>
      </c>
      <c r="K369" s="33" t="str">
        <f t="shared" si="32"/>
        <v>-</v>
      </c>
    </row>
    <row r="370" spans="3:11">
      <c r="C370" s="5">
        <f t="shared" si="30"/>
        <v>243050060.00999999</v>
      </c>
      <c r="D370" s="18">
        <f t="shared" si="27"/>
        <v>93.769313275462963</v>
      </c>
      <c r="E370" s="18">
        <f t="shared" si="28"/>
        <v>7.8141094396219133</v>
      </c>
      <c r="F370" s="18">
        <f t="shared" si="29"/>
        <v>24.988867905555129</v>
      </c>
      <c r="G370" s="33">
        <f t="shared" si="32"/>
        <v>82.807116925540512</v>
      </c>
      <c r="H370" s="33">
        <f t="shared" si="32"/>
        <v>56.029611047461202</v>
      </c>
      <c r="I370" s="33">
        <f t="shared" si="32"/>
        <v>38.177940462074986</v>
      </c>
      <c r="J370" s="33">
        <f t="shared" si="32"/>
        <v>20.32626987668877</v>
      </c>
      <c r="K370" s="33" t="str">
        <f t="shared" si="32"/>
        <v>-</v>
      </c>
    </row>
    <row r="371" spans="3:11">
      <c r="C371" s="5">
        <f t="shared" si="30"/>
        <v>244050060.00999999</v>
      </c>
      <c r="D371" s="18">
        <f t="shared" si="27"/>
        <v>94.15511574459876</v>
      </c>
      <c r="E371" s="18">
        <f t="shared" si="28"/>
        <v>7.8462596453832303</v>
      </c>
      <c r="F371" s="18">
        <f t="shared" si="29"/>
        <v>24.992973843385126</v>
      </c>
      <c r="G371" s="33">
        <f t="shared" si="32"/>
        <v>82.788792463144219</v>
      </c>
      <c r="H371" s="33">
        <f t="shared" si="32"/>
        <v>56.011286585064894</v>
      </c>
      <c r="I371" s="33">
        <f t="shared" si="32"/>
        <v>38.159615999678678</v>
      </c>
      <c r="J371" s="33">
        <f t="shared" si="32"/>
        <v>20.307945414292476</v>
      </c>
      <c r="K371" s="33" t="str">
        <f t="shared" si="32"/>
        <v>-</v>
      </c>
    </row>
    <row r="372" spans="3:11">
      <c r="C372" s="5">
        <f t="shared" si="30"/>
        <v>245050060.00999999</v>
      </c>
      <c r="D372" s="18">
        <f t="shared" si="27"/>
        <v>94.540918213734571</v>
      </c>
      <c r="E372" s="18">
        <f t="shared" si="28"/>
        <v>7.8784098511445473</v>
      </c>
      <c r="F372" s="18">
        <f t="shared" si="29"/>
        <v>24.997062991404089</v>
      </c>
      <c r="G372" s="33">
        <f t="shared" si="32"/>
        <v>82.77054293229186</v>
      </c>
      <c r="H372" s="33">
        <f t="shared" si="32"/>
        <v>55.99303705421255</v>
      </c>
      <c r="I372" s="33">
        <f t="shared" si="32"/>
        <v>38.141366468826334</v>
      </c>
      <c r="J372" s="33">
        <f t="shared" si="32"/>
        <v>20.289695883440118</v>
      </c>
      <c r="K372" s="33" t="str">
        <f t="shared" si="32"/>
        <v>-</v>
      </c>
    </row>
    <row r="373" spans="3:11">
      <c r="C373" s="5">
        <f t="shared" si="30"/>
        <v>246050060.00999999</v>
      </c>
      <c r="D373" s="18">
        <f t="shared" si="27"/>
        <v>94.926720682870368</v>
      </c>
      <c r="E373" s="18">
        <f t="shared" si="28"/>
        <v>7.9105600569058643</v>
      </c>
      <c r="F373" s="18">
        <f t="shared" si="29"/>
        <v>25.001135486365239</v>
      </c>
      <c r="G373" s="33">
        <f t="shared" si="32"/>
        <v>82.752367722665085</v>
      </c>
      <c r="H373" s="33">
        <f t="shared" si="32"/>
        <v>55.974861844585774</v>
      </c>
      <c r="I373" s="33">
        <f t="shared" si="32"/>
        <v>38.123191259199558</v>
      </c>
      <c r="J373" s="33">
        <f t="shared" si="32"/>
        <v>20.271520673813342</v>
      </c>
      <c r="K373" s="33" t="str">
        <f t="shared" si="32"/>
        <v>-</v>
      </c>
    </row>
    <row r="374" spans="3:11">
      <c r="C374" s="5">
        <f t="shared" si="30"/>
        <v>247050060.00999999</v>
      </c>
      <c r="D374" s="18">
        <f t="shared" si="27"/>
        <v>95.312523152006165</v>
      </c>
      <c r="E374" s="18">
        <f t="shared" si="28"/>
        <v>7.9427102626671804</v>
      </c>
      <c r="F374" s="18">
        <f t="shared" si="29"/>
        <v>25.005191463357786</v>
      </c>
      <c r="G374" s="33">
        <f t="shared" si="32"/>
        <v>82.734266231371876</v>
      </c>
      <c r="H374" s="33">
        <f t="shared" si="32"/>
        <v>55.956760353292566</v>
      </c>
      <c r="I374" s="33">
        <f t="shared" si="32"/>
        <v>38.10508976790635</v>
      </c>
      <c r="J374" s="33">
        <f t="shared" si="32"/>
        <v>20.253419182520133</v>
      </c>
      <c r="K374" s="33" t="str">
        <f t="shared" si="32"/>
        <v>-</v>
      </c>
    </row>
    <row r="375" spans="3:11">
      <c r="C375" s="5">
        <f t="shared" si="30"/>
        <v>248050060.00999999</v>
      </c>
      <c r="D375" s="18">
        <f t="shared" si="27"/>
        <v>95.698325621141976</v>
      </c>
      <c r="E375" s="18">
        <f t="shared" si="28"/>
        <v>7.9748604684284974</v>
      </c>
      <c r="F375" s="18">
        <f t="shared" si="29"/>
        <v>25.009231055833823</v>
      </c>
      <c r="G375" s="33">
        <f t="shared" si="32"/>
        <v>82.716237862826532</v>
      </c>
      <c r="H375" s="33">
        <f t="shared" si="32"/>
        <v>55.938731984747207</v>
      </c>
      <c r="I375" s="33">
        <f t="shared" si="32"/>
        <v>38.087061399360991</v>
      </c>
      <c r="J375" s="33">
        <f t="shared" si="32"/>
        <v>20.235390813974789</v>
      </c>
      <c r="K375" s="33" t="str">
        <f t="shared" si="32"/>
        <v>-</v>
      </c>
    </row>
    <row r="376" spans="3:11">
      <c r="C376" s="5">
        <f t="shared" si="30"/>
        <v>249050060.00999999</v>
      </c>
      <c r="D376" s="18">
        <f t="shared" si="27"/>
        <v>96.084128090277773</v>
      </c>
      <c r="E376" s="18">
        <f t="shared" si="28"/>
        <v>8.0070106741898144</v>
      </c>
      <c r="F376" s="18">
        <f t="shared" si="29"/>
        <v>25.013254395634657</v>
      </c>
      <c r="G376" s="33">
        <f t="shared" si="32"/>
        <v>82.698282028632136</v>
      </c>
      <c r="H376" s="33">
        <f t="shared" si="32"/>
        <v>55.920776150552811</v>
      </c>
      <c r="I376" s="33">
        <f t="shared" si="32"/>
        <v>38.069105565166595</v>
      </c>
      <c r="J376" s="33">
        <f t="shared" si="32"/>
        <v>20.217434979780393</v>
      </c>
      <c r="K376" s="33" t="str">
        <f t="shared" si="32"/>
        <v>-</v>
      </c>
    </row>
    <row r="377" spans="3:11">
      <c r="C377" s="5">
        <f t="shared" si="30"/>
        <v>250050060.00999999</v>
      </c>
      <c r="D377" s="18">
        <f t="shared" ref="D377:D417" si="33">C377/$D$54</f>
        <v>96.469930559413584</v>
      </c>
      <c r="E377" s="18">
        <f t="shared" ref="E377:E417" si="34">C377/$E$54</f>
        <v>8.0391608799511314</v>
      </c>
      <c r="F377" s="18">
        <f t="shared" ref="F377:F438" si="35">LN((4*$C$38*$C377)/($H$48*$C$39*$H$32*$D$42*$E$33^2))</f>
        <v>25.01726161301665</v>
      </c>
      <c r="G377" s="33">
        <f t="shared" si="32"/>
        <v>82.680398147465283</v>
      </c>
      <c r="H377" s="33">
        <f t="shared" si="32"/>
        <v>55.902892269385973</v>
      </c>
      <c r="I377" s="33">
        <f t="shared" si="32"/>
        <v>38.051221683999756</v>
      </c>
      <c r="J377" s="33">
        <f t="shared" si="32"/>
        <v>20.19955109861354</v>
      </c>
      <c r="K377" s="33" t="str">
        <f t="shared" si="32"/>
        <v>-</v>
      </c>
    </row>
    <row r="378" spans="3:11">
      <c r="C378" s="5">
        <f t="shared" si="30"/>
        <v>251050060.00999999</v>
      </c>
      <c r="D378" s="18">
        <f t="shared" si="33"/>
        <v>96.85573302854938</v>
      </c>
      <c r="E378" s="18">
        <f t="shared" si="34"/>
        <v>8.0713110857124484</v>
      </c>
      <c r="F378" s="18">
        <f t="shared" si="35"/>
        <v>25.021252836676499</v>
      </c>
      <c r="G378" s="33">
        <f t="shared" si="32"/>
        <v>82.662585644963229</v>
      </c>
      <c r="H378" s="33">
        <f t="shared" si="32"/>
        <v>55.885079766883919</v>
      </c>
      <c r="I378" s="33">
        <f t="shared" si="32"/>
        <v>38.033409181497703</v>
      </c>
      <c r="J378" s="33">
        <f t="shared" si="32"/>
        <v>20.181738596111501</v>
      </c>
      <c r="K378" s="33" t="str">
        <f t="shared" si="32"/>
        <v>-</v>
      </c>
    </row>
    <row r="379" spans="3:11">
      <c r="C379" s="5">
        <f t="shared" si="30"/>
        <v>252050060.00999999</v>
      </c>
      <c r="D379" s="18">
        <f t="shared" si="33"/>
        <v>97.241535497685177</v>
      </c>
      <c r="E379" s="18">
        <f t="shared" si="34"/>
        <v>8.1034612914737654</v>
      </c>
      <c r="F379" s="18">
        <f t="shared" si="35"/>
        <v>25.025228193776055</v>
      </c>
      <c r="G379" s="33">
        <f t="shared" si="32"/>
        <v>82.644843953613091</v>
      </c>
      <c r="H379" s="33">
        <f t="shared" si="32"/>
        <v>55.86733807553378</v>
      </c>
      <c r="I379" s="33">
        <f t="shared" si="32"/>
        <v>38.015667490147564</v>
      </c>
      <c r="J379" s="33">
        <f t="shared" si="32"/>
        <v>20.163996904761348</v>
      </c>
      <c r="K379" s="33" t="str">
        <f t="shared" si="32"/>
        <v>-</v>
      </c>
    </row>
    <row r="380" spans="3:11">
      <c r="C380" s="5">
        <f t="shared" si="30"/>
        <v>253050060.00999999</v>
      </c>
      <c r="D380" s="18">
        <f t="shared" si="33"/>
        <v>97.627337966820988</v>
      </c>
      <c r="E380" s="18">
        <f t="shared" si="34"/>
        <v>8.1356114972350824</v>
      </c>
      <c r="F380" s="18">
        <f t="shared" si="35"/>
        <v>25.029187809966633</v>
      </c>
      <c r="G380" s="33">
        <f t="shared" si="32"/>
        <v>82.627172512643412</v>
      </c>
      <c r="H380" s="33">
        <f t="shared" si="32"/>
        <v>55.849666634564088</v>
      </c>
      <c r="I380" s="33">
        <f t="shared" si="32"/>
        <v>37.997996049177871</v>
      </c>
      <c r="J380" s="33">
        <f t="shared" si="32"/>
        <v>20.146325463791669</v>
      </c>
      <c r="K380" s="33" t="str">
        <f t="shared" si="32"/>
        <v>-</v>
      </c>
    </row>
    <row r="381" spans="3:11">
      <c r="C381" s="5">
        <f t="shared" si="30"/>
        <v>254050060.00999999</v>
      </c>
      <c r="D381" s="18">
        <f t="shared" si="33"/>
        <v>98.013140435956785</v>
      </c>
      <c r="E381" s="18">
        <f t="shared" si="34"/>
        <v>8.1677617029963994</v>
      </c>
      <c r="F381" s="18">
        <f t="shared" si="35"/>
        <v>25.033131809412822</v>
      </c>
      <c r="G381" s="33">
        <f t="shared" si="32"/>
        <v>82.60957076791783</v>
      </c>
      <c r="H381" s="33">
        <f t="shared" si="32"/>
        <v>55.832064889838506</v>
      </c>
      <c r="I381" s="33">
        <f t="shared" si="32"/>
        <v>37.98039430445229</v>
      </c>
      <c r="J381" s="33">
        <f t="shared" si="32"/>
        <v>20.128723719066073</v>
      </c>
      <c r="K381" s="33" t="str">
        <f t="shared" si="32"/>
        <v>-</v>
      </c>
    </row>
    <row r="382" spans="3:11">
      <c r="C382" s="5">
        <f t="shared" si="30"/>
        <v>255050060.00999999</v>
      </c>
      <c r="D382" s="18">
        <f t="shared" si="33"/>
        <v>98.398942905092582</v>
      </c>
      <c r="E382" s="18">
        <f t="shared" si="34"/>
        <v>8.1999119087577164</v>
      </c>
      <c r="F382" s="18">
        <f t="shared" si="35"/>
        <v>25.037060314815871</v>
      </c>
      <c r="G382" s="33">
        <f t="shared" si="32"/>
        <v>82.592038171830794</v>
      </c>
      <c r="H382" s="33">
        <f t="shared" si="32"/>
        <v>55.814532293751469</v>
      </c>
      <c r="I382" s="33">
        <f t="shared" si="32"/>
        <v>37.962861708365253</v>
      </c>
      <c r="J382" s="33">
        <f t="shared" si="32"/>
        <v>20.111191122979051</v>
      </c>
      <c r="K382" s="33" t="str">
        <f t="shared" si="32"/>
        <v>-</v>
      </c>
    </row>
    <row r="383" spans="3:11">
      <c r="C383" s="5">
        <f t="shared" si="30"/>
        <v>256050060.00999999</v>
      </c>
      <c r="D383" s="18">
        <f t="shared" si="33"/>
        <v>98.784745374228393</v>
      </c>
      <c r="E383" s="18">
        <f t="shared" si="34"/>
        <v>8.2320621145190334</v>
      </c>
      <c r="F383" s="18">
        <f t="shared" si="35"/>
        <v>25.040973447436581</v>
      </c>
      <c r="G383" s="33">
        <f t="shared" si="32"/>
        <v>82.574574183205328</v>
      </c>
      <c r="H383" s="33">
        <f t="shared" si="32"/>
        <v>55.797068305126018</v>
      </c>
      <c r="I383" s="33">
        <f t="shared" si="32"/>
        <v>37.945397719739802</v>
      </c>
      <c r="J383" s="33">
        <f t="shared" si="32"/>
        <v>20.0937271343536</v>
      </c>
      <c r="K383" s="33" t="str">
        <f t="shared" si="32"/>
        <v>-</v>
      </c>
    </row>
    <row r="384" spans="3:11">
      <c r="C384" s="5">
        <f t="shared" si="30"/>
        <v>257050060.00999999</v>
      </c>
      <c r="D384" s="18">
        <f t="shared" si="33"/>
        <v>99.17054784336419</v>
      </c>
      <c r="E384" s="18">
        <f t="shared" si="34"/>
        <v>8.2642123202803504</v>
      </c>
      <c r="F384" s="18">
        <f t="shared" si="35"/>
        <v>25.044871327117775</v>
      </c>
      <c r="G384" s="33">
        <f t="shared" si="32"/>
        <v>82.557178267192796</v>
      </c>
      <c r="H384" s="33">
        <f t="shared" si="32"/>
        <v>55.779672389113472</v>
      </c>
      <c r="I384" s="33">
        <f t="shared" si="32"/>
        <v>37.92800180372727</v>
      </c>
      <c r="J384" s="33">
        <f t="shared" si="32"/>
        <v>20.076331218341039</v>
      </c>
      <c r="K384" s="33" t="str">
        <f t="shared" si="32"/>
        <v>-</v>
      </c>
    </row>
    <row r="385" spans="3:11">
      <c r="C385" s="5">
        <f t="shared" si="30"/>
        <v>258050060.00999999</v>
      </c>
      <c r="D385" s="18">
        <f t="shared" si="33"/>
        <v>99.556350312500001</v>
      </c>
      <c r="E385" s="18">
        <f t="shared" si="34"/>
        <v>8.2963625260416656</v>
      </c>
      <c r="F385" s="18">
        <f t="shared" si="35"/>
        <v>25.048754072306302</v>
      </c>
      <c r="G385" s="33">
        <f t="shared" si="32"/>
        <v>82.539849895174655</v>
      </c>
      <c r="H385" s="33">
        <f t="shared" si="32"/>
        <v>55.76234401709533</v>
      </c>
      <c r="I385" s="33">
        <f t="shared" si="32"/>
        <v>37.910673431709114</v>
      </c>
      <c r="J385" s="33">
        <f t="shared" si="32"/>
        <v>20.059002846322898</v>
      </c>
      <c r="K385" s="33" t="str">
        <f t="shared" si="32"/>
        <v>-</v>
      </c>
    </row>
    <row r="386" spans="3:11">
      <c r="C386" s="5">
        <f t="shared" si="30"/>
        <v>259050060.00999999</v>
      </c>
      <c r="D386" s="18">
        <f t="shared" si="33"/>
        <v>99.942152781635798</v>
      </c>
      <c r="E386" s="18">
        <f t="shared" si="34"/>
        <v>8.3285127318029826</v>
      </c>
      <c r="F386" s="18">
        <f t="shared" si="35"/>
        <v>25.052621800074654</v>
      </c>
      <c r="G386" s="33">
        <f t="shared" si="32"/>
        <v>82.522588544666007</v>
      </c>
      <c r="H386" s="33">
        <f t="shared" si="32"/>
        <v>55.745082666586683</v>
      </c>
      <c r="I386" s="33">
        <f t="shared" si="32"/>
        <v>37.893412081200481</v>
      </c>
      <c r="J386" s="33">
        <f t="shared" si="32"/>
        <v>20.04174149581425</v>
      </c>
      <c r="K386" s="33" t="str">
        <f t="shared" si="32"/>
        <v>-</v>
      </c>
    </row>
    <row r="387" spans="3:11">
      <c r="C387" s="5">
        <f t="shared" si="30"/>
        <v>260050060.00999999</v>
      </c>
      <c r="D387" s="18">
        <f t="shared" si="33"/>
        <v>100.32795525077159</v>
      </c>
      <c r="E387" s="18">
        <f t="shared" si="34"/>
        <v>8.3606629375642996</v>
      </c>
      <c r="F387" s="18">
        <f t="shared" si="35"/>
        <v>25.056474626142133</v>
      </c>
      <c r="G387" s="33">
        <f t="shared" si="32"/>
        <v>82.505393699221145</v>
      </c>
      <c r="H387" s="33">
        <f t="shared" si="32"/>
        <v>55.727887821141834</v>
      </c>
      <c r="I387" s="33">
        <f t="shared" si="32"/>
        <v>37.876217235755618</v>
      </c>
      <c r="J387" s="33">
        <f t="shared" si="32"/>
        <v>20.024546650369416</v>
      </c>
      <c r="K387" s="33" t="str">
        <f t="shared" si="32"/>
        <v>-</v>
      </c>
    </row>
    <row r="388" spans="3:11">
      <c r="C388" s="5">
        <f t="shared" ref="C388:C417" si="36">C387+1000000</f>
        <v>261050060.00999999</v>
      </c>
      <c r="D388" s="18">
        <f t="shared" si="33"/>
        <v>100.71375771990741</v>
      </c>
      <c r="E388" s="18">
        <f t="shared" si="34"/>
        <v>8.3928131433256166</v>
      </c>
      <c r="F388" s="18">
        <f t="shared" si="35"/>
        <v>25.060312664895633</v>
      </c>
      <c r="G388" s="33">
        <f t="shared" si="32"/>
        <v>82.488264848340791</v>
      </c>
      <c r="H388" s="33">
        <f t="shared" si="32"/>
        <v>55.71075897026148</v>
      </c>
      <c r="I388" s="33">
        <f t="shared" si="32"/>
        <v>37.859088384875264</v>
      </c>
      <c r="J388" s="33">
        <f t="shared" si="32"/>
        <v>20.007417799489048</v>
      </c>
      <c r="K388" s="33" t="str">
        <f t="shared" si="32"/>
        <v>-</v>
      </c>
    </row>
    <row r="389" spans="3:11">
      <c r="C389" s="5">
        <f t="shared" si="36"/>
        <v>262050060.00999999</v>
      </c>
      <c r="D389" s="18">
        <f t="shared" si="33"/>
        <v>101.0995601890432</v>
      </c>
      <c r="E389" s="18">
        <f t="shared" si="34"/>
        <v>8.4249633490869336</v>
      </c>
      <c r="F389" s="18">
        <f t="shared" si="35"/>
        <v>25.064136029410012</v>
      </c>
      <c r="G389" s="33">
        <f t="shared" si="32"/>
        <v>82.471201487381165</v>
      </c>
      <c r="H389" s="33">
        <f t="shared" si="32"/>
        <v>55.693695609301841</v>
      </c>
      <c r="I389" s="33">
        <f t="shared" si="32"/>
        <v>37.842025023915625</v>
      </c>
      <c r="J389" s="33">
        <f t="shared" si="32"/>
        <v>19.990354438529408</v>
      </c>
      <c r="K389" s="33" t="str">
        <f t="shared" si="32"/>
        <v>-</v>
      </c>
    </row>
    <row r="390" spans="3:11">
      <c r="C390" s="5">
        <f t="shared" si="36"/>
        <v>263050060.00999999</v>
      </c>
      <c r="D390" s="18">
        <f t="shared" si="33"/>
        <v>101.48536265817901</v>
      </c>
      <c r="E390" s="18">
        <f t="shared" si="34"/>
        <v>8.4571135548482506</v>
      </c>
      <c r="F390" s="18">
        <f t="shared" si="35"/>
        <v>25.067944831468086</v>
      </c>
      <c r="G390" s="33">
        <f t="shared" si="32"/>
        <v>82.454203117464743</v>
      </c>
      <c r="H390" s="33">
        <f t="shared" si="32"/>
        <v>55.676697239385419</v>
      </c>
      <c r="I390" s="33">
        <f t="shared" si="32"/>
        <v>37.825026653999203</v>
      </c>
      <c r="J390" s="33">
        <f t="shared" si="32"/>
        <v>19.973356068612986</v>
      </c>
      <c r="K390" s="33" t="str">
        <f t="shared" si="32"/>
        <v>-</v>
      </c>
    </row>
    <row r="391" spans="3:11">
      <c r="C391" s="5">
        <f t="shared" si="36"/>
        <v>264050060.00999999</v>
      </c>
      <c r="D391" s="18">
        <f t="shared" si="33"/>
        <v>101.87116512731481</v>
      </c>
      <c r="E391" s="18">
        <f t="shared" si="34"/>
        <v>8.4892637606095676</v>
      </c>
      <c r="F391" s="18">
        <f t="shared" si="35"/>
        <v>25.071739181580242</v>
      </c>
      <c r="G391" s="33">
        <f t="shared" si="32"/>
        <v>82.437269245392784</v>
      </c>
      <c r="H391" s="33">
        <f t="shared" si="32"/>
        <v>55.65976336731346</v>
      </c>
      <c r="I391" s="33">
        <f t="shared" si="32"/>
        <v>37.808092781927257</v>
      </c>
      <c r="J391" s="33">
        <f t="shared" si="32"/>
        <v>19.956422196541041</v>
      </c>
      <c r="K391" s="33" t="str">
        <f t="shared" si="32"/>
        <v>-</v>
      </c>
    </row>
    <row r="392" spans="3:11">
      <c r="C392" s="5">
        <f t="shared" si="36"/>
        <v>265050060.00999999</v>
      </c>
      <c r="D392" s="18">
        <f t="shared" si="33"/>
        <v>102.25696759645061</v>
      </c>
      <c r="E392" s="18">
        <f t="shared" si="34"/>
        <v>8.5214139663708846</v>
      </c>
      <c r="F392" s="18">
        <f t="shared" si="35"/>
        <v>25.075519189003664</v>
      </c>
      <c r="G392" s="33">
        <f t="shared" si="32"/>
        <v>82.42039938355947</v>
      </c>
      <c r="H392" s="33">
        <f t="shared" si="32"/>
        <v>55.642893505480146</v>
      </c>
      <c r="I392" s="33">
        <f t="shared" si="32"/>
        <v>37.791222920093944</v>
      </c>
      <c r="J392" s="33">
        <f t="shared" si="32"/>
        <v>19.939552334707713</v>
      </c>
      <c r="K392" s="33" t="str">
        <f t="shared" si="32"/>
        <v>-</v>
      </c>
    </row>
    <row r="393" spans="3:11">
      <c r="C393" s="5">
        <f t="shared" si="36"/>
        <v>266050060.00999999</v>
      </c>
      <c r="D393" s="18">
        <f t="shared" si="33"/>
        <v>102.64277006558642</v>
      </c>
      <c r="E393" s="18">
        <f t="shared" si="34"/>
        <v>8.5535641721322015</v>
      </c>
      <c r="F393" s="18">
        <f t="shared" si="35"/>
        <v>25.079284961761221</v>
      </c>
      <c r="G393" s="33">
        <f t="shared" si="32"/>
        <v>82.403593049867638</v>
      </c>
      <c r="H393" s="33">
        <f t="shared" si="32"/>
        <v>55.626087171788313</v>
      </c>
      <c r="I393" s="33">
        <f t="shared" si="32"/>
        <v>37.774416586402111</v>
      </c>
      <c r="J393" s="33">
        <f t="shared" si="32"/>
        <v>19.922746001015895</v>
      </c>
      <c r="K393" s="33" t="str">
        <f t="shared" si="32"/>
        <v>-</v>
      </c>
    </row>
    <row r="394" spans="3:11">
      <c r="C394" s="5">
        <f t="shared" si="36"/>
        <v>267050060.00999999</v>
      </c>
      <c r="D394" s="18">
        <f t="shared" si="33"/>
        <v>103.02857253472222</v>
      </c>
      <c r="E394" s="18">
        <f t="shared" si="34"/>
        <v>8.5857143778935185</v>
      </c>
      <c r="F394" s="18">
        <f t="shared" si="35"/>
        <v>25.083036606659991</v>
      </c>
      <c r="G394" s="33">
        <f t="shared" si="32"/>
        <v>82.386849767646083</v>
      </c>
      <c r="H394" s="33">
        <f t="shared" si="32"/>
        <v>55.609343889566773</v>
      </c>
      <c r="I394" s="33">
        <f t="shared" si="32"/>
        <v>37.757673304180557</v>
      </c>
      <c r="J394" s="33">
        <f t="shared" si="32"/>
        <v>19.906002718794355</v>
      </c>
      <c r="K394" s="33" t="str">
        <f t="shared" si="32"/>
        <v>-</v>
      </c>
    </row>
    <row r="395" spans="3:11">
      <c r="C395" s="5">
        <f t="shared" si="36"/>
        <v>268050060.00999999</v>
      </c>
      <c r="D395" s="18">
        <f t="shared" si="33"/>
        <v>103.41437500385803</v>
      </c>
      <c r="E395" s="18">
        <f t="shared" si="34"/>
        <v>8.6178645836548355</v>
      </c>
      <c r="F395" s="18">
        <f t="shared" si="35"/>
        <v>25.086774229309427</v>
      </c>
      <c r="G395" s="33">
        <f t="shared" si="32"/>
        <v>82.370169065568533</v>
      </c>
      <c r="H395" s="33">
        <f t="shared" si="32"/>
        <v>55.592663187489222</v>
      </c>
      <c r="I395" s="33">
        <f t="shared" si="32"/>
        <v>37.740992602103006</v>
      </c>
      <c r="J395" s="33">
        <f t="shared" si="32"/>
        <v>19.88932201671679</v>
      </c>
      <c r="K395" s="33" t="str">
        <f t="shared" si="32"/>
        <v>-</v>
      </c>
    </row>
    <row r="396" spans="3:11">
      <c r="C396" s="5">
        <f t="shared" si="36"/>
        <v>269050060.00999999</v>
      </c>
      <c r="D396" s="18">
        <f t="shared" si="33"/>
        <v>103.80017747299382</v>
      </c>
      <c r="E396" s="18">
        <f t="shared" si="34"/>
        <v>8.6500147894161525</v>
      </c>
      <c r="F396" s="18">
        <f t="shared" si="35"/>
        <v>25.090497934139211</v>
      </c>
      <c r="G396" s="33">
        <f t="shared" si="32"/>
        <v>82.353550477573904</v>
      </c>
      <c r="H396" s="33">
        <f t="shared" si="32"/>
        <v>55.576044599494594</v>
      </c>
      <c r="I396" s="33">
        <f t="shared" si="32"/>
        <v>37.724374014108378</v>
      </c>
      <c r="J396" s="33">
        <f t="shared" si="32"/>
        <v>19.872703428722161</v>
      </c>
      <c r="K396" s="33" t="str">
        <f t="shared" si="32"/>
        <v>-</v>
      </c>
    </row>
    <row r="397" spans="3:11">
      <c r="C397" s="5">
        <f t="shared" si="36"/>
        <v>270050060.00999999</v>
      </c>
      <c r="D397" s="18">
        <f t="shared" si="33"/>
        <v>104.18597994212962</v>
      </c>
      <c r="E397" s="18">
        <f t="shared" si="34"/>
        <v>8.6821649951774695</v>
      </c>
      <c r="F397" s="18">
        <f t="shared" si="35"/>
        <v>25.094207824416745</v>
      </c>
      <c r="G397" s="33">
        <f t="shared" si="32"/>
        <v>82.336993542788292</v>
      </c>
      <c r="H397" s="33">
        <f t="shared" si="32"/>
        <v>55.559487664708968</v>
      </c>
      <c r="I397" s="33">
        <f t="shared" si="32"/>
        <v>37.707817079322766</v>
      </c>
      <c r="J397" s="33">
        <f t="shared" si="32"/>
        <v>19.856146493936535</v>
      </c>
      <c r="K397" s="33" t="str">
        <f t="shared" si="32"/>
        <v>-</v>
      </c>
    </row>
    <row r="398" spans="3:11">
      <c r="C398" s="5">
        <f t="shared" si="36"/>
        <v>271050060.00999999</v>
      </c>
      <c r="D398" s="18">
        <f t="shared" si="33"/>
        <v>104.57178241126543</v>
      </c>
      <c r="E398" s="18">
        <f t="shared" si="34"/>
        <v>8.7143152009387865</v>
      </c>
      <c r="F398" s="18">
        <f t="shared" si="35"/>
        <v>25.097904002264354</v>
      </c>
      <c r="G398" s="33">
        <f t="shared" si="32"/>
        <v>82.32049780544817</v>
      </c>
      <c r="H398" s="33">
        <f t="shared" si="32"/>
        <v>55.542991927368845</v>
      </c>
      <c r="I398" s="33">
        <f t="shared" si="32"/>
        <v>37.691321341982629</v>
      </c>
      <c r="J398" s="33">
        <f t="shared" si="32"/>
        <v>19.839650756596427</v>
      </c>
      <c r="K398" s="33" t="str">
        <f t="shared" si="32"/>
        <v>-</v>
      </c>
    </row>
    <row r="399" spans="3:11">
      <c r="C399" s="5">
        <f t="shared" si="36"/>
        <v>272050060.00999999</v>
      </c>
      <c r="D399" s="18">
        <f t="shared" si="33"/>
        <v>104.95758488040123</v>
      </c>
      <c r="E399" s="18">
        <f t="shared" si="34"/>
        <v>8.7464654067001018</v>
      </c>
      <c r="F399" s="18">
        <f t="shared" si="35"/>
        <v>25.101586568676126</v>
      </c>
      <c r="G399" s="33">
        <f t="shared" si="32"/>
        <v>82.30406281482523</v>
      </c>
      <c r="H399" s="33">
        <f t="shared" si="32"/>
        <v>55.526556936745905</v>
      </c>
      <c r="I399" s="33">
        <f t="shared" si="32"/>
        <v>37.674886351359689</v>
      </c>
      <c r="J399" s="33">
        <f t="shared" si="32"/>
        <v>19.823215765973487</v>
      </c>
      <c r="K399" s="33" t="str">
        <f t="shared" si="32"/>
        <v>-</v>
      </c>
    </row>
    <row r="400" spans="3:11">
      <c r="C400" s="5">
        <f t="shared" si="36"/>
        <v>273050060.00999999</v>
      </c>
      <c r="D400" s="18">
        <f t="shared" si="33"/>
        <v>105.34338734953704</v>
      </c>
      <c r="E400" s="18">
        <f t="shared" si="34"/>
        <v>8.7786156124614187</v>
      </c>
      <c r="F400" s="18">
        <f t="shared" si="35"/>
        <v>25.1052556235345</v>
      </c>
      <c r="G400" s="33">
        <f t="shared" si="32"/>
        <v>82.287688125152371</v>
      </c>
      <c r="H400" s="33">
        <f t="shared" si="32"/>
        <v>55.510182247073047</v>
      </c>
      <c r="I400" s="33">
        <f t="shared" si="32"/>
        <v>37.658511661686845</v>
      </c>
      <c r="J400" s="33">
        <f t="shared" si="32"/>
        <v>19.806841076300628</v>
      </c>
      <c r="K400" s="33" t="str">
        <f t="shared" si="32"/>
        <v>-</v>
      </c>
    </row>
    <row r="401" spans="3:11">
      <c r="C401" s="5">
        <f t="shared" si="36"/>
        <v>274050060.00999999</v>
      </c>
      <c r="D401" s="18">
        <f t="shared" si="33"/>
        <v>105.72918981867284</v>
      </c>
      <c r="E401" s="18">
        <f t="shared" si="34"/>
        <v>8.8107658182227357</v>
      </c>
      <c r="F401" s="18">
        <f t="shared" si="35"/>
        <v>25.108911265626503</v>
      </c>
      <c r="G401" s="33">
        <f t="shared" ref="G401:K438" si="37">IF($E$48-((1/2)*$F401+G$53)*$H$47&gt;0,$E$48-((1/2)*$F401+G$53)*$H$47,"-")</f>
        <v>82.271373295551243</v>
      </c>
      <c r="H401" s="33">
        <f t="shared" si="37"/>
        <v>55.493867417471932</v>
      </c>
      <c r="I401" s="33">
        <f t="shared" si="37"/>
        <v>37.642196832085716</v>
      </c>
      <c r="J401" s="33">
        <f t="shared" si="37"/>
        <v>19.7905262466995</v>
      </c>
      <c r="K401" s="33" t="str">
        <f t="shared" si="37"/>
        <v>-</v>
      </c>
    </row>
    <row r="402" spans="3:11">
      <c r="C402" s="5">
        <f t="shared" si="36"/>
        <v>275050060.00999999</v>
      </c>
      <c r="D402" s="18">
        <f t="shared" si="33"/>
        <v>106.11499228780863</v>
      </c>
      <c r="E402" s="18">
        <f t="shared" si="34"/>
        <v>8.8429160239840527</v>
      </c>
      <c r="F402" s="18">
        <f t="shared" si="35"/>
        <v>25.112553592659719</v>
      </c>
      <c r="G402" s="33">
        <f t="shared" si="37"/>
        <v>82.255117889960943</v>
      </c>
      <c r="H402" s="33">
        <f t="shared" si="37"/>
        <v>55.477612011881618</v>
      </c>
      <c r="I402" s="33">
        <f t="shared" si="37"/>
        <v>37.625941426495416</v>
      </c>
      <c r="J402" s="33">
        <f t="shared" si="37"/>
        <v>19.7742708411092</v>
      </c>
      <c r="K402" s="33" t="str">
        <f t="shared" si="37"/>
        <v>-</v>
      </c>
    </row>
    <row r="403" spans="3:11">
      <c r="C403" s="5">
        <f t="shared" si="36"/>
        <v>276050060.00999999</v>
      </c>
      <c r="D403" s="18">
        <f t="shared" si="33"/>
        <v>106.50079475694444</v>
      </c>
      <c r="E403" s="18">
        <f t="shared" si="34"/>
        <v>8.8750662297453697</v>
      </c>
      <c r="F403" s="18">
        <f t="shared" si="35"/>
        <v>25.11618270127795</v>
      </c>
      <c r="G403" s="33">
        <f t="shared" si="37"/>
        <v>82.238921477068132</v>
      </c>
      <c r="H403" s="33">
        <f t="shared" si="37"/>
        <v>55.461415598988808</v>
      </c>
      <c r="I403" s="33">
        <f t="shared" si="37"/>
        <v>37.609745013602591</v>
      </c>
      <c r="J403" s="33">
        <f t="shared" si="37"/>
        <v>19.758074428216389</v>
      </c>
      <c r="K403" s="33" t="str">
        <f t="shared" si="37"/>
        <v>-</v>
      </c>
    </row>
    <row r="404" spans="3:11">
      <c r="C404" s="5">
        <f t="shared" si="36"/>
        <v>277050060.00999999</v>
      </c>
      <c r="D404" s="18">
        <f t="shared" si="33"/>
        <v>106.88659722608024</v>
      </c>
      <c r="E404" s="18">
        <f t="shared" si="34"/>
        <v>8.9072164355066867</v>
      </c>
      <c r="F404" s="18">
        <f t="shared" si="35"/>
        <v>25.119798687076599</v>
      </c>
      <c r="G404" s="33">
        <f t="shared" si="37"/>
        <v>82.222783630238396</v>
      </c>
      <c r="H404" s="33">
        <f t="shared" si="37"/>
        <v>55.445277752159072</v>
      </c>
      <c r="I404" s="33">
        <f t="shared" si="37"/>
        <v>37.59360716677287</v>
      </c>
      <c r="J404" s="33">
        <f t="shared" si="37"/>
        <v>19.741936581386653</v>
      </c>
      <c r="K404" s="33" t="str">
        <f t="shared" si="37"/>
        <v>-</v>
      </c>
    </row>
    <row r="405" spans="3:11">
      <c r="C405" s="5">
        <f t="shared" si="36"/>
        <v>278050060.00999999</v>
      </c>
      <c r="D405" s="18">
        <f t="shared" si="33"/>
        <v>107.27239969521605</v>
      </c>
      <c r="E405" s="18">
        <f t="shared" si="34"/>
        <v>8.9393666412680037</v>
      </c>
      <c r="F405" s="18">
        <f t="shared" si="35"/>
        <v>25.123401644617804</v>
      </c>
      <c r="G405" s="33">
        <f t="shared" si="37"/>
        <v>82.206703927448714</v>
      </c>
      <c r="H405" s="33">
        <f t="shared" si="37"/>
        <v>55.429198049369404</v>
      </c>
      <c r="I405" s="33">
        <f t="shared" si="37"/>
        <v>37.577527463983188</v>
      </c>
      <c r="J405" s="33">
        <f t="shared" si="37"/>
        <v>19.725856878596971</v>
      </c>
      <c r="K405" s="33" t="str">
        <f t="shared" si="37"/>
        <v>-</v>
      </c>
    </row>
    <row r="406" spans="3:11">
      <c r="C406" s="5">
        <f t="shared" si="36"/>
        <v>279050060.00999999</v>
      </c>
      <c r="D406" s="18">
        <f t="shared" si="33"/>
        <v>107.65820216435185</v>
      </c>
      <c r="E406" s="18">
        <f t="shared" si="34"/>
        <v>8.9715168470293207</v>
      </c>
      <c r="F406" s="18">
        <f t="shared" si="35"/>
        <v>25.12699166744525</v>
      </c>
      <c r="G406" s="33">
        <f t="shared" si="37"/>
        <v>82.190681951221322</v>
      </c>
      <c r="H406" s="33">
        <f t="shared" si="37"/>
        <v>55.413176073142012</v>
      </c>
      <c r="I406" s="33">
        <f t="shared" si="37"/>
        <v>37.561505487755795</v>
      </c>
      <c r="J406" s="33">
        <f t="shared" si="37"/>
        <v>19.709834902369579</v>
      </c>
      <c r="K406" s="33" t="str">
        <f t="shared" si="37"/>
        <v>-</v>
      </c>
    </row>
    <row r="407" spans="3:11">
      <c r="C407" s="5">
        <f t="shared" si="36"/>
        <v>280050060.00999999</v>
      </c>
      <c r="D407" s="18">
        <f t="shared" si="33"/>
        <v>108.04400463348765</v>
      </c>
      <c r="E407" s="18">
        <f t="shared" si="34"/>
        <v>9.0036670527906377</v>
      </c>
      <c r="F407" s="18">
        <f t="shared" si="35"/>
        <v>25.130568848098747</v>
      </c>
      <c r="G407" s="33">
        <f t="shared" si="37"/>
        <v>82.174717288558668</v>
      </c>
      <c r="H407" s="33">
        <f t="shared" si="37"/>
        <v>55.397211410479343</v>
      </c>
      <c r="I407" s="33">
        <f t="shared" si="37"/>
        <v>37.545540825093127</v>
      </c>
      <c r="J407" s="33">
        <f t="shared" si="37"/>
        <v>19.693870239706911</v>
      </c>
      <c r="K407" s="33" t="str">
        <f t="shared" si="37"/>
        <v>-</v>
      </c>
    </row>
    <row r="408" spans="3:11">
      <c r="C408" s="5">
        <f t="shared" si="36"/>
        <v>281050060.00999999</v>
      </c>
      <c r="D408" s="18">
        <f t="shared" si="33"/>
        <v>108.42980710262346</v>
      </c>
      <c r="E408" s="18">
        <f t="shared" si="34"/>
        <v>9.0358172585519547</v>
      </c>
      <c r="F408" s="18">
        <f t="shared" si="35"/>
        <v>25.134133278128552</v>
      </c>
      <c r="G408" s="33">
        <f t="shared" si="37"/>
        <v>82.158809530879481</v>
      </c>
      <c r="H408" s="33">
        <f t="shared" si="37"/>
        <v>55.381303652800156</v>
      </c>
      <c r="I408" s="33">
        <f t="shared" si="37"/>
        <v>37.529633067413954</v>
      </c>
      <c r="J408" s="33">
        <f t="shared" si="37"/>
        <v>19.677962482027738</v>
      </c>
      <c r="K408" s="33" t="str">
        <f t="shared" si="37"/>
        <v>-</v>
      </c>
    </row>
    <row r="409" spans="3:11">
      <c r="C409" s="5">
        <f t="shared" si="36"/>
        <v>282050060.00999999</v>
      </c>
      <c r="D409" s="18">
        <f t="shared" si="33"/>
        <v>108.81560957175925</v>
      </c>
      <c r="E409" s="18">
        <f t="shared" si="34"/>
        <v>9.0679674643132717</v>
      </c>
      <c r="F409" s="18">
        <f t="shared" si="35"/>
        <v>25.137685048109422</v>
      </c>
      <c r="G409" s="33">
        <f t="shared" si="37"/>
        <v>82.142958273956097</v>
      </c>
      <c r="H409" s="33">
        <f t="shared" si="37"/>
        <v>55.365452395876773</v>
      </c>
      <c r="I409" s="33">
        <f t="shared" si="37"/>
        <v>37.513781810490556</v>
      </c>
      <c r="J409" s="33">
        <f t="shared" si="37"/>
        <v>19.662111225104354</v>
      </c>
      <c r="K409" s="33" t="str">
        <f t="shared" si="37"/>
        <v>-</v>
      </c>
    </row>
    <row r="410" spans="3:11">
      <c r="C410" s="5">
        <f t="shared" si="36"/>
        <v>283050060.00999999</v>
      </c>
      <c r="D410" s="18">
        <f t="shared" si="33"/>
        <v>109.20141204089506</v>
      </c>
      <c r="E410" s="18">
        <f t="shared" si="34"/>
        <v>9.1001176700745887</v>
      </c>
      <c r="F410" s="18">
        <f t="shared" si="35"/>
        <v>25.141224247654421</v>
      </c>
      <c r="G410" s="33">
        <f t="shared" si="37"/>
        <v>82.127163117852774</v>
      </c>
      <c r="H410" s="33">
        <f t="shared" si="37"/>
        <v>55.34965723977345</v>
      </c>
      <c r="I410" s="33">
        <f t="shared" si="37"/>
        <v>37.497986654387233</v>
      </c>
      <c r="J410" s="33">
        <f t="shared" si="37"/>
        <v>19.646316069001017</v>
      </c>
      <c r="K410" s="33" t="str">
        <f t="shared" si="37"/>
        <v>-</v>
      </c>
    </row>
    <row r="411" spans="3:11">
      <c r="C411" s="5">
        <f t="shared" si="36"/>
        <v>284050060.00999999</v>
      </c>
      <c r="D411" s="18">
        <f t="shared" si="33"/>
        <v>109.58721451003086</v>
      </c>
      <c r="E411" s="18">
        <f t="shared" si="34"/>
        <v>9.1322678758359057</v>
      </c>
      <c r="F411" s="18">
        <f t="shared" si="35"/>
        <v>25.1447509654285</v>
      </c>
      <c r="G411" s="33">
        <f t="shared" si="37"/>
        <v>82.11142366686515</v>
      </c>
      <c r="H411" s="33">
        <f t="shared" si="37"/>
        <v>55.333917788785826</v>
      </c>
      <c r="I411" s="33">
        <f t="shared" si="37"/>
        <v>37.482247203399623</v>
      </c>
      <c r="J411" s="33">
        <f t="shared" si="37"/>
        <v>19.630576618013407</v>
      </c>
      <c r="K411" s="33" t="str">
        <f t="shared" si="37"/>
        <v>-</v>
      </c>
    </row>
    <row r="412" spans="3:11">
      <c r="C412" s="5">
        <f t="shared" si="36"/>
        <v>285050060.00999999</v>
      </c>
      <c r="D412" s="18">
        <f t="shared" si="33"/>
        <v>109.97301697916666</v>
      </c>
      <c r="E412" s="18">
        <f t="shared" si="34"/>
        <v>9.1644180815972227</v>
      </c>
      <c r="F412" s="18">
        <f t="shared" si="35"/>
        <v>25.148265289161802</v>
      </c>
      <c r="G412" s="33">
        <f t="shared" si="37"/>
        <v>82.095739529460815</v>
      </c>
      <c r="H412" s="33">
        <f t="shared" si="37"/>
        <v>55.318233651381505</v>
      </c>
      <c r="I412" s="33">
        <f t="shared" si="37"/>
        <v>37.466563065995288</v>
      </c>
      <c r="J412" s="33">
        <f t="shared" si="37"/>
        <v>19.614892480609086</v>
      </c>
      <c r="K412" s="33" t="str">
        <f t="shared" si="37"/>
        <v>-</v>
      </c>
    </row>
    <row r="413" spans="3:11">
      <c r="C413" s="5">
        <f t="shared" si="36"/>
        <v>286050060.00999999</v>
      </c>
      <c r="D413" s="18">
        <f t="shared" si="33"/>
        <v>110.35881944830247</v>
      </c>
      <c r="E413" s="18">
        <f t="shared" si="34"/>
        <v>9.1965682873585379</v>
      </c>
      <c r="F413" s="18">
        <f t="shared" si="35"/>
        <v>25.151767305662776</v>
      </c>
      <c r="G413" s="33">
        <f t="shared" si="37"/>
        <v>82.080110318220832</v>
      </c>
      <c r="H413" s="33">
        <f t="shared" si="37"/>
        <v>55.302604440141508</v>
      </c>
      <c r="I413" s="33">
        <f t="shared" si="37"/>
        <v>37.450933854755291</v>
      </c>
      <c r="J413" s="33">
        <f t="shared" si="37"/>
        <v>19.599263269369089</v>
      </c>
      <c r="K413" s="33" t="str">
        <f t="shared" si="37"/>
        <v>-</v>
      </c>
    </row>
    <row r="414" spans="3:11">
      <c r="C414" s="5">
        <f t="shared" si="36"/>
        <v>287050060.00999999</v>
      </c>
      <c r="D414" s="18">
        <f t="shared" si="33"/>
        <v>110.74462191743827</v>
      </c>
      <c r="E414" s="18">
        <f t="shared" si="34"/>
        <v>9.2287184931198549</v>
      </c>
      <c r="F414" s="18">
        <f t="shared" si="35"/>
        <v>25.155257100831044</v>
      </c>
      <c r="G414" s="33">
        <f t="shared" si="37"/>
        <v>82.064535649782229</v>
      </c>
      <c r="H414" s="33">
        <f t="shared" si="37"/>
        <v>55.287029771702919</v>
      </c>
      <c r="I414" s="33">
        <f t="shared" si="37"/>
        <v>37.435359186316703</v>
      </c>
      <c r="J414" s="33">
        <f t="shared" si="37"/>
        <v>19.583688600930486</v>
      </c>
      <c r="K414" s="33" t="str">
        <f t="shared" si="37"/>
        <v>-</v>
      </c>
    </row>
    <row r="415" spans="3:11">
      <c r="C415" s="5">
        <f t="shared" si="36"/>
        <v>288050060.00999999</v>
      </c>
      <c r="D415" s="18">
        <f t="shared" si="33"/>
        <v>111.13042438657408</v>
      </c>
      <c r="E415" s="18">
        <f t="shared" si="34"/>
        <v>9.2608686988811719</v>
      </c>
      <c r="F415" s="18">
        <f t="shared" si="35"/>
        <v>25.158734759670022</v>
      </c>
      <c r="G415" s="33">
        <f t="shared" si="37"/>
        <v>82.049015144781777</v>
      </c>
      <c r="H415" s="33">
        <f t="shared" si="37"/>
        <v>55.271509266702466</v>
      </c>
      <c r="I415" s="33">
        <f t="shared" si="37"/>
        <v>37.41983868131625</v>
      </c>
      <c r="J415" s="33">
        <f t="shared" si="37"/>
        <v>19.568168095930048</v>
      </c>
      <c r="K415" s="33" t="str">
        <f t="shared" si="37"/>
        <v>-</v>
      </c>
    </row>
    <row r="416" spans="3:11">
      <c r="C416" s="5">
        <f t="shared" si="36"/>
        <v>289050060.00999999</v>
      </c>
      <c r="D416" s="18">
        <f t="shared" si="33"/>
        <v>111.51622685570987</v>
      </c>
      <c r="E416" s="18">
        <f t="shared" si="34"/>
        <v>9.2930189046424889</v>
      </c>
      <c r="F416" s="18">
        <f t="shared" si="35"/>
        <v>25.162200366299366</v>
      </c>
      <c r="G416" s="33">
        <f t="shared" si="37"/>
        <v>82.033548427800383</v>
      </c>
      <c r="H416" s="33">
        <f t="shared" si="37"/>
        <v>55.256042549721073</v>
      </c>
      <c r="I416" s="33">
        <f t="shared" si="37"/>
        <v>37.404371964334857</v>
      </c>
      <c r="J416" s="33">
        <f t="shared" si="37"/>
        <v>19.552701378948655</v>
      </c>
      <c r="K416" s="33" t="str">
        <f t="shared" si="37"/>
        <v>-</v>
      </c>
    </row>
    <row r="417" spans="3:11">
      <c r="C417" s="5">
        <f t="shared" si="36"/>
        <v>290050060.00999999</v>
      </c>
      <c r="D417" s="18">
        <f t="shared" si="33"/>
        <v>111.90202932484567</v>
      </c>
      <c r="E417" s="18">
        <f t="shared" si="34"/>
        <v>9.3251691104038059</v>
      </c>
      <c r="F417" s="18">
        <f t="shared" si="35"/>
        <v>25.165654003967177</v>
      </c>
      <c r="G417" s="33">
        <f t="shared" si="37"/>
        <v>82.018135127308625</v>
      </c>
      <c r="H417" s="33">
        <f t="shared" si="37"/>
        <v>55.240629249229315</v>
      </c>
      <c r="I417" s="33">
        <f t="shared" si="37"/>
        <v>37.388958663843098</v>
      </c>
      <c r="J417" s="33">
        <f t="shared" si="37"/>
        <v>19.537288078456896</v>
      </c>
      <c r="K417" s="33" t="str">
        <f t="shared" si="37"/>
        <v>-</v>
      </c>
    </row>
    <row r="418" spans="3:11">
      <c r="C418" s="5">
        <f>C417+1000000</f>
        <v>291050060.00999999</v>
      </c>
      <c r="D418" s="18">
        <f>C418/$D$54</f>
        <v>112.28783179398148</v>
      </c>
      <c r="E418" s="18">
        <f>C418/$E$54</f>
        <v>9.3573193161651229</v>
      </c>
      <c r="F418" s="18">
        <f t="shared" si="35"/>
        <v>25.169095755061992</v>
      </c>
      <c r="G418" s="33">
        <f t="shared" si="37"/>
        <v>82.002774875613241</v>
      </c>
      <c r="H418" s="33">
        <f t="shared" si="37"/>
        <v>55.225268997533931</v>
      </c>
      <c r="I418" s="33">
        <f t="shared" si="37"/>
        <v>37.373598412147714</v>
      </c>
      <c r="J418" s="33">
        <f t="shared" si="37"/>
        <v>19.521927826761498</v>
      </c>
      <c r="K418" s="33" t="str">
        <f t="shared" si="37"/>
        <v>-</v>
      </c>
    </row>
    <row r="419" spans="3:11">
      <c r="C419" s="5">
        <f t="shared" ref="C419:C438" si="38">C418+1000000</f>
        <v>292050060.00999999</v>
      </c>
      <c r="D419" s="18">
        <f t="shared" ref="D419:D438" si="39">C419/$D$54</f>
        <v>112.67363426311728</v>
      </c>
      <c r="E419" s="18">
        <f t="shared" ref="E419:E438" si="40">C419/$E$54</f>
        <v>9.3894695219264399</v>
      </c>
      <c r="F419" s="18">
        <f t="shared" si="35"/>
        <v>25.172525701124574</v>
      </c>
      <c r="G419" s="33">
        <f t="shared" si="37"/>
        <v>81.987467308804526</v>
      </c>
      <c r="H419" s="33">
        <f t="shared" si="37"/>
        <v>55.209961430725215</v>
      </c>
      <c r="I419" s="33">
        <f t="shared" si="37"/>
        <v>37.358290845338999</v>
      </c>
      <c r="J419" s="33">
        <f t="shared" si="37"/>
        <v>19.506620259952797</v>
      </c>
      <c r="K419" s="33" t="str">
        <f t="shared" si="37"/>
        <v>-</v>
      </c>
    </row>
    <row r="420" spans="3:11">
      <c r="C420" s="5">
        <f t="shared" si="38"/>
        <v>293050060.00999999</v>
      </c>
      <c r="D420" s="18">
        <f t="shared" si="39"/>
        <v>113.05943673225308</v>
      </c>
      <c r="E420" s="18">
        <f t="shared" si="40"/>
        <v>9.4216197276877569</v>
      </c>
      <c r="F420" s="18">
        <f t="shared" si="35"/>
        <v>25.175943922859524</v>
      </c>
      <c r="G420" s="33">
        <f t="shared" si="37"/>
        <v>81.9722120667045</v>
      </c>
      <c r="H420" s="33">
        <f t="shared" si="37"/>
        <v>55.194706188625176</v>
      </c>
      <c r="I420" s="33">
        <f t="shared" si="37"/>
        <v>37.34303560323896</v>
      </c>
      <c r="J420" s="33">
        <f t="shared" si="37"/>
        <v>19.491365017852758</v>
      </c>
      <c r="K420" s="33" t="str">
        <f t="shared" si="37"/>
        <v>-</v>
      </c>
    </row>
    <row r="421" spans="3:11">
      <c r="C421" s="5">
        <f t="shared" si="38"/>
        <v>294050060.00999999</v>
      </c>
      <c r="D421" s="18">
        <f t="shared" si="39"/>
        <v>113.44523920138889</v>
      </c>
      <c r="E421" s="18">
        <f t="shared" si="40"/>
        <v>9.4537699334490739</v>
      </c>
      <c r="F421" s="18">
        <f t="shared" si="35"/>
        <v>25.179350500146647</v>
      </c>
      <c r="G421" s="33">
        <f t="shared" si="37"/>
        <v>81.957008792816154</v>
      </c>
      <c r="H421" s="33">
        <f t="shared" si="37"/>
        <v>55.17950291473683</v>
      </c>
      <c r="I421" s="33">
        <f t="shared" si="37"/>
        <v>37.327832329350613</v>
      </c>
      <c r="J421" s="33">
        <f t="shared" si="37"/>
        <v>19.476161743964411</v>
      </c>
      <c r="K421" s="33" t="str">
        <f t="shared" si="37"/>
        <v>-</v>
      </c>
    </row>
    <row r="422" spans="3:11">
      <c r="C422" s="5">
        <f t="shared" si="38"/>
        <v>295050060.00999999</v>
      </c>
      <c r="D422" s="18">
        <f t="shared" si="39"/>
        <v>113.83104167052468</v>
      </c>
      <c r="E422" s="18">
        <f t="shared" si="40"/>
        <v>9.4859201392103909</v>
      </c>
      <c r="F422" s="18">
        <f t="shared" si="35"/>
        <v>25.182745512052175</v>
      </c>
      <c r="G422" s="33">
        <f t="shared" si="37"/>
        <v>81.941857134273405</v>
      </c>
      <c r="H422" s="33">
        <f t="shared" si="37"/>
        <v>55.164351256194095</v>
      </c>
      <c r="I422" s="33">
        <f t="shared" si="37"/>
        <v>37.312680670807879</v>
      </c>
      <c r="J422" s="33">
        <f t="shared" si="37"/>
        <v>19.461010085421663</v>
      </c>
      <c r="K422" s="33" t="str">
        <f t="shared" si="37"/>
        <v>-</v>
      </c>
    </row>
    <row r="423" spans="3:11">
      <c r="C423" s="5">
        <f t="shared" si="38"/>
        <v>296050060.00999999</v>
      </c>
      <c r="D423" s="18">
        <f t="shared" si="39"/>
        <v>114.21684413966049</v>
      </c>
      <c r="E423" s="18">
        <f t="shared" si="40"/>
        <v>9.5180703449717079</v>
      </c>
      <c r="F423" s="18">
        <f t="shared" si="35"/>
        <v>25.186129036839773</v>
      </c>
      <c r="G423" s="33">
        <f t="shared" si="37"/>
        <v>81.926756741791991</v>
      </c>
      <c r="H423" s="33">
        <f t="shared" si="37"/>
        <v>55.149250863712666</v>
      </c>
      <c r="I423" s="33">
        <f t="shared" si="37"/>
        <v>37.297580278326464</v>
      </c>
      <c r="J423" s="33">
        <f t="shared" si="37"/>
        <v>19.445909692940234</v>
      </c>
      <c r="K423" s="33" t="str">
        <f t="shared" si="37"/>
        <v>-</v>
      </c>
    </row>
    <row r="424" spans="3:11">
      <c r="C424" s="5">
        <f t="shared" si="38"/>
        <v>297050060.00999999</v>
      </c>
      <c r="D424" s="18">
        <f t="shared" si="39"/>
        <v>114.60264660879629</v>
      </c>
      <c r="E424" s="18">
        <f t="shared" si="40"/>
        <v>9.5502205507330249</v>
      </c>
      <c r="F424" s="18">
        <f t="shared" si="35"/>
        <v>25.189501151981357</v>
      </c>
      <c r="G424" s="33">
        <f t="shared" si="37"/>
        <v>81.911707269621104</v>
      </c>
      <c r="H424" s="33">
        <f t="shared" si="37"/>
        <v>55.134201391541779</v>
      </c>
      <c r="I424" s="33">
        <f t="shared" si="37"/>
        <v>37.282530806155577</v>
      </c>
      <c r="J424" s="33">
        <f t="shared" si="37"/>
        <v>19.430860220769347</v>
      </c>
      <c r="K424" s="33" t="str">
        <f t="shared" si="37"/>
        <v>-</v>
      </c>
    </row>
    <row r="425" spans="3:11">
      <c r="C425" s="5">
        <f t="shared" si="38"/>
        <v>298050060.00999999</v>
      </c>
      <c r="D425" s="18">
        <f t="shared" si="39"/>
        <v>114.98844907793209</v>
      </c>
      <c r="E425" s="18">
        <f t="shared" si="40"/>
        <v>9.5823707564943419</v>
      </c>
      <c r="F425" s="18">
        <f t="shared" si="35"/>
        <v>25.192861934167734</v>
      </c>
      <c r="G425" s="33">
        <f t="shared" si="37"/>
        <v>81.89670837549599</v>
      </c>
      <c r="H425" s="33">
        <f t="shared" si="37"/>
        <v>55.11920249741668</v>
      </c>
      <c r="I425" s="33">
        <f t="shared" si="37"/>
        <v>37.267531912030464</v>
      </c>
      <c r="J425" s="33">
        <f t="shared" si="37"/>
        <v>19.415861326644261</v>
      </c>
      <c r="K425" s="33" t="str">
        <f t="shared" si="37"/>
        <v>-</v>
      </c>
    </row>
    <row r="426" spans="3:11">
      <c r="C426" s="5">
        <f t="shared" si="38"/>
        <v>299050060.00999999</v>
      </c>
      <c r="D426" s="18">
        <f t="shared" si="39"/>
        <v>115.3742515470679</v>
      </c>
      <c r="E426" s="18">
        <f t="shared" si="40"/>
        <v>9.6145209622556589</v>
      </c>
      <c r="F426" s="18">
        <f t="shared" si="35"/>
        <v>25.196211459319095</v>
      </c>
      <c r="G426" s="33">
        <f t="shared" si="37"/>
        <v>81.881759720591106</v>
      </c>
      <c r="H426" s="33">
        <f t="shared" si="37"/>
        <v>55.104253842511781</v>
      </c>
      <c r="I426" s="33">
        <f t="shared" si="37"/>
        <v>37.252583257125579</v>
      </c>
      <c r="J426" s="33">
        <f t="shared" si="37"/>
        <v>19.400912671739349</v>
      </c>
      <c r="K426" s="33" t="str">
        <f t="shared" si="37"/>
        <v>-</v>
      </c>
    </row>
    <row r="427" spans="3:11">
      <c r="C427" s="5">
        <f t="shared" si="38"/>
        <v>300050060.00999999</v>
      </c>
      <c r="D427" s="18">
        <f t="shared" si="39"/>
        <v>115.7600540162037</v>
      </c>
      <c r="E427" s="18">
        <f t="shared" si="40"/>
        <v>9.6466711680169759</v>
      </c>
      <c r="F427" s="18">
        <f t="shared" si="35"/>
        <v>25.199549802595264</v>
      </c>
      <c r="G427" s="33">
        <f t="shared" si="37"/>
        <v>81.866860969474331</v>
      </c>
      <c r="H427" s="33">
        <f t="shared" si="37"/>
        <v>55.089355091395007</v>
      </c>
      <c r="I427" s="33">
        <f t="shared" si="37"/>
        <v>37.23768450600879</v>
      </c>
      <c r="J427" s="33">
        <f t="shared" si="37"/>
        <v>19.386013920622588</v>
      </c>
      <c r="K427" s="33" t="str">
        <f t="shared" si="37"/>
        <v>-</v>
      </c>
    </row>
    <row r="428" spans="3:11">
      <c r="C428" s="5">
        <f t="shared" si="38"/>
        <v>301050060.00999999</v>
      </c>
      <c r="D428" s="18">
        <f t="shared" si="39"/>
        <v>116.14585648533951</v>
      </c>
      <c r="E428" s="18">
        <f t="shared" si="40"/>
        <v>9.6788213737782911</v>
      </c>
      <c r="F428" s="18">
        <f t="shared" si="35"/>
        <v>25.202877038405859</v>
      </c>
      <c r="G428" s="33">
        <f t="shared" si="37"/>
        <v>81.852011790061667</v>
      </c>
      <c r="H428" s="33">
        <f t="shared" si="37"/>
        <v>55.074505911982342</v>
      </c>
      <c r="I428" s="33">
        <f t="shared" si="37"/>
        <v>37.22283532659614</v>
      </c>
      <c r="J428" s="33">
        <f t="shared" si="37"/>
        <v>19.371164741209924</v>
      </c>
      <c r="K428" s="33" t="str">
        <f t="shared" si="37"/>
        <v>-</v>
      </c>
    </row>
    <row r="429" spans="3:11">
      <c r="C429" s="5">
        <f t="shared" si="38"/>
        <v>302050060.00999999</v>
      </c>
      <c r="D429" s="18">
        <f t="shared" si="39"/>
        <v>116.5316589544753</v>
      </c>
      <c r="E429" s="18">
        <f t="shared" si="40"/>
        <v>9.7109715795396081</v>
      </c>
      <c r="F429" s="18">
        <f t="shared" si="35"/>
        <v>25.206193240420209</v>
      </c>
      <c r="G429" s="33">
        <f t="shared" si="37"/>
        <v>81.837211853572981</v>
      </c>
      <c r="H429" s="33">
        <f t="shared" si="37"/>
        <v>55.059705975493657</v>
      </c>
      <c r="I429" s="33">
        <f t="shared" si="37"/>
        <v>37.20803539010744</v>
      </c>
      <c r="J429" s="33">
        <f t="shared" si="37"/>
        <v>19.356364804721238</v>
      </c>
      <c r="K429" s="33" t="str">
        <f t="shared" si="37"/>
        <v>-</v>
      </c>
    </row>
    <row r="430" spans="3:11">
      <c r="C430" s="5">
        <f t="shared" si="38"/>
        <v>303050060.00999999</v>
      </c>
      <c r="D430" s="18">
        <f t="shared" si="39"/>
        <v>116.9174614236111</v>
      </c>
      <c r="E430" s="18">
        <f t="shared" si="40"/>
        <v>9.7431217853009251</v>
      </c>
      <c r="F430" s="18">
        <f t="shared" si="35"/>
        <v>25.209498481577167</v>
      </c>
      <c r="G430" s="33">
        <f t="shared" si="37"/>
        <v>81.822460834488155</v>
      </c>
      <c r="H430" s="33">
        <f t="shared" si="37"/>
        <v>55.04495495640883</v>
      </c>
      <c r="I430" s="33">
        <f t="shared" si="37"/>
        <v>37.193284371022628</v>
      </c>
      <c r="J430" s="33">
        <f t="shared" si="37"/>
        <v>19.341613785636412</v>
      </c>
      <c r="K430" s="33" t="str">
        <f t="shared" si="37"/>
        <v>-</v>
      </c>
    </row>
    <row r="431" spans="3:11">
      <c r="C431" s="5">
        <f t="shared" si="38"/>
        <v>304050060.00999999</v>
      </c>
      <c r="D431" s="18">
        <f t="shared" si="39"/>
        <v>117.30326389274691</v>
      </c>
      <c r="E431" s="18">
        <f t="shared" si="40"/>
        <v>9.7752719910622421</v>
      </c>
      <c r="F431" s="18">
        <f t="shared" si="35"/>
        <v>25.212792834094717</v>
      </c>
      <c r="G431" s="33">
        <f t="shared" si="37"/>
        <v>81.807758410504292</v>
      </c>
      <c r="H431" s="33">
        <f t="shared" si="37"/>
        <v>55.030252532424981</v>
      </c>
      <c r="I431" s="33">
        <f t="shared" si="37"/>
        <v>37.178581947038765</v>
      </c>
      <c r="J431" s="33">
        <f t="shared" si="37"/>
        <v>19.326911361652549</v>
      </c>
      <c r="K431" s="33" t="str">
        <f t="shared" si="37"/>
        <v>-</v>
      </c>
    </row>
    <row r="432" spans="3:11">
      <c r="C432" s="5">
        <f t="shared" si="38"/>
        <v>305050060.00999999</v>
      </c>
      <c r="D432" s="18">
        <f t="shared" si="39"/>
        <v>117.68906636188271</v>
      </c>
      <c r="E432" s="18">
        <f t="shared" si="40"/>
        <v>9.8074221968235591</v>
      </c>
      <c r="F432" s="18">
        <f t="shared" si="35"/>
        <v>25.216076369479456</v>
      </c>
      <c r="G432" s="33">
        <f t="shared" si="37"/>
        <v>81.793104262493344</v>
      </c>
      <c r="H432" s="33">
        <f t="shared" si="37"/>
        <v>55.01559838441402</v>
      </c>
      <c r="I432" s="33">
        <f t="shared" si="37"/>
        <v>37.163927799027803</v>
      </c>
      <c r="J432" s="33">
        <f t="shared" si="37"/>
        <v>19.312257213641601</v>
      </c>
      <c r="K432" s="33" t="str">
        <f t="shared" si="37"/>
        <v>-</v>
      </c>
    </row>
    <row r="433" spans="3:11">
      <c r="C433" s="5">
        <f t="shared" si="38"/>
        <v>306050060.00999999</v>
      </c>
      <c r="D433" s="18">
        <f t="shared" si="39"/>
        <v>118.07486883101852</v>
      </c>
      <c r="E433" s="18">
        <f t="shared" si="40"/>
        <v>9.8395724025848761</v>
      </c>
      <c r="F433" s="18">
        <f t="shared" si="35"/>
        <v>25.219349158535895</v>
      </c>
      <c r="G433" s="33">
        <f t="shared" si="37"/>
        <v>81.778498074460586</v>
      </c>
      <c r="H433" s="33">
        <f t="shared" si="37"/>
        <v>55.000992196381276</v>
      </c>
      <c r="I433" s="33">
        <f t="shared" si="37"/>
        <v>37.149321610995059</v>
      </c>
      <c r="J433" s="33">
        <f t="shared" si="37"/>
        <v>19.297651025608843</v>
      </c>
      <c r="K433" s="33" t="str">
        <f t="shared" si="37"/>
        <v>-</v>
      </c>
    </row>
    <row r="434" spans="3:11">
      <c r="C434" s="5">
        <f t="shared" si="38"/>
        <v>307050060.00999999</v>
      </c>
      <c r="D434" s="18">
        <f>C434/$D$54</f>
        <v>118.46067130015432</v>
      </c>
      <c r="E434" s="18">
        <f t="shared" si="40"/>
        <v>9.8717226083461931</v>
      </c>
      <c r="F434" s="18">
        <f t="shared" si="35"/>
        <v>25.222611271375634</v>
      </c>
      <c r="G434" s="33">
        <f t="shared" si="37"/>
        <v>81.763939533503745</v>
      </c>
      <c r="H434" s="33">
        <f t="shared" si="37"/>
        <v>54.98643365542442</v>
      </c>
      <c r="I434" s="33">
        <f t="shared" si="37"/>
        <v>37.134763070038218</v>
      </c>
      <c r="J434" s="33">
        <f t="shared" si="37"/>
        <v>19.283092484652002</v>
      </c>
      <c r="K434" s="33" t="str">
        <f t="shared" si="37"/>
        <v>-</v>
      </c>
    </row>
    <row r="435" spans="3:11">
      <c r="C435" s="5">
        <f t="shared" si="38"/>
        <v>308050060.00999999</v>
      </c>
      <c r="D435" s="18">
        <f t="shared" si="39"/>
        <v>118.84647376929011</v>
      </c>
      <c r="E435" s="18">
        <f t="shared" si="40"/>
        <v>9.9038728141075101</v>
      </c>
      <c r="F435" s="18">
        <f t="shared" si="35"/>
        <v>25.225862777426361</v>
      </c>
      <c r="G435" s="33">
        <f t="shared" si="37"/>
        <v>81.749428329772755</v>
      </c>
      <c r="H435" s="33">
        <f t="shared" si="37"/>
        <v>54.97192245169343</v>
      </c>
      <c r="I435" s="33">
        <f t="shared" si="37"/>
        <v>37.120251866307214</v>
      </c>
      <c r="J435" s="33">
        <f t="shared" si="37"/>
        <v>19.268581280921012</v>
      </c>
      <c r="K435" s="33" t="str">
        <f t="shared" si="37"/>
        <v>-</v>
      </c>
    </row>
    <row r="436" spans="3:11">
      <c r="C436" s="5">
        <f t="shared" si="38"/>
        <v>309050060.00999999</v>
      </c>
      <c r="D436" s="18">
        <f t="shared" si="39"/>
        <v>119.23227623842592</v>
      </c>
      <c r="E436" s="18">
        <f t="shared" si="40"/>
        <v>9.9360230198688271</v>
      </c>
      <c r="F436" s="18">
        <f t="shared" si="35"/>
        <v>25.229103745440728</v>
      </c>
      <c r="G436" s="33">
        <f t="shared" si="37"/>
        <v>81.734964156430195</v>
      </c>
      <c r="H436" s="33">
        <f t="shared" si="37"/>
        <v>54.95745827835087</v>
      </c>
      <c r="I436" s="33">
        <f t="shared" si="37"/>
        <v>37.105787692964654</v>
      </c>
      <c r="J436" s="33">
        <f t="shared" si="37"/>
        <v>19.254117107578452</v>
      </c>
      <c r="K436" s="33" t="str">
        <f t="shared" si="37"/>
        <v>-</v>
      </c>
    </row>
    <row r="437" spans="3:11">
      <c r="C437" s="5">
        <f t="shared" si="38"/>
        <v>310050060.00999999</v>
      </c>
      <c r="D437" s="18">
        <f t="shared" si="39"/>
        <v>119.61807870756172</v>
      </c>
      <c r="E437" s="18">
        <f t="shared" si="40"/>
        <v>9.9681732256301441</v>
      </c>
      <c r="F437" s="18">
        <f t="shared" si="35"/>
        <v>25.232334243505058</v>
      </c>
      <c r="G437" s="33">
        <f t="shared" si="37"/>
        <v>81.720546709612407</v>
      </c>
      <c r="H437" s="33">
        <f t="shared" si="37"/>
        <v>54.943040831533082</v>
      </c>
      <c r="I437" s="33">
        <f t="shared" si="37"/>
        <v>37.091370246146866</v>
      </c>
      <c r="J437" s="33">
        <f t="shared" si="37"/>
        <v>19.239699660760664</v>
      </c>
      <c r="K437" s="33" t="str">
        <f t="shared" si="37"/>
        <v>-</v>
      </c>
    </row>
    <row r="438" spans="3:11">
      <c r="C438" s="5">
        <f t="shared" si="38"/>
        <v>311050060.00999999</v>
      </c>
      <c r="D438" s="18">
        <f t="shared" si="39"/>
        <v>120.00388117669753</v>
      </c>
      <c r="E438" s="18">
        <f t="shared" si="40"/>
        <v>10.000323431391461</v>
      </c>
      <c r="F438" s="18">
        <f t="shared" si="35"/>
        <v>25.235554339047955</v>
      </c>
      <c r="G438" s="33">
        <f t="shared" si="37"/>
        <v>81.706175688391085</v>
      </c>
      <c r="H438" s="33">
        <f t="shared" si="37"/>
        <v>54.928669810311774</v>
      </c>
      <c r="I438" s="33">
        <f t="shared" si="37"/>
        <v>37.076999224925558</v>
      </c>
      <c r="J438" s="33">
        <f t="shared" si="37"/>
        <v>19.225328639539356</v>
      </c>
      <c r="K438" s="33" t="str">
        <f t="shared" si="37"/>
        <v>-</v>
      </c>
    </row>
    <row r="439" spans="3:11">
      <c r="D439" s="18"/>
      <c r="E439" s="18"/>
    </row>
  </sheetData>
  <dataConsolidate/>
  <pageMargins left="0.511811024" right="0.511811024" top="0.78740157499999996" bottom="0.78740157499999996" header="0.31496062000000002" footer="0.31496062000000002"/>
  <pageSetup paperSize="9" scale="52" orientation="landscape" horizontalDpi="0" verticalDpi="0" r:id="rId1"/>
  <rowBreaks count="1" manualBreakCount="1">
    <brk id="50" max="4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662C-89BB-4211-80C3-6EA2EA796FC9}">
  <dimension ref="B3:X105"/>
  <sheetViews>
    <sheetView zoomScale="55" zoomScaleNormal="55" zoomScaleSheetLayoutView="55" workbookViewId="0"/>
  </sheetViews>
  <sheetFormatPr defaultRowHeight="15"/>
  <cols>
    <col min="1" max="1" width="5.7109375" customWidth="1"/>
    <col min="2" max="2" width="23.42578125" bestFit="1" customWidth="1"/>
    <col min="3" max="3" width="12" bestFit="1" customWidth="1"/>
    <col min="4" max="4" width="14.85546875" bestFit="1" customWidth="1"/>
    <col min="5" max="5" width="14.28515625" customWidth="1"/>
    <col min="6" max="6" width="13.140625" customWidth="1"/>
    <col min="7" max="7" width="20" customWidth="1"/>
    <col min="8" max="8" width="13.140625" customWidth="1"/>
    <col min="9" max="9" width="13" customWidth="1"/>
    <col min="10" max="10" width="14.5703125" customWidth="1"/>
    <col min="11" max="11" width="13.28515625" customWidth="1"/>
    <col min="12" max="13" width="14.28515625" customWidth="1"/>
    <col min="14" max="14" width="13.28515625" customWidth="1"/>
    <col min="15" max="15" width="12.85546875" customWidth="1"/>
    <col min="16" max="17" width="12.7109375" customWidth="1"/>
    <col min="18" max="19" width="10.7109375" customWidth="1"/>
    <col min="20" max="21" width="10.7109375" style="25" customWidth="1"/>
    <col min="22" max="23" width="10.7109375" customWidth="1"/>
    <col min="24" max="24" width="15.7109375" customWidth="1"/>
  </cols>
  <sheetData>
    <row r="3" spans="2:19" ht="15.75">
      <c r="B3" s="13" t="s">
        <v>28</v>
      </c>
    </row>
    <row r="4" spans="2:19">
      <c r="B4" s="14" t="s">
        <v>29</v>
      </c>
    </row>
    <row r="5" spans="2:19">
      <c r="B5" s="14" t="s">
        <v>30</v>
      </c>
    </row>
    <row r="6" spans="2:19">
      <c r="B6" s="14" t="s">
        <v>31</v>
      </c>
    </row>
    <row r="8" spans="2:19" ht="15.75">
      <c r="B8" s="16" t="s">
        <v>33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26" spans="2:19" ht="15.75">
      <c r="B26" s="16" t="s">
        <v>32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9" spans="2:19">
      <c r="B29" s="1" t="s">
        <v>0</v>
      </c>
      <c r="G29" s="1" t="s">
        <v>1</v>
      </c>
    </row>
    <row r="30" spans="2:19">
      <c r="B30" t="s">
        <v>2</v>
      </c>
    </row>
    <row r="31" spans="2:19">
      <c r="C31" s="5" t="s">
        <v>13</v>
      </c>
      <c r="D31" s="5" t="s">
        <v>14</v>
      </c>
      <c r="E31" s="5" t="s">
        <v>25</v>
      </c>
      <c r="H31" s="5" t="s">
        <v>19</v>
      </c>
      <c r="I31" s="5" t="s">
        <v>24</v>
      </c>
    </row>
    <row r="32" spans="2:19">
      <c r="B32" s="2" t="s">
        <v>85</v>
      </c>
      <c r="C32" s="3">
        <v>2000</v>
      </c>
      <c r="D32" s="3">
        <v>609.6</v>
      </c>
      <c r="E32" s="11">
        <f>D32*100</f>
        <v>60960</v>
      </c>
      <c r="G32" s="4" t="s">
        <v>3</v>
      </c>
      <c r="H32" s="3">
        <v>0.33</v>
      </c>
      <c r="I32" s="3">
        <f>3.3/10000</f>
        <v>3.3E-4</v>
      </c>
    </row>
    <row r="33" spans="2:9">
      <c r="B33" s="8" t="s">
        <v>12</v>
      </c>
      <c r="C33" s="3">
        <v>0.29160000000000003</v>
      </c>
      <c r="D33" s="3">
        <v>8.8900000000000007E-2</v>
      </c>
      <c r="E33" s="11">
        <f t="shared" ref="E33:E34" si="0">D33*100</f>
        <v>8.89</v>
      </c>
    </row>
    <row r="34" spans="2:9">
      <c r="B34" s="9" t="s">
        <v>21</v>
      </c>
      <c r="C34" s="3">
        <v>10</v>
      </c>
      <c r="D34" s="3">
        <v>3.048</v>
      </c>
      <c r="E34" s="11">
        <f t="shared" si="0"/>
        <v>304.8</v>
      </c>
    </row>
    <row r="35" spans="2:9">
      <c r="B35" s="9"/>
      <c r="C35" s="9"/>
      <c r="D35" s="9"/>
      <c r="H35" s="5" t="s">
        <v>27</v>
      </c>
      <c r="I35" s="5" t="s">
        <v>18</v>
      </c>
    </row>
    <row r="36" spans="2:9">
      <c r="G36" s="2" t="s">
        <v>17</v>
      </c>
      <c r="H36" s="3">
        <v>1.5</v>
      </c>
      <c r="I36" s="3">
        <v>1.5</v>
      </c>
    </row>
    <row r="37" spans="2:9">
      <c r="B37" t="s">
        <v>5</v>
      </c>
    </row>
    <row r="38" spans="2:9">
      <c r="B38" s="2" t="s">
        <v>6</v>
      </c>
      <c r="C38" s="3">
        <v>0.15</v>
      </c>
    </row>
    <row r="39" spans="2:9">
      <c r="B39" s="4" t="s">
        <v>7</v>
      </c>
      <c r="C39" s="3">
        <v>0.2</v>
      </c>
    </row>
    <row r="41" spans="2:9">
      <c r="C41" s="5" t="s">
        <v>20</v>
      </c>
      <c r="D41" s="5" t="s">
        <v>4</v>
      </c>
      <c r="G41" s="24" t="s">
        <v>86</v>
      </c>
    </row>
    <row r="42" spans="2:9">
      <c r="B42" s="2" t="s">
        <v>8</v>
      </c>
      <c r="C42" s="6">
        <f>1.5/100000</f>
        <v>1.5E-5</v>
      </c>
      <c r="D42" s="7">
        <f>C42/0.068046</f>
        <v>2.2043911471651532E-4</v>
      </c>
    </row>
    <row r="43" spans="2:9">
      <c r="G43" t="s">
        <v>57</v>
      </c>
    </row>
    <row r="44" spans="2:9">
      <c r="C44" s="5" t="s">
        <v>23</v>
      </c>
      <c r="D44" s="5" t="s">
        <v>26</v>
      </c>
      <c r="G44" s="2" t="s">
        <v>59</v>
      </c>
      <c r="H44" s="28">
        <f>$C$45*$I$36</f>
        <v>7.7699999999999991E-3</v>
      </c>
    </row>
    <row r="45" spans="2:9">
      <c r="B45" s="2" t="s">
        <v>22</v>
      </c>
      <c r="C45" s="3">
        <f>518/100000</f>
        <v>5.1799999999999997E-3</v>
      </c>
      <c r="D45" s="12">
        <f>C45*1000000</f>
        <v>5180</v>
      </c>
      <c r="G45" s="2" t="s">
        <v>58</v>
      </c>
      <c r="H45" s="28">
        <f>H44*1000000</f>
        <v>7769.9999999999991</v>
      </c>
    </row>
    <row r="47" spans="2:9">
      <c r="C47" s="5" t="s">
        <v>15</v>
      </c>
      <c r="D47" s="5" t="s">
        <v>16</v>
      </c>
      <c r="E47" s="5" t="s">
        <v>9</v>
      </c>
      <c r="G47" t="s">
        <v>60</v>
      </c>
      <c r="H47" s="28">
        <f>16*$H$45*$H$32/($C$38*$E$34*PI()^2)</f>
        <v>90.917811715596955</v>
      </c>
    </row>
    <row r="48" spans="2:9">
      <c r="B48" s="2" t="s">
        <v>10</v>
      </c>
      <c r="C48" s="3">
        <v>2200</v>
      </c>
      <c r="D48" s="10">
        <f>15.17*1000000</f>
        <v>15170000</v>
      </c>
      <c r="E48" s="11">
        <f>C48*0.068046</f>
        <v>149.7012</v>
      </c>
      <c r="G48" s="4" t="s">
        <v>61</v>
      </c>
      <c r="H48" s="26">
        <v>1.78108</v>
      </c>
    </row>
    <row r="51" spans="2:23">
      <c r="B51" s="24"/>
    </row>
    <row r="52" spans="2:23">
      <c r="B52" s="24" t="s">
        <v>130</v>
      </c>
    </row>
    <row r="53" spans="2:23">
      <c r="B53" s="24"/>
    </row>
    <row r="54" spans="2:23">
      <c r="B54" t="s">
        <v>128</v>
      </c>
      <c r="C54" s="40">
        <v>594.36</v>
      </c>
    </row>
    <row r="55" spans="2:23">
      <c r="B55" t="s">
        <v>129</v>
      </c>
      <c r="C55" s="34">
        <v>0</v>
      </c>
    </row>
    <row r="56" spans="2:23">
      <c r="B56" s="24"/>
    </row>
    <row r="57" spans="2:23">
      <c r="B57" t="s">
        <v>131</v>
      </c>
      <c r="C57" s="28">
        <f>C54*100</f>
        <v>59436</v>
      </c>
      <c r="D57" s="35" t="s">
        <v>87</v>
      </c>
      <c r="E57" s="35" t="s">
        <v>108</v>
      </c>
      <c r="F57" s="35" t="s">
        <v>109</v>
      </c>
      <c r="G57" s="35" t="s">
        <v>110</v>
      </c>
      <c r="H57" s="35" t="s">
        <v>111</v>
      </c>
      <c r="I57" s="35" t="s">
        <v>112</v>
      </c>
      <c r="J57" s="35" t="s">
        <v>113</v>
      </c>
      <c r="K57" s="35" t="s">
        <v>114</v>
      </c>
      <c r="L57" s="35" t="s">
        <v>115</v>
      </c>
      <c r="M57" s="35" t="s">
        <v>116</v>
      </c>
      <c r="N57" s="35" t="s">
        <v>117</v>
      </c>
      <c r="O57" s="35" t="s">
        <v>118</v>
      </c>
      <c r="P57" s="35" t="s">
        <v>119</v>
      </c>
      <c r="Q57" s="35" t="s">
        <v>120</v>
      </c>
      <c r="R57" s="35" t="s">
        <v>121</v>
      </c>
      <c r="S57" s="35" t="s">
        <v>122</v>
      </c>
      <c r="T57" s="35" t="s">
        <v>123</v>
      </c>
      <c r="U57" s="35" t="s">
        <v>124</v>
      </c>
      <c r="V57" s="35" t="s">
        <v>125</v>
      </c>
      <c r="W57" s="35" t="s">
        <v>126</v>
      </c>
    </row>
    <row r="58" spans="2:23">
      <c r="B58" t="s">
        <v>132</v>
      </c>
      <c r="C58" s="28">
        <f>C55*100</f>
        <v>0</v>
      </c>
      <c r="D58" s="35" t="str">
        <f>MID(D$57,2,2)</f>
        <v>1</v>
      </c>
      <c r="E58" s="35" t="str">
        <f t="shared" ref="E58:W58" si="1">MID(E$57,2,2)</f>
        <v>2</v>
      </c>
      <c r="F58" s="35" t="str">
        <f t="shared" si="1"/>
        <v>3</v>
      </c>
      <c r="G58" s="35" t="str">
        <f t="shared" si="1"/>
        <v>4</v>
      </c>
      <c r="H58" s="35" t="str">
        <f t="shared" si="1"/>
        <v>5</v>
      </c>
      <c r="I58" s="35" t="str">
        <f t="shared" si="1"/>
        <v>6</v>
      </c>
      <c r="J58" s="35" t="str">
        <f t="shared" si="1"/>
        <v>7</v>
      </c>
      <c r="K58" s="35" t="str">
        <f t="shared" si="1"/>
        <v>8</v>
      </c>
      <c r="L58" s="35" t="str">
        <f t="shared" si="1"/>
        <v>9</v>
      </c>
      <c r="M58" s="35" t="str">
        <f t="shared" si="1"/>
        <v>10</v>
      </c>
      <c r="N58" s="35" t="str">
        <f t="shared" si="1"/>
        <v>11</v>
      </c>
      <c r="O58" s="35" t="str">
        <f t="shared" si="1"/>
        <v>12</v>
      </c>
      <c r="P58" s="35" t="str">
        <f t="shared" si="1"/>
        <v>13</v>
      </c>
      <c r="Q58" s="35" t="str">
        <f t="shared" si="1"/>
        <v>14</v>
      </c>
      <c r="R58" s="35" t="str">
        <f t="shared" si="1"/>
        <v>15</v>
      </c>
      <c r="S58" s="35" t="str">
        <f t="shared" si="1"/>
        <v>16</v>
      </c>
      <c r="T58" s="35" t="str">
        <f t="shared" si="1"/>
        <v>17</v>
      </c>
      <c r="U58" s="35" t="str">
        <f t="shared" si="1"/>
        <v>18</v>
      </c>
      <c r="V58" s="35" t="str">
        <f t="shared" si="1"/>
        <v>19</v>
      </c>
      <c r="W58" s="35" t="str">
        <f t="shared" si="1"/>
        <v>20</v>
      </c>
    </row>
    <row r="59" spans="2:23">
      <c r="B59" s="21" t="s">
        <v>88</v>
      </c>
      <c r="C59" s="21" t="str">
        <f>MID($B59,2,2)</f>
        <v>1</v>
      </c>
      <c r="D59" s="36">
        <f t="shared" ref="D59:M68" si="2">(COS(((2*D$58+1)*PI()/$E$32)*$C$57)*COS(((2*$C59+1)*PI()/$E$32)*$C$58))/((2*D$58+1)^2+(2*$C59+1)^2)</f>
        <v>-5.402055113320426E-2</v>
      </c>
      <c r="E59" s="36">
        <f t="shared" si="2"/>
        <v>-2.7172927426802541E-2</v>
      </c>
      <c r="F59" s="36">
        <f t="shared" si="2"/>
        <v>-1.4700692488863625E-2</v>
      </c>
      <c r="G59" s="36">
        <f t="shared" si="2"/>
        <v>-8.4489551733336662E-3</v>
      </c>
      <c r="H59" s="36">
        <f t="shared" si="2"/>
        <v>-4.9957542179244535E-3</v>
      </c>
      <c r="I59" s="36">
        <f t="shared" si="2"/>
        <v>-2.9353851950334534E-3</v>
      </c>
      <c r="J59" s="36">
        <f t="shared" si="2"/>
        <v>-1.6353992836114614E-3</v>
      </c>
      <c r="K59" s="36">
        <f t="shared" si="2"/>
        <v>-7.8337370421443966E-4</v>
      </c>
      <c r="L59" s="36">
        <f t="shared" si="2"/>
        <v>-2.1205161007524688E-4</v>
      </c>
      <c r="M59" s="36">
        <f t="shared" si="2"/>
        <v>1.7435354606185665E-4</v>
      </c>
      <c r="N59" s="36">
        <f t="shared" ref="N59:W68" si="3">(COS(((2*N$58+1)*PI()/$E$32)*$C$57)*COS(((2*$C59+1)*PI()/$E$32)*$C$58))/((2*N$58+1)^2+(2*$C59+1)^2)</f>
        <v>4.3391331571730692E-4</v>
      </c>
      <c r="O59" s="36">
        <f t="shared" si="3"/>
        <v>6.0360162833609328E-4</v>
      </c>
      <c r="P59" s="36">
        <f t="shared" si="3"/>
        <v>7.0799263511645482E-4</v>
      </c>
      <c r="Q59" s="36">
        <f t="shared" si="3"/>
        <v>7.6405652744728316E-4</v>
      </c>
      <c r="R59" s="36">
        <f t="shared" si="3"/>
        <v>7.8392367587632752E-4</v>
      </c>
      <c r="S59" s="36">
        <f t="shared" si="3"/>
        <v>7.7653931179789699E-4</v>
      </c>
      <c r="T59" s="36">
        <f t="shared" si="3"/>
        <v>7.486868172700905E-4</v>
      </c>
      <c r="U59" s="36">
        <f t="shared" si="3"/>
        <v>7.0563854890977969E-4</v>
      </c>
      <c r="V59" s="36">
        <f t="shared" si="3"/>
        <v>6.5157995668831895E-4</v>
      </c>
      <c r="W59" s="36">
        <f t="shared" si="3"/>
        <v>5.8989191345155359E-4</v>
      </c>
    </row>
    <row r="60" spans="2:23">
      <c r="B60" s="21" t="s">
        <v>89</v>
      </c>
      <c r="C60" s="21" t="str">
        <f t="shared" ref="C60:C78" si="4">MID($B60,2,2)</f>
        <v>2</v>
      </c>
      <c r="D60" s="36">
        <f t="shared" si="2"/>
        <v>-2.8599115305814021E-2</v>
      </c>
      <c r="E60" s="36">
        <f t="shared" si="2"/>
        <v>-1.8477590650225729E-2</v>
      </c>
      <c r="F60" s="36">
        <f t="shared" si="2"/>
        <v>-1.1522164383163381E-2</v>
      </c>
      <c r="G60" s="36">
        <f t="shared" si="2"/>
        <v>-7.1736411849059427E-3</v>
      </c>
      <c r="H60" s="36">
        <f t="shared" si="2"/>
        <v>-4.4482743036313626E-3</v>
      </c>
      <c r="I60" s="36">
        <f t="shared" si="2"/>
        <v>-2.6932915707007974E-3</v>
      </c>
      <c r="J60" s="36">
        <f t="shared" si="2"/>
        <v>-1.5307337294603279E-3</v>
      </c>
      <c r="K60" s="36">
        <f t="shared" si="2"/>
        <v>-7.4345657278950005E-4</v>
      </c>
      <c r="L60" s="36">
        <f t="shared" si="2"/>
        <v>-2.0326190603067707E-4</v>
      </c>
      <c r="M60" s="36">
        <f t="shared" si="2"/>
        <v>1.6836715821423926E-4</v>
      </c>
      <c r="N60" s="36">
        <f t="shared" si="3"/>
        <v>4.2138152320561574E-4</v>
      </c>
      <c r="O60" s="36">
        <f t="shared" si="3"/>
        <v>5.8874374210012785E-4</v>
      </c>
      <c r="P60" s="36">
        <f t="shared" si="3"/>
        <v>6.9296891872141077E-4</v>
      </c>
      <c r="Q60" s="36">
        <f t="shared" si="3"/>
        <v>7.4994000961915784E-4</v>
      </c>
      <c r="R60" s="36">
        <f t="shared" si="3"/>
        <v>7.7120280486819241E-4</v>
      </c>
      <c r="S60" s="36">
        <f t="shared" si="3"/>
        <v>7.6538614394442621E-4</v>
      </c>
      <c r="T60" s="36">
        <f t="shared" si="3"/>
        <v>7.3910362600903331E-4</v>
      </c>
      <c r="U60" s="36">
        <f t="shared" si="3"/>
        <v>6.9753939770278081E-4</v>
      </c>
      <c r="V60" s="36">
        <f t="shared" si="3"/>
        <v>6.4483656774458483E-4</v>
      </c>
      <c r="W60" s="36">
        <f t="shared" si="3"/>
        <v>5.8435951567006189E-4</v>
      </c>
    </row>
    <row r="61" spans="2:23">
      <c r="B61" s="21" t="s">
        <v>90</v>
      </c>
      <c r="C61" s="21" t="str">
        <f t="shared" si="4"/>
        <v>3</v>
      </c>
      <c r="D61" s="36">
        <f t="shared" si="2"/>
        <v>-1.676499862754615E-2</v>
      </c>
      <c r="E61" s="36">
        <f t="shared" si="2"/>
        <v>-1.2484858547449816E-2</v>
      </c>
      <c r="F61" s="36">
        <f t="shared" si="2"/>
        <v>-8.7004098403478582E-3</v>
      </c>
      <c r="G61" s="36">
        <f t="shared" si="2"/>
        <v>-5.8492766584617691E-3</v>
      </c>
      <c r="H61" s="36">
        <f t="shared" si="2"/>
        <v>-3.820282637236347E-3</v>
      </c>
      <c r="I61" s="36">
        <f t="shared" si="2"/>
        <v>-2.3967824069539207E-3</v>
      </c>
      <c r="J61" s="36">
        <f t="shared" si="2"/>
        <v>-1.3966548626462845E-3</v>
      </c>
      <c r="K61" s="36">
        <f t="shared" si="2"/>
        <v>-6.9066675697012725E-4</v>
      </c>
      <c r="L61" s="36">
        <f t="shared" si="2"/>
        <v>-1.9136364811668622E-4</v>
      </c>
      <c r="M61" s="36">
        <f t="shared" si="2"/>
        <v>1.6012060352619487E-4</v>
      </c>
      <c r="N61" s="36">
        <f t="shared" si="3"/>
        <v>4.0388471255347941E-4</v>
      </c>
      <c r="O61" s="36">
        <f t="shared" si="3"/>
        <v>5.6777957324196304E-4</v>
      </c>
      <c r="P61" s="36">
        <f t="shared" si="3"/>
        <v>6.715919854960716E-4</v>
      </c>
      <c r="Q61" s="36">
        <f t="shared" si="3"/>
        <v>7.2971690823616926E-4</v>
      </c>
      <c r="R61" s="36">
        <f t="shared" si="3"/>
        <v>7.5287719366340367E-4</v>
      </c>
      <c r="S61" s="36">
        <f t="shared" si="3"/>
        <v>7.4924443264858594E-4</v>
      </c>
      <c r="T61" s="36">
        <f t="shared" si="3"/>
        <v>7.2518016680635136E-4</v>
      </c>
      <c r="U61" s="36">
        <f t="shared" si="3"/>
        <v>6.8573337122544177E-4</v>
      </c>
      <c r="V61" s="36">
        <f t="shared" si="3"/>
        <v>6.3497919346059111E-4</v>
      </c>
      <c r="W61" s="36">
        <f t="shared" si="3"/>
        <v>5.7625279406539056E-4</v>
      </c>
    </row>
    <row r="62" spans="2:23">
      <c r="B62" s="21" t="s">
        <v>91</v>
      </c>
      <c r="C62" s="21" t="str">
        <f t="shared" si="4"/>
        <v>4</v>
      </c>
      <c r="D62" s="36">
        <f t="shared" si="2"/>
        <v>-1.0804110226640852E-2</v>
      </c>
      <c r="E62" s="36">
        <f t="shared" si="2"/>
        <v>-8.7158446463328904E-3</v>
      </c>
      <c r="F62" s="36">
        <f t="shared" si="2"/>
        <v>-6.5587704950314631E-3</v>
      </c>
      <c r="G62" s="36">
        <f t="shared" si="2"/>
        <v>-4.6938639851853703E-3</v>
      </c>
      <c r="H62" s="36">
        <f t="shared" si="2"/>
        <v>-3.2150893481692031E-3</v>
      </c>
      <c r="I62" s="36">
        <f t="shared" si="2"/>
        <v>-2.0899942588638188E-3</v>
      </c>
      <c r="J62" s="36">
        <f t="shared" si="2"/>
        <v>-1.2505994521734703E-3</v>
      </c>
      <c r="K62" s="36">
        <f t="shared" si="2"/>
        <v>-6.3093341582676492E-4</v>
      </c>
      <c r="L62" s="36">
        <f t="shared" si="2"/>
        <v>-1.7750926635258223E-4</v>
      </c>
      <c r="M62" s="36">
        <f t="shared" si="2"/>
        <v>1.5030478108780745E-4</v>
      </c>
      <c r="N62" s="36">
        <f t="shared" si="3"/>
        <v>3.8269731779657561E-4</v>
      </c>
      <c r="O62" s="36">
        <f t="shared" si="3"/>
        <v>5.4204452176357385E-4</v>
      </c>
      <c r="P62" s="36">
        <f t="shared" si="3"/>
        <v>6.4505995643943667E-4</v>
      </c>
      <c r="Q62" s="36">
        <f t="shared" si="3"/>
        <v>7.0439050795031522E-4</v>
      </c>
      <c r="R62" s="36">
        <f t="shared" si="3"/>
        <v>7.2975620499043925E-4</v>
      </c>
      <c r="S62" s="36">
        <f t="shared" si="3"/>
        <v>7.2875227722571866E-4</v>
      </c>
      <c r="T62" s="36">
        <f t="shared" si="3"/>
        <v>7.0741158691523095E-4</v>
      </c>
      <c r="U62" s="36">
        <f t="shared" si="3"/>
        <v>6.7059994510184587E-4</v>
      </c>
      <c r="V62" s="36">
        <f t="shared" si="3"/>
        <v>6.2229546425288898E-4</v>
      </c>
      <c r="W62" s="36">
        <f t="shared" si="3"/>
        <v>5.6578736307214851E-4</v>
      </c>
    </row>
    <row r="63" spans="2:23">
      <c r="B63" s="21" t="s">
        <v>92</v>
      </c>
      <c r="C63" s="21" t="str">
        <f t="shared" si="4"/>
        <v>5</v>
      </c>
      <c r="D63" s="36">
        <f t="shared" si="2"/>
        <v>-7.4797686184436664E-3</v>
      </c>
      <c r="E63" s="36">
        <f t="shared" si="2"/>
        <v>-6.3279420035019613E-3</v>
      </c>
      <c r="F63" s="36">
        <f t="shared" si="2"/>
        <v>-5.0155303785534714E-3</v>
      </c>
      <c r="G63" s="36">
        <f t="shared" si="2"/>
        <v>-3.7643859683169799E-3</v>
      </c>
      <c r="H63" s="36">
        <f t="shared" si="2"/>
        <v>-2.6836696211990866E-3</v>
      </c>
      <c r="I63" s="36">
        <f t="shared" si="2"/>
        <v>-1.8017191886757057E-3</v>
      </c>
      <c r="J63" s="36">
        <f t="shared" si="2"/>
        <v>-1.1060214808239362E-3</v>
      </c>
      <c r="K63" s="36">
        <f t="shared" si="2"/>
        <v>-5.6937893623390978E-4</v>
      </c>
      <c r="L63" s="36">
        <f t="shared" si="2"/>
        <v>-1.6277820690423515E-4</v>
      </c>
      <c r="M63" s="36">
        <f t="shared" si="2"/>
        <v>1.3960693190006316E-4</v>
      </c>
      <c r="N63" s="36">
        <f t="shared" si="3"/>
        <v>3.5914671362447865E-4</v>
      </c>
      <c r="O63" s="36">
        <f t="shared" si="3"/>
        <v>5.1298047233925355E-4</v>
      </c>
      <c r="P63" s="36">
        <f t="shared" si="3"/>
        <v>6.1470419378346311E-4</v>
      </c>
      <c r="Q63" s="36">
        <f t="shared" si="3"/>
        <v>6.7510192134115452E-4</v>
      </c>
      <c r="R63" s="36">
        <f t="shared" si="3"/>
        <v>7.0277815674680004E-4</v>
      </c>
      <c r="S63" s="36">
        <f t="shared" si="3"/>
        <v>7.0466129285462053E-4</v>
      </c>
      <c r="T63" s="36">
        <f t="shared" si="3"/>
        <v>6.8638895431745288E-4</v>
      </c>
      <c r="U63" s="36">
        <f t="shared" si="3"/>
        <v>6.5259726201186336E-4</v>
      </c>
      <c r="V63" s="36">
        <f t="shared" si="3"/>
        <v>6.071360132357662E-4</v>
      </c>
      <c r="W63" s="36">
        <f t="shared" si="3"/>
        <v>5.5322826511272237E-4</v>
      </c>
    </row>
    <row r="64" spans="2:23">
      <c r="B64" s="21" t="s">
        <v>93</v>
      </c>
      <c r="C64" s="21" t="str">
        <f t="shared" si="4"/>
        <v>6</v>
      </c>
      <c r="D64" s="36">
        <f t="shared" si="2"/>
        <v>-5.4627523617847007E-3</v>
      </c>
      <c r="E64" s="36">
        <f t="shared" si="2"/>
        <v>-4.762265631501476E-3</v>
      </c>
      <c r="F64" s="36">
        <f t="shared" si="2"/>
        <v>-3.9111934144683037E-3</v>
      </c>
      <c r="G64" s="36">
        <f t="shared" si="2"/>
        <v>-3.0416238624001199E-3</v>
      </c>
      <c r="H64" s="36">
        <f t="shared" si="2"/>
        <v>-2.239476028724755E-3</v>
      </c>
      <c r="I64" s="36">
        <f t="shared" si="2"/>
        <v>-1.5458537417631796E-3</v>
      </c>
      <c r="J64" s="36">
        <f t="shared" si="2"/>
        <v>-9.7127774711949734E-4</v>
      </c>
      <c r="K64" s="36">
        <f t="shared" si="2"/>
        <v>-5.097060346198755E-4</v>
      </c>
      <c r="L64" s="36">
        <f t="shared" si="2"/>
        <v>-1.4803602967517236E-4</v>
      </c>
      <c r="M64" s="36">
        <f t="shared" si="2"/>
        <v>1.286214684062877E-4</v>
      </c>
      <c r="N64" s="36">
        <f t="shared" si="3"/>
        <v>3.344489453523082E-4</v>
      </c>
      <c r="O64" s="36">
        <f t="shared" si="3"/>
        <v>4.8196905839431126E-4</v>
      </c>
      <c r="P64" s="36">
        <f t="shared" si="3"/>
        <v>5.8184695402666335E-4</v>
      </c>
      <c r="Q64" s="36">
        <f t="shared" si="3"/>
        <v>6.4301786963385209E-4</v>
      </c>
      <c r="R64" s="36">
        <f t="shared" si="3"/>
        <v>6.7292563327436968E-4</v>
      </c>
      <c r="S64" s="36">
        <f t="shared" si="3"/>
        <v>6.7777437548019936E-4</v>
      </c>
      <c r="T64" s="36">
        <f t="shared" si="3"/>
        <v>6.6275432748299254E-4</v>
      </c>
      <c r="U64" s="36">
        <f t="shared" si="3"/>
        <v>6.3223011729367782E-4</v>
      </c>
      <c r="V64" s="36">
        <f t="shared" si="3"/>
        <v>5.8989191345155511E-4</v>
      </c>
      <c r="W64" s="36">
        <f t="shared" si="3"/>
        <v>5.3887423445033822E-4</v>
      </c>
    </row>
    <row r="65" spans="2:24">
      <c r="B65" s="21" t="s">
        <v>94</v>
      </c>
      <c r="C65" s="21" t="str">
        <f t="shared" si="4"/>
        <v>7</v>
      </c>
      <c r="D65" s="36">
        <f t="shared" si="2"/>
        <v>-4.1554270102464813E-3</v>
      </c>
      <c r="E65" s="36">
        <f t="shared" si="2"/>
        <v>-3.6955181300451457E-3</v>
      </c>
      <c r="F65" s="36">
        <f t="shared" si="2"/>
        <v>-3.1118254173506943E-3</v>
      </c>
      <c r="G65" s="36">
        <f t="shared" si="2"/>
        <v>-2.4849868156863724E-3</v>
      </c>
      <c r="H65" s="36">
        <f t="shared" si="2"/>
        <v>-1.8770174807230607E-3</v>
      </c>
      <c r="I65" s="36">
        <f t="shared" si="2"/>
        <v>-1.3261384891267885E-3</v>
      </c>
      <c r="J65" s="36">
        <f t="shared" si="2"/>
        <v>-8.5040762747795986E-4</v>
      </c>
      <c r="K65" s="36">
        <f t="shared" si="2"/>
        <v>-4.5417385964183465E-4</v>
      </c>
      <c r="L65" s="36">
        <f t="shared" si="2"/>
        <v>-1.3388924185638455E-4</v>
      </c>
      <c r="M65" s="36">
        <f t="shared" si="2"/>
        <v>1.1780645004179504E-4</v>
      </c>
      <c r="N65" s="36">
        <f t="shared" si="3"/>
        <v>3.0960923588317125E-4</v>
      </c>
      <c r="O65" s="36">
        <f t="shared" si="3"/>
        <v>4.5021580278245072E-4</v>
      </c>
      <c r="P65" s="36">
        <f t="shared" si="3"/>
        <v>5.4769241584480468E-4</v>
      </c>
      <c r="Q65" s="36">
        <f t="shared" si="3"/>
        <v>6.0923831925909064E-4</v>
      </c>
      <c r="R65" s="36">
        <f t="shared" si="3"/>
        <v>6.4115174165264562E-4</v>
      </c>
      <c r="S65" s="36">
        <f t="shared" si="3"/>
        <v>6.4888901396810568E-4</v>
      </c>
      <c r="T65" s="36">
        <f t="shared" si="3"/>
        <v>6.3715829828364938E-4</v>
      </c>
      <c r="U65" s="36">
        <f t="shared" si="3"/>
        <v>6.1001877063844199E-4</v>
      </c>
      <c r="V65" s="36">
        <f t="shared" si="3"/>
        <v>5.709721269949187E-4</v>
      </c>
      <c r="W65" s="36">
        <f t="shared" si="3"/>
        <v>5.2304162315484036E-4</v>
      </c>
    </row>
    <row r="66" spans="2:24">
      <c r="B66" s="21" t="s">
        <v>95</v>
      </c>
      <c r="C66" s="21" t="str">
        <f t="shared" si="4"/>
        <v>8</v>
      </c>
      <c r="D66" s="36">
        <f t="shared" si="2"/>
        <v>-3.2629863100593175E-3</v>
      </c>
      <c r="E66" s="36">
        <f t="shared" si="2"/>
        <v>-2.942291504813014E-3</v>
      </c>
      <c r="F66" s="36">
        <f t="shared" si="2"/>
        <v>-2.5226040365505628E-3</v>
      </c>
      <c r="G66" s="36">
        <f t="shared" si="2"/>
        <v>-2.0551512583784591E-3</v>
      </c>
      <c r="H66" s="36">
        <f t="shared" si="2"/>
        <v>-1.5840196300736073E-3</v>
      </c>
      <c r="I66" s="36">
        <f t="shared" si="2"/>
        <v>-1.140826560515185E-3</v>
      </c>
      <c r="J66" s="36">
        <f t="shared" si="2"/>
        <v>-7.445202964301205E-4</v>
      </c>
      <c r="K66" s="36">
        <f t="shared" si="2"/>
        <v>-4.0388471255346542E-4</v>
      </c>
      <c r="L66" s="36">
        <f t="shared" si="2"/>
        <v>-1.2070630111975593E-4</v>
      </c>
      <c r="M66" s="36">
        <f t="shared" si="2"/>
        <v>1.0747821332580204E-4</v>
      </c>
      <c r="N66" s="36">
        <f t="shared" si="3"/>
        <v>2.853855303861994E-4</v>
      </c>
      <c r="O66" s="36">
        <f t="shared" si="3"/>
        <v>4.1869084503838415E-4</v>
      </c>
      <c r="P66" s="36">
        <f t="shared" si="3"/>
        <v>5.132598867543651E-4</v>
      </c>
      <c r="Q66" s="36">
        <f t="shared" si="3"/>
        <v>5.7473278613291213E-4</v>
      </c>
      <c r="R66" s="36">
        <f t="shared" si="3"/>
        <v>6.0832477248003018E-4</v>
      </c>
      <c r="S66" s="36">
        <f t="shared" si="3"/>
        <v>6.1875193349353471E-4</v>
      </c>
      <c r="T66" s="36">
        <f t="shared" si="3"/>
        <v>6.1022426189649378E-4</v>
      </c>
      <c r="U66" s="36">
        <f t="shared" si="3"/>
        <v>5.8647160458243455E-4</v>
      </c>
      <c r="V66" s="36">
        <f t="shared" si="3"/>
        <v>5.5078305731112048E-4</v>
      </c>
      <c r="W66" s="36">
        <f t="shared" si="3"/>
        <v>5.0604940798635819E-4</v>
      </c>
    </row>
    <row r="67" spans="2:24">
      <c r="B67" s="21" t="s">
        <v>96</v>
      </c>
      <c r="C67" s="21" t="str">
        <f t="shared" si="4"/>
        <v>9</v>
      </c>
      <c r="D67" s="36">
        <f t="shared" si="2"/>
        <v>-2.6280268118856124E-3</v>
      </c>
      <c r="E67" s="36">
        <f t="shared" si="2"/>
        <v>-2.3934702914800167E-3</v>
      </c>
      <c r="F67" s="36">
        <f t="shared" si="2"/>
        <v>-2.0796101569611957E-3</v>
      </c>
      <c r="G67" s="36">
        <f t="shared" si="2"/>
        <v>-1.7203754877828732E-3</v>
      </c>
      <c r="H67" s="36">
        <f t="shared" si="2"/>
        <v>-1.3474025898966369E-3</v>
      </c>
      <c r="I67" s="36">
        <f t="shared" si="2"/>
        <v>-9.8584634852066921E-4</v>
      </c>
      <c r="J67" s="36">
        <f t="shared" si="2"/>
        <v>-6.5304339994041289E-4</v>
      </c>
      <c r="K67" s="36">
        <f t="shared" si="2"/>
        <v>-3.5914671362446618E-4</v>
      </c>
      <c r="L67" s="36">
        <f t="shared" si="2"/>
        <v>-1.0866910765628996E-4</v>
      </c>
      <c r="M67" s="36">
        <f t="shared" si="2"/>
        <v>9.78292964187475E-5</v>
      </c>
      <c r="N67" s="36">
        <f t="shared" si="3"/>
        <v>2.622981616358552E-4</v>
      </c>
      <c r="O67" s="36">
        <f t="shared" si="3"/>
        <v>3.8811707136418165E-4</v>
      </c>
      <c r="P67" s="36">
        <f t="shared" si="3"/>
        <v>4.7935648139077404E-4</v>
      </c>
      <c r="Q67" s="36">
        <f t="shared" si="3"/>
        <v>5.4030619661413529E-4</v>
      </c>
      <c r="R67" s="36">
        <f t="shared" si="3"/>
        <v>5.7519361996977137E-4</v>
      </c>
      <c r="S67" s="36">
        <f t="shared" si="3"/>
        <v>5.8802769955454545E-4</v>
      </c>
      <c r="T67" s="36">
        <f t="shared" si="3"/>
        <v>5.8252177333624944E-4</v>
      </c>
      <c r="U67" s="36">
        <f t="shared" si="3"/>
        <v>5.6206353780212511E-4</v>
      </c>
      <c r="V67" s="36">
        <f t="shared" si="3"/>
        <v>5.2971165448093948E-4</v>
      </c>
      <c r="W67" s="36">
        <f t="shared" si="3"/>
        <v>4.8820633385559533E-4</v>
      </c>
    </row>
    <row r="68" spans="2:24">
      <c r="B68" s="21" t="s">
        <v>97</v>
      </c>
      <c r="C68" s="21" t="str">
        <f t="shared" si="4"/>
        <v>10</v>
      </c>
      <c r="D68" s="36">
        <f t="shared" si="2"/>
        <v>-2.1608220453281702E-3</v>
      </c>
      <c r="E68" s="36">
        <f t="shared" si="2"/>
        <v>-1.9825741041014731E-3</v>
      </c>
      <c r="F68" s="36">
        <f t="shared" si="2"/>
        <v>-1.7400819680695719E-3</v>
      </c>
      <c r="G68" s="36">
        <f t="shared" si="2"/>
        <v>-1.4567164091954597E-3</v>
      </c>
      <c r="H68" s="36">
        <f t="shared" si="2"/>
        <v>-1.1556015094843042E-3</v>
      </c>
      <c r="I68" s="36">
        <f t="shared" si="2"/>
        <v>-8.5655502412451592E-4</v>
      </c>
      <c r="J68" s="36">
        <f t="shared" si="2"/>
        <v>-5.745997482959189E-4</v>
      </c>
      <c r="K68" s="36">
        <f t="shared" si="2"/>
        <v>-3.1978816966562058E-4</v>
      </c>
      <c r="L68" s="36">
        <f t="shared" si="2"/>
        <v>-9.7829296418754804E-5</v>
      </c>
      <c r="M68" s="36">
        <f t="shared" si="2"/>
        <v>8.8955890847886051E-5</v>
      </c>
      <c r="N68" s="36">
        <f t="shared" si="3"/>
        <v>2.4066532356279495E-4</v>
      </c>
      <c r="O68" s="36">
        <f t="shared" si="3"/>
        <v>3.5899008664641943E-4</v>
      </c>
      <c r="P68" s="36">
        <f t="shared" si="3"/>
        <v>4.4657996984268691E-4</v>
      </c>
      <c r="Q68" s="36">
        <f t="shared" si="3"/>
        <v>5.0658974128720024E-4</v>
      </c>
      <c r="R68" s="36">
        <f t="shared" si="3"/>
        <v>5.4237230071329363E-4</v>
      </c>
      <c r="S68" s="36">
        <f t="shared" si="3"/>
        <v>5.5728115317260835E-4</v>
      </c>
      <c r="T68" s="36">
        <f t="shared" si="3"/>
        <v>5.5454953932250397E-4</v>
      </c>
      <c r="U68" s="36">
        <f t="shared" si="3"/>
        <v>5.3722095049595379E-4</v>
      </c>
      <c r="V68" s="36">
        <f t="shared" si="3"/>
        <v>5.0811281026153312E-4</v>
      </c>
      <c r="W68" s="36">
        <f t="shared" si="3"/>
        <v>4.6980081702786315E-4</v>
      </c>
    </row>
    <row r="69" spans="2:24">
      <c r="B69" s="21" t="s">
        <v>98</v>
      </c>
      <c r="C69" s="21" t="str">
        <f t="shared" si="4"/>
        <v>11</v>
      </c>
      <c r="D69" s="36">
        <f t="shared" ref="D69:M78" si="5">(COS(((2*D$58+1)*PI()/$E$32)*$C$57)*COS(((2*$C69+1)*PI()/$E$32)*$C$58))/((2*D$58+1)^2+(2*$C69+1)^2)</f>
        <v>-1.807379034196425E-3</v>
      </c>
      <c r="E69" s="36">
        <f t="shared" si="5"/>
        <v>-1.6676525857604449E-3</v>
      </c>
      <c r="F69" s="36">
        <f t="shared" si="5"/>
        <v>-1.4751559936921974E-3</v>
      </c>
      <c r="G69" s="36">
        <f t="shared" si="5"/>
        <v>-1.2465671567213606E-3</v>
      </c>
      <c r="H69" s="36">
        <f t="shared" si="5"/>
        <v>-9.9915084358489083E-4</v>
      </c>
      <c r="I69" s="36">
        <f t="shared" si="5"/>
        <v>-7.4856527896268582E-4</v>
      </c>
      <c r="J69" s="36">
        <f t="shared" si="5"/>
        <v>-5.0753770870700526E-4</v>
      </c>
      <c r="K69" s="36">
        <f t="shared" si="5"/>
        <v>-2.8538553038618948E-4</v>
      </c>
      <c r="L69" s="36">
        <f t="shared" si="5"/>
        <v>-8.8156287334653196E-5</v>
      </c>
      <c r="M69" s="36">
        <f t="shared" si="5"/>
        <v>8.0885665698799479E-5</v>
      </c>
      <c r="N69" s="36">
        <f t="shared" ref="N69:W78" si="6">(COS(((2*N$58+1)*PI()/$E$32)*$C$57)*COS(((2*$C69+1)*PI()/$E$32)*$C$58))/((2*N$58+1)^2+(2*$C69+1)^2)</f>
        <v>2.2064779192430161E-4</v>
      </c>
      <c r="O69" s="36">
        <f t="shared" si="6"/>
        <v>3.3161475941515E-4</v>
      </c>
      <c r="P69" s="36">
        <f t="shared" si="6"/>
        <v>4.1534067147531295E-4</v>
      </c>
      <c r="Q69" s="36">
        <f t="shared" si="6"/>
        <v>4.7404967031400779E-4</v>
      </c>
      <c r="R69" s="36">
        <f t="shared" si="6"/>
        <v>5.1033957422821322E-4</v>
      </c>
      <c r="S69" s="36">
        <f t="shared" si="6"/>
        <v>5.2697167141785588E-4</v>
      </c>
      <c r="T69" s="36">
        <f t="shared" si="6"/>
        <v>5.2672721351841026E-4</v>
      </c>
      <c r="U69" s="36">
        <f t="shared" si="6"/>
        <v>5.1231291907148386E-4</v>
      </c>
      <c r="V69" s="36">
        <f t="shared" si="6"/>
        <v>4.8630113840640392E-4</v>
      </c>
      <c r="W69" s="36">
        <f t="shared" si="6"/>
        <v>4.5109381616883511E-4</v>
      </c>
    </row>
    <row r="70" spans="2:24">
      <c r="B70" s="21" t="s">
        <v>99</v>
      </c>
      <c r="C70" s="21" t="str">
        <f t="shared" si="4"/>
        <v>12</v>
      </c>
      <c r="D70" s="36">
        <f t="shared" si="5"/>
        <v>-1.5337064990499632E-3</v>
      </c>
      <c r="E70" s="36">
        <f t="shared" si="5"/>
        <v>-1.4213531269404406E-3</v>
      </c>
      <c r="F70" s="36">
        <f t="shared" si="5"/>
        <v>-1.2650447542345551E-3</v>
      </c>
      <c r="G70" s="36">
        <f t="shared" si="5"/>
        <v>-1.0770622742210057E-3</v>
      </c>
      <c r="H70" s="36">
        <f t="shared" si="5"/>
        <v>-8.7057379132731772E-4</v>
      </c>
      <c r="I70" s="36">
        <f t="shared" si="5"/>
        <v>-6.5805864573797816E-4</v>
      </c>
      <c r="J70" s="36">
        <f t="shared" si="5"/>
        <v>-4.5021580278244936E-4</v>
      </c>
      <c r="K70" s="36">
        <f t="shared" si="5"/>
        <v>-2.5541068255569254E-4</v>
      </c>
      <c r="L70" s="36">
        <f t="shared" si="5"/>
        <v>-7.957311939943342E-5</v>
      </c>
      <c r="M70" s="36">
        <f t="shared" si="5"/>
        <v>7.3601403121796892E-5</v>
      </c>
      <c r="N70" s="36">
        <f t="shared" si="6"/>
        <v>2.0229234302938571E-4</v>
      </c>
      <c r="O70" s="36">
        <f t="shared" si="6"/>
        <v>3.0614674589206651E-4</v>
      </c>
      <c r="P70" s="36">
        <f t="shared" si="6"/>
        <v>3.8589258841650198E-4</v>
      </c>
      <c r="Q70" s="36">
        <f t="shared" si="6"/>
        <v>4.4300685424978898E-4</v>
      </c>
      <c r="R70" s="36">
        <f t="shared" si="6"/>
        <v>4.7944890643129742E-4</v>
      </c>
      <c r="S70" s="36">
        <f t="shared" si="6"/>
        <v>4.9745633859631902E-4</v>
      </c>
      <c r="T70" s="36">
        <f t="shared" si="6"/>
        <v>4.9939434189799549E-4</v>
      </c>
      <c r="U70" s="36">
        <f t="shared" si="6"/>
        <v>4.8764790391056994E-4</v>
      </c>
      <c r="V70" s="36">
        <f t="shared" si="6"/>
        <v>4.6454675383649955E-4</v>
      </c>
      <c r="W70" s="36">
        <f t="shared" si="6"/>
        <v>4.3231454194844998E-4</v>
      </c>
    </row>
    <row r="71" spans="2:24">
      <c r="B71" s="21" t="s">
        <v>100</v>
      </c>
      <c r="C71" s="21" t="str">
        <f t="shared" si="4"/>
        <v>13</v>
      </c>
      <c r="D71" s="36">
        <f t="shared" si="5"/>
        <v>-1.3175744178830307E-3</v>
      </c>
      <c r="E71" s="36">
        <f t="shared" si="5"/>
        <v>-1.225304419776242E-3</v>
      </c>
      <c r="F71" s="36">
        <f t="shared" si="5"/>
        <v>-1.0959385145939463E-3</v>
      </c>
      <c r="G71" s="36">
        <f t="shared" si="5"/>
        <v>-9.3877279703707397E-4</v>
      </c>
      <c r="H71" s="36">
        <f t="shared" si="5"/>
        <v>-7.6405652744726939E-4</v>
      </c>
      <c r="I71" s="36">
        <f t="shared" si="5"/>
        <v>-5.818469540266756E-4</v>
      </c>
      <c r="J71" s="36">
        <f t="shared" si="5"/>
        <v>-4.0113567333866033E-4</v>
      </c>
      <c r="K71" s="36">
        <f t="shared" si="5"/>
        <v>-2.2931764622387328E-4</v>
      </c>
      <c r="L71" s="36">
        <f t="shared" si="5"/>
        <v>-7.1980821768661784E-5</v>
      </c>
      <c r="M71" s="36">
        <f t="shared" si="5"/>
        <v>6.7059056177637177E-5</v>
      </c>
      <c r="N71" s="36">
        <f t="shared" si="6"/>
        <v>1.8556865171376081E-4</v>
      </c>
      <c r="O71" s="36">
        <f t="shared" si="6"/>
        <v>2.8263178165811159E-4</v>
      </c>
      <c r="P71" s="36">
        <f t="shared" si="6"/>
        <v>3.5836664246635371E-4</v>
      </c>
      <c r="Q71" s="36">
        <f t="shared" si="6"/>
        <v>4.1366117728037621E-4</v>
      </c>
      <c r="R71" s="36">
        <f t="shared" si="6"/>
        <v>4.4994435834321759E-4</v>
      </c>
      <c r="S71" s="36">
        <f t="shared" si="6"/>
        <v>4.6899899029377936E-4</v>
      </c>
      <c r="T71" s="36">
        <f t="shared" si="6"/>
        <v>4.7281449974989338E-4</v>
      </c>
      <c r="U71" s="36">
        <f t="shared" si="6"/>
        <v>4.6347469990356361E-4</v>
      </c>
      <c r="V71" s="36">
        <f t="shared" si="6"/>
        <v>4.4307437054805693E-4</v>
      </c>
      <c r="W71" s="36">
        <f t="shared" si="6"/>
        <v>4.1365864470254175E-4</v>
      </c>
    </row>
    <row r="72" spans="2:24">
      <c r="B72" s="21" t="s">
        <v>101</v>
      </c>
      <c r="C72" s="21" t="str">
        <f t="shared" si="4"/>
        <v>14</v>
      </c>
      <c r="D72" s="36">
        <f t="shared" si="5"/>
        <v>-1.1439646122325608E-3</v>
      </c>
      <c r="E72" s="36">
        <f t="shared" si="5"/>
        <v>-1.0668354878883215E-3</v>
      </c>
      <c r="F72" s="36">
        <f t="shared" si="5"/>
        <v>-9.5802265657762939E-4</v>
      </c>
      <c r="G72" s="36">
        <f t="shared" si="5"/>
        <v>-8.2473532060740775E-4</v>
      </c>
      <c r="H72" s="36">
        <f t="shared" si="5"/>
        <v>-6.7510192134114238E-4</v>
      </c>
      <c r="I72" s="36">
        <f t="shared" si="5"/>
        <v>-5.1732531159995516E-4</v>
      </c>
      <c r="J72" s="36">
        <f t="shared" si="5"/>
        <v>-3.5899008664641834E-4</v>
      </c>
      <c r="K72" s="36">
        <f t="shared" si="5"/>
        <v>-2.0658881757159558E-4</v>
      </c>
      <c r="L72" s="36">
        <f t="shared" si="5"/>
        <v>-6.5273790122996134E-5</v>
      </c>
      <c r="M72" s="36">
        <f t="shared" si="5"/>
        <v>6.1200542689419265E-5</v>
      </c>
      <c r="N72" s="36">
        <f t="shared" si="6"/>
        <v>1.703980758072344E-4</v>
      </c>
      <c r="O72" s="36">
        <f t="shared" si="6"/>
        <v>2.6103917623811944E-4</v>
      </c>
      <c r="P72" s="36">
        <f t="shared" si="6"/>
        <v>3.3280163357703418E-4</v>
      </c>
      <c r="Q72" s="36">
        <f t="shared" si="6"/>
        <v>3.8611655667668884E-4</v>
      </c>
      <c r="R72" s="36">
        <f t="shared" si="6"/>
        <v>4.2197889322976564E-4</v>
      </c>
      <c r="S72" s="36">
        <f t="shared" si="6"/>
        <v>4.4178246857724915E-4</v>
      </c>
      <c r="T72" s="36">
        <f t="shared" si="6"/>
        <v>4.4718273596867941E-4</v>
      </c>
      <c r="U72" s="36">
        <f t="shared" si="6"/>
        <v>4.3998638932021556E-4</v>
      </c>
      <c r="V72" s="36">
        <f t="shared" si="6"/>
        <v>4.2206491690648947E-4</v>
      </c>
      <c r="W72" s="36">
        <f t="shared" si="6"/>
        <v>3.9528839561186584E-4</v>
      </c>
    </row>
    <row r="73" spans="2:24">
      <c r="B73" s="21" t="s">
        <v>102</v>
      </c>
      <c r="C73" s="21" t="str">
        <f t="shared" si="4"/>
        <v>15</v>
      </c>
      <c r="D73" s="36">
        <f t="shared" si="5"/>
        <v>-1.0024432169048214E-3</v>
      </c>
      <c r="E73" s="36">
        <f t="shared" si="5"/>
        <v>-9.3699749747594972E-4</v>
      </c>
      <c r="F73" s="36">
        <f t="shared" si="5"/>
        <v>-8.4419818252880218E-4</v>
      </c>
      <c r="G73" s="36">
        <f t="shared" si="5"/>
        <v>-7.2975620499043177E-4</v>
      </c>
      <c r="H73" s="36">
        <f t="shared" si="5"/>
        <v>-6.00229249843049E-4</v>
      </c>
      <c r="I73" s="36">
        <f t="shared" si="5"/>
        <v>-4.6238811036810148E-4</v>
      </c>
      <c r="J73" s="36">
        <f t="shared" si="5"/>
        <v>-3.226673122808448E-4</v>
      </c>
      <c r="K73" s="36">
        <f t="shared" si="5"/>
        <v>-1.8675629108472241E-4</v>
      </c>
      <c r="L73" s="36">
        <f t="shared" si="5"/>
        <v>-5.9348786480969253E-5</v>
      </c>
      <c r="M73" s="36">
        <f t="shared" si="5"/>
        <v>5.5962265141109484E-5</v>
      </c>
      <c r="N73" s="36">
        <f t="shared" si="6"/>
        <v>1.5667474084289336E-4</v>
      </c>
      <c r="O73" s="36">
        <f t="shared" si="6"/>
        <v>2.4128841889349504E-4</v>
      </c>
      <c r="P73" s="36">
        <f t="shared" si="6"/>
        <v>3.0917074835262943E-4</v>
      </c>
      <c r="Q73" s="36">
        <f t="shared" si="6"/>
        <v>3.6040402238079393E-4</v>
      </c>
      <c r="R73" s="36">
        <f t="shared" si="6"/>
        <v>3.9563265639960338E-4</v>
      </c>
      <c r="S73" s="36">
        <f t="shared" si="6"/>
        <v>4.1592203139223944E-4</v>
      </c>
      <c r="T73" s="36">
        <f t="shared" si="6"/>
        <v>4.2263473582401263E-4</v>
      </c>
      <c r="U73" s="36">
        <f t="shared" si="6"/>
        <v>4.1732614609342336E-4</v>
      </c>
      <c r="V73" s="36">
        <f t="shared" si="6"/>
        <v>4.016588774106076E-4</v>
      </c>
      <c r="W73" s="36">
        <f t="shared" si="6"/>
        <v>3.7733434282101653E-4</v>
      </c>
    </row>
    <row r="74" spans="2:24">
      <c r="B74" s="21" t="s">
        <v>103</v>
      </c>
      <c r="C74" s="21" t="str">
        <f t="shared" si="4"/>
        <v>16</v>
      </c>
      <c r="D74" s="36">
        <f t="shared" si="5"/>
        <v>-8.8558280546236488E-4</v>
      </c>
      <c r="E74" s="36">
        <f t="shared" si="5"/>
        <v>-8.2933530746075981E-4</v>
      </c>
      <c r="F74" s="36">
        <f t="shared" si="5"/>
        <v>-7.492444326485854E-4</v>
      </c>
      <c r="G74" s="36">
        <f t="shared" si="5"/>
        <v>-6.4991962871797427E-4</v>
      </c>
      <c r="H74" s="36">
        <f t="shared" si="5"/>
        <v>-5.3673392423981734E-4</v>
      </c>
      <c r="I74" s="36">
        <f t="shared" si="5"/>
        <v>-4.1534067147532168E-4</v>
      </c>
      <c r="J74" s="36">
        <f t="shared" si="5"/>
        <v>-2.9123548886231504E-4</v>
      </c>
      <c r="K74" s="36">
        <f t="shared" si="5"/>
        <v>-1.6940882718135197E-4</v>
      </c>
      <c r="L74" s="36">
        <f t="shared" si="5"/>
        <v>-5.4109721191614721E-5</v>
      </c>
      <c r="M74" s="36">
        <f t="shared" si="5"/>
        <v>5.1280454724075489E-5</v>
      </c>
      <c r="N74" s="36">
        <f t="shared" si="6"/>
        <v>1.4428020015816507E-4</v>
      </c>
      <c r="O74" s="36">
        <f t="shared" si="6"/>
        <v>2.2326921374858991E-4</v>
      </c>
      <c r="P74" s="36">
        <f t="shared" si="6"/>
        <v>2.8740295088885791E-4</v>
      </c>
      <c r="Q74" s="36">
        <f t="shared" si="6"/>
        <v>3.3650157944569461E-4</v>
      </c>
      <c r="R74" s="36">
        <f t="shared" si="6"/>
        <v>3.7092973931709158E-4</v>
      </c>
      <c r="S74" s="36">
        <f t="shared" si="6"/>
        <v>3.9147849603034474E-4</v>
      </c>
      <c r="T74" s="36">
        <f t="shared" si="6"/>
        <v>3.9925649633158668E-4</v>
      </c>
      <c r="U74" s="36">
        <f t="shared" si="6"/>
        <v>3.9559394645959171E-4</v>
      </c>
      <c r="V74" s="36">
        <f t="shared" si="6"/>
        <v>3.8196066426556631E-4</v>
      </c>
      <c r="W74" s="36">
        <f t="shared" si="6"/>
        <v>3.5989795441629082E-4</v>
      </c>
      <c r="X74" s="21" t="s">
        <v>173</v>
      </c>
    </row>
    <row r="75" spans="2:24">
      <c r="B75" s="21" t="s">
        <v>104</v>
      </c>
      <c r="C75" s="21" t="str">
        <f t="shared" si="4"/>
        <v>17</v>
      </c>
      <c r="D75" s="36">
        <f t="shared" si="5"/>
        <v>-7.8798210729147215E-4</v>
      </c>
      <c r="E75" s="36">
        <f t="shared" si="5"/>
        <v>-7.3910362600902908E-4</v>
      </c>
      <c r="F75" s="36">
        <f t="shared" si="5"/>
        <v>-6.6926229541137375E-4</v>
      </c>
      <c r="G75" s="36">
        <f t="shared" si="5"/>
        <v>-5.8224040245025263E-4</v>
      </c>
      <c r="H75" s="36">
        <f t="shared" si="5"/>
        <v>-4.8250226473267382E-4</v>
      </c>
      <c r="I75" s="36">
        <f t="shared" si="5"/>
        <v>-3.7481963035577813E-4</v>
      </c>
      <c r="J75" s="36">
        <f t="shared" si="5"/>
        <v>-2.6391960852764271E-4</v>
      </c>
      <c r="K75" s="36">
        <f t="shared" si="5"/>
        <v>-1.5419112540020013E-4</v>
      </c>
      <c r="L75" s="36">
        <f t="shared" si="5"/>
        <v>-4.9469795540883573E-5</v>
      </c>
      <c r="M75" s="36">
        <f t="shared" si="5"/>
        <v>4.7094295154763199E-5</v>
      </c>
      <c r="N75" s="36">
        <f t="shared" si="6"/>
        <v>1.3309313788820474E-4</v>
      </c>
      <c r="O75" s="36">
        <f t="shared" si="6"/>
        <v>2.0685590938653142E-4</v>
      </c>
      <c r="P75" s="36">
        <f t="shared" si="6"/>
        <v>2.6739947017192616E-4</v>
      </c>
      <c r="Q75" s="36">
        <f t="shared" si="6"/>
        <v>3.1435045901751727E-4</v>
      </c>
      <c r="R75" s="36">
        <f t="shared" si="6"/>
        <v>3.4785268325710785E-4</v>
      </c>
      <c r="S75" s="36">
        <f t="shared" si="6"/>
        <v>3.6847025252985773E-4</v>
      </c>
      <c r="T75" s="36">
        <f t="shared" si="6"/>
        <v>3.7709368673930269E-4</v>
      </c>
      <c r="U75" s="36">
        <f t="shared" si="6"/>
        <v>3.7485347740851059E-4</v>
      </c>
      <c r="V75" s="36">
        <f t="shared" si="6"/>
        <v>3.6304345729538533E-4</v>
      </c>
      <c r="W75" s="36">
        <f t="shared" si="6"/>
        <v>3.4305482922681544E-4</v>
      </c>
    </row>
    <row r="76" spans="2:24">
      <c r="B76" s="21" t="s">
        <v>105</v>
      </c>
      <c r="C76" s="21" t="str">
        <f t="shared" si="4"/>
        <v>18</v>
      </c>
      <c r="D76" s="36">
        <f t="shared" si="5"/>
        <v>-7.056385489097799E-4</v>
      </c>
      <c r="E76" s="36">
        <f t="shared" si="5"/>
        <v>-6.6275432748298885E-4</v>
      </c>
      <c r="F76" s="36">
        <f t="shared" si="5"/>
        <v>-6.0129771816226391E-4</v>
      </c>
      <c r="G76" s="36">
        <f t="shared" si="5"/>
        <v>-5.2441790731036551E-4</v>
      </c>
      <c r="H76" s="36">
        <f t="shared" si="5"/>
        <v>-4.3587117337595904E-4</v>
      </c>
      <c r="I76" s="36">
        <f t="shared" si="5"/>
        <v>-3.3972598486082877E-4</v>
      </c>
      <c r="J76" s="36">
        <f t="shared" si="5"/>
        <v>-2.4007743561172017E-4</v>
      </c>
      <c r="K76" s="36">
        <f t="shared" si="5"/>
        <v>-1.4079937506387394E-4</v>
      </c>
      <c r="L76" s="36">
        <f t="shared" si="5"/>
        <v>-4.5352078455399623E-5</v>
      </c>
      <c r="M76" s="36">
        <f t="shared" si="5"/>
        <v>4.3347566700461599E-5</v>
      </c>
      <c r="N76" s="36">
        <f t="shared" si="6"/>
        <v>1.2299544987139679E-4</v>
      </c>
      <c r="O76" s="36">
        <f t="shared" si="6"/>
        <v>1.9191746858830648E-4</v>
      </c>
      <c r="P76" s="36">
        <f t="shared" si="6"/>
        <v>2.490460270333383E-4</v>
      </c>
      <c r="Q76" s="36">
        <f t="shared" si="6"/>
        <v>2.9386789517203194E-4</v>
      </c>
      <c r="R76" s="36">
        <f t="shared" si="6"/>
        <v>3.2635449167383592E-4</v>
      </c>
      <c r="S76" s="36">
        <f t="shared" si="6"/>
        <v>3.4688371210500033E-4</v>
      </c>
      <c r="T76" s="36">
        <f t="shared" si="6"/>
        <v>3.5616018986557119E-4</v>
      </c>
      <c r="U76" s="36">
        <f t="shared" si="6"/>
        <v>3.5513875836292054E-4</v>
      </c>
      <c r="V76" s="36">
        <f t="shared" si="6"/>
        <v>3.4495409471734537E-4</v>
      </c>
      <c r="W76" s="36">
        <f t="shared" si="6"/>
        <v>3.2685814220758216E-4</v>
      </c>
    </row>
    <row r="77" spans="2:24">
      <c r="B77" s="21" t="s">
        <v>106</v>
      </c>
      <c r="C77" s="21" t="str">
        <f t="shared" si="4"/>
        <v>19</v>
      </c>
      <c r="D77" s="36">
        <f t="shared" si="5"/>
        <v>-6.3553589568475597E-4</v>
      </c>
      <c r="E77" s="36">
        <f t="shared" si="5"/>
        <v>-5.9759348804093557E-4</v>
      </c>
      <c r="F77" s="36">
        <f t="shared" si="5"/>
        <v>-5.4308290723190458E-4</v>
      </c>
      <c r="G77" s="36">
        <f t="shared" si="5"/>
        <v>-4.7466040299627335E-4</v>
      </c>
      <c r="H77" s="36">
        <f t="shared" si="5"/>
        <v>-3.9552256292946345E-4</v>
      </c>
      <c r="I77" s="36">
        <f t="shared" si="5"/>
        <v>-3.0917074835263593E-4</v>
      </c>
      <c r="J77" s="36">
        <f t="shared" si="5"/>
        <v>-2.1917722357679378E-4</v>
      </c>
      <c r="K77" s="36">
        <f t="shared" si="5"/>
        <v>-1.2897533914690775E-4</v>
      </c>
      <c r="L77" s="36">
        <f t="shared" si="5"/>
        <v>-4.1689211332540565E-5</v>
      </c>
      <c r="M77" s="36">
        <f t="shared" si="5"/>
        <v>3.9989345427031345E-5</v>
      </c>
      <c r="N77" s="36">
        <f t="shared" si="6"/>
        <v>1.1387578724678591E-4</v>
      </c>
      <c r="O77" s="36">
        <f t="shared" si="6"/>
        <v>1.7832405981597536E-4</v>
      </c>
      <c r="P77" s="36">
        <f t="shared" si="6"/>
        <v>2.3222158431819719E-4</v>
      </c>
      <c r="Q77" s="36">
        <f t="shared" si="6"/>
        <v>2.7495683671896302E-4</v>
      </c>
      <c r="R77" s="36">
        <f t="shared" si="6"/>
        <v>3.0636823755037781E-4</v>
      </c>
      <c r="S77" s="36">
        <f t="shared" si="6"/>
        <v>3.2668205530808077E-4</v>
      </c>
      <c r="T77" s="36">
        <f t="shared" si="6"/>
        <v>3.3644556901358034E-4</v>
      </c>
      <c r="U77" s="36">
        <f t="shared" si="6"/>
        <v>3.3646018006840015E-4</v>
      </c>
      <c r="V77" s="36">
        <f t="shared" si="6"/>
        <v>3.2771772969530835E-4</v>
      </c>
      <c r="W77" s="36">
        <f t="shared" si="6"/>
        <v>3.1134207799285625E-4</v>
      </c>
    </row>
    <row r="78" spans="2:24">
      <c r="B78" s="21" t="s">
        <v>107</v>
      </c>
      <c r="C78" s="21" t="str">
        <f t="shared" si="4"/>
        <v>20</v>
      </c>
      <c r="D78" s="36">
        <f t="shared" si="5"/>
        <v>-5.7536681680335901E-4</v>
      </c>
      <c r="E78" s="36">
        <f t="shared" si="5"/>
        <v>-5.4154720545796387E-4</v>
      </c>
      <c r="F78" s="36">
        <f t="shared" si="5"/>
        <v>-4.9285558633184402E-4</v>
      </c>
      <c r="G78" s="36">
        <f t="shared" si="5"/>
        <v>-4.3155843677640743E-4</v>
      </c>
      <c r="H78" s="36">
        <f t="shared" si="5"/>
        <v>-3.6040402238078748E-4</v>
      </c>
      <c r="I78" s="36">
        <f t="shared" si="5"/>
        <v>-2.8243165660321877E-4</v>
      </c>
      <c r="J78" s="36">
        <f t="shared" si="5"/>
        <v>-2.0077829609920354E-4</v>
      </c>
      <c r="K78" s="36">
        <f t="shared" si="5"/>
        <v>-1.1850018469842792E-4</v>
      </c>
      <c r="L78" s="36">
        <f t="shared" si="5"/>
        <v>-3.8422671757023189E-5</v>
      </c>
      <c r="M78" s="36">
        <f t="shared" si="5"/>
        <v>3.6974126167688732E-5</v>
      </c>
      <c r="N78" s="36">
        <f t="shared" si="6"/>
        <v>1.0563138636014077E-4</v>
      </c>
      <c r="O78" s="36">
        <f t="shared" si="6"/>
        <v>1.6595118489379148E-4</v>
      </c>
      <c r="P78" s="36">
        <f t="shared" si="6"/>
        <v>2.168043836995617E-4</v>
      </c>
      <c r="Q78" s="36">
        <f t="shared" si="6"/>
        <v>2.5751310401672905E-4</v>
      </c>
      <c r="R78" s="36">
        <f t="shared" si="6"/>
        <v>2.8781452142317857E-4</v>
      </c>
      <c r="S78" s="36">
        <f t="shared" si="6"/>
        <v>3.0781233370183784E-4</v>
      </c>
      <c r="T78" s="36">
        <f t="shared" si="6"/>
        <v>3.1792138076782231E-4</v>
      </c>
      <c r="U78" s="36">
        <f t="shared" si="6"/>
        <v>3.1880980996645131E-4</v>
      </c>
      <c r="V78" s="36">
        <f t="shared" si="6"/>
        <v>3.1134207799285701E-4</v>
      </c>
      <c r="W78" s="36">
        <f t="shared" si="6"/>
        <v>2.9652508439414804E-4</v>
      </c>
    </row>
    <row r="79" spans="2:24">
      <c r="B79" s="5"/>
      <c r="C79" s="18"/>
      <c r="D79" s="18"/>
      <c r="E79" s="18"/>
      <c r="F79" s="18"/>
      <c r="G79" s="18"/>
      <c r="S79" s="25"/>
      <c r="U79"/>
    </row>
    <row r="80" spans="2:24">
      <c r="B80" s="43" t="s">
        <v>172</v>
      </c>
      <c r="D80" s="39">
        <f>SUM(D59:D78)</f>
        <v>-0.14573373240537177</v>
      </c>
      <c r="E80" s="39">
        <f t="shared" ref="E80:W80" si="7">SUM(E59:E78)</f>
        <v>-9.8643760008547132E-2</v>
      </c>
      <c r="F80" s="39">
        <f t="shared" si="7"/>
        <v>-6.8556985620773225E-2</v>
      </c>
      <c r="G80" s="39">
        <f t="shared" si="7"/>
        <v>-4.8168667335475555E-2</v>
      </c>
      <c r="H80" s="39">
        <f t="shared" si="7"/>
        <v>-3.3486733648265182E-2</v>
      </c>
      <c r="I80" s="39">
        <f t="shared" si="7"/>
        <v>-2.2462065776621212E-2</v>
      </c>
      <c r="J80" s="39">
        <f t="shared" si="7"/>
        <v>-1.3968992264412441E-2</v>
      </c>
      <c r="K80" s="39">
        <f t="shared" si="7"/>
        <v>-7.3398426954528386E-3</v>
      </c>
      <c r="L80" s="39">
        <f t="shared" si="7"/>
        <v>-2.1494708975899604E-3</v>
      </c>
      <c r="M80" s="39">
        <f t="shared" si="7"/>
        <v>1.8908390608334622E-3</v>
      </c>
      <c r="N80" s="39">
        <f t="shared" si="7"/>
        <v>4.9888883445600553E-3</v>
      </c>
      <c r="O80" s="39">
        <f t="shared" si="7"/>
        <v>7.3021715205368954E-3</v>
      </c>
      <c r="P80" s="39">
        <f t="shared" si="7"/>
        <v>8.9555000978158422E-3</v>
      </c>
      <c r="Q80" s="39">
        <f t="shared" si="7"/>
        <v>1.0051518942793861E-2</v>
      </c>
      <c r="R80" s="39">
        <f t="shared" si="7"/>
        <v>1.0677170166088963E-2</v>
      </c>
      <c r="S80" s="39">
        <f t="shared" si="7"/>
        <v>1.0907765984092805E-2</v>
      </c>
      <c r="T80" s="39">
        <f t="shared" si="7"/>
        <v>1.08096102013169E-2</v>
      </c>
      <c r="U80" s="39">
        <f t="shared" si="7"/>
        <v>1.0441717736329473E-2</v>
      </c>
      <c r="V80" s="39">
        <f t="shared" si="7"/>
        <v>9.8569628389567378E-3</v>
      </c>
      <c r="W80" s="39">
        <f t="shared" si="7"/>
        <v>9.1028600973372745E-3</v>
      </c>
      <c r="X80" s="37">
        <f>SUM(D80:W80)</f>
        <v>-0.34552524566184684</v>
      </c>
    </row>
    <row r="83" spans="2:21">
      <c r="C83" s="38" t="s">
        <v>127</v>
      </c>
      <c r="D83" s="38">
        <f>$E$48-$H$47*$X$80</f>
        <v>181.11559922806919</v>
      </c>
      <c r="E83" s="38" t="s">
        <v>157</v>
      </c>
    </row>
    <row r="85" spans="2:21">
      <c r="B85" s="24" t="s">
        <v>158</v>
      </c>
    </row>
    <row r="86" spans="2:21">
      <c r="B86" s="5"/>
      <c r="C86" s="21" t="s">
        <v>144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2:21">
      <c r="B87" s="21" t="s">
        <v>133</v>
      </c>
      <c r="C87" s="21">
        <f>($D$32/10)*MID($B87,2,2)</f>
        <v>609.6</v>
      </c>
      <c r="D87" s="42">
        <v>218.41227808785425</v>
      </c>
      <c r="E87" s="42">
        <v>181.11559922806924</v>
      </c>
      <c r="F87" s="42">
        <v>161.07264918267978</v>
      </c>
      <c r="G87" s="42">
        <v>150.85405365240209</v>
      </c>
      <c r="H87" s="42">
        <v>146.52178478593706</v>
      </c>
      <c r="I87" s="42">
        <v>139.38219192179241</v>
      </c>
      <c r="J87" s="42">
        <v>140.55483465690463</v>
      </c>
      <c r="K87" s="42">
        <v>144.58856215527507</v>
      </c>
      <c r="L87" s="42">
        <v>149.7012</v>
      </c>
      <c r="M87" s="42">
        <v>154.81383784472496</v>
      </c>
      <c r="N87" s="42">
        <v>158.84756534309543</v>
      </c>
      <c r="O87" s="42">
        <v>160.02020807820753</v>
      </c>
      <c r="P87" s="42">
        <v>152.880615214063</v>
      </c>
      <c r="Q87" s="42">
        <v>148.54834634759794</v>
      </c>
      <c r="R87" s="42">
        <v>138.32975081732022</v>
      </c>
      <c r="S87" s="42">
        <v>118.28680077193083</v>
      </c>
      <c r="T87" s="42">
        <v>80.990121912145739</v>
      </c>
      <c r="U87"/>
    </row>
    <row r="88" spans="2:21">
      <c r="B88" s="21" t="s">
        <v>168</v>
      </c>
      <c r="C88" s="21">
        <f t="shared" ref="C88:C89" si="8">($C$99/4)*MID($B88,4,2)+$C$91</f>
        <v>594.36</v>
      </c>
      <c r="D88" s="42">
        <v>181.11559922806919</v>
      </c>
      <c r="E88" s="42">
        <v>172.61668868332009</v>
      </c>
      <c r="F88" s="42">
        <v>161.06261933434649</v>
      </c>
      <c r="G88" s="42">
        <v>153.65911863711406</v>
      </c>
      <c r="H88" s="42">
        <v>148.87510724752445</v>
      </c>
      <c r="I88" s="42">
        <v>141.92503252077509</v>
      </c>
      <c r="J88" s="42">
        <v>142.4680599390492</v>
      </c>
      <c r="K88" s="42">
        <v>145.60398097538015</v>
      </c>
      <c r="L88" s="42">
        <v>149.7012</v>
      </c>
      <c r="M88" s="42">
        <v>153.79841902461985</v>
      </c>
      <c r="N88" s="42">
        <v>156.9343400609508</v>
      </c>
      <c r="O88" s="42">
        <v>157.47736747922488</v>
      </c>
      <c r="P88" s="42">
        <v>150.52729275247555</v>
      </c>
      <c r="Q88" s="42">
        <v>145.74328136288597</v>
      </c>
      <c r="R88" s="42">
        <v>138.33978066565351</v>
      </c>
      <c r="S88" s="42">
        <v>126.78571131667992</v>
      </c>
      <c r="T88" s="42">
        <v>118.28680077193081</v>
      </c>
      <c r="U88"/>
    </row>
    <row r="89" spans="2:21">
      <c r="B89" s="21" t="s">
        <v>167</v>
      </c>
      <c r="C89" s="21">
        <f t="shared" si="8"/>
        <v>579.12</v>
      </c>
      <c r="D89" s="42">
        <v>161.07264918267978</v>
      </c>
      <c r="E89" s="42">
        <v>161.06261933434649</v>
      </c>
      <c r="F89" s="42">
        <v>157.86263690606975</v>
      </c>
      <c r="G89" s="42">
        <v>154.01278230606113</v>
      </c>
      <c r="H89" s="42">
        <v>150.83309614133424</v>
      </c>
      <c r="I89" s="42">
        <v>145.16963799127259</v>
      </c>
      <c r="J89" s="42">
        <v>145.03954063624792</v>
      </c>
      <c r="K89" s="42">
        <v>146.98824768550213</v>
      </c>
      <c r="L89" s="42">
        <v>149.7012</v>
      </c>
      <c r="M89" s="42">
        <v>152.4141523144979</v>
      </c>
      <c r="N89" s="42">
        <v>154.36285936375208</v>
      </c>
      <c r="O89" s="42">
        <v>154.23276200872741</v>
      </c>
      <c r="P89" s="42">
        <v>148.56930385866579</v>
      </c>
      <c r="Q89" s="42">
        <v>145.38961769393887</v>
      </c>
      <c r="R89" s="42">
        <v>141.53976309393025</v>
      </c>
      <c r="S89" s="42">
        <v>138.33978066565351</v>
      </c>
      <c r="T89" s="42">
        <v>138.32975081732022</v>
      </c>
      <c r="U89"/>
    </row>
    <row r="90" spans="2:21">
      <c r="B90" s="21" t="s">
        <v>166</v>
      </c>
      <c r="C90" s="21">
        <f>($C$99/4)*MID($B90,4,2)+$C$91</f>
        <v>563.88</v>
      </c>
      <c r="D90" s="42">
        <v>150.85405365240206</v>
      </c>
      <c r="E90" s="42">
        <v>153.65911863711403</v>
      </c>
      <c r="F90" s="42">
        <v>154.01278230606113</v>
      </c>
      <c r="G90" s="42">
        <v>152.93661697722425</v>
      </c>
      <c r="H90" s="42">
        <v>151.3748568406611</v>
      </c>
      <c r="I90" s="42">
        <v>147.65073046616328</v>
      </c>
      <c r="J90" s="42">
        <v>147.16523330611949</v>
      </c>
      <c r="K90" s="42">
        <v>148.15665360125766</v>
      </c>
      <c r="L90" s="42">
        <v>149.7012</v>
      </c>
      <c r="M90" s="42">
        <v>151.24574639874234</v>
      </c>
      <c r="N90" s="42">
        <v>152.23716669388051</v>
      </c>
      <c r="O90" s="42">
        <v>151.75166953383675</v>
      </c>
      <c r="P90" s="42">
        <v>148.0275431593389</v>
      </c>
      <c r="Q90" s="42">
        <v>146.46578302277575</v>
      </c>
      <c r="R90" s="42">
        <v>145.38961769393887</v>
      </c>
      <c r="S90" s="42">
        <v>145.74328136288597</v>
      </c>
      <c r="T90" s="42">
        <v>148.54834634759794</v>
      </c>
      <c r="U90"/>
    </row>
    <row r="91" spans="2:21">
      <c r="B91" s="21" t="s">
        <v>134</v>
      </c>
      <c r="C91" s="41">
        <f t="shared" ref="C91:C103" si="9">($D$32/10)*MID($B91,2,2)</f>
        <v>548.64</v>
      </c>
      <c r="D91" s="42">
        <v>146.521784785937</v>
      </c>
      <c r="E91" s="42">
        <v>148.87510724752445</v>
      </c>
      <c r="F91" s="42">
        <v>150.83309614133421</v>
      </c>
      <c r="G91" s="42">
        <v>151.3748568406611</v>
      </c>
      <c r="H91" s="42">
        <v>151.18231737306894</v>
      </c>
      <c r="I91" s="42">
        <v>149.46527627609143</v>
      </c>
      <c r="J91" s="42">
        <v>148.86757081928687</v>
      </c>
      <c r="K91" s="42">
        <v>149.11546926518724</v>
      </c>
      <c r="L91" s="42">
        <v>149.7012</v>
      </c>
      <c r="M91" s="42">
        <v>150.28693073481276</v>
      </c>
      <c r="N91" s="42">
        <v>150.53482918071313</v>
      </c>
      <c r="O91" s="42">
        <v>149.93712372390857</v>
      </c>
      <c r="P91" s="42">
        <v>148.22008262693103</v>
      </c>
      <c r="Q91" s="42">
        <v>148.0275431593389</v>
      </c>
      <c r="R91" s="42">
        <v>148.56930385866579</v>
      </c>
      <c r="S91" s="42">
        <v>150.52729275247555</v>
      </c>
      <c r="T91" s="42">
        <v>152.880615214063</v>
      </c>
      <c r="U91"/>
    </row>
    <row r="92" spans="2:21">
      <c r="B92" s="21" t="s">
        <v>135</v>
      </c>
      <c r="C92" s="21">
        <f t="shared" si="9"/>
        <v>487.68</v>
      </c>
      <c r="D92" s="42">
        <v>139.38219192179247</v>
      </c>
      <c r="E92" s="42">
        <v>141.92503252077509</v>
      </c>
      <c r="F92" s="42">
        <v>145.16963799127259</v>
      </c>
      <c r="G92" s="42">
        <v>147.65073046616325</v>
      </c>
      <c r="H92" s="42">
        <v>149.46527627609143</v>
      </c>
      <c r="I92" s="42">
        <v>152.60665486442664</v>
      </c>
      <c r="J92" s="42">
        <v>152.52099140537908</v>
      </c>
      <c r="K92" s="42">
        <v>151.30611554169363</v>
      </c>
      <c r="L92" s="42">
        <v>149.7012</v>
      </c>
      <c r="M92" s="42">
        <v>148.09628445830637</v>
      </c>
      <c r="N92" s="42">
        <v>146.88140859462092</v>
      </c>
      <c r="O92" s="42">
        <v>146.79574513557336</v>
      </c>
      <c r="P92" s="42">
        <v>149.93712372390857</v>
      </c>
      <c r="Q92" s="42">
        <v>151.75166953383675</v>
      </c>
      <c r="R92" s="42">
        <v>154.23276200872741</v>
      </c>
      <c r="S92" s="42">
        <v>157.47736747922488</v>
      </c>
      <c r="T92" s="42">
        <v>160.02020807820753</v>
      </c>
      <c r="U92"/>
    </row>
    <row r="93" spans="2:21">
      <c r="B93" s="21" t="s">
        <v>136</v>
      </c>
      <c r="C93" s="21">
        <f t="shared" si="9"/>
        <v>426.72</v>
      </c>
      <c r="D93" s="42">
        <v>140.55483465690457</v>
      </c>
      <c r="E93" s="42">
        <v>142.4680599390492</v>
      </c>
      <c r="F93" s="42">
        <v>145.03954063624792</v>
      </c>
      <c r="G93" s="42">
        <v>147.16523330611949</v>
      </c>
      <c r="H93" s="42">
        <v>148.86757081928687</v>
      </c>
      <c r="I93" s="42">
        <v>152.52099140537908</v>
      </c>
      <c r="J93" s="42">
        <v>152.86843105741542</v>
      </c>
      <c r="K93" s="42">
        <v>151.60645035313323</v>
      </c>
      <c r="L93" s="42">
        <v>149.7012</v>
      </c>
      <c r="M93" s="42">
        <v>147.79594964686677</v>
      </c>
      <c r="N93" s="42">
        <v>146.53396894258458</v>
      </c>
      <c r="O93" s="42">
        <v>146.88140859462092</v>
      </c>
      <c r="P93" s="42">
        <v>150.53482918071313</v>
      </c>
      <c r="Q93" s="42">
        <v>152.23716669388051</v>
      </c>
      <c r="R93" s="42">
        <v>154.36285936375208</v>
      </c>
      <c r="S93" s="42">
        <v>156.9343400609508</v>
      </c>
      <c r="T93" s="42">
        <v>158.84756534309543</v>
      </c>
      <c r="U93"/>
    </row>
    <row r="94" spans="2:21">
      <c r="B94" s="21" t="s">
        <v>137</v>
      </c>
      <c r="C94" s="21">
        <f t="shared" si="9"/>
        <v>365.76</v>
      </c>
      <c r="D94" s="42">
        <v>144.58856215527504</v>
      </c>
      <c r="E94" s="42">
        <v>145.60398097538015</v>
      </c>
      <c r="F94" s="42">
        <v>146.9882476855021</v>
      </c>
      <c r="G94" s="42">
        <v>148.15665360125766</v>
      </c>
      <c r="H94" s="42">
        <v>149.11546926518724</v>
      </c>
      <c r="I94" s="42">
        <v>151.30611554169363</v>
      </c>
      <c r="J94" s="42">
        <v>151.60645035313323</v>
      </c>
      <c r="K94" s="42">
        <v>150.87403114406075</v>
      </c>
      <c r="L94" s="42">
        <v>149.7012</v>
      </c>
      <c r="M94" s="42">
        <v>148.52836885593925</v>
      </c>
      <c r="N94" s="42">
        <v>147.79594964686677</v>
      </c>
      <c r="O94" s="42">
        <v>148.09628445830637</v>
      </c>
      <c r="P94" s="42">
        <v>150.28693073481276</v>
      </c>
      <c r="Q94" s="42">
        <v>151.24574639874234</v>
      </c>
      <c r="R94" s="42">
        <v>152.41415231449787</v>
      </c>
      <c r="S94" s="42">
        <v>153.79841902461985</v>
      </c>
      <c r="T94" s="42">
        <v>154.81383784472496</v>
      </c>
      <c r="U94"/>
    </row>
    <row r="95" spans="2:21">
      <c r="B95" s="21" t="s">
        <v>138</v>
      </c>
      <c r="C95" s="21">
        <f t="shared" si="9"/>
        <v>304.8</v>
      </c>
      <c r="D95" s="42">
        <v>149.7012</v>
      </c>
      <c r="E95" s="42">
        <v>149.7012</v>
      </c>
      <c r="F95" s="42">
        <v>149.7012</v>
      </c>
      <c r="G95" s="42">
        <v>149.7012</v>
      </c>
      <c r="H95" s="42">
        <v>149.7012</v>
      </c>
      <c r="I95" s="42">
        <v>149.7012</v>
      </c>
      <c r="J95" s="42">
        <v>149.7012</v>
      </c>
      <c r="K95" s="42">
        <v>149.7012</v>
      </c>
      <c r="L95" s="42">
        <v>149.7012</v>
      </c>
      <c r="M95" s="42">
        <v>149.7012</v>
      </c>
      <c r="N95" s="42">
        <v>149.7012</v>
      </c>
      <c r="O95" s="42">
        <v>149.7012</v>
      </c>
      <c r="P95" s="42">
        <v>149.7012</v>
      </c>
      <c r="Q95" s="42">
        <v>149.7012</v>
      </c>
      <c r="R95" s="42">
        <v>149.7012</v>
      </c>
      <c r="S95" s="42">
        <v>149.7012</v>
      </c>
      <c r="T95" s="42">
        <v>149.70119999999994</v>
      </c>
      <c r="U95"/>
    </row>
    <row r="96" spans="2:21">
      <c r="B96" s="21" t="s">
        <v>139</v>
      </c>
      <c r="C96" s="21">
        <f t="shared" si="9"/>
        <v>243.84</v>
      </c>
      <c r="D96" s="42">
        <v>154.81383784472493</v>
      </c>
      <c r="E96" s="42">
        <v>153.79841902461985</v>
      </c>
      <c r="F96" s="42">
        <v>152.4141523144979</v>
      </c>
      <c r="G96" s="42">
        <v>151.24574639874234</v>
      </c>
      <c r="H96" s="42">
        <v>150.28693073481276</v>
      </c>
      <c r="I96" s="42">
        <v>148.09628445830637</v>
      </c>
      <c r="J96" s="42">
        <v>147.79594964686677</v>
      </c>
      <c r="K96" s="42">
        <v>148.52836885593925</v>
      </c>
      <c r="L96" s="42">
        <v>149.7012</v>
      </c>
      <c r="M96" s="42">
        <v>150.87403114406075</v>
      </c>
      <c r="N96" s="42">
        <v>151.60645035313323</v>
      </c>
      <c r="O96" s="42">
        <v>151.30611554169363</v>
      </c>
      <c r="P96" s="42">
        <v>149.11546926518724</v>
      </c>
      <c r="Q96" s="42">
        <v>148.15665360125766</v>
      </c>
      <c r="R96" s="42">
        <v>146.98824768550213</v>
      </c>
      <c r="S96" s="42">
        <v>145.60398097538015</v>
      </c>
      <c r="T96" s="42">
        <v>144.58856215527507</v>
      </c>
      <c r="U96"/>
    </row>
    <row r="97" spans="2:21">
      <c r="B97" s="21" t="s">
        <v>140</v>
      </c>
      <c r="C97" s="21">
        <f t="shared" si="9"/>
        <v>182.88</v>
      </c>
      <c r="D97" s="42">
        <v>158.84756534309537</v>
      </c>
      <c r="E97" s="42">
        <v>156.9343400609508</v>
      </c>
      <c r="F97" s="42">
        <v>154.36285936375208</v>
      </c>
      <c r="G97" s="42">
        <v>152.23716669388051</v>
      </c>
      <c r="H97" s="42">
        <v>150.53482918071313</v>
      </c>
      <c r="I97" s="42">
        <v>146.88140859462092</v>
      </c>
      <c r="J97" s="42">
        <v>146.53396894258458</v>
      </c>
      <c r="K97" s="42">
        <v>147.79594964686677</v>
      </c>
      <c r="L97" s="42">
        <v>149.7012</v>
      </c>
      <c r="M97" s="42">
        <v>151.60645035313323</v>
      </c>
      <c r="N97" s="42">
        <v>152.86843105741542</v>
      </c>
      <c r="O97" s="42">
        <v>152.52099140537908</v>
      </c>
      <c r="P97" s="42">
        <v>148.86757081928687</v>
      </c>
      <c r="Q97" s="42">
        <v>147.16523330611949</v>
      </c>
      <c r="R97" s="42">
        <v>145.03954063624792</v>
      </c>
      <c r="S97" s="42">
        <v>142.4680599390492</v>
      </c>
      <c r="T97" s="42">
        <v>140.55483465690463</v>
      </c>
      <c r="U97"/>
    </row>
    <row r="98" spans="2:21">
      <c r="B98" s="21" t="s">
        <v>141</v>
      </c>
      <c r="C98" s="21">
        <f t="shared" si="9"/>
        <v>121.92</v>
      </c>
      <c r="D98" s="42">
        <v>160.02020807820759</v>
      </c>
      <c r="E98" s="42">
        <v>157.47736747922491</v>
      </c>
      <c r="F98" s="42">
        <v>154.23276200872741</v>
      </c>
      <c r="G98" s="42">
        <v>151.75166953383675</v>
      </c>
      <c r="H98" s="42">
        <v>149.93712372390857</v>
      </c>
      <c r="I98" s="42">
        <v>146.79574513557336</v>
      </c>
      <c r="J98" s="42">
        <v>146.88140859462092</v>
      </c>
      <c r="K98" s="42">
        <v>148.09628445830637</v>
      </c>
      <c r="L98" s="42">
        <v>149.7012</v>
      </c>
      <c r="M98" s="42">
        <v>151.30611554169363</v>
      </c>
      <c r="N98" s="42">
        <v>152.52099140537908</v>
      </c>
      <c r="O98" s="42">
        <v>152.60665486442664</v>
      </c>
      <c r="P98" s="42">
        <v>149.46527627609143</v>
      </c>
      <c r="Q98" s="42">
        <v>147.65073046616328</v>
      </c>
      <c r="R98" s="42">
        <v>145.16963799127259</v>
      </c>
      <c r="S98" s="42">
        <v>141.92503252077509</v>
      </c>
      <c r="T98" s="42">
        <v>139.38219192179241</v>
      </c>
      <c r="U98"/>
    </row>
    <row r="99" spans="2:21">
      <c r="B99" s="21" t="s">
        <v>142</v>
      </c>
      <c r="C99" s="41">
        <f t="shared" si="9"/>
        <v>60.96</v>
      </c>
      <c r="D99" s="42">
        <v>152.88061521406297</v>
      </c>
      <c r="E99" s="42">
        <v>150.52729275247555</v>
      </c>
      <c r="F99" s="42">
        <v>148.56930385866576</v>
      </c>
      <c r="G99" s="42">
        <v>148.0275431593389</v>
      </c>
      <c r="H99" s="42">
        <v>148.22008262693106</v>
      </c>
      <c r="I99" s="42">
        <v>149.93712372390857</v>
      </c>
      <c r="J99" s="42">
        <v>150.53482918071313</v>
      </c>
      <c r="K99" s="42">
        <v>150.28693073481276</v>
      </c>
      <c r="L99" s="42">
        <v>149.7012</v>
      </c>
      <c r="M99" s="42">
        <v>149.11546926518724</v>
      </c>
      <c r="N99" s="42">
        <v>148.86757081928687</v>
      </c>
      <c r="O99" s="42">
        <v>149.46527627609143</v>
      </c>
      <c r="P99" s="42">
        <v>151.18231737306894</v>
      </c>
      <c r="Q99" s="42">
        <v>151.3748568406611</v>
      </c>
      <c r="R99" s="42">
        <v>150.83309614133424</v>
      </c>
      <c r="S99" s="42">
        <v>148.87510724752448</v>
      </c>
      <c r="T99" s="42">
        <v>146.52178478593703</v>
      </c>
      <c r="U99"/>
    </row>
    <row r="100" spans="2:21">
      <c r="B100" s="21" t="s">
        <v>160</v>
      </c>
      <c r="C100" s="21">
        <f>($C$99/4)*MID($B100,4,2)</f>
        <v>45.72</v>
      </c>
      <c r="D100" s="42">
        <v>148.54834634759791</v>
      </c>
      <c r="E100" s="42">
        <v>145.74328136288594</v>
      </c>
      <c r="F100" s="42">
        <v>145.38961769393887</v>
      </c>
      <c r="G100" s="42">
        <v>146.46578302277575</v>
      </c>
      <c r="H100" s="42">
        <v>148.0275431593389</v>
      </c>
      <c r="I100" s="42">
        <v>151.75166953383675</v>
      </c>
      <c r="J100" s="42">
        <v>152.23716669388051</v>
      </c>
      <c r="K100" s="42">
        <v>151.24574639874234</v>
      </c>
      <c r="L100" s="42">
        <v>149.7012</v>
      </c>
      <c r="M100" s="42">
        <v>148.15665360125766</v>
      </c>
      <c r="N100" s="42">
        <v>147.16523330611949</v>
      </c>
      <c r="O100" s="42">
        <v>147.65073046616325</v>
      </c>
      <c r="P100" s="42">
        <v>151.3748568406611</v>
      </c>
      <c r="Q100" s="42">
        <v>152.93661697722425</v>
      </c>
      <c r="R100" s="42">
        <v>154.01278230606113</v>
      </c>
      <c r="S100" s="42">
        <v>153.65911863711406</v>
      </c>
      <c r="T100" s="42">
        <v>150.85405365240209</v>
      </c>
      <c r="U100"/>
    </row>
    <row r="101" spans="2:21">
      <c r="B101" s="21" t="s">
        <v>161</v>
      </c>
      <c r="C101" s="21">
        <f>($C$99/4)*MID($B101,4,2)</f>
        <v>30.48</v>
      </c>
      <c r="D101" s="42">
        <v>138.32975081732022</v>
      </c>
      <c r="E101" s="42">
        <v>138.33978066565351</v>
      </c>
      <c r="F101" s="42">
        <v>141.53976309393025</v>
      </c>
      <c r="G101" s="42">
        <v>145.38961769393887</v>
      </c>
      <c r="H101" s="42">
        <v>148.56930385866576</v>
      </c>
      <c r="I101" s="42">
        <v>154.23276200872741</v>
      </c>
      <c r="J101" s="42">
        <v>154.36285936375208</v>
      </c>
      <c r="K101" s="42">
        <v>152.41415231449787</v>
      </c>
      <c r="L101" s="42">
        <v>149.7012</v>
      </c>
      <c r="M101" s="42">
        <v>146.98824768550213</v>
      </c>
      <c r="N101" s="42">
        <v>145.03954063624792</v>
      </c>
      <c r="O101" s="42">
        <v>145.16963799127259</v>
      </c>
      <c r="P101" s="42">
        <v>150.83309614133421</v>
      </c>
      <c r="Q101" s="42">
        <v>154.01278230606113</v>
      </c>
      <c r="R101" s="42">
        <v>157.86263690606975</v>
      </c>
      <c r="S101" s="42">
        <v>161.06261933434649</v>
      </c>
      <c r="T101" s="42">
        <v>161.07264918267978</v>
      </c>
      <c r="U101"/>
    </row>
    <row r="102" spans="2:21">
      <c r="B102" s="21" t="s">
        <v>162</v>
      </c>
      <c r="C102" s="21">
        <f>($C$99/4)*MID($B102,4,2)</f>
        <v>15.24</v>
      </c>
      <c r="D102" s="42">
        <v>118.28680077193074</v>
      </c>
      <c r="E102" s="42">
        <v>126.78571131667987</v>
      </c>
      <c r="F102" s="42">
        <v>138.33978066565351</v>
      </c>
      <c r="G102" s="42">
        <v>145.74328136288597</v>
      </c>
      <c r="H102" s="42">
        <v>150.52729275247555</v>
      </c>
      <c r="I102" s="42">
        <v>157.47736747922491</v>
      </c>
      <c r="J102" s="42">
        <v>156.9343400609508</v>
      </c>
      <c r="K102" s="42">
        <v>153.79841902461985</v>
      </c>
      <c r="L102" s="42">
        <v>149.7012</v>
      </c>
      <c r="M102" s="42">
        <v>145.60398097538015</v>
      </c>
      <c r="N102" s="42">
        <v>142.4680599390492</v>
      </c>
      <c r="O102" s="42">
        <v>141.92503252077509</v>
      </c>
      <c r="P102" s="42">
        <v>148.87510724752445</v>
      </c>
      <c r="Q102" s="42">
        <v>153.65911863711403</v>
      </c>
      <c r="R102" s="42">
        <v>161.06261933434649</v>
      </c>
      <c r="S102" s="42">
        <v>172.61668868332012</v>
      </c>
      <c r="T102" s="42">
        <v>181.11559922806924</v>
      </c>
      <c r="U102"/>
    </row>
    <row r="103" spans="2:21">
      <c r="B103" s="21" t="s">
        <v>143</v>
      </c>
      <c r="C103" s="21">
        <f t="shared" si="9"/>
        <v>0</v>
      </c>
      <c r="D103" s="42">
        <v>80.990121912145739</v>
      </c>
      <c r="E103" s="42">
        <v>118.28680077193076</v>
      </c>
      <c r="F103" s="42">
        <v>138.32975081732022</v>
      </c>
      <c r="G103" s="42">
        <v>148.54834634759791</v>
      </c>
      <c r="H103" s="42">
        <v>152.88061521406294</v>
      </c>
      <c r="I103" s="42">
        <v>160.02020807820759</v>
      </c>
      <c r="J103" s="42">
        <v>158.84756534309537</v>
      </c>
      <c r="K103" s="42">
        <v>154.81383784472493</v>
      </c>
      <c r="L103" s="42">
        <v>149.70120000000006</v>
      </c>
      <c r="M103" s="42">
        <v>144.58856215527504</v>
      </c>
      <c r="N103" s="42">
        <v>140.55483465690457</v>
      </c>
      <c r="O103" s="42">
        <v>139.38219192179247</v>
      </c>
      <c r="P103" s="42">
        <v>146.521784785937</v>
      </c>
      <c r="Q103" s="42">
        <v>150.85405365240206</v>
      </c>
      <c r="R103" s="42">
        <v>161.07264918267978</v>
      </c>
      <c r="S103" s="42">
        <v>181.11559922806919</v>
      </c>
      <c r="T103" s="42">
        <v>218.41227808785425</v>
      </c>
      <c r="U103"/>
    </row>
    <row r="104" spans="2:21">
      <c r="B104" s="5"/>
      <c r="D104" s="21">
        <f>($D$32/10)*MID(D$105,2,2)</f>
        <v>0</v>
      </c>
      <c r="E104" s="21">
        <f t="shared" ref="E104:F104" si="10">($H$104/4)*MID(E$105,4,2)</f>
        <v>15.24</v>
      </c>
      <c r="F104" s="21">
        <f t="shared" si="10"/>
        <v>30.48</v>
      </c>
      <c r="G104" s="21">
        <f>($H$104/4)*MID(G$105,4,2)</f>
        <v>45.72</v>
      </c>
      <c r="H104" s="41">
        <f t="shared" ref="H104:P104" si="11">($D$32/10)*MID(H$105,2,2)</f>
        <v>60.96</v>
      </c>
      <c r="I104" s="21">
        <f t="shared" si="11"/>
        <v>121.92</v>
      </c>
      <c r="J104" s="21">
        <f t="shared" si="11"/>
        <v>182.88</v>
      </c>
      <c r="K104" s="21">
        <f t="shared" si="11"/>
        <v>243.84</v>
      </c>
      <c r="L104" s="21">
        <f t="shared" si="11"/>
        <v>304.8</v>
      </c>
      <c r="M104" s="21">
        <f t="shared" si="11"/>
        <v>365.76</v>
      </c>
      <c r="N104" s="21">
        <f t="shared" si="11"/>
        <v>426.72</v>
      </c>
      <c r="O104" s="21">
        <f t="shared" si="11"/>
        <v>487.68</v>
      </c>
      <c r="P104" s="41">
        <f t="shared" si="11"/>
        <v>548.64</v>
      </c>
      <c r="Q104" s="21">
        <f>($H$104/4)*MID(Q$105,4,2)+$P$104</f>
        <v>563.88</v>
      </c>
      <c r="R104" s="21">
        <f t="shared" ref="R104:S104" si="12">($H$104/4)*MID(R$105,4,2)+$P$104</f>
        <v>579.12</v>
      </c>
      <c r="S104" s="21">
        <f t="shared" si="12"/>
        <v>594.36</v>
      </c>
      <c r="T104" s="21">
        <f>($D$32/10)*MID(T$105,2,2)</f>
        <v>609.6</v>
      </c>
      <c r="U104" s="21" t="s">
        <v>156</v>
      </c>
    </row>
    <row r="105" spans="2:21">
      <c r="B105" s="5"/>
      <c r="D105" s="21" t="s">
        <v>145</v>
      </c>
      <c r="E105" s="21" t="s">
        <v>163</v>
      </c>
      <c r="F105" s="21" t="s">
        <v>164</v>
      </c>
      <c r="G105" s="21" t="s">
        <v>165</v>
      </c>
      <c r="H105" s="21" t="s">
        <v>146</v>
      </c>
      <c r="I105" s="21" t="s">
        <v>147</v>
      </c>
      <c r="J105" s="21" t="s">
        <v>148</v>
      </c>
      <c r="K105" s="21" t="s">
        <v>149</v>
      </c>
      <c r="L105" s="21" t="s">
        <v>150</v>
      </c>
      <c r="M105" s="21" t="s">
        <v>151</v>
      </c>
      <c r="N105" s="21" t="s">
        <v>152</v>
      </c>
      <c r="O105" s="21" t="s">
        <v>153</v>
      </c>
      <c r="P105" s="21" t="s">
        <v>154</v>
      </c>
      <c r="Q105" s="21" t="s">
        <v>169</v>
      </c>
      <c r="R105" s="21" t="s">
        <v>170</v>
      </c>
      <c r="S105" s="21" t="s">
        <v>171</v>
      </c>
      <c r="T105" s="21" t="s">
        <v>155</v>
      </c>
      <c r="U105" s="21"/>
    </row>
  </sheetData>
  <dataConsolidate/>
  <phoneticPr fontId="9" type="noConversion"/>
  <conditionalFormatting sqref="D87:D103 T87:T103 H87:P103 E95:G95 Q95:S95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pageSetup paperSize="9" scale="43" orientation="landscape" horizontalDpi="0" verticalDpi="0" r:id="rId1"/>
  <rowBreaks count="2" manualBreakCount="2">
    <brk id="51" max="23" man="1"/>
    <brk id="107" max="2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1F24-4AE8-438A-9BBB-D64D375FC7CC}">
  <dimension ref="B3:X99"/>
  <sheetViews>
    <sheetView topLeftCell="A95" zoomScale="70" zoomScaleNormal="70" zoomScaleSheetLayoutView="55" workbookViewId="0">
      <selection activeCell="S114" sqref="S114"/>
    </sheetView>
  </sheetViews>
  <sheetFormatPr defaultRowHeight="15"/>
  <cols>
    <col min="1" max="1" width="5.7109375" customWidth="1"/>
    <col min="2" max="2" width="23.42578125" bestFit="1" customWidth="1"/>
    <col min="3" max="3" width="12" bestFit="1" customWidth="1"/>
    <col min="4" max="4" width="14.85546875" bestFit="1" customWidth="1"/>
    <col min="5" max="5" width="14.28515625" customWidth="1"/>
    <col min="6" max="6" width="13.140625" customWidth="1"/>
    <col min="7" max="7" width="20" customWidth="1"/>
    <col min="8" max="8" width="13.140625" customWidth="1"/>
    <col min="9" max="9" width="13" customWidth="1"/>
    <col min="10" max="10" width="14.5703125" customWidth="1"/>
    <col min="11" max="11" width="13.28515625" customWidth="1"/>
    <col min="12" max="13" width="14.28515625" customWidth="1"/>
    <col min="14" max="14" width="13.28515625" customWidth="1"/>
    <col min="15" max="15" width="12.85546875" customWidth="1"/>
    <col min="16" max="16" width="12.7109375" customWidth="1"/>
    <col min="17" max="19" width="10.7109375" customWidth="1"/>
    <col min="20" max="21" width="10.7109375" style="25" customWidth="1"/>
    <col min="22" max="23" width="10.7109375" customWidth="1"/>
    <col min="24" max="24" width="15.7109375" customWidth="1"/>
  </cols>
  <sheetData>
    <row r="3" spans="2:19" ht="15.75">
      <c r="B3" s="13" t="s">
        <v>28</v>
      </c>
    </row>
    <row r="4" spans="2:19">
      <c r="B4" s="14" t="s">
        <v>29</v>
      </c>
    </row>
    <row r="5" spans="2:19">
      <c r="B5" s="14" t="s">
        <v>30</v>
      </c>
    </row>
    <row r="6" spans="2:19">
      <c r="B6" s="14" t="s">
        <v>31</v>
      </c>
    </row>
    <row r="8" spans="2:19" ht="15.75">
      <c r="B8" s="16" t="s">
        <v>33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26" spans="2:19" ht="15.75">
      <c r="B26" s="16" t="s">
        <v>32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9" spans="2:19">
      <c r="B29" s="1" t="s">
        <v>0</v>
      </c>
      <c r="G29" s="1" t="s">
        <v>1</v>
      </c>
    </row>
    <row r="30" spans="2:19">
      <c r="B30" t="s">
        <v>2</v>
      </c>
    </row>
    <row r="31" spans="2:19">
      <c r="C31" s="5" t="s">
        <v>13</v>
      </c>
      <c r="D31" s="5" t="s">
        <v>14</v>
      </c>
      <c r="E31" s="5" t="s">
        <v>25</v>
      </c>
      <c r="H31" s="5" t="s">
        <v>19</v>
      </c>
      <c r="I31" s="5" t="s">
        <v>24</v>
      </c>
    </row>
    <row r="32" spans="2:19">
      <c r="B32" s="2" t="s">
        <v>85</v>
      </c>
      <c r="C32" s="3">
        <v>2000</v>
      </c>
      <c r="D32" s="3">
        <v>609.6</v>
      </c>
      <c r="E32" s="11">
        <f>D32*100</f>
        <v>60960</v>
      </c>
      <c r="G32" s="4" t="s">
        <v>3</v>
      </c>
      <c r="H32" s="3">
        <v>0.33</v>
      </c>
      <c r="I32" s="3">
        <f>3.3/10000</f>
        <v>3.3E-4</v>
      </c>
    </row>
    <row r="33" spans="2:9">
      <c r="B33" s="8" t="s">
        <v>12</v>
      </c>
      <c r="C33" s="3">
        <v>0.29160000000000003</v>
      </c>
      <c r="D33" s="3">
        <v>8.8900000000000007E-2</v>
      </c>
      <c r="E33" s="11">
        <f t="shared" ref="E33:E34" si="0">D33*100</f>
        <v>8.89</v>
      </c>
    </row>
    <row r="34" spans="2:9">
      <c r="B34" s="9" t="s">
        <v>21</v>
      </c>
      <c r="C34" s="3">
        <v>10</v>
      </c>
      <c r="D34" s="3">
        <v>3.048</v>
      </c>
      <c r="E34" s="11">
        <f t="shared" si="0"/>
        <v>304.8</v>
      </c>
    </row>
    <row r="35" spans="2:9">
      <c r="B35" s="9"/>
      <c r="C35" s="9"/>
      <c r="D35" s="9"/>
      <c r="H35" s="5" t="s">
        <v>27</v>
      </c>
      <c r="I35" s="5" t="s">
        <v>18</v>
      </c>
    </row>
    <row r="36" spans="2:9">
      <c r="G36" s="2" t="s">
        <v>17</v>
      </c>
      <c r="H36" s="3">
        <v>1.5</v>
      </c>
      <c r="I36" s="3">
        <v>1.5</v>
      </c>
    </row>
    <row r="37" spans="2:9">
      <c r="B37" t="s">
        <v>5</v>
      </c>
    </row>
    <row r="38" spans="2:9">
      <c r="B38" s="2" t="s">
        <v>6</v>
      </c>
      <c r="C38" s="3">
        <v>0.15</v>
      </c>
    </row>
    <row r="39" spans="2:9">
      <c r="B39" s="4" t="s">
        <v>7</v>
      </c>
      <c r="C39" s="3">
        <v>0.2</v>
      </c>
    </row>
    <row r="41" spans="2:9">
      <c r="C41" s="5" t="s">
        <v>20</v>
      </c>
      <c r="D41" s="5" t="s">
        <v>4</v>
      </c>
      <c r="G41" s="24" t="s">
        <v>86</v>
      </c>
    </row>
    <row r="42" spans="2:9">
      <c r="B42" s="2" t="s">
        <v>8</v>
      </c>
      <c r="C42" s="6">
        <f>1.5/100000</f>
        <v>1.5E-5</v>
      </c>
      <c r="D42" s="7">
        <f>C42/0.068046</f>
        <v>2.2043911471651532E-4</v>
      </c>
    </row>
    <row r="43" spans="2:9">
      <c r="G43" t="s">
        <v>57</v>
      </c>
    </row>
    <row r="44" spans="2:9">
      <c r="C44" s="5" t="s">
        <v>23</v>
      </c>
      <c r="D44" s="5" t="s">
        <v>26</v>
      </c>
      <c r="G44" s="2" t="s">
        <v>59</v>
      </c>
      <c r="H44" s="28">
        <f>$C$45*$I$36</f>
        <v>7.7699999999999991E-3</v>
      </c>
    </row>
    <row r="45" spans="2:9">
      <c r="B45" s="2" t="s">
        <v>22</v>
      </c>
      <c r="C45" s="3">
        <f>518/100000</f>
        <v>5.1799999999999997E-3</v>
      </c>
      <c r="D45" s="12">
        <f>C45*1000000</f>
        <v>5180</v>
      </c>
      <c r="G45" s="2" t="s">
        <v>58</v>
      </c>
      <c r="H45" s="28">
        <f>H44*1000000</f>
        <v>7769.9999999999991</v>
      </c>
    </row>
    <row r="47" spans="2:9">
      <c r="C47" s="5" t="s">
        <v>15</v>
      </c>
      <c r="D47" s="5" t="s">
        <v>16</v>
      </c>
      <c r="E47" s="5" t="s">
        <v>9</v>
      </c>
      <c r="G47" t="s">
        <v>60</v>
      </c>
      <c r="H47" s="28">
        <f>16*$H$45*$H$32/($C$38*$E$34*PI()^2)</f>
        <v>90.917811715596955</v>
      </c>
    </row>
    <row r="48" spans="2:9">
      <c r="B48" s="2" t="s">
        <v>10</v>
      </c>
      <c r="C48" s="3">
        <v>2200</v>
      </c>
      <c r="D48" s="10">
        <f>15.17*1000000</f>
        <v>15170000</v>
      </c>
      <c r="E48" s="11">
        <f>C48*0.068046</f>
        <v>149.7012</v>
      </c>
      <c r="G48" s="4" t="s">
        <v>61</v>
      </c>
      <c r="H48" s="26">
        <v>1.78108</v>
      </c>
    </row>
    <row r="51" spans="2:23">
      <c r="B51" s="24"/>
    </row>
    <row r="52" spans="2:23">
      <c r="B52" s="24" t="s">
        <v>130</v>
      </c>
    </row>
    <row r="53" spans="2:23">
      <c r="B53" s="24"/>
    </row>
    <row r="54" spans="2:23">
      <c r="B54" t="s">
        <v>128</v>
      </c>
      <c r="C54" s="40">
        <f>M98</f>
        <v>548.64</v>
      </c>
    </row>
    <row r="55" spans="2:23">
      <c r="B55" t="s">
        <v>129</v>
      </c>
      <c r="C55" s="34">
        <f>C87</f>
        <v>609.6</v>
      </c>
    </row>
    <row r="56" spans="2:23">
      <c r="B56" s="24"/>
    </row>
    <row r="57" spans="2:23">
      <c r="B57" t="s">
        <v>131</v>
      </c>
      <c r="C57" s="28">
        <f>C54*100</f>
        <v>54864</v>
      </c>
      <c r="D57" s="35" t="s">
        <v>87</v>
      </c>
      <c r="E57" s="35" t="s">
        <v>108</v>
      </c>
      <c r="F57" s="35" t="s">
        <v>109</v>
      </c>
      <c r="G57" s="35" t="s">
        <v>110</v>
      </c>
      <c r="H57" s="35" t="s">
        <v>111</v>
      </c>
      <c r="I57" s="35" t="s">
        <v>112</v>
      </c>
      <c r="J57" s="35" t="s">
        <v>113</v>
      </c>
      <c r="K57" s="35" t="s">
        <v>114</v>
      </c>
      <c r="L57" s="35" t="s">
        <v>115</v>
      </c>
      <c r="M57" s="35" t="s">
        <v>116</v>
      </c>
      <c r="N57" s="35" t="s">
        <v>117</v>
      </c>
      <c r="O57" s="35" t="s">
        <v>118</v>
      </c>
      <c r="P57" s="35" t="s">
        <v>119</v>
      </c>
      <c r="Q57" s="35" t="s">
        <v>120</v>
      </c>
      <c r="R57" s="35" t="s">
        <v>121</v>
      </c>
      <c r="S57" s="35" t="s">
        <v>122</v>
      </c>
      <c r="T57" s="35" t="s">
        <v>123</v>
      </c>
      <c r="U57" s="35" t="s">
        <v>124</v>
      </c>
      <c r="V57" s="35" t="s">
        <v>125</v>
      </c>
      <c r="W57" s="35" t="s">
        <v>126</v>
      </c>
    </row>
    <row r="58" spans="2:23">
      <c r="B58" t="s">
        <v>132</v>
      </c>
      <c r="C58" s="28">
        <f>C55*100</f>
        <v>60960</v>
      </c>
      <c r="D58" s="35" t="str">
        <f>MID(D$57,2,2)</f>
        <v>1</v>
      </c>
      <c r="E58" s="35" t="str">
        <f t="shared" ref="E58:W58" si="1">MID(E$57,2,2)</f>
        <v>2</v>
      </c>
      <c r="F58" s="35" t="str">
        <f t="shared" si="1"/>
        <v>3</v>
      </c>
      <c r="G58" s="35" t="str">
        <f t="shared" si="1"/>
        <v>4</v>
      </c>
      <c r="H58" s="35" t="str">
        <f t="shared" si="1"/>
        <v>5</v>
      </c>
      <c r="I58" s="35" t="str">
        <f t="shared" si="1"/>
        <v>6</v>
      </c>
      <c r="J58" s="35" t="str">
        <f t="shared" si="1"/>
        <v>7</v>
      </c>
      <c r="K58" s="35" t="str">
        <f t="shared" si="1"/>
        <v>8</v>
      </c>
      <c r="L58" s="35" t="str">
        <f t="shared" si="1"/>
        <v>9</v>
      </c>
      <c r="M58" s="35" t="str">
        <f t="shared" si="1"/>
        <v>10</v>
      </c>
      <c r="N58" s="35" t="str">
        <f t="shared" si="1"/>
        <v>11</v>
      </c>
      <c r="O58" s="35" t="str">
        <f t="shared" si="1"/>
        <v>12</v>
      </c>
      <c r="P58" s="35" t="str">
        <f t="shared" si="1"/>
        <v>13</v>
      </c>
      <c r="Q58" s="35" t="str">
        <f t="shared" si="1"/>
        <v>14</v>
      </c>
      <c r="R58" s="35" t="str">
        <f t="shared" si="1"/>
        <v>15</v>
      </c>
      <c r="S58" s="35" t="str">
        <f t="shared" si="1"/>
        <v>16</v>
      </c>
      <c r="T58" s="35" t="str">
        <f t="shared" si="1"/>
        <v>17</v>
      </c>
      <c r="U58" s="35" t="str">
        <f t="shared" si="1"/>
        <v>18</v>
      </c>
      <c r="V58" s="35" t="str">
        <f t="shared" si="1"/>
        <v>19</v>
      </c>
      <c r="W58" s="35" t="str">
        <f t="shared" si="1"/>
        <v>20</v>
      </c>
    </row>
    <row r="59" spans="2:23">
      <c r="B59" s="21" t="s">
        <v>88</v>
      </c>
      <c r="C59" s="21" t="str">
        <f>MID($B59,2,2)</f>
        <v>1</v>
      </c>
      <c r="D59" s="36">
        <f t="shared" ref="D59:S74" si="2">(COS(((2*D$58+1)*PI()/$E$32)*$C$57)*COS(((2*$C59+1)*PI()/$E$32)*$C$58))/((2*D$58+1)^2+(2*$C59+1)^2)</f>
        <v>3.2654736238470719E-2</v>
      </c>
      <c r="E59" s="36">
        <f t="shared" si="2"/>
        <v>-1.6215200138496442E-17</v>
      </c>
      <c r="F59" s="36">
        <f t="shared" si="2"/>
        <v>-1.0134228487801296E-2</v>
      </c>
      <c r="G59" s="36">
        <f t="shared" si="2"/>
        <v>-1.0567294625501716E-2</v>
      </c>
      <c r="H59" s="36">
        <f t="shared" si="2"/>
        <v>-7.3158193561165584E-3</v>
      </c>
      <c r="I59" s="36">
        <f t="shared" si="2"/>
        <v>-3.302164338721793E-3</v>
      </c>
      <c r="J59" s="36">
        <f t="shared" si="2"/>
        <v>1.465943270737986E-17</v>
      </c>
      <c r="K59" s="36">
        <f t="shared" si="2"/>
        <v>1.9724337325250779E-3</v>
      </c>
      <c r="L59" s="36">
        <f t="shared" si="2"/>
        <v>2.5704230170139316E-3</v>
      </c>
      <c r="M59" s="36">
        <f t="shared" si="2"/>
        <v>2.1134589251003409E-3</v>
      </c>
      <c r="N59" s="36">
        <f t="shared" si="2"/>
        <v>1.0925376436663006E-3</v>
      </c>
      <c r="O59" s="36">
        <f t="shared" si="2"/>
        <v>-1.546099659533351E-18</v>
      </c>
      <c r="P59" s="36">
        <f t="shared" si="2"/>
        <v>-7.9645698142611276E-4</v>
      </c>
      <c r="Q59" s="36">
        <f t="shared" si="2"/>
        <v>-1.1188900191707719E-3</v>
      </c>
      <c r="R59" s="36">
        <f t="shared" si="2"/>
        <v>-9.8047063535582676E-4</v>
      </c>
      <c r="S59" s="36">
        <f t="shared" si="2"/>
        <v>-5.3532354489296136E-4</v>
      </c>
      <c r="T59" s="36">
        <f t="shared" ref="N59:W74" si="3">(COS(((2*T$58+1)*PI()/$E$32)*$C$57)*COS(((2*$C59+1)*PI()/$E$32)*$C$58))/((2*T$58+1)^2+(2*$C59+1)^2)</f>
        <v>1.0324960964313942E-17</v>
      </c>
      <c r="U59" s="36">
        <f t="shared" si="3"/>
        <v>4.2654952996550743E-4</v>
      </c>
      <c r="V59" s="36">
        <f t="shared" si="3"/>
        <v>6.2160556620598391E-4</v>
      </c>
      <c r="W59" s="36">
        <f t="shared" si="3"/>
        <v>5.6275533508588662E-4</v>
      </c>
    </row>
    <row r="60" spans="2:23">
      <c r="B60" s="21" t="s">
        <v>89</v>
      </c>
      <c r="C60" s="21" t="str">
        <f t="shared" ref="C60:C78" si="4">MID($B60,2,2)</f>
        <v>2</v>
      </c>
      <c r="D60" s="36">
        <f t="shared" si="2"/>
        <v>1.728780153801391E-2</v>
      </c>
      <c r="E60" s="36">
        <f t="shared" si="2"/>
        <v>-1.102633609417758E-17</v>
      </c>
      <c r="F60" s="36">
        <f t="shared" si="2"/>
        <v>-7.9430439498983131E-3</v>
      </c>
      <c r="G60" s="36">
        <f t="shared" si="2"/>
        <v>-8.9722312858033434E-3</v>
      </c>
      <c r="H60" s="36">
        <f t="shared" si="2"/>
        <v>-6.5140857280489911E-3</v>
      </c>
      <c r="I60" s="36">
        <f t="shared" si="2"/>
        <v>-3.0298208881055625E-3</v>
      </c>
      <c r="J60" s="36">
        <f t="shared" si="2"/>
        <v>1.372122901410755E-17</v>
      </c>
      <c r="K60" s="36">
        <f t="shared" si="2"/>
        <v>1.8719275550715707E-3</v>
      </c>
      <c r="L60" s="36">
        <f t="shared" si="2"/>
        <v>2.463876985220608E-3</v>
      </c>
      <c r="M60" s="36">
        <f t="shared" si="2"/>
        <v>2.0408938117921749E-3</v>
      </c>
      <c r="N60" s="36">
        <f t="shared" si="3"/>
        <v>1.0609842099142052E-3</v>
      </c>
      <c r="O60" s="36">
        <f t="shared" si="3"/>
        <v>-1.5080418217602224E-18</v>
      </c>
      <c r="P60" s="36">
        <f t="shared" si="3"/>
        <v>-7.7955603752317146E-4</v>
      </c>
      <c r="Q60" s="36">
        <f t="shared" si="3"/>
        <v>-1.0982176862530672E-3</v>
      </c>
      <c r="R60" s="36">
        <f t="shared" si="3"/>
        <v>-9.6456036135410955E-4</v>
      </c>
      <c r="S60" s="36">
        <f t="shared" si="3"/>
        <v>-5.276348763846244E-4</v>
      </c>
      <c r="T60" s="36">
        <f t="shared" si="3"/>
        <v>1.0192801463970724E-17</v>
      </c>
      <c r="U60" s="36">
        <f t="shared" si="3"/>
        <v>4.2165369604911713E-4</v>
      </c>
      <c r="V60" s="36">
        <f t="shared" si="3"/>
        <v>6.1517239087655593E-4</v>
      </c>
      <c r="W60" s="36">
        <f t="shared" si="3"/>
        <v>5.5747744214252541E-4</v>
      </c>
    </row>
    <row r="61" spans="2:23">
      <c r="B61" s="21" t="s">
        <v>90</v>
      </c>
      <c r="C61" s="21" t="str">
        <f t="shared" si="4"/>
        <v>3</v>
      </c>
      <c r="D61" s="36">
        <f t="shared" si="2"/>
        <v>1.0134228487801256E-2</v>
      </c>
      <c r="E61" s="36">
        <f t="shared" si="2"/>
        <v>-7.4502270906605265E-18</v>
      </c>
      <c r="F61" s="36">
        <f t="shared" si="2"/>
        <v>-5.9978086968619912E-3</v>
      </c>
      <c r="G61" s="36">
        <f t="shared" si="2"/>
        <v>-7.3158193561165723E-3</v>
      </c>
      <c r="H61" s="36">
        <f t="shared" si="2"/>
        <v>-5.5944500958538387E-3</v>
      </c>
      <c r="I61" s="36">
        <f t="shared" si="2"/>
        <v>-2.6962626251948586E-3</v>
      </c>
      <c r="J61" s="36">
        <f t="shared" si="2"/>
        <v>1.2519369538419298E-17</v>
      </c>
      <c r="K61" s="36">
        <f t="shared" si="2"/>
        <v>1.7390096221670806E-3</v>
      </c>
      <c r="L61" s="36">
        <f t="shared" si="2"/>
        <v>2.3196500397442798E-3</v>
      </c>
      <c r="M61" s="36">
        <f t="shared" si="2"/>
        <v>1.9409316659084763E-3</v>
      </c>
      <c r="N61" s="36">
        <f t="shared" si="3"/>
        <v>1.0169295022361068E-3</v>
      </c>
      <c r="O61" s="36">
        <f t="shared" si="3"/>
        <v>-1.4543430031812234E-18</v>
      </c>
      <c r="P61" s="36">
        <f t="shared" si="3"/>
        <v>-7.5550803636564433E-4</v>
      </c>
      <c r="Q61" s="36">
        <f t="shared" si="3"/>
        <v>-1.0686028272979284E-3</v>
      </c>
      <c r="R61" s="36">
        <f t="shared" si="3"/>
        <v>-9.4164011514371487E-4</v>
      </c>
      <c r="S61" s="36">
        <f t="shared" si="3"/>
        <v>-5.1650725157510681E-4</v>
      </c>
      <c r="T61" s="36">
        <f t="shared" si="3"/>
        <v>1.0000786365748355E-17</v>
      </c>
      <c r="U61" s="36">
        <f t="shared" si="3"/>
        <v>4.1451710316817294E-4</v>
      </c>
      <c r="V61" s="36">
        <f t="shared" si="3"/>
        <v>6.0576848171665953E-4</v>
      </c>
      <c r="W61" s="36">
        <f t="shared" si="3"/>
        <v>5.4974365103765803E-4</v>
      </c>
    </row>
    <row r="62" spans="2:23">
      <c r="B62" s="21" t="s">
        <v>91</v>
      </c>
      <c r="C62" s="21" t="str">
        <f t="shared" si="4"/>
        <v>4</v>
      </c>
      <c r="D62" s="36">
        <f t="shared" si="2"/>
        <v>6.5309472476941435E-3</v>
      </c>
      <c r="E62" s="36">
        <f t="shared" si="2"/>
        <v>-5.2011019312158394E-18</v>
      </c>
      <c r="F62" s="36">
        <f t="shared" si="2"/>
        <v>-4.5214250176344242E-3</v>
      </c>
      <c r="G62" s="36">
        <f t="shared" si="2"/>
        <v>-5.8707192363898417E-3</v>
      </c>
      <c r="H62" s="36">
        <f t="shared" si="2"/>
        <v>-4.708200575718577E-3</v>
      </c>
      <c r="I62" s="36">
        <f t="shared" si="2"/>
        <v>-2.3511410091699167E-3</v>
      </c>
      <c r="J62" s="36">
        <f t="shared" si="2"/>
        <v>1.1210154423290482E-17</v>
      </c>
      <c r="K62" s="36">
        <f t="shared" si="2"/>
        <v>1.5886087899796575E-3</v>
      </c>
      <c r="L62" s="36">
        <f t="shared" si="2"/>
        <v>2.1517115753284044E-3</v>
      </c>
      <c r="M62" s="36">
        <f t="shared" si="2"/>
        <v>1.8219473492244319E-3</v>
      </c>
      <c r="N62" s="36">
        <f t="shared" si="3"/>
        <v>9.6358238080732734E-4</v>
      </c>
      <c r="O62" s="36">
        <f t="shared" si="3"/>
        <v>-1.3884237735752755E-18</v>
      </c>
      <c r="P62" s="36">
        <f t="shared" si="3"/>
        <v>-7.2566080529934721E-4</v>
      </c>
      <c r="Q62" s="36">
        <f t="shared" si="3"/>
        <v>-1.0315146597561348E-3</v>
      </c>
      <c r="R62" s="36">
        <f t="shared" si="3"/>
        <v>-9.1272218454429177E-4</v>
      </c>
      <c r="S62" s="36">
        <f t="shared" si="3"/>
        <v>-5.0238055751493295E-4</v>
      </c>
      <c r="T62" s="36">
        <f t="shared" si="3"/>
        <v>9.7557441270776461E-18</v>
      </c>
      <c r="U62" s="36">
        <f t="shared" si="3"/>
        <v>4.0536913951204774E-4</v>
      </c>
      <c r="V62" s="36">
        <f t="shared" si="3"/>
        <v>5.936682373877375E-4</v>
      </c>
      <c r="W62" s="36">
        <f t="shared" si="3"/>
        <v>5.3975965737522609E-4</v>
      </c>
    </row>
    <row r="63" spans="2:23">
      <c r="B63" s="21" t="s">
        <v>92</v>
      </c>
      <c r="C63" s="21" t="str">
        <f t="shared" si="4"/>
        <v>5</v>
      </c>
      <c r="D63" s="36">
        <f t="shared" si="2"/>
        <v>4.5214250176344069E-3</v>
      </c>
      <c r="E63" s="36">
        <f t="shared" si="2"/>
        <v>-3.7761424980060203E-18</v>
      </c>
      <c r="F63" s="36">
        <f t="shared" si="2"/>
        <v>-3.4575603076027949E-3</v>
      </c>
      <c r="G63" s="36">
        <f t="shared" si="2"/>
        <v>-4.7082005757185866E-3</v>
      </c>
      <c r="H63" s="36">
        <f t="shared" si="2"/>
        <v>-3.9299856045254241E-3</v>
      </c>
      <c r="I63" s="36">
        <f t="shared" si="2"/>
        <v>-2.0268456975602728E-3</v>
      </c>
      <c r="J63" s="36">
        <f t="shared" si="2"/>
        <v>9.9141828136615245E-18</v>
      </c>
      <c r="K63" s="36">
        <f t="shared" si="2"/>
        <v>1.433622566567008E-3</v>
      </c>
      <c r="L63" s="36">
        <f t="shared" si="2"/>
        <v>1.973146299367541E-3</v>
      </c>
      <c r="M63" s="36">
        <f t="shared" si="2"/>
        <v>1.6922713813081022E-3</v>
      </c>
      <c r="N63" s="36">
        <f t="shared" si="3"/>
        <v>9.042850035268765E-4</v>
      </c>
      <c r="O63" s="36">
        <f t="shared" si="3"/>
        <v>-1.3139774586382635E-18</v>
      </c>
      <c r="P63" s="36">
        <f t="shared" si="3"/>
        <v>-6.9151206152055441E-4</v>
      </c>
      <c r="Q63" s="36">
        <f t="shared" si="3"/>
        <v>-9.8862423731305225E-4</v>
      </c>
      <c r="R63" s="36">
        <f t="shared" si="3"/>
        <v>-8.7898014445023293E-4</v>
      </c>
      <c r="S63" s="36">
        <f t="shared" si="3"/>
        <v>-4.8577293577890216E-4</v>
      </c>
      <c r="T63" s="36">
        <f t="shared" si="3"/>
        <v>9.4658260252328413E-18</v>
      </c>
      <c r="U63" s="36">
        <f t="shared" si="3"/>
        <v>3.9448674650501291E-4</v>
      </c>
      <c r="V63" s="36">
        <f t="shared" si="3"/>
        <v>5.7920616095929079E-4</v>
      </c>
      <c r="W63" s="36">
        <f t="shared" si="3"/>
        <v>5.277783109296051E-4</v>
      </c>
    </row>
    <row r="64" spans="2:23">
      <c r="B64" s="21" t="s">
        <v>93</v>
      </c>
      <c r="C64" s="21" t="str">
        <f t="shared" si="4"/>
        <v>6</v>
      </c>
      <c r="D64" s="36">
        <f t="shared" si="2"/>
        <v>3.3021643387217579E-3</v>
      </c>
      <c r="E64" s="36">
        <f t="shared" si="2"/>
        <v>-2.8418391995303043E-18</v>
      </c>
      <c r="F64" s="36">
        <f t="shared" si="2"/>
        <v>-2.69626262519484E-3</v>
      </c>
      <c r="G64" s="36">
        <f t="shared" si="2"/>
        <v>-3.8042260651806178E-3</v>
      </c>
      <c r="H64" s="36">
        <f t="shared" si="2"/>
        <v>-3.2795052286039746E-3</v>
      </c>
      <c r="I64" s="36">
        <f t="shared" si="2"/>
        <v>-1.7390096221670979E-3</v>
      </c>
      <c r="J64" s="36">
        <f t="shared" si="2"/>
        <v>8.706363587631694E-18</v>
      </c>
      <c r="K64" s="36">
        <f t="shared" si="2"/>
        <v>1.2833739133023432E-3</v>
      </c>
      <c r="L64" s="36">
        <f t="shared" si="2"/>
        <v>1.7944462571606694E-3</v>
      </c>
      <c r="M64" s="36">
        <f t="shared" si="2"/>
        <v>1.5591090431068088E-3</v>
      </c>
      <c r="N64" s="36">
        <f t="shared" si="3"/>
        <v>8.4209921531872445E-4</v>
      </c>
      <c r="O64" s="36">
        <f t="shared" si="3"/>
        <v>-1.2345430530782676E-18</v>
      </c>
      <c r="P64" s="36">
        <f t="shared" si="3"/>
        <v>-6.5454927872212831E-4</v>
      </c>
      <c r="Q64" s="36">
        <f t="shared" si="3"/>
        <v>-9.4164011514371899E-4</v>
      </c>
      <c r="R64" s="36">
        <f t="shared" si="3"/>
        <v>-8.416429347744708E-4</v>
      </c>
      <c r="S64" s="36">
        <f t="shared" si="3"/>
        <v>-4.6723787940578025E-4</v>
      </c>
      <c r="T64" s="36">
        <f t="shared" si="3"/>
        <v>9.1398865351243937E-18</v>
      </c>
      <c r="U64" s="36">
        <f t="shared" si="3"/>
        <v>3.8217506651005805E-4</v>
      </c>
      <c r="V64" s="36">
        <f t="shared" si="3"/>
        <v>5.6275533508589074E-4</v>
      </c>
      <c r="W64" s="36">
        <f t="shared" si="3"/>
        <v>5.1408460340278286E-4</v>
      </c>
    </row>
    <row r="65" spans="2:24">
      <c r="B65" s="21" t="s">
        <v>94</v>
      </c>
      <c r="C65" s="21" t="str">
        <f t="shared" si="4"/>
        <v>7</v>
      </c>
      <c r="D65" s="36">
        <f t="shared" si="2"/>
        <v>2.5119027875746707E-3</v>
      </c>
      <c r="E65" s="36">
        <f t="shared" si="2"/>
        <v>-2.205267218835516E-18</v>
      </c>
      <c r="F65" s="36">
        <f t="shared" si="2"/>
        <v>-2.1452016507024639E-3</v>
      </c>
      <c r="G65" s="36">
        <f t="shared" si="2"/>
        <v>-3.1080278310299165E-3</v>
      </c>
      <c r="H65" s="36">
        <f t="shared" si="2"/>
        <v>-2.7487182551883026E-3</v>
      </c>
      <c r="I65" s="36">
        <f t="shared" si="2"/>
        <v>-1.4918407418590841E-3</v>
      </c>
      <c r="J65" s="36">
        <f t="shared" si="2"/>
        <v>7.6229050078375276E-18</v>
      </c>
      <c r="K65" s="36">
        <f t="shared" si="2"/>
        <v>1.1435510744989752E-3</v>
      </c>
      <c r="L65" s="36">
        <f t="shared" si="2"/>
        <v>1.6229633383876361E-3</v>
      </c>
      <c r="M65" s="36">
        <f t="shared" si="2"/>
        <v>1.42801278722996E-3</v>
      </c>
      <c r="N65" s="36">
        <f t="shared" si="3"/>
        <v>7.795560375231694E-4</v>
      </c>
      <c r="O65" s="36">
        <f t="shared" si="3"/>
        <v>-1.1532084519342877E-18</v>
      </c>
      <c r="P65" s="36">
        <f t="shared" si="3"/>
        <v>-6.1612709883906839E-4</v>
      </c>
      <c r="Q65" s="36">
        <f t="shared" si="3"/>
        <v>-8.9217309220933978E-4</v>
      </c>
      <c r="R65" s="36">
        <f t="shared" si="3"/>
        <v>-8.0190262756758173E-4</v>
      </c>
      <c r="S65" s="36">
        <f t="shared" si="3"/>
        <v>-4.4732515395165263E-4</v>
      </c>
      <c r="T65" s="36">
        <f t="shared" si="3"/>
        <v>8.7868978137678653E-18</v>
      </c>
      <c r="U65" s="36">
        <f t="shared" si="3"/>
        <v>3.6874858989489916E-4</v>
      </c>
      <c r="V65" s="36">
        <f t="shared" si="3"/>
        <v>5.4470590853101684E-4</v>
      </c>
      <c r="W65" s="36">
        <f t="shared" si="3"/>
        <v>4.9898033383795814E-4</v>
      </c>
    </row>
    <row r="66" spans="2:24">
      <c r="B66" s="21" t="s">
        <v>95</v>
      </c>
      <c r="C66" s="21" t="str">
        <f t="shared" si="4"/>
        <v>8</v>
      </c>
      <c r="D66" s="36">
        <f t="shared" si="2"/>
        <v>1.9724337325250771E-3</v>
      </c>
      <c r="E66" s="36">
        <f t="shared" si="2"/>
        <v>-1.7557860022575765E-18</v>
      </c>
      <c r="F66" s="36">
        <f t="shared" si="2"/>
        <v>-1.7390096221670862E-3</v>
      </c>
      <c r="G66" s="36">
        <f t="shared" si="2"/>
        <v>-2.5704230170139307E-3</v>
      </c>
      <c r="H66" s="36">
        <f t="shared" si="2"/>
        <v>-2.3196500397442746E-3</v>
      </c>
      <c r="I66" s="36">
        <f t="shared" si="2"/>
        <v>-1.2833739133023562E-3</v>
      </c>
      <c r="J66" s="36">
        <f t="shared" si="2"/>
        <v>6.6737495204803258E-18</v>
      </c>
      <c r="K66" s="36">
        <f t="shared" si="2"/>
        <v>1.0169295022361129E-3</v>
      </c>
      <c r="L66" s="36">
        <f t="shared" si="2"/>
        <v>1.463163871223315E-3</v>
      </c>
      <c r="M66" s="36">
        <f t="shared" si="2"/>
        <v>1.3028171456097991E-3</v>
      </c>
      <c r="N66" s="36">
        <f t="shared" si="3"/>
        <v>7.1856387810815365E-4</v>
      </c>
      <c r="O66" s="36">
        <f t="shared" si="3"/>
        <v>-1.0724586259782764E-18</v>
      </c>
      <c r="P66" s="36">
        <f t="shared" si="3"/>
        <v>-5.7739219282168096E-4</v>
      </c>
      <c r="Q66" s="36">
        <f t="shared" si="3"/>
        <v>-8.4164293477447449E-4</v>
      </c>
      <c r="R66" s="36">
        <f t="shared" si="3"/>
        <v>-7.6084521303612163E-4</v>
      </c>
      <c r="S66" s="36">
        <f t="shared" si="3"/>
        <v>-4.2654952996550911E-4</v>
      </c>
      <c r="T66" s="36">
        <f t="shared" si="3"/>
        <v>8.4154569550616948E-18</v>
      </c>
      <c r="U66" s="36">
        <f t="shared" si="3"/>
        <v>3.5451462743815997E-4</v>
      </c>
      <c r="V66" s="36">
        <f t="shared" si="3"/>
        <v>5.2544558911334549E-4</v>
      </c>
      <c r="W66" s="36">
        <f t="shared" si="3"/>
        <v>4.8276980522596362E-4</v>
      </c>
    </row>
    <row r="67" spans="2:24">
      <c r="B67" s="21" t="s">
        <v>96</v>
      </c>
      <c r="C67" s="21" t="str">
        <f t="shared" si="4"/>
        <v>9</v>
      </c>
      <c r="D67" s="36">
        <f t="shared" si="2"/>
        <v>1.5886087899796566E-3</v>
      </c>
      <c r="E67" s="36">
        <f t="shared" si="2"/>
        <v>-1.4282818774841426E-18</v>
      </c>
      <c r="F67" s="36">
        <f t="shared" si="2"/>
        <v>-1.4336225665670126E-3</v>
      </c>
      <c r="G67" s="36">
        <f t="shared" si="2"/>
        <v>-2.1517115753284036E-3</v>
      </c>
      <c r="H67" s="36">
        <f t="shared" si="2"/>
        <v>-1.9731462993675367E-3</v>
      </c>
      <c r="I67" s="36">
        <f t="shared" si="2"/>
        <v>-1.1090287779103379E-3</v>
      </c>
      <c r="J67" s="36">
        <f t="shared" si="2"/>
        <v>5.8537666442438349E-18</v>
      </c>
      <c r="K67" s="36">
        <f t="shared" si="2"/>
        <v>9.0428500352688192E-4</v>
      </c>
      <c r="L67" s="36">
        <f t="shared" si="2"/>
        <v>1.3172527926525689E-3</v>
      </c>
      <c r="M67" s="36">
        <f t="shared" si="2"/>
        <v>1.1858560053555529E-3</v>
      </c>
      <c r="N67" s="36">
        <f t="shared" si="3"/>
        <v>6.6043286774434802E-4</v>
      </c>
      <c r="O67" s="36">
        <f t="shared" si="3"/>
        <v>-9.9414521718473086E-19</v>
      </c>
      <c r="P67" s="36">
        <f t="shared" si="3"/>
        <v>-5.392525250389645E-4</v>
      </c>
      <c r="Q67" s="36">
        <f t="shared" si="3"/>
        <v>-7.9122838294106172E-4</v>
      </c>
      <c r="R67" s="36">
        <f t="shared" si="3"/>
        <v>-7.1940734969376096E-4</v>
      </c>
      <c r="S67" s="36">
        <f t="shared" si="3"/>
        <v>-4.0536913951204936E-4</v>
      </c>
      <c r="T67" s="36">
        <f t="shared" si="3"/>
        <v>8.0334185560929409E-18</v>
      </c>
      <c r="U67" s="36">
        <f t="shared" si="3"/>
        <v>3.3976026144073369E-4</v>
      </c>
      <c r="V67" s="36">
        <f t="shared" si="3"/>
        <v>5.0534352619296247E-4</v>
      </c>
      <c r="W67" s="36">
        <f t="shared" si="3"/>
        <v>4.6574755940017058E-4</v>
      </c>
    </row>
    <row r="68" spans="2:24">
      <c r="B68" s="21" t="s">
        <v>97</v>
      </c>
      <c r="C68" s="21" t="str">
        <f t="shared" si="4"/>
        <v>10</v>
      </c>
      <c r="D68" s="36">
        <f t="shared" si="2"/>
        <v>1.3061894495388286E-3</v>
      </c>
      <c r="E68" s="36">
        <f t="shared" si="2"/>
        <v>-1.1830832719074656E-18</v>
      </c>
      <c r="F68" s="36">
        <f t="shared" si="2"/>
        <v>-1.1995617393723982E-3</v>
      </c>
      <c r="G68" s="36">
        <f t="shared" si="2"/>
        <v>-1.8219473492244339E-3</v>
      </c>
      <c r="H68" s="36">
        <f t="shared" si="2"/>
        <v>-1.6922713813081007E-3</v>
      </c>
      <c r="I68" s="36">
        <f t="shared" si="2"/>
        <v>-9.6358238080734284E-4</v>
      </c>
      <c r="J68" s="36">
        <f t="shared" si="2"/>
        <v>5.1506114917821131E-18</v>
      </c>
      <c r="K68" s="36">
        <f t="shared" si="2"/>
        <v>8.0518527711297702E-4</v>
      </c>
      <c r="L68" s="36">
        <f t="shared" si="2"/>
        <v>1.1858560053555546E-3</v>
      </c>
      <c r="M68" s="36">
        <f t="shared" si="2"/>
        <v>1.0782953699491535E-3</v>
      </c>
      <c r="N68" s="36">
        <f t="shared" si="3"/>
        <v>6.0596417762110279E-4</v>
      </c>
      <c r="O68" s="36">
        <f t="shared" si="3"/>
        <v>-9.1953769619525765E-19</v>
      </c>
      <c r="P68" s="36">
        <f t="shared" si="3"/>
        <v>-5.0238055751493274E-4</v>
      </c>
      <c r="Q68" s="36">
        <f t="shared" si="3"/>
        <v>-7.4185375686049626E-4</v>
      </c>
      <c r="R68" s="36">
        <f t="shared" si="3"/>
        <v>-6.783570016370556E-4</v>
      </c>
      <c r="S68" s="36">
        <f t="shared" si="3"/>
        <v>-3.8417336751141932E-4</v>
      </c>
      <c r="T68" s="36">
        <f t="shared" si="3"/>
        <v>7.6476601620428606E-18</v>
      </c>
      <c r="U68" s="36">
        <f t="shared" si="3"/>
        <v>3.2474323331075652E-4</v>
      </c>
      <c r="V68" s="36">
        <f t="shared" si="3"/>
        <v>4.8473828557347369E-4</v>
      </c>
      <c r="W68" s="36">
        <f t="shared" si="3"/>
        <v>4.4818874471967403E-4</v>
      </c>
    </row>
    <row r="69" spans="2:24">
      <c r="B69" s="21" t="s">
        <v>98</v>
      </c>
      <c r="C69" s="21" t="str">
        <f t="shared" si="4"/>
        <v>11</v>
      </c>
      <c r="D69" s="36">
        <f t="shared" si="2"/>
        <v>1.0925376436663064E-3</v>
      </c>
      <c r="E69" s="36">
        <f t="shared" si="2"/>
        <v>-9.9515668720014269E-19</v>
      </c>
      <c r="F69" s="36">
        <f t="shared" si="2"/>
        <v>-1.0169295022361162E-3</v>
      </c>
      <c r="G69" s="36">
        <f t="shared" si="2"/>
        <v>-1.5591090431068106E-3</v>
      </c>
      <c r="H69" s="36">
        <f t="shared" si="2"/>
        <v>-1.4631638712233118E-3</v>
      </c>
      <c r="I69" s="36">
        <f t="shared" si="2"/>
        <v>-8.4209921531873801E-4</v>
      </c>
      <c r="J69" s="36">
        <f t="shared" si="2"/>
        <v>4.549479116083405E-18</v>
      </c>
      <c r="K69" s="36">
        <f t="shared" si="2"/>
        <v>7.1856387810815799E-4</v>
      </c>
      <c r="L69" s="36">
        <f t="shared" si="2"/>
        <v>1.0686028272979267E-3</v>
      </c>
      <c r="M69" s="36">
        <f t="shared" si="2"/>
        <v>9.8047063535582827E-4</v>
      </c>
      <c r="N69" s="36">
        <f t="shared" si="3"/>
        <v>5.5556262031424355E-4</v>
      </c>
      <c r="O69" s="36">
        <f t="shared" si="3"/>
        <v>-8.4941697066217036E-19</v>
      </c>
      <c r="P69" s="36">
        <f t="shared" si="3"/>
        <v>-4.6723787940578003E-4</v>
      </c>
      <c r="Q69" s="36">
        <f t="shared" si="3"/>
        <v>-6.9420183671179282E-4</v>
      </c>
      <c r="R69" s="36">
        <f t="shared" si="3"/>
        <v>-6.3829296395647784E-4</v>
      </c>
      <c r="S69" s="36">
        <f t="shared" si="3"/>
        <v>-3.6327889511277603E-4</v>
      </c>
      <c r="T69" s="36">
        <f t="shared" si="3"/>
        <v>7.2639691162847231E-18</v>
      </c>
      <c r="U69" s="36">
        <f t="shared" si="3"/>
        <v>3.0968664504345061E-4</v>
      </c>
      <c r="V69" s="36">
        <f t="shared" si="3"/>
        <v>4.6393000794885629E-4</v>
      </c>
      <c r="W69" s="36">
        <f t="shared" si="3"/>
        <v>4.3034231506567798E-4</v>
      </c>
    </row>
    <row r="70" spans="2:24">
      <c r="B70" s="21" t="s">
        <v>99</v>
      </c>
      <c r="C70" s="21" t="str">
        <f t="shared" si="4"/>
        <v>12</v>
      </c>
      <c r="D70" s="36">
        <f t="shared" si="2"/>
        <v>9.2710607617109289E-4</v>
      </c>
      <c r="E70" s="36">
        <f t="shared" si="2"/>
        <v>-8.4817969955212152E-19</v>
      </c>
      <c r="F70" s="36">
        <f t="shared" si="2"/>
        <v>-8.720849440541174E-4</v>
      </c>
      <c r="G70" s="36">
        <f t="shared" si="2"/>
        <v>-1.3471055471602753E-3</v>
      </c>
      <c r="H70" s="36">
        <f t="shared" si="2"/>
        <v>-1.2748746867227248E-3</v>
      </c>
      <c r="I70" s="36">
        <f t="shared" si="2"/>
        <v>-7.4028369306357571E-4</v>
      </c>
      <c r="J70" s="36">
        <f t="shared" si="2"/>
        <v>4.0356555923845731E-18</v>
      </c>
      <c r="K70" s="36">
        <f t="shared" si="2"/>
        <v>6.4309108565916112E-4</v>
      </c>
      <c r="L70" s="36">
        <f t="shared" si="2"/>
        <v>9.6456036135411237E-4</v>
      </c>
      <c r="M70" s="36">
        <f t="shared" si="2"/>
        <v>8.9217309220933718E-4</v>
      </c>
      <c r="N70" s="36">
        <f t="shared" si="3"/>
        <v>5.0934597252380392E-4</v>
      </c>
      <c r="O70" s="36">
        <f t="shared" si="3"/>
        <v>-7.8418174731531566E-19</v>
      </c>
      <c r="P70" s="36">
        <f t="shared" si="3"/>
        <v>-4.3411023064436578E-4</v>
      </c>
      <c r="Q70" s="36">
        <f t="shared" si="3"/>
        <v>-6.48742507704745E-4</v>
      </c>
      <c r="R70" s="36">
        <f t="shared" si="3"/>
        <v>-5.9965732427184871E-4</v>
      </c>
      <c r="S70" s="36">
        <f t="shared" si="3"/>
        <v>-3.4293188581824481E-4</v>
      </c>
      <c r="T70" s="36">
        <f t="shared" si="3"/>
        <v>6.8870280161964351E-18</v>
      </c>
      <c r="U70" s="36">
        <f t="shared" si="3"/>
        <v>2.947769570172865E-4</v>
      </c>
      <c r="V70" s="36">
        <f t="shared" si="3"/>
        <v>4.4317638224378164E-4</v>
      </c>
      <c r="W70" s="36">
        <f t="shared" si="3"/>
        <v>4.1242693681489521E-4</v>
      </c>
    </row>
    <row r="71" spans="2:24">
      <c r="B71" s="21" t="s">
        <v>100</v>
      </c>
      <c r="C71" s="21" t="str">
        <f t="shared" si="4"/>
        <v>13</v>
      </c>
      <c r="D71" s="36">
        <f t="shared" si="2"/>
        <v>7.9645698142611504E-4</v>
      </c>
      <c r="E71" s="36">
        <f t="shared" si="2"/>
        <v>-7.3118939616562207E-19</v>
      </c>
      <c r="F71" s="36">
        <f t="shared" si="2"/>
        <v>-7.5550803636564932E-4</v>
      </c>
      <c r="G71" s="36">
        <f t="shared" si="2"/>
        <v>-1.1741438472779684E-3</v>
      </c>
      <c r="H71" s="36">
        <f t="shared" si="2"/>
        <v>-1.1188900191707678E-3</v>
      </c>
      <c r="I71" s="36">
        <f t="shared" si="2"/>
        <v>-6.545492787221371E-4</v>
      </c>
      <c r="J71" s="36">
        <f t="shared" si="2"/>
        <v>3.5957099093573242E-18</v>
      </c>
      <c r="K71" s="36">
        <f t="shared" si="2"/>
        <v>5.7739219282168291E-4</v>
      </c>
      <c r="L71" s="36">
        <f t="shared" si="2"/>
        <v>8.7252891403225203E-4</v>
      </c>
      <c r="M71" s="36">
        <f t="shared" si="2"/>
        <v>8.1286881734628496E-4</v>
      </c>
      <c r="N71" s="36">
        <f t="shared" si="3"/>
        <v>4.6723787940577879E-4</v>
      </c>
      <c r="O71" s="36">
        <f t="shared" si="3"/>
        <v>-7.2394917588193837E-19</v>
      </c>
      <c r="P71" s="36">
        <f t="shared" si="3"/>
        <v>-4.0314489183297067E-4</v>
      </c>
      <c r="Q71" s="36">
        <f t="shared" si="3"/>
        <v>-6.0576848171665996E-4</v>
      </c>
      <c r="R71" s="36">
        <f t="shared" si="3"/>
        <v>-5.6275533508588879E-4</v>
      </c>
      <c r="S71" s="36">
        <f t="shared" si="3"/>
        <v>-3.2331422018287768E-4</v>
      </c>
      <c r="T71" s="36">
        <f t="shared" si="3"/>
        <v>6.5204717655902793E-18</v>
      </c>
      <c r="U71" s="36">
        <f t="shared" si="3"/>
        <v>2.8016456257982329E-4</v>
      </c>
      <c r="V71" s="36">
        <f t="shared" si="3"/>
        <v>4.2269178502006907E-4</v>
      </c>
      <c r="W71" s="36">
        <f t="shared" si="3"/>
        <v>3.9462925987350555E-4</v>
      </c>
    </row>
    <row r="72" spans="2:24">
      <c r="B72" s="21" t="s">
        <v>101</v>
      </c>
      <c r="C72" s="21" t="str">
        <f t="shared" si="4"/>
        <v>14</v>
      </c>
      <c r="D72" s="36">
        <f t="shared" si="2"/>
        <v>6.9151206152055637E-4</v>
      </c>
      <c r="E72" s="36">
        <f t="shared" si="2"/>
        <v>-6.3662448580701963E-19</v>
      </c>
      <c r="F72" s="36">
        <f t="shared" si="2"/>
        <v>-6.604328677443541E-4</v>
      </c>
      <c r="G72" s="36">
        <f t="shared" si="2"/>
        <v>-1.0315146597561328E-3</v>
      </c>
      <c r="H72" s="36">
        <f t="shared" si="2"/>
        <v>-9.8862423731304857E-4</v>
      </c>
      <c r="I72" s="36">
        <f t="shared" si="2"/>
        <v>-5.8196559632918725E-4</v>
      </c>
      <c r="J72" s="36">
        <f t="shared" si="2"/>
        <v>3.2179242528394819E-18</v>
      </c>
      <c r="K72" s="36">
        <f t="shared" si="2"/>
        <v>5.2016394008183478E-4</v>
      </c>
      <c r="L72" s="36">
        <f t="shared" si="2"/>
        <v>7.9122838294106053E-4</v>
      </c>
      <c r="M72" s="36">
        <f t="shared" si="2"/>
        <v>7.4185375686049409E-4</v>
      </c>
      <c r="N72" s="36">
        <f t="shared" si="3"/>
        <v>4.2904033014048884E-4</v>
      </c>
      <c r="O72" s="36">
        <f t="shared" si="3"/>
        <v>-6.6864064402738373E-19</v>
      </c>
      <c r="P72" s="36">
        <f t="shared" si="3"/>
        <v>-3.7438551101431292E-4</v>
      </c>
      <c r="Q72" s="36">
        <f t="shared" si="3"/>
        <v>-5.6543193596620463E-4</v>
      </c>
      <c r="R72" s="36">
        <f t="shared" si="3"/>
        <v>-5.2777831092960705E-4</v>
      </c>
      <c r="S72" s="36">
        <f t="shared" si="3"/>
        <v>-3.0455194419299047E-4</v>
      </c>
      <c r="T72" s="36">
        <f t="shared" si="3"/>
        <v>6.1669902371555689E-18</v>
      </c>
      <c r="U72" s="36">
        <f t="shared" si="3"/>
        <v>2.6596617750790466E-4</v>
      </c>
      <c r="V72" s="36">
        <f t="shared" si="3"/>
        <v>4.0264882146280926E-4</v>
      </c>
      <c r="W72" s="36">
        <f t="shared" si="3"/>
        <v>3.7710409052147038E-4</v>
      </c>
    </row>
    <row r="73" spans="2:24">
      <c r="B73" s="21" t="s">
        <v>102</v>
      </c>
      <c r="C73" s="21" t="str">
        <f t="shared" si="4"/>
        <v>15</v>
      </c>
      <c r="D73" s="36">
        <f t="shared" si="2"/>
        <v>6.0596417762110615E-4</v>
      </c>
      <c r="E73" s="36">
        <f t="shared" si="2"/>
        <v>-5.5914483236194628E-19</v>
      </c>
      <c r="F73" s="36">
        <f t="shared" si="2"/>
        <v>-5.8196559632918334E-4</v>
      </c>
      <c r="G73" s="36">
        <f t="shared" si="2"/>
        <v>-9.1272218454429405E-4</v>
      </c>
      <c r="H73" s="36">
        <f t="shared" si="2"/>
        <v>-8.7898014445023348E-4</v>
      </c>
      <c r="I73" s="36">
        <f t="shared" si="2"/>
        <v>-5.2016394008183998E-4</v>
      </c>
      <c r="J73" s="36">
        <f t="shared" si="2"/>
        <v>2.8923332660429066E-18</v>
      </c>
      <c r="K73" s="36">
        <f t="shared" si="2"/>
        <v>4.7022820183397862E-4</v>
      </c>
      <c r="L73" s="36">
        <f t="shared" si="2"/>
        <v>7.1940734969376302E-4</v>
      </c>
      <c r="M73" s="36">
        <f t="shared" si="2"/>
        <v>6.7835700163705668E-4</v>
      </c>
      <c r="N73" s="36">
        <f t="shared" si="3"/>
        <v>3.9448674650501323E-4</v>
      </c>
      <c r="O73" s="36">
        <f t="shared" si="3"/>
        <v>-6.1804992695091083E-19</v>
      </c>
      <c r="P73" s="36">
        <f t="shared" si="3"/>
        <v>-3.4780192443341492E-4</v>
      </c>
      <c r="Q73" s="36">
        <f t="shared" si="3"/>
        <v>-5.2777831092960944E-4</v>
      </c>
      <c r="R73" s="36">
        <f t="shared" si="3"/>
        <v>-4.9482649130861182E-4</v>
      </c>
      <c r="S73" s="36">
        <f t="shared" si="3"/>
        <v>-2.8672451331340077E-4</v>
      </c>
      <c r="T73" s="36">
        <f t="shared" si="3"/>
        <v>5.8284546340180262E-18</v>
      </c>
      <c r="U73" s="36">
        <f t="shared" si="3"/>
        <v>2.5226834862337734E-4</v>
      </c>
      <c r="V73" s="36">
        <f t="shared" si="3"/>
        <v>3.8318151341464762E-4</v>
      </c>
      <c r="W73" s="36">
        <f t="shared" si="3"/>
        <v>3.5997597134562769E-4</v>
      </c>
    </row>
    <row r="74" spans="2:24">
      <c r="B74" s="21" t="s">
        <v>103</v>
      </c>
      <c r="C74" s="21" t="str">
        <f t="shared" si="4"/>
        <v>16</v>
      </c>
      <c r="D74" s="36">
        <f t="shared" si="2"/>
        <v>5.3532354489296255E-4</v>
      </c>
      <c r="E74" s="36">
        <f t="shared" si="2"/>
        <v>-4.9489838842807814E-19</v>
      </c>
      <c r="F74" s="36">
        <f t="shared" si="2"/>
        <v>-5.1650725157510995E-4</v>
      </c>
      <c r="G74" s="36">
        <f t="shared" si="2"/>
        <v>-8.1286881734628582E-4</v>
      </c>
      <c r="H74" s="36">
        <f t="shared" si="2"/>
        <v>-7.8599712090508486E-4</v>
      </c>
      <c r="I74" s="36">
        <f t="shared" si="2"/>
        <v>-4.6723787940578627E-4</v>
      </c>
      <c r="J74" s="36">
        <f t="shared" si="2"/>
        <v>2.6105839067936739E-18</v>
      </c>
      <c r="K74" s="36">
        <f t="shared" si="2"/>
        <v>4.2654952996551036E-4</v>
      </c>
      <c r="L74" s="36">
        <f t="shared" si="2"/>
        <v>6.5590104572079636E-4</v>
      </c>
      <c r="M74" s="36">
        <f t="shared" si="2"/>
        <v>6.2160556620598261E-4</v>
      </c>
      <c r="N74" s="36">
        <f t="shared" si="3"/>
        <v>3.6327889511277484E-4</v>
      </c>
      <c r="O74" s="36">
        <f t="shared" si="3"/>
        <v>-5.7189450650183463E-19</v>
      </c>
      <c r="P74" s="36">
        <f t="shared" si="3"/>
        <v>-3.2331422018287747E-4</v>
      </c>
      <c r="Q74" s="36">
        <f t="shared" si="3"/>
        <v>-4.9277539704412239E-4</v>
      </c>
      <c r="R74" s="36">
        <f t="shared" si="3"/>
        <v>-4.6393000794885461E-4</v>
      </c>
      <c r="S74" s="36">
        <f t="shared" si="3"/>
        <v>-2.6987385321050118E-4</v>
      </c>
      <c r="T74" s="36">
        <f t="shared" si="3"/>
        <v>5.5060509204681956E-18</v>
      </c>
      <c r="U74" s="36">
        <f t="shared" si="3"/>
        <v>2.3913151028985731E-4</v>
      </c>
      <c r="V74" s="36">
        <f t="shared" si="3"/>
        <v>3.6438946984488713E-4</v>
      </c>
      <c r="W74" s="36">
        <f t="shared" si="3"/>
        <v>3.4334170263362754E-4</v>
      </c>
    </row>
    <row r="75" spans="2:24">
      <c r="B75" s="21" t="s">
        <v>104</v>
      </c>
      <c r="C75" s="21" t="str">
        <f t="shared" si="4"/>
        <v>17</v>
      </c>
      <c r="D75" s="36">
        <f t="shared" ref="D75:S78" si="5">(COS(((2*D$58+1)*PI()/$E$32)*$C$57)*COS(((2*$C75+1)*PI()/$E$32)*$C$58))/((2*D$58+1)^2+(2*$C75+1)^2)</f>
        <v>4.7632516393231194E-4</v>
      </c>
      <c r="E75" s="36">
        <f t="shared" si="5"/>
        <v>-4.4105344376710316E-19</v>
      </c>
      <c r="F75" s="36">
        <f t="shared" si="5"/>
        <v>-4.6136989975861472E-4</v>
      </c>
      <c r="G75" s="36">
        <f t="shared" si="5"/>
        <v>-7.2822091599935256E-4</v>
      </c>
      <c r="H75" s="36">
        <f t="shared" si="5"/>
        <v>-7.0657987837678498E-4</v>
      </c>
      <c r="I75" s="36">
        <f t="shared" si="5"/>
        <v>-4.2165369604912418E-4</v>
      </c>
      <c r="J75" s="36">
        <f t="shared" si="5"/>
        <v>2.3657291403633707E-18</v>
      </c>
      <c r="K75" s="36">
        <f t="shared" si="5"/>
        <v>3.8823332383915008E-4</v>
      </c>
      <c r="L75" s="36">
        <f t="shared" si="5"/>
        <v>5.9965732427185044E-4</v>
      </c>
      <c r="M75" s="36">
        <f t="shared" si="5"/>
        <v>5.7086225467896368E-4</v>
      </c>
      <c r="N75" s="36">
        <f t="shared" si="5"/>
        <v>3.3511131829673302E-4</v>
      </c>
      <c r="O75" s="36">
        <f t="shared" si="5"/>
        <v>-5.2985253196980783E-19</v>
      </c>
      <c r="P75" s="36">
        <f t="shared" si="5"/>
        <v>-3.0081128571774374E-4</v>
      </c>
      <c r="Q75" s="36">
        <f t="shared" si="5"/>
        <v>-4.6033713276629054E-4</v>
      </c>
      <c r="R75" s="36">
        <f t="shared" si="5"/>
        <v>-4.3506702483767247E-4</v>
      </c>
      <c r="S75" s="36">
        <f t="shared" si="5"/>
        <v>-2.5401264144013464E-4</v>
      </c>
      <c r="T75" s="36">
        <f t="shared" ref="N75:W78" si="6">(COS(((2*T$58+1)*PI()/$E$32)*$C$57)*COS(((2*$C75+1)*PI()/$E$32)*$C$58))/((2*T$58+1)^2+(2*$C75+1)^2)</f>
        <v>5.200408910189145E-18</v>
      </c>
      <c r="U75" s="36">
        <f t="shared" si="6"/>
        <v>2.2659416048283318E-4</v>
      </c>
      <c r="V75" s="36">
        <f t="shared" si="6"/>
        <v>3.4634250411331226E-4</v>
      </c>
      <c r="W75" s="36">
        <f t="shared" si="6"/>
        <v>3.2727340546976887E-4</v>
      </c>
    </row>
    <row r="76" spans="2:24">
      <c r="B76" s="21" t="s">
        <v>105</v>
      </c>
      <c r="C76" s="21" t="str">
        <f t="shared" si="4"/>
        <v>18</v>
      </c>
      <c r="D76" s="36">
        <f t="shared" si="5"/>
        <v>4.2654952996551009E-4</v>
      </c>
      <c r="E76" s="36">
        <f t="shared" si="5"/>
        <v>-3.9549268630479127E-19</v>
      </c>
      <c r="F76" s="36">
        <f t="shared" si="5"/>
        <v>-4.1451710316817712E-4</v>
      </c>
      <c r="G76" s="36">
        <f t="shared" si="5"/>
        <v>-6.5590104572079615E-4</v>
      </c>
      <c r="H76" s="36">
        <f t="shared" si="5"/>
        <v>-6.3829296395647827E-4</v>
      </c>
      <c r="I76" s="36">
        <f t="shared" si="5"/>
        <v>-3.8217506651006444E-4</v>
      </c>
      <c r="J76" s="36">
        <f t="shared" si="5"/>
        <v>2.1520120787496158E-18</v>
      </c>
      <c r="K76" s="36">
        <f t="shared" si="5"/>
        <v>3.5451462743816241E-4</v>
      </c>
      <c r="L76" s="36">
        <f t="shared" si="5"/>
        <v>5.4974365103766171E-4</v>
      </c>
      <c r="M76" s="36">
        <f t="shared" si="5"/>
        <v>5.2544558911334441E-4</v>
      </c>
      <c r="N76" s="36">
        <f t="shared" si="6"/>
        <v>3.0968664504345083E-4</v>
      </c>
      <c r="O76" s="36">
        <f t="shared" si="6"/>
        <v>-4.915883571435028E-19</v>
      </c>
      <c r="P76" s="36">
        <f t="shared" si="6"/>
        <v>-2.8016456257982426E-4</v>
      </c>
      <c r="Q76" s="36">
        <f t="shared" si="6"/>
        <v>-4.3034231506568156E-4</v>
      </c>
      <c r="R76" s="36">
        <f t="shared" si="6"/>
        <v>-4.0817876235843434E-4</v>
      </c>
      <c r="S76" s="36">
        <f t="shared" si="6"/>
        <v>-2.3913151028985826E-4</v>
      </c>
      <c r="T76" s="36">
        <f t="shared" si="6"/>
        <v>4.9117200578116446E-18</v>
      </c>
      <c r="U76" s="36">
        <f t="shared" si="6"/>
        <v>2.1467686351076305E-4</v>
      </c>
      <c r="V76" s="36">
        <f t="shared" si="6"/>
        <v>3.2908529975610916E-4</v>
      </c>
      <c r="W76" s="36">
        <f t="shared" si="6"/>
        <v>3.1182180862136008E-4</v>
      </c>
    </row>
    <row r="77" spans="2:24">
      <c r="B77" s="21" t="s">
        <v>106</v>
      </c>
      <c r="C77" s="21" t="str">
        <f t="shared" si="4"/>
        <v>19</v>
      </c>
      <c r="D77" s="36">
        <f t="shared" si="5"/>
        <v>3.8417336751142019E-4</v>
      </c>
      <c r="E77" s="36">
        <f t="shared" si="5"/>
        <v>-3.5660854120884798E-19</v>
      </c>
      <c r="F77" s="36">
        <f t="shared" si="5"/>
        <v>-3.7438551101431536E-4</v>
      </c>
      <c r="G77" s="36">
        <f t="shared" si="5"/>
        <v>-5.9366823738773685E-4</v>
      </c>
      <c r="H77" s="36">
        <f t="shared" si="5"/>
        <v>-5.7920616095928905E-4</v>
      </c>
      <c r="I77" s="36">
        <f t="shared" si="5"/>
        <v>-3.4780192443341958E-4</v>
      </c>
      <c r="J77" s="36">
        <f t="shared" si="5"/>
        <v>1.9646662391333836E-18</v>
      </c>
      <c r="K77" s="36">
        <f t="shared" si="5"/>
        <v>3.2474323331075868E-4</v>
      </c>
      <c r="L77" s="36">
        <f t="shared" si="5"/>
        <v>5.0534352619296214E-4</v>
      </c>
      <c r="M77" s="36">
        <f t="shared" si="5"/>
        <v>4.8473828557347271E-4</v>
      </c>
      <c r="N77" s="36">
        <f t="shared" si="6"/>
        <v>2.8672451331339984E-4</v>
      </c>
      <c r="O77" s="36">
        <f t="shared" si="6"/>
        <v>-4.5676942411190333E-19</v>
      </c>
      <c r="P77" s="36">
        <f t="shared" si="6"/>
        <v>-2.6123788990776498E-4</v>
      </c>
      <c r="Q77" s="36">
        <f t="shared" si="6"/>
        <v>-4.0264882146280958E-4</v>
      </c>
      <c r="R77" s="36">
        <f t="shared" si="6"/>
        <v>-3.8318151341464626E-4</v>
      </c>
      <c r="S77" s="36">
        <f t="shared" si="6"/>
        <v>-2.2520507750669409E-4</v>
      </c>
      <c r="T77" s="36">
        <f t="shared" si="6"/>
        <v>4.6398404333442842E-18</v>
      </c>
      <c r="U77" s="36">
        <f t="shared" si="6"/>
        <v>2.033859004472212E-4</v>
      </c>
      <c r="V77" s="36">
        <f t="shared" si="6"/>
        <v>3.1264185282549485E-4</v>
      </c>
      <c r="W77" s="36">
        <f t="shared" si="6"/>
        <v>2.9701952413964654E-4</v>
      </c>
    </row>
    <row r="78" spans="2:24">
      <c r="B78" s="21" t="s">
        <v>107</v>
      </c>
      <c r="C78" s="21" t="str">
        <f t="shared" si="4"/>
        <v>20</v>
      </c>
      <c r="D78" s="36">
        <f t="shared" si="5"/>
        <v>3.4780192443341595E-4</v>
      </c>
      <c r="E78" s="36">
        <f t="shared" si="5"/>
        <v>-3.2316342597237923E-19</v>
      </c>
      <c r="F78" s="36">
        <f t="shared" si="5"/>
        <v>-3.3976026144073705E-4</v>
      </c>
      <c r="G78" s="36">
        <f t="shared" si="5"/>
        <v>-5.3975965737522956E-4</v>
      </c>
      <c r="H78" s="36">
        <f t="shared" si="5"/>
        <v>-5.2777831092960749E-4</v>
      </c>
      <c r="I78" s="36">
        <f t="shared" si="5"/>
        <v>-3.1772175799593466E-4</v>
      </c>
      <c r="J78" s="36">
        <f t="shared" si="5"/>
        <v>1.7997414761421236E-18</v>
      </c>
      <c r="K78" s="36">
        <f t="shared" si="5"/>
        <v>2.9836814837181383E-4</v>
      </c>
      <c r="L78" s="36">
        <f t="shared" si="5"/>
        <v>4.6574755940017372E-4</v>
      </c>
      <c r="M78" s="36">
        <f t="shared" si="5"/>
        <v>4.4818874471967647E-4</v>
      </c>
      <c r="N78" s="36">
        <f t="shared" si="6"/>
        <v>2.6596617750790483E-4</v>
      </c>
      <c r="O78" s="36">
        <f t="shared" si="6"/>
        <v>-4.2507683614230034E-19</v>
      </c>
      <c r="P78" s="36">
        <f t="shared" si="6"/>
        <v>-2.4389429555704201E-4</v>
      </c>
      <c r="Q78" s="36">
        <f t="shared" si="6"/>
        <v>-3.7710409052147352E-4</v>
      </c>
      <c r="R78" s="36">
        <f t="shared" si="6"/>
        <v>-3.5997597134562905E-4</v>
      </c>
      <c r="S78" s="36">
        <f t="shared" si="6"/>
        <v>-2.1219684198284174E-4</v>
      </c>
      <c r="T78" s="36">
        <f t="shared" si="6"/>
        <v>4.3843777804416401E-18</v>
      </c>
      <c r="U78" s="36">
        <f t="shared" si="6"/>
        <v>1.9271647616146532E-4</v>
      </c>
      <c r="V78" s="36">
        <f t="shared" si="6"/>
        <v>2.9701952413964877E-4</v>
      </c>
      <c r="W78" s="36">
        <f t="shared" si="6"/>
        <v>2.8288415118832489E-4</v>
      </c>
    </row>
    <row r="79" spans="2:24">
      <c r="B79" s="5"/>
      <c r="C79" s="18"/>
      <c r="D79" s="18"/>
      <c r="E79" s="18"/>
      <c r="F79" s="18"/>
      <c r="G79" s="18"/>
      <c r="S79" s="25"/>
      <c r="U79"/>
    </row>
    <row r="80" spans="2:24">
      <c r="D80" s="39">
        <f>SUM(D59:D78)</f>
        <v>8.8094188099095236E-2</v>
      </c>
      <c r="E80" s="39">
        <f t="shared" ref="E80:W80" si="7">SUM(E59:E78)</f>
        <v>-5.8864776909339472E-17</v>
      </c>
      <c r="F80" s="39">
        <f t="shared" si="7"/>
        <v>-4.7261185637488989E-2</v>
      </c>
      <c r="G80" s="39">
        <f t="shared" si="7"/>
        <v>-6.0245614872982266E-2</v>
      </c>
      <c r="H80" s="39">
        <f t="shared" si="7"/>
        <v>-4.9038219958482912E-2</v>
      </c>
      <c r="I80" s="39">
        <f t="shared" si="7"/>
        <v>-2.5268722042708427E-2</v>
      </c>
      <c r="J80" s="39">
        <f t="shared" si="7"/>
        <v>1.2521559972672406E-16</v>
      </c>
      <c r="K80" s="39">
        <f t="shared" si="7"/>
        <v>1.8480775198417895E-2</v>
      </c>
      <c r="L80" s="39">
        <f t="shared" si="7"/>
        <v>2.6055211123397072E-2</v>
      </c>
      <c r="M80" s="39">
        <f t="shared" si="7"/>
        <v>2.2920157228285241E-2</v>
      </c>
      <c r="N80" s="39">
        <f t="shared" si="7"/>
        <v>1.2561376014629907E-2</v>
      </c>
      <c r="O80" s="39">
        <f t="shared" si="7"/>
        <v>-1.8704198881766225E-17</v>
      </c>
      <c r="P80" s="39">
        <f t="shared" si="7"/>
        <v>-1.00744982663477E-2</v>
      </c>
      <c r="Q80" s="39">
        <f t="shared" si="7"/>
        <v>-1.4719518541609435E-2</v>
      </c>
      <c r="R80" s="39">
        <f t="shared" si="7"/>
        <v>-1.3354172273014836E-2</v>
      </c>
      <c r="S80" s="39">
        <f t="shared" si="7"/>
        <v>-7.519495619543258E-3</v>
      </c>
      <c r="T80" s="39">
        <f t="shared" si="7"/>
        <v>1.4907275083993324E-16</v>
      </c>
      <c r="U80" s="39">
        <f t="shared" si="7"/>
        <v>6.3118855954584488E-3</v>
      </c>
      <c r="V80" s="39">
        <f t="shared" si="7"/>
        <v>9.4035166424125335E-3</v>
      </c>
      <c r="W80" s="39">
        <f t="shared" si="7"/>
        <v>8.6841046088313532E-3</v>
      </c>
      <c r="X80" s="37">
        <f>SUM(D80:W80)</f>
        <v>-3.4970212701649947E-2</v>
      </c>
    </row>
    <row r="83" spans="2:14">
      <c r="C83" s="38" t="s">
        <v>127</v>
      </c>
      <c r="D83" s="38">
        <f>$E$48-$H$47*$X$80</f>
        <v>152.880615214063</v>
      </c>
      <c r="E83" s="38" t="s">
        <v>157</v>
      </c>
    </row>
    <row r="85" spans="2:14">
      <c r="B85" s="24" t="s">
        <v>158</v>
      </c>
    </row>
    <row r="86" spans="2:14">
      <c r="B86" s="5"/>
      <c r="C86" s="21" t="s">
        <v>144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2:14">
      <c r="B87" s="21" t="s">
        <v>133</v>
      </c>
      <c r="C87" s="21">
        <f>($D$32/10)*MID($B87,2,2)</f>
        <v>609.6</v>
      </c>
      <c r="D87" s="18">
        <v>218.41227808785425</v>
      </c>
      <c r="E87" s="18">
        <v>146.52178478593706</v>
      </c>
      <c r="F87" s="18">
        <v>139.38219192179241</v>
      </c>
      <c r="G87" s="18">
        <v>140.55483465690463</v>
      </c>
      <c r="H87" s="18">
        <v>144.58856215527507</v>
      </c>
      <c r="I87" s="18">
        <v>149.7012</v>
      </c>
      <c r="J87" s="18">
        <v>154.81383784472496</v>
      </c>
      <c r="K87" s="18">
        <v>158.84756534309543</v>
      </c>
      <c r="L87" s="18">
        <v>160.02020807820753</v>
      </c>
      <c r="M87" s="18">
        <v>152.880615214063</v>
      </c>
      <c r="N87" s="18">
        <v>80.990121912145739</v>
      </c>
    </row>
    <row r="88" spans="2:14">
      <c r="B88" s="21" t="s">
        <v>134</v>
      </c>
      <c r="C88" s="21">
        <f t="shared" ref="C88:C97" si="8">($D$32/10)*MID($B88,2,2)</f>
        <v>548.64</v>
      </c>
      <c r="D88" s="18">
        <v>146.521784785937</v>
      </c>
      <c r="E88" s="18">
        <v>151.18231737306894</v>
      </c>
      <c r="F88" s="18">
        <v>149.46527627609143</v>
      </c>
      <c r="G88" s="18">
        <v>148.86757081928687</v>
      </c>
      <c r="H88" s="18">
        <v>149.11546926518724</v>
      </c>
      <c r="I88" s="18">
        <v>149.7012</v>
      </c>
      <c r="J88" s="18">
        <v>150.28693073481276</v>
      </c>
      <c r="K88" s="18">
        <v>150.53482918071313</v>
      </c>
      <c r="L88" s="18">
        <v>149.93712372390857</v>
      </c>
      <c r="M88" s="18">
        <v>148.22008262693103</v>
      </c>
      <c r="N88" s="18">
        <v>152.880615214063</v>
      </c>
    </row>
    <row r="89" spans="2:14">
      <c r="B89" s="21" t="s">
        <v>135</v>
      </c>
      <c r="C89" s="21">
        <f t="shared" si="8"/>
        <v>487.68</v>
      </c>
      <c r="D89" s="18">
        <v>139.38219192179247</v>
      </c>
      <c r="E89" s="18">
        <v>149.46527627609143</v>
      </c>
      <c r="F89" s="18">
        <v>152.60665486442664</v>
      </c>
      <c r="G89" s="18">
        <v>152.52099140537908</v>
      </c>
      <c r="H89" s="18">
        <v>151.30611554169363</v>
      </c>
      <c r="I89" s="18">
        <v>149.7012</v>
      </c>
      <c r="J89" s="18">
        <v>148.09628445830637</v>
      </c>
      <c r="K89" s="18">
        <v>146.88140859462092</v>
      </c>
      <c r="L89" s="18">
        <v>146.79574513557336</v>
      </c>
      <c r="M89" s="18">
        <v>149.93712372390857</v>
      </c>
      <c r="N89" s="18">
        <v>160.02020807820753</v>
      </c>
    </row>
    <row r="90" spans="2:14">
      <c r="B90" s="21" t="s">
        <v>136</v>
      </c>
      <c r="C90" s="21">
        <f t="shared" si="8"/>
        <v>426.72</v>
      </c>
      <c r="D90" s="18">
        <v>140.55483465690457</v>
      </c>
      <c r="E90" s="18">
        <v>148.86757081928687</v>
      </c>
      <c r="F90" s="18">
        <v>152.52099140537908</v>
      </c>
      <c r="G90" s="18">
        <v>152.86843105741542</v>
      </c>
      <c r="H90" s="18">
        <v>151.60645035313323</v>
      </c>
      <c r="I90" s="18">
        <v>149.7012</v>
      </c>
      <c r="J90" s="18">
        <v>147.79594964686677</v>
      </c>
      <c r="K90" s="18">
        <v>146.53396894258458</v>
      </c>
      <c r="L90" s="18">
        <v>146.88140859462092</v>
      </c>
      <c r="M90" s="18">
        <v>150.53482918071313</v>
      </c>
      <c r="N90" s="18">
        <v>158.84756534309543</v>
      </c>
    </row>
    <row r="91" spans="2:14">
      <c r="B91" s="21" t="s">
        <v>137</v>
      </c>
      <c r="C91" s="21">
        <f t="shared" si="8"/>
        <v>365.76</v>
      </c>
      <c r="D91" s="18">
        <v>144.58856215527504</v>
      </c>
      <c r="E91" s="18">
        <v>149.11546926518724</v>
      </c>
      <c r="F91" s="18">
        <v>151.30611554169363</v>
      </c>
      <c r="G91" s="18">
        <v>151.60645035313323</v>
      </c>
      <c r="H91" s="18">
        <v>150.87403114406075</v>
      </c>
      <c r="I91" s="18">
        <v>149.7012</v>
      </c>
      <c r="J91" s="18">
        <v>148.52836885593925</v>
      </c>
      <c r="K91" s="18">
        <v>147.79594964686677</v>
      </c>
      <c r="L91" s="18">
        <v>148.09628445830637</v>
      </c>
      <c r="M91" s="18">
        <v>150.28693073481276</v>
      </c>
      <c r="N91" s="18">
        <v>154.81383784472496</v>
      </c>
    </row>
    <row r="92" spans="2:14">
      <c r="B92" s="21" t="s">
        <v>138</v>
      </c>
      <c r="C92" s="21">
        <f t="shared" si="8"/>
        <v>304.8</v>
      </c>
      <c r="D92" s="18">
        <v>149.7012</v>
      </c>
      <c r="E92" s="18">
        <v>149.7012</v>
      </c>
      <c r="F92" s="18">
        <v>149.7012</v>
      </c>
      <c r="G92" s="18">
        <v>149.7012</v>
      </c>
      <c r="H92" s="18">
        <v>149.7012</v>
      </c>
      <c r="I92" s="18">
        <v>149.7012</v>
      </c>
      <c r="J92" s="18">
        <v>149.7012</v>
      </c>
      <c r="K92" s="18">
        <v>149.7012</v>
      </c>
      <c r="L92" s="18">
        <v>149.7012</v>
      </c>
      <c r="M92" s="18">
        <v>149.7012</v>
      </c>
      <c r="N92" s="18">
        <v>149.70119999999994</v>
      </c>
    </row>
    <row r="93" spans="2:14">
      <c r="B93" s="21" t="s">
        <v>139</v>
      </c>
      <c r="C93" s="21">
        <f t="shared" si="8"/>
        <v>243.84</v>
      </c>
      <c r="D93" s="18">
        <v>154.81383784472493</v>
      </c>
      <c r="E93" s="18">
        <v>150.28693073481276</v>
      </c>
      <c r="F93" s="18">
        <v>148.09628445830637</v>
      </c>
      <c r="G93" s="18">
        <v>147.79594964686677</v>
      </c>
      <c r="H93" s="18">
        <v>148.52836885593925</v>
      </c>
      <c r="I93" s="18">
        <v>149.7012</v>
      </c>
      <c r="J93" s="18">
        <v>150.87403114406075</v>
      </c>
      <c r="K93" s="18">
        <v>151.60645035313323</v>
      </c>
      <c r="L93" s="18">
        <v>151.30611554169363</v>
      </c>
      <c r="M93" s="18">
        <v>149.11546926518724</v>
      </c>
      <c r="N93" s="18">
        <v>144.58856215527507</v>
      </c>
    </row>
    <row r="94" spans="2:14">
      <c r="B94" s="21" t="s">
        <v>140</v>
      </c>
      <c r="C94" s="21">
        <f t="shared" si="8"/>
        <v>182.88</v>
      </c>
      <c r="D94" s="18">
        <v>158.84756534309537</v>
      </c>
      <c r="E94" s="18">
        <v>150.53482918071313</v>
      </c>
      <c r="F94" s="18">
        <v>146.88140859462092</v>
      </c>
      <c r="G94" s="18">
        <v>146.53396894258458</v>
      </c>
      <c r="H94" s="18">
        <v>147.79594964686677</v>
      </c>
      <c r="I94" s="18">
        <v>149.7012</v>
      </c>
      <c r="J94" s="18">
        <v>151.60645035313323</v>
      </c>
      <c r="K94" s="18">
        <v>152.86843105741542</v>
      </c>
      <c r="L94" s="18">
        <v>152.52099140537908</v>
      </c>
      <c r="M94" s="18">
        <v>148.86757081928687</v>
      </c>
      <c r="N94" s="18">
        <v>140.55483465690463</v>
      </c>
    </row>
    <row r="95" spans="2:14">
      <c r="B95" s="21" t="s">
        <v>141</v>
      </c>
      <c r="C95" s="21">
        <f t="shared" si="8"/>
        <v>121.92</v>
      </c>
      <c r="D95" s="18">
        <v>160.02020807820759</v>
      </c>
      <c r="E95" s="18">
        <v>149.93712372390857</v>
      </c>
      <c r="F95" s="18">
        <v>146.79574513557336</v>
      </c>
      <c r="G95" s="18">
        <v>146.88140859462092</v>
      </c>
      <c r="H95" s="18">
        <v>148.09628445830637</v>
      </c>
      <c r="I95" s="18">
        <v>149.7012</v>
      </c>
      <c r="J95" s="18">
        <v>151.30611554169363</v>
      </c>
      <c r="K95" s="18">
        <v>152.52099140537908</v>
      </c>
      <c r="L95" s="18">
        <v>152.60665486442664</v>
      </c>
      <c r="M95" s="18">
        <v>149.46527627609143</v>
      </c>
      <c r="N95" s="18">
        <v>139.38219192179241</v>
      </c>
    </row>
    <row r="96" spans="2:14">
      <c r="B96" s="21" t="s">
        <v>142</v>
      </c>
      <c r="C96" s="21">
        <f t="shared" si="8"/>
        <v>60.96</v>
      </c>
      <c r="D96" s="18">
        <v>152.88061521406297</v>
      </c>
      <c r="E96" s="18">
        <v>148.22008262693106</v>
      </c>
      <c r="F96" s="18">
        <v>149.93712372390857</v>
      </c>
      <c r="G96" s="18">
        <v>150.53482918071313</v>
      </c>
      <c r="H96" s="18">
        <v>150.28693073481276</v>
      </c>
      <c r="I96" s="18">
        <v>149.7012</v>
      </c>
      <c r="J96" s="18">
        <v>149.11546926518724</v>
      </c>
      <c r="K96" s="18">
        <v>148.86757081928687</v>
      </c>
      <c r="L96" s="18">
        <v>149.46527627609143</v>
      </c>
      <c r="M96" s="18">
        <v>151.18231737306894</v>
      </c>
      <c r="N96" s="18">
        <v>146.52178478593703</v>
      </c>
    </row>
    <row r="97" spans="2:15">
      <c r="B97" s="21" t="s">
        <v>143</v>
      </c>
      <c r="C97" s="21">
        <f t="shared" si="8"/>
        <v>0</v>
      </c>
      <c r="D97" s="18">
        <v>80.990121912145739</v>
      </c>
      <c r="E97" s="18">
        <v>152.88061521406294</v>
      </c>
      <c r="F97" s="18">
        <v>160.02020807820759</v>
      </c>
      <c r="G97" s="18">
        <v>158.84756534309537</v>
      </c>
      <c r="H97" s="18">
        <v>154.81383784472493</v>
      </c>
      <c r="I97" s="18">
        <v>149.70120000000006</v>
      </c>
      <c r="J97" s="18">
        <v>144.58856215527504</v>
      </c>
      <c r="K97" s="18">
        <v>140.55483465690457</v>
      </c>
      <c r="L97" s="18">
        <v>139.38219192179247</v>
      </c>
      <c r="M97" s="18">
        <v>146.521784785937</v>
      </c>
      <c r="N97" s="18">
        <v>218.41227808785425</v>
      </c>
    </row>
    <row r="98" spans="2:15">
      <c r="B98" s="5"/>
      <c r="D98" s="21">
        <f t="shared" ref="D98:N98" si="9">($D$32/10)*MID(D$99,2,2)</f>
        <v>0</v>
      </c>
      <c r="E98" s="21">
        <f t="shared" si="9"/>
        <v>60.96</v>
      </c>
      <c r="F98" s="21">
        <f t="shared" si="9"/>
        <v>121.92</v>
      </c>
      <c r="G98" s="21">
        <f t="shared" si="9"/>
        <v>182.88</v>
      </c>
      <c r="H98" s="21">
        <f t="shared" si="9"/>
        <v>243.84</v>
      </c>
      <c r="I98" s="21">
        <f t="shared" si="9"/>
        <v>304.8</v>
      </c>
      <c r="J98" s="21">
        <f t="shared" si="9"/>
        <v>365.76</v>
      </c>
      <c r="K98" s="21">
        <f t="shared" si="9"/>
        <v>426.72</v>
      </c>
      <c r="L98" s="21">
        <f t="shared" si="9"/>
        <v>487.68</v>
      </c>
      <c r="M98" s="21">
        <f t="shared" si="9"/>
        <v>548.64</v>
      </c>
      <c r="N98" s="21">
        <f t="shared" si="9"/>
        <v>609.6</v>
      </c>
      <c r="O98" s="21" t="s">
        <v>156</v>
      </c>
    </row>
    <row r="99" spans="2:15">
      <c r="B99" s="5"/>
      <c r="D99" s="21" t="s">
        <v>145</v>
      </c>
      <c r="E99" s="21" t="s">
        <v>146</v>
      </c>
      <c r="F99" s="21" t="s">
        <v>147</v>
      </c>
      <c r="G99" s="21" t="s">
        <v>148</v>
      </c>
      <c r="H99" s="21" t="s">
        <v>149</v>
      </c>
      <c r="I99" s="21" t="s">
        <v>150</v>
      </c>
      <c r="J99" s="21" t="s">
        <v>151</v>
      </c>
      <c r="K99" s="21" t="s">
        <v>152</v>
      </c>
      <c r="L99" s="21" t="s">
        <v>153</v>
      </c>
      <c r="M99" s="21" t="s">
        <v>154</v>
      </c>
      <c r="N99" s="21" t="s">
        <v>155</v>
      </c>
      <c r="O99" s="21"/>
    </row>
  </sheetData>
  <dataConsolidate/>
  <conditionalFormatting sqref="D87:N97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pageSetup paperSize="9" scale="43" orientation="landscape" horizontalDpi="0" verticalDpi="0" r:id="rId1"/>
  <rowBreaks count="2" manualBreakCount="2">
    <brk id="51" max="23" man="1"/>
    <brk id="101" max="2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A8BB-90C6-4DEA-A321-63BFEFC90D91}">
  <dimension ref="B3:AM36"/>
  <sheetViews>
    <sheetView view="pageBreakPreview" zoomScale="40" zoomScaleNormal="55" zoomScaleSheetLayoutView="40" workbookViewId="0">
      <selection activeCell="L79" sqref="L79"/>
    </sheetView>
  </sheetViews>
  <sheetFormatPr defaultRowHeight="15"/>
  <cols>
    <col min="1" max="1" width="5.7109375" customWidth="1"/>
    <col min="2" max="2" width="23.42578125" bestFit="1" customWidth="1"/>
    <col min="3" max="3" width="12" bestFit="1" customWidth="1"/>
    <col min="4" max="4" width="14.85546875" bestFit="1" customWidth="1"/>
    <col min="5" max="5" width="14.28515625" customWidth="1"/>
    <col min="6" max="6" width="13.140625" customWidth="1"/>
    <col min="7" max="7" width="14.42578125" customWidth="1"/>
    <col min="8" max="8" width="13.140625" customWidth="1"/>
    <col min="9" max="9" width="13" customWidth="1"/>
    <col min="10" max="10" width="14.5703125" customWidth="1"/>
    <col min="11" max="11" width="13.28515625" customWidth="1"/>
    <col min="12" max="13" width="14.28515625" customWidth="1"/>
    <col min="14" max="14" width="13.28515625" customWidth="1"/>
    <col min="15" max="15" width="12.85546875" customWidth="1"/>
    <col min="16" max="16" width="12.7109375" customWidth="1"/>
    <col min="20" max="21" width="9.140625" style="25"/>
  </cols>
  <sheetData>
    <row r="3" spans="2:39" ht="15.75">
      <c r="B3" s="13" t="s">
        <v>28</v>
      </c>
      <c r="V3" s="13" t="s">
        <v>28</v>
      </c>
    </row>
    <row r="4" spans="2:39">
      <c r="B4" s="14" t="s">
        <v>29</v>
      </c>
      <c r="V4" s="14" t="s">
        <v>29</v>
      </c>
    </row>
    <row r="5" spans="2:39">
      <c r="B5" s="14" t="s">
        <v>30</v>
      </c>
      <c r="V5" s="14" t="s">
        <v>30</v>
      </c>
    </row>
    <row r="6" spans="2:39">
      <c r="B6" s="14" t="s">
        <v>31</v>
      </c>
      <c r="V6" s="14" t="s">
        <v>31</v>
      </c>
    </row>
    <row r="8" spans="2:39" ht="15.75">
      <c r="B8" s="16" t="s">
        <v>33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V8" s="16" t="s">
        <v>33</v>
      </c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29" spans="2:39" s="25" customFormat="1" ht="15.75">
      <c r="B29" s="16" t="s">
        <v>32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V29" s="16" t="s">
        <v>32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2" spans="2:39">
      <c r="M32" t="s">
        <v>159</v>
      </c>
    </row>
    <row r="36" spans="31:31">
      <c r="AE36" t="s">
        <v>159</v>
      </c>
    </row>
  </sheetData>
  <dataConsolidate/>
  <pageMargins left="0.511811024" right="0.511811024" top="0.78740157499999996" bottom="0.78740157499999996" header="0.31496062000000002" footer="0.31496062000000002"/>
  <pageSetup paperSize="9" scale="53" orientation="landscape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7 D 6 2 2 9 1 - C 6 7 7 - 4 8 E F - A 6 E 4 - 9 B A 1 E 6 2 A B 6 0 E } "   T o u r I d = " b 4 b 7 8 d 0 c - 5 f 7 e - 4 b 8 9 - 8 c 5 6 - c 5 4 8 f 3 a 1 f b f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C 9 + S U R B V H h e 7 X 3 5 d 1 R H l u b N X f u + I 4 S Q B J g d b D D Y G L N 4 r + o + N T / 0 d N d 0 9 1 R X 1 y l P z f a f z Z k + P d 2 u c r l t l 8 2 + Y w M G D J J A Q h L a 9 z X 3 u d + N i J c v U 5 l S S o C t l 8 o v d R V L P q V e R s Q X 9 8 Z 2 n + u z i z f i l M e 6 4 H a 7 a d / u Q / R g w E V n 2 u c p F o u J x O M o 0 j i H R N 9 2 B S g c J T q 0 J U R 3 n v s p H i N y u e J 0 d s e S + h D G U t h F z y Y 9 9 G z K q 3 N e D l z 8 w o + B y 6 U S J h 9 p f A d I a a G b d t W H 6 c a 9 e 3 J N H u t D n l D r g I c b 4 M d v H a C B 8 S i F I 1 G q L w l T N B o X o i y E i I I R o k J f n G L M q G u 9 A Q p x e k 3 g G k m u F J N K s E N i i W R W M I Q C L H J x a M T j c d O H r 4 X p a n 8 R T Q / e l P f z W B v y h F o D 0 O A + P n 6 A I q E Q E y h q a a S F M B P I G 6 c I k 2 r w e T + N j Y 3 T w Y M H 5 G 8 e D P t p b M 5 F H b U R e j D k k z w D p c l e P u z E y Q T 7 N S a O 0 G g s j 8 d D H + 2 N 0 e d X 7 v J 9 s l r N I y s w o W 7 m C b U K 0 N 5 + 8 f Z h J t K S E A k C M h h C T C 6 4 q N g b J K / X K 3 m 3 H k 9 Q c U U D e V w x N u M 0 i f h S / g s V / 4 m R a v q l w k 4 o E 9 q J t b X a R T 1 P b s t 7 e a w M 1 2 e X 8 o R a C W f f 2 E d T Q p g Q + d x R 1 k I 8 R o p x G I n Q 0 N A w B Q J + K i 8 v J 7 / f T 1 9 3 F t B o 3 y O q b d 7 J 1 O H G + T O S K B N W I l c m Y v l 9 b m p l U m 0 p m a N z 9 7 r l v T z S w / X H P K H S A o 1 p V 2 0 R P V r o o F p 3 P 0 1 T H V U V R m l H b Z i + 7 5 q k g + 0 V F A 6 H x Q z 8 u r N I / Q 0 L l N Z G I 1 E m Z C J X K r F A K s Q b y l 1 0 d L u L / s R m Y B 7 p 4 d Z h H j a 8 d 2 Q / v b 1 n O 4 1 F 6 + l U 2 x z 9 O B i j I 8 1 L V B F Y F J P u Q F s 5 D Q 0 + Z 0 3 F 4 6 e Q R / 4 G + Z i E c A q Z A L l b 3 D N 6 A R t M n h E z V h y c i t F n d + L 0 0 d E 9 9 P 5 R N U b M I x l M K P R C e T H y i 7 c O k C s W o p t 9 A d r b R D Q + O c 3 E i Z P b F a f q E r f V s O 7 N b K d z P W V 0 u c e / r E E 6 E Y Y 8 d p g 8 C L 7 3 2 Y 4 F e r d t n v 7 0 A z e b a F D K K l 0 Z b m Z x / f H y L e e 3 h p e A m v J S O r J z q 5 h x 5 x 8 G 6 V g b 0 b n H M X q 9 c Y 7 K y s q l U U W j E X o 6 W U A 9 E 5 h 8 w F / l a t F h G l 1 H N Y z 5 d 7 J 1 R s a L X o 9 H y q S w s J C u 3 H 9 C 0 w u J d b X N D N e f 8 o S i j 4 4 d o l h k S S Y a z C w e G l A o F J T 3 F x c W K F B U Q h e e l g i H u M + W / F x H u j E W y u X N h h G Z i D E z g d 0 j c W q p d t H F H 7 r 0 V Z s X m 3 4 M 9 f 4 b u y k a X h T N B I F p Y 3 p j n 8 8 v E v M U C p n E / N k k Z A L k 2 y p V b A H p s r I y 6 u n p k b J C 5 9 N W S 3 T x a R E V 1 b y u r 9 q 8 2 N R j q E + O H 6 D g 4 r w Q a X 5 + z m o 8 Q h w d R 6 O 5 M a B M v s 0 K V R 4 6 w f j y U Y B a W l p o Z m Z G 3 p N O i C I 0 v x i h o m q Q K n 1 5 b w Z x p 8 n b F P L J 8 X 0 U C i 6 R y + 2 h 0 e E h K i g o F M 0 0 M z O V R B 7 s d E B f n U e y t v r q c Q F d f V 5 D 0 Z j K P 7 l 9 U U z m + a U I F V Q d T l v m m 0 F c n 1 + 5 v e l a y 8 d v 7 q U g k y k a j V E 4 F B K 6 Y E e A 6 o m x J w + l o 3 r i P J b D l I 9 B b U m M x u Y 9 k m 9 2 V 2 D N a n R o 8 2 2 0 3 X R j K J B p c X G R C R U U U 8 X N l R + L R W n o + Y C 8 j 0 b R O e L K k 2 k F q I 5 H J x i j c 2 4 6 0 7 F E X r c y / 0 r 9 Y R q a 5 o 6 p Z P O t V b G G + m 7 T a K j 3 X 9 9 p z e I t L S 6 Q z x + Q s V N R U T H N z s 5 Q a W k Z m z K B p M a S x 8 p A B 9 R W H R F B H G a f z + e z N N X t Z 2 6 a n u z U V + c + N s 0 Y 6 s M j r 0 n v C T I h D H P F A y A T g H U V a K U 8 m d Y G a C u Q y c S x Q X h s f N w q 6 9 d b Y l R d u z N t n e S i b A q T 7 + N j B 6 T n j G B q n M d M q G w Q a Y 6 1 k s H F v i o d y 2 O t w M S E A U h V E A h Q Z 2 e X R a r d t T x e D e z S V + Q 2 3 G l I l l P y 8 b F D F A 6 q G S h U O 8 Z M Y p p E Y Z r 4 a W J i P D 9 e e k H 8 p b N A i G S B y 3 f 7 9 l b J g 8 D 8 O 7 5 l m m L + H W n r K J c k p 9 e h m u t q K B J a U G T i i p 2 b n a X J y Q n q H M W G V g 9 5 f A G q r M x r p r V g W 9 X y 4 8 f M H w H K e W p q i m 7 e u C X a C U C I s i 8 q K q Q T r Q s U d 2 F n / v K 6 y h X J 2 T G U 2 + O m 3 V u Z U F z J S 0 t q l 3 j f f D n d H G m U v X j f d H G v y p f m s T b 0 c t n Z 0 V Q W p m M t a o s W z o e V l p b S y Z M n r M O W A E I Q C 3 m N P j a z 0 9 R X r k j O j q H e O 7 x T d k B E u S I v 9 J T R u S 6 / O E J J I E 4 e V 5 x m g y i J P N a L n X V R K g k o 4 j Q 0 1 F O I x 6 h 2 g E x G A J i C R 9 v q J Z 6 L 4 D F U 7 r 3 e 2 d 0 i E x A Y E H / 5 o 1 8 G z X C c Y o C 6 9 X l U B V / v D a i B Z B 5 r B o r N y 1 0 y t M / c 3 L x M k w 8 M P K d h 1 l S G Q I C d V B h P D Q 4 O U Q e T z 1 5 n u f L K O Q 3 l Y 7 N i a m p a k U m m w R M V K 5 A k H K o o F i F p m 6 T K Y w 0 w x Q a S D A 0 N 0 Q J 2 5 Q f 8 V F d f R z e u L / e a Z E j V 3 L y F y g t y 0 / G L 6 4 v r d 3 K q O Z 3 e 3 y Z k + g / W T K Y C 7 a S y x / N 4 M b R U R m h n r V L 9 w 8 M j V M 9 E s u P p 0 x 5 q a 9 u u U 9 z Y 9 O w F 6 i A U C s t M 6 9 3 + S c n L F e S U h v r w 6 H 6 p r H P d r 4 Z M e c s w G d X F C S 1 T X l 4 m W 7 r s G B + f k F k / u A Y A 7 O U P X x x h J t W + p n K d k x v I q T F U N L x E / f 0 D F A w b 8 0 J / S 8 Y L c k n w E j 4 i p 2 A 3 2 6 5 d u 0 E F B Q U 6 p f D G G 4 f l I G I 0 E p E J I g W 1 + R h m Y k F B Q C r G X o d O f + W M h v r g 6 B 6 Z I r 8 / q x Y U F e w U i M v m z W J / n N 7 f u S T S U R M h D + f l s T 7 E o 2 H d c c X p 0 K G D l k l n g P T 9 + w 9 k u h w T F k t L S 0 k d m 8 v l p v n 5 e X q t T m 3 / y g X k x D q U 1 + u m S C j I Y 6 e E b / E E q d A J q n g k 5 q L 5 k E v O 8 k A Q P 9 M R l O M H B v j I P F Y H y v R O 9 y R N T k 7 K + t P g 4 K A c O E z F z p 0 7 J A S 5 o M F A I P y t 0 l I u O f 2 r L s g N y Q k N d e a Q 2 k X + 5 S M c B k y A z X T + j p k 1 0 P C s h 6 Y X 3 X S w K S Q a C 2 B L h G 3 7 o A y 4 c 2 q A + Z I B Q k y 5 W 6 i s o p o a G x v o t d d 2 J c h h A 3 a e j 4 6 O 6 R R b C M X F Q j z 8 v S V M r B 1 V y e a i U y F N z s n i 8 R X p D a 8 J 9 8 i Q P Q 1 h O a O z 0 p Q 4 3 r v R 5 7 c 0 F l B f E q U W + k F m r 8 4 y y Q 4 w 2 f C f 8 k i P O b V J Y k X M z s 5 K y N U i A P E w p l K E c v N A 3 k V z c 7 N U g E W t l P p 1 m s i a p p N l d 2 u r a C c 4 5 L c r o 6 a y K N 3 q T 3 b O v x o w n g p 4 o 1 R Y V E R T r L n u D f q o a 9 Q n H 1 t Z F K O 3 t i n N l U c C 8 F + 4 G j B 1 j v E t g M 4 O w I 4 K o 5 0 w t g L J K t z B t H X s J H H 0 G C p Q X E a 1 h e r k 7 a 0 + N H y l n d 7 T z 1 6 a m M 9 s t B X 5 4 3 S G r 5 M e R S P K Y 6 w n 4 z 6 a 9 r Z y Q / G L S b g Q V h d M L r j p S m + A n k 2 + 3 G c 4 b V T Y y + V l 4 N 6 9 H 3 R M o Y g 7 L Y y n m F K s w e a E X E W F R f I U E 3 s d O 0 0 c P U y I e F u s n e Q G V a x J u G 7 o a f + o z k m P h Z C L v u k s W G Y S o m L H l w p 1 a v N i L b t H 5 r L Y D 7 l r 1 0 4 d S 2 g p j K d u 3 b p F D x 8 8 5 H L n v p 3 L v s q 3 h n + 8 A e H 6 8 u Y P j v 0 G Z w 6 0 i e l g t h m 9 2 7 Z E E 2 N D X E G P K N z 0 g b 4 q j 1 e N U O e / i j d Z 4 L 3 3 z w g x 0 g G m n V m r w j U g F q w L + P d A H Y Z 4 X B U K h q h v Y X W C b l Q 4 d g w V q N o r l Y A K A T B L h w 2 v d X V 1 9 N b b x y Q v j x e H B 4 W 9 C k 6 c P E n v f 3 B W 5 P H j T i G K W c g 1 u y S A H x 8 + k n B y 0 Z M 0 v u 3 q f i I E w w s / T Y G I V c + O k 6 9 u O V N D x Q r 3 0 h u N s x T w R K y 1 J + U 6 2 U X f d h f y Y N d L u + v C 9 H B k b R M T e a w N W G Y 4 2 5 H s 1 / z K 5 a s 0 M z t L 2 1 u 3 y c 7 y w q J C 8 n p 9 1 N r a Q l V V V R S M u C j A Y 6 X R O Q 9 V F 2 F P X 1 R O B 2 B / X 5 D r c G Z 6 h s e x y 6 f g n Q B H E g p k C X o 6 K B o J 0 + n 2 B Y K n o r M d i z L I x Y o 8 t r V g / W N u b k 6 2 I v W 5 9 o u N n s e r A R 5 2 v b V c W Q s o e 6 C r q 4 u 2 b G m m w s L E + h I s C t S P A a 4 H m W L a 0 o B W C 7 L J B z N + J O w l + K N 1 G v j b L 1 N a G 1 7 c J b u k A n D O y X g q 6 u v r k 0 F u V 1 e 3 k G l x a V F O 7 W 7 v e C 1 P p l e M O z 0 h u n T p M l 2 4 c I n u / 3 B f 8 q B t 7 G Q C Q C b U F Q R H P b r Z 1 L v y X b d s o D V 1 i + G X T E 6 4 o P W S 6 9 0 J 4 s g x F A 6 F g l A G M P c m q V H I N D U 5 J Z p q a X F R p m E v P M k 7 Y H n V c L s 9 t G f P b j p 4 c D 8 1 N W + R 8 t + 9 + z X q 6 e n V V y i A S J g 9 n J u f o + v X b l J 7 e x u 1 N R Z T d X W 1 J h J f J B G + l l + S d J g 4 c h 0 K p g N I B D E Y W S y h p 9 E 9 F K 0 / S c + f D 6 7 L + c r B u k l a m J s i v z 7 N m 0 d 2 8 P r 8 d P t p y K o P n N i 9 e P G y O G u Z n p 4 W s x v v g C v Y D j Y 7 M 0 N 7 9 u 7 m t I u 2 b t 1 K Y 2 N q a 9 K F 8 5 e 4 e t U L s 3 2 o a 6 e J 4 2 w h b / k e 0 U 5 2 M t k R i v u o o 6 N D 4 p O L 2 X + 9 t 7 d O 0 u X O C F W U l 9 P J t i D t b 8 x u y 5 F p J J s Z G D f F S 7 b R 3 Y k G 6 o b J 7 f e J o 5 Z f / a e / Z t N u U c 5 K P e 4 1 + / m 4 X i Y n q a 6 u V u K o R 7 8 / I F P q J 9 8 9 Q T / 8 8 A N r s H m a m p m n s s j y z b Y b H d w U b P R y g M D c M 2 R C m I 5 Y t w f 8 1 D s a F I K s B H O U 4 7 0 d i 9 T b 2 0 t t W 6 r o 3 f a g k K S + N M b x J V k o 3 s 2 D 7 n 0 N a h o Y j w b F 9 q P X m 5 U z k i J f n M d y E t 3 0 C E d d V N / Y L F o H w F g W G 2 f h C W l 2 r E / y g C A O r G m g / k C 4 y 5 e v S n z f / n 3 k 5 7 / z e 9 U 6 V b o 2 s J H F 9 f V 3 D 9 J 3 9 R s U I e 8 u 5 c 0 o x e x T g Y r D s e X R x n G 6 2 e 8 n b 1 H y s W w 7 z A 5 z D I o x o X H u a a m V l w 3 w 3 7 D j 4 k p P f p x m x / F t Q f G E h I k H T A h h c g K u r 5 / 1 P p N x L g h 0 / P g x + v b b 8 7 L T B d c d O 3 a U F l l L l Z a U y I Q G Z v q w q T Z Y 6 i w P S Y 6 a l C i q 2 L q C u Z f I a 6 7 x 8 0 C 3 h j 4 6 W C p T s u m A z z M 4 f + G i H I K z 5 2 U D u S f W c v s b E z 1 u H k R X e w P S S U 1 P z 9 C T 7 m 7 J g / M c 7 K Z 4 + + 3 j M o G B 4 / G l p S V 0 9 u x p 2 s t p a D F M K N m B w 4 k F w V m r / p 0 g j r L + g 1 H 9 W E 4 Q K h 2 n N L C p F R t Z Y c a 9 2 R q V k 7 r Y K X 5 i e 5 D q C u f J 5 4 7 R e z Z N d P b s G f G U Z M 9 b C V H + 3 z + O + G T G C o V Y X x q l D v 8 j I V c e C t / 1 B M V P 3 9 5 9 e / W 0 O L G G 6 h P i Y G e 5 1 + s R H 3 2 Y m G j e 2 k z 3 H z y U 2 U I 7 m r Y 0 E U W y t x g 2 A h w 1 h s I J A M v E w y u t p l K A K f b g 0 V O q K I z R q Y 6 g E O z S 0 w B t L Z m h k 2 3 J l V R Y w C Y J B m c Z g J X 9 S 0 / 9 1 D / t o Y l 5 l 2 z H e a 0 u b O 3 I f t z Z R a 2 t 2 + j t 1 i C 1 1 + S 1 F e A q a R G y A H / 8 7 H P q 6 + v n z E R 9 w d c E d k 3 A 4 s C k x v b W V p m s s N c o f E 6 o O k 6 0 g Y 0 u j p o 2 j 7 J q s D S U D Z l 4 F a 4 5 L o 7 s 7 c B T I c x q v g E + 7 8 m T p z T w / D m N j I w m f T 6 0 E D T S i e 0 h a i 6 P U l X x 8 n 9 m N y t b K 9 O b m J s N c D d w i 8 e w G A u d f P c d W c S N h J e X D d 7 H u T P M 8 m E 9 y s 4 o t 4 s 1 F u o i T V v Y q O K o M V S M W 3 c q m R T S 5 R E V l 1 Y K I b 7 W p 3 G B j r 1 v 6 l g C G D + 9 c e R 1 q u Y e E + 6 t n j 3 r k 5 0 W M z O z 9 G A g L D N 5 m Y B x A o 5 / G y y G X T K x 4 Y 9 N J i 0 + A + n v P X e B M 2 R / v D 5 K W 9 m k e / P Y U S o u S X b G g o k l z A T u q Q t x R 9 d J l Z V w K Y Y y U u V U w t d P 8 L g q X V v Y q O I Y k 8 9 X X C u E e l H E 4 v i 8 5 U D F 4 m g B e k m f z 8 s D 5 G k K h 1 k r l S 7 o K 9 K j r K y U w p G w R R 4 z j v J P 3 a M P d g X l s K O Z m g 9 3 / x t f t 7 k 0 W G l d O 9 1 5 7 q e i w k L a 1 t q S 5 L v P l J m L T U G Y f + h w h E 7 8 C z G s R 8 F q d C 1 i P S q 5 P W x U c c y k h D t Q z Q W d e U E 3 W 9 i d M 2 Z C U 1 O T r J / c 7 + y X h d 6 V g F 7 2 X / 7 v / 5 N 1 F I O J i Q l a W o T L L H j 3 U X k Y m B 8 5 c p g + f C 0 s B N P Z m w J 4 o H X f p I d q a 2 q o q 1 P N + g H Y 2 z c y M i L x t v Z 2 u t x b R O e 7 s Q Q h j J L 1 K K / H S 7 G F a b n G C X D M G C q b B d 1 s M L 2 U f R 8 S m h v X M Q V s o 5 m f X 5 C e F T b / 6 O g o f f H F l / T x J x / S / M K C v I f 7 u n T p K h W 3 v 5 c 0 V o t G o t Y h P O B 0 + z w F F h K N K 9 f x a N R H / V M e K S e M S a / 3 + m S S 6 H 7 X c 5 p d I j r X F S B / Q S E q l + Z C q P Q 4 + Q N + K i g s U J o s p T 1 s V H G M h s q w n L R m Y K d D t s D 0 L j S Q A U 6 W D g z 0 0 / n z F 2 V R E g T 5 5 J O P q J y v O 3 z o A F + r j u M H I 3 E 6 1 J Q 8 k 1 h W X k Y 3 b 9 6 2 O g L s N 9 z b s r m O 2 m O p Y S D e I a 4 H Z o I e W u R O M l p z j K 4 / 8 4 u J p 3 7 i d G f A B 1 5 J 2 s O d U q q L 5 4 0 M t 9 m M u N F f K e P 7 B F T 7 z B q l + l l G 2 a C j o 0 3 O V B n U 1 t Z S X 9 8 A n T 7 9 L n 3 0 0 Q c y 9 W u 0 0 P f f 3 x U C I v 3 + m R P 0 x Z / / Q / I N Q D 4 Q E l P J + E z s D s C 4 Y b O h v L p J x x R 5 w B x j c U h n w z / Y y o V l C s n j 6 4 J s D d j b w k Z + O U Z D S V m b Q r c h O b U y o J 3 M m C Y b d H c 9 1 T E F k A H E 6 O 1 9 J n E 7 Q C R z b x U V F f S L X 3 w k 2 g 1 H w n t 6 e q i T x w 7 Y J Y C 1 l s e P O m X m C 6 g u W n 1 M l 8 t Q J I J I y p a O U 9 c o z k / F a W h Y j b O c A M e M o V K J l E C m / O U 4 u 2 N 1 r 4 w g w e T U t B w p w B j p 7 t 1 k 9 1 f V 1 V U U Y F L B v L N j 7 9 7 d c g 4 I 9 4 l J i c 8 / / 0 J M Q x C o s b G R K s r V L g 9 g x 8 4 O c a M F H G 4 O U a H D P f 2 s B S g D I x a J U v J F + D U 8 t U T z r M 2 h + d O 1 i Y 0 o j t F Q L 4 r I 6 F 2 Z S F g N e A I f X D E H A g H 6 6 O M P 6 O H D H 8 W G h + + 4 r 7 7 6 W p 6 B 1 N D Y w B o q u e i q a 6 r p 4 s U r 9 O / / / i d p E L / 8 5 S d 0 5 s w p O n b s T f m s 2 r p 6 K u Q Q D y T D 9 h s 7 s C V q U 4 H L B y I v I V D M i g v B J C 9 O P n + B N N J i 3 f k 4 A a 5 z d x 9 L P 7 H R s e j u k F V 1 a B B T 4 I A J V 0 J 7 T Y S 2 V Y T o z p 2 7 c l b K 6 3 G L d 9 h 0 g H a 5 f u 0 G f f z J R 5 K G 1 n n 4 8 J G s T e E U q n 2 m L h X m v l J 3 Y q y G i f E J u j 2 e G F v k M h J 1 F 5 c d J t D 0 k B j C S I Q i k b B I N B y i x e l B O t L m p x C P P Y u 2 v q Y + Y I P D U R o q G / K k A 9 w y o 5 E f P H i A F h a Y I D 8 + p v H x 5 C l x g 6 t X r r N m + l C n l D P G I 0 d e l 7 + 1 k y n 1 X q a m J m S B N x s y 2 X d Q o I O o Y j P S n K / K d c A y A g y x p B x t c Z P G Q x 7 K y y s k j g e P O w X O 2 c u X A X W l q x c 2 X F Y B a O z 1 9 f X i + 2 C c N d H j x 4 8 l 3 4 4 j R 1 + X L U e r w U x K j I + N M J G i V F F R R X 6 f m p l a F f q a C R 6 j G S 9 A O M h o F n y b y n N 3 N 4 X 6 5 o o 0 d h I l i 3 L A s 7 U i T P D r h 7 x l 7 W G D i q M 0 V O r M G j A y u / J X w G 7 z d K i r r S W P 2 2 P 5 M z D A 1 q P h 4 W G d W h m L i w u s X W p p c N Z P g z O K G K j 8 q c n 0 2 s / A z S R 6 P t B H V X w P d u A B B T B P 9 9 S r 3 R S Q j s r E t L 2 j A V J A N A x x k J c g k s q L y 5 7 N G B V 6 E Y / J g r p T w K 0 x h W I b V t a H 2 e B y w t 2 4 c V P W k N o 7 2 u n u n X t S k T A B Y Y r B B K u p q d Z X r o z C w i I h e U s l m 5 R 8 i 3 i A G 7 R g R W W 1 r D m t h K Y t 6 p i 4 H S B / a 1 X y 7 G F L j V d 8 X N R k s W V q o 8 N o p 2 U E S h u P 0 8 C U W z w n w V d f + j a x 8 c Q 5 u 8 3 x a x 3 A I q H a H 6 Z 8 a 2 N X 8 5 6 9 e y x t h 1 3 Q 5 7 4 9 J 5 W G x V m s M W G j 7 F q B Q 4 b w U W G A m b 3 J i Z U 1 1 W q Y G B + T C o L J e m h L i P Y 2 h E V w v N y p Y J 6 I 1 s l E J P 5 l p Q d n X T K r W l R U m L 5 N b E B x z B g q n b m n k C k / g Q r X i F T Q p Y u X q a W l h c p s 0 9 Y l J S V 0 + s x p a m p q p A M H 9 o m / C h z n e B m w e 0 l d D 0 p L k 9 0 R N 5 Z F R e C z A V P t h x r m a F 9 D i M 7 u W J I H x T k B a Y k E E 0 + T D F a C y u N 4 N E 4 e r g v p 4 G x t Y S O L o 8 Z Q Q C q x k l P L 4 X F x p S w M C F G O H V d r Q p m A K X M 8 p 3 c 9 G i o V M B 3 L M E u V J V I f C Y P x m S / D F D 2 m k f 3 u C F W X e q i h L C Z a b H 9 T W I 7 w F 2 z g R e J k M m m x t B W L H j t Z 5 G J 5 + r R H / 7 U z 4 K g x V F o t l S b L j i M t Y X H J j I F t 6 m P / D b C v 7 t G j T n r 6 p I e q q i p f W L M A o 0 O D O p Y d b q Q 8 C b A A O 6 8 z g J u d 3 C P K A 8 Q z Q F G 8 w 5 o L T y H Z a M A 9 L y c Q Q p 0 v o t I g k m g q F o x n 1 T K D a Q c b W 5 w z h u K C X g 9 u 9 f l l Q R Z m X D p T D h X 4 x Z + / l C d D Q I N t 2 d K 0 g n m Z P e q b t u h Y d j j d r n Z x 4 H 5 k M + g K 9 2 B 3 Z p L O q 9 O p 9 i B t L V 1 9 6 v + n R I I 0 W k Q b Q V L I l U S y G I 9 p + 5 h Q z n H L 7 K A x F A Q J w J V 1 o z c 0 r K y s 1 L F k Y P f F q T P v r m g K r h U T Y 2 N r J i U u h z O Y q e k Z u a e V Y F 8 8 d q V Z S J 6 Y G K d d j T 5 r 6 v 3 n n i E U k t j G S X a R d S Z t 6 k E T G c 1 k Z M e O d l o M h V H l j h D H j K E 8 N C m N V I n O z A K Y 5 c P h t U z A I / 5 x 5 u Z l o q B w f e e c M J t X V l J M p W V l 3 M A y a 2 T 7 9 4 c b Y z t g A p a W l N L o S G I t b U / D z 7 c L w 6 5 t r L h F H B 3 X Z B I S G W K Z k C u w q m F t 2 v 7 n h G P G U N 7 4 F G q H 4 2 t H O O Y S N 8 H p 8 M M P D 2 R N 6 m W i q D j Z G U m 2 m J m Z l k X f T B g Z H q K h 5 / 1 J x Q A z d m w 0 Q R 5 s j 8 J k R n l F p e z U R g P 2 u d d X b i + K B J m M G N L Y 0 k l 5 J o 4 w K h J l K a v F P s f l b W I j i n P G U C w o 9 P S m V L q 8 Z J z T a 1 G p M K Y e Z u W G B g e k 0 b 4 o + n q T z 1 F l i 6 K i Y v l + i w t w T p L 4 T u i p p 6 c m q a 6 + g R q a m p d N m l R W 1 Y h L Y w X u P M J 4 a F m Q i k t K R J s N 9 C U / V u Y n A 9 c X x C K O F t F G J r Q I p D W S 5 K s H s B n x B Q q S 2 s F G F u f s 5 Y O Q G g u k k i o t x 9 I g l G a p 5 t C h / T J d j k b a 0 L h F G i 2 I u x I w E W C f X U t F U 7 N y G b 1 W z L K G A g q Z W G N s s v U / U 0 T A 9 4 X G y Q S M q c y E C 7 6 H z + e n W C R K 4 2 N 4 E r 6 L m l t a 5 b 2 f E k b r g C A S C j m Q 1 t p J 3 k + Q B i R S x I J m M m n s R u d y t L e B D S 6 O G U M J l j V 0 f I v s c b 5 7 + b Q 5 t M K 1 q 9 e t r U L K w b 2 L 0 0 t p Z 9 A G + p 6 J W Y Z t R 9 B q 2 B y 7 t L Q o n m e h J X D 0 A L N w 2 O W w F s z N z r C m S W x 5 q q 6 t o y 1 b W 2 h 6 c m J Z B 2 K A h g l t h P d H h g d p f F Q t Y A N l F R V U X a P 2 C g 4 k u w x / 5 R D C s N j J p P J A G C W S J / m J E O V t k Y t D F x M K a S f B M W M o i N / D j Z 4 L H g 1 I C W e v E d x J L s O p 0 + + K e 6 u B g Q H 6 y 9 f f S l 6 A z Q w Q B 7 0 8 T t 0 O D Q 6 K y y s 0 c g N o g 9 L S c l k z w r h F T c 3 7 5 N 5 q m B D Q Y k E m G 7 Y 8 g X y m Y a V D I M 0 a G T 6 n g A l v x z T f C 4 B t T f i s x Y h X x l 5 1 9 Y 1 C Q s A 0 X h y U x H 9 7 O J J + / e 1 V Q L 6 f / H 8 t m i x J x N F p a + I h N R S J 0 s 6 a J S o q h 9 + N 5 W 1 h o 4 q j N F S R T 3 t j R a W t E x f T P C I U x 9 F 3 7 9 4 l T l N a W p r 5 4 9 X n I 5 y e m Z P j H D i Q + O D + j 5 J v B x p B J k C L B Z h s W F A G + W C a g S Q G 2 L 0 B A T l g p t m B 6 6 D 1 0 P D s K K + s l P u a j N f T 8 J y P y g r d V F a W m F R R f x c U j e v z B 5 K 8 5 r 5 q q H J j E p l F X L 5 3 i 0 h a U H / 2 U I n u b H R c 0 t I B R a l h x z 7 1 4 Q 6 B G / X r J I F d j c q y N 0 w g N Z 0 J o S g e 5 K U T N i g z D t 5 N t 9 H V q 9 f o 8 8 / / g 8 6 f v y A 7 J 7 Z t a 5 G Z w K U 0 O 8 h h 3 m E h N u 2 H r g J s c T I e a 9 M B W g 9 E Q 0 O D W T n M Z h 2 A 7 9 p W H Z F 9 f e m A t S k Q O d W v + 6 u E k E l I x A J i C J G M u a e 1 T h p y g T S K T I p A m C Z X 2 h z j p 6 j s c j F 1 7 w R x l M k H w Y 4 J 1 f N h 9 R x 5 a 8 d f u j I 3 N B D n r b e O U 3 v 7 d n r n n R P i w c i g v q 5 W K t k O T F O L u Y b S X C f Q + N M B 2 g u a D Q S B W V n P Z l 0 2 g N k J z Z T O v H 1 l s J F J T T y g j p Q Y U l k k w t h I 8 h W Z r F C I F J E 0 z D 2 Z k L D V v R P E W Z M S j M K A K n B U E L 5 D t p r J D q 5 v O c y 3 E n b s 6 K D v v r u j U w o H D u 4 X b 0 a T U 1 O 2 a e o E 0 u V l A + n d 0 w B + L N a D 2 / 2 Z F 7 J f B Y R I Y u a B L J p U L E Y T G T H E k p D J Y 8 9 X p N L C 7 7 n i E S q t V 6 7 W n A T H E a o k M M u V o M w + / q V z F d Z C r p t 9 m Z 2 t A P i s I I 9 F 7 I C 2 g D c j 2 M l P n j y R R + O E w w k S o W G s B w v z 6 f f d Z e D Z i k C n v p a H d b 8 o T D 0 I q S A g C b S R k E u T x Z D I h F a e I p A 1 Z j L C W g q u q 5 t 3 7 N H / x T l w 3 B g K w j U g P R w q R Q G Z L x 9 4 Y k Q q Q D S Y h T t 3 7 q S W l q 1 0 g c d Z c F w 5 z V p r J Y 9 I K 8 H t 8 d L s 7 A w T a 1 4 E U / b G x x 8 a X L b A Q c p v V j B n X z a W k U l E k c Y Q J 1 k L I Q 7 C G O I o U p k x k 4 m 3 V y 1 R h M P U e n e C O E 5 D A X 6 v m w s / I h W F C s U X S S A p s S K + X m H Q j s q G / / G V g F 0 W Z 9 8 7 I 4 9 p g X d T P J h 5 P S g u L p H D h N i y B M G U P b w t q V n B 7 K s I E y 4 / F S z y a D G k W U Y i T T B F N E M c / Z 6 V Z g G p N L G 6 H / 9 I S / E X P 0 L z c 4 B r C 5 X g L K k p V 2 a f V A B X F E h l k E y u l Y E / y z Q T h s a M 2 b 1 s A G L h e b L Q L m v F 3 N z K x y w W t G / 1 k a H B F X d n / J S w t B G I Y h d N L p B C 5 d n G S V x X E o o s N / O g m Y y P v r a 2 V j p 6 B n 4 R l 9 f 9 R h d H a i g F V A y 0 l C L V e i Y n A M y E f f W 4 Q J 4 8 a A f O U d 3 s z P 5 M E W b i l t b x l A i s V W U C d m H A F E T j r W t o T L o W j f L n A O 6 F f 4 m o I K G p D H k S x F L k U a L j I B Y P 9 B L 5 K k / N 7 k W o p j B I E R 4 / O R W u K 4 9 6 u F i c h 3 D E R Q O j P n L x + M P j 8 c l 6 k F 0 9 S c W v A z g / Z A A X Y 7 5 A M Z W X Z n c c A 2 t X B w / u k 4 V i u F v G J E Y m 4 P 7 Q y N J d g 4 2 t W N Q t L i n V O e k x P z 8 n a 2 D Y B A s z E R 3 D q 4 Q h k 7 y E I J o 8 C A 1 h 7 K E h i t Z A 4 h 1 W h + I d 1 n i J R R j G d w 6 K 2 7 R d x 0 5 R A Z v B T o Q j T T 4 I Z p S N 2 S C u f L k C X w b Q K O E O D L h 6 5 V r W Z A I + + e R D q q l W R 7 Z n Z 1 f W b v N s 6 m U i H M 4 4 e b i j W A 0 Y e 1 V V 1 9 D i / K s 3 B U E c I Y 2 l e T K R S a W l b p L y T N z U l 3 5 f 1 x / c M C u i R Z h M p f w f l 9 e 5 E 8 T B J h 9 R e Q l 6 e d U D q n B 9 k w K p u N I T o P G p W d n S Y x 5 Z m S 3 8 P J 7 C Y v D N G 7 e Z N P O i R a S x c O N B D 2 8 2 0 Z a k e D R K x e Q q z j I N s M W o o q q K h r S j z V c B Z d Y p 0 0 6 R R Y k h i y F O g k i c x 3 W S u C 6 R p + p K h d a 4 C V o K Y T T s q M O E 6 e B o Q l W V w / R A B W l T Q l f U y 8 B 3 w z V 0 4 p 2 3 6 M 6 d e z o n e 2 B C 4 7 3 3 z 9 C 5 c x d E i 8 A V F k x S j P P w 3 n i K t 9 p 0 w N 9 l A 0 x U w A t S / / S r I V S C S I p U l o a S U E 8 u W M Q x o v J M f S B U W k l 1 L I p M q g O 0 y / a K J d p + 4 K j + z 8 6 E s 8 5 D p R E / t 6 N E p a j K Q 2 W + M L j x u 1 w e O n v 2 t D z S J h v g / 4 L Y 5 k m F h Y X L x z Q g V 3 1 D A 8 1 M J 5 + p w N 9 i v 5 5 B N i 7 I o P k q K i p l E + x q O z / W A y G S i C Y V R I i l i G N I l C C T K f 8 U M a T C N V x P a h z F a b 5 / p Z l Y W E s V F g S W 1 a / T x I 3 9 c E 5 + b d v i V r 2 k r h h D L q 5 1 / o Y v h g t P M Z b x r O p b G 8 c 7 8 A i c J 9 1 P x K X z 4 O A Q 3 b p 1 m w 4 c O q C v W A 5 D G B B r 6 P m A a K 6 V X I e l A 8 i J x s 7 F 8 F I h m s h G F r v 2 U R o p V T O p P E t k F o / F z O Z p A g m J E I p F k S A S i F X k D d L B s 7 + 0 6 t W p L 0 e b f A a F 3 L E Z I l l 2 O Y s 0 t h e A 8 U O x d e t W i o T D E k + H B w 8 e 0 t E 3 j 1 D H j g 6 q q 6 u j 1 t Z t 1 N H R L o 1 t N Y B Y O M e E z 4 e G Q k N c 4 H H X 7 M y M v i I z 5 v g a a M K X e U Q j W R t p Y r B Y c a 2 d E n k g i A l T 4 6 o + r L S p I 0 s z q b F T j M M d L Z l P J D s J O U G o l i Y f V 6 6 q J F V p N h s d F f + C x I K v v t t 6 o y w e O I 1 G Y s f M 9 K w 0 b D u w P e n 2 r e 9 1 K j N m p q b k C I d X j n E U i q Y q 4 v F T S c p T D l M x M T 5 K J W V l N P g S x 0 4 W m W D W S b k Z 8 j A Z c G x G S G G 0 k x E b g a C R D I G 4 7 C 3 T z h J D J K 4 X r Z m g o T z x E O 1 9 + 4 y + C 2 f D 8 W M o I + 3 b C n Q l 6 g r T F Y g 8 N A z + x R e u H U Z L 4 Q A i T t 5 + + + 0 F M e s w 4 X D 3 7 j 3 6 7 L P P + f + r a 1 L h 9 X m l w W U C G j C O q q c D C D o y l N l h D B y z z C y E 6 f 7 w i 7 u N R t k I g b S k T o 1 L n j H j k k S T x 5 D J i q v y V + R S d W C v m y Q N F Q n R X / + K y W S r S y e L 4 8 d Q 5 h X w s 7 K N o 7 L C u v K M O a E r m B v A e o h l 3 B p j o R Y H D F 9 / / a C Y d a d O n e S x 0 x T 9 1 V 9 9 Q i d O H E / 7 R M T T p 9 + l K d Z A c A L z 9 V f f C I E M c D + r w V + Q / M T E Z z 1 P b H / n o u v 9 p T q e J f D / t S h t p E Q I J C Q C A U A g N e W 9 j D S S j / J M h A n i a N F p u P 9 C 2 t J O T K K Y a C R D J J Z w i A s i Q i U V 1 V Y 9 O v 5 1 r b N v b S 1 s g + P u w 2 l y u b 3 k 9 v p k c d S N u A f H z 1 k 4 V K Y Z p q 9 N t 7 I y d t R G a F u l W t + C U 0 x 4 d a 2 p q Z G 0 H X i w 9 d W r 1 4 V E q e Y f M D M 7 K 4 0 J H m y n J i e o o h K + E h T Q c C f H x 3 g s B a c q y X + L c R V M w a V g m J 5 M F Q k f o D X H 5 t d u r d s J z S n 5 L N F A m l i i o a w 0 i K X I Z t d c d q K p O I i j Q y E T E 0 b H j Y W g d k O o z i 7 C G i n C R I q E g k y o I P 3 2 9 / 9 Z 3 0 9 u I C f G U H a U F n t U p Z p K R N w I p 1 H 5 3 B L 4 R / X U q 6 F z V O 1 Y w F Q 4 J B 2 Z A B y f B 5 m w X e n b b 8 9 T k I l n B x 6 h 8 9 3 t 7 + n O 9 3 e X T Y l j 3 I S J i X Q u m M O u I t m 9 c b G 3 l J 7 z e A l P S l w P m a z v a p E H o k i h J B F X 5 N C k A U m Q l j x b 3 C 5 c t u n J Z N N M R i u B V E w o m H q 7 O 5 K f 4 J g L c F 3 r y i 0 N B X x / j 8 0 v F z S S T 8 4 a i a b S W s o F T c U N W M V Z R b u S H a e k g 9 n f 9 + D + Q 9 q z d 7 f E V w P M v M 7 H n b T / w H 7 Z 2 2 e A K X j 8 f 5 i Q 6 Y D G j v u Z D 7 r o S u / 6 T 9 7 i c 5 I B I i H Q 2 k d C I 5 p U O m 5 O 3 Z p 8 d E K S j 1 C n Q S R D P p l 8 0 E R S a d 1 5 I Z S 4 2 r O H m U z s 2 Y P E Y 2 H 6 5 0 / / T t 1 a D i F n x l D 2 1 + H 9 N a o y T Y + I U F e u 6 k 1 N P N E I T O P i X 7 p o l m P R t v C 6 G u B B 6 d j x Y 9 T Z 2 c 3 / K z E r C C 0 3 N p Z 5 W x H I 1 D 3 q f g l k 0 k T R o s i g G 7 6 N F A k x a Q 6 T C G K u t e V r g T a S c r S u N Q R K J Z M y + y I R N v N Y M 8 V Y f v f p r 2 0 1 l j u v n D P 5 D K o r / V y p I J I W M T u M o A G o e K I x g F R o f K Y h J o h l T C y Y Z L P 6 f F I 2 g J M V P M 7 S v g l 2 a m p a P C l 1 d 3 X p H O U G e o o 1 2 g R 8 A E 6 M 0 9 P J 9 Z 3 8 B R J k k o B J p L W N n R g i + M 7 p Q 0 U 8 f Z 0 u G 1 N W p u w k 3 x b a y 9 V K S 4 e G k E 0 8 m H l c H o i / c 9 h 5 v i K y R c 4 S q r W l n P s L r m C p V F W R C V J x 2 l b x 0 p i k 4 X A D M m Q S Y i l S P R l T 0 9 8 4 R V t a k v 2 x A h x j H x k Z p d H R M Z k F x B Y m m H q Y w P B 6 e a z H n w m A c N j g W l V T m + Q 9 d i 2 w d w R C I m g l S W t i i O A 7 G j F p D s 1 3 t 8 r B F k r c E E e l F X E U y R A 3 R E L 5 Q h v Z y a Q 0 E 0 S N m / x + L + 1 6 8 6 S + 6 9 y D 6 3 p 3 v 2 o 1 O Y r r N w d k P K X O T W E s Z Z v 1 k 3 E U x l P q q L k J Y X Y h X 0 K o c T a M 8 R x b O G Z p b 2 / X n 5 w 9 0 M j R 0 E A w P H U + 9 d G k a M z 4 3 w b p z j U Z c i 8 D C C S q y F w D M p k 8 H U 8 R Z p w a J 3 H I E a s T E U 2 G u M n T J L O T 0 t J e m l x C L E 0 6 0 2 E l y M V E w p g J 5 O L Q R T H 6 3 R / + i 7 r v H A X X o p k + z k 1 5 8 0 g z V 7 D S U q p i 0 V O q N C S x N p I i J p 8 b i + p 1 Y z Q 0 N G I 1 L G l c t k Y q D T U D Q E w s C o N Q J 9 9 9 J 4 l M A M i E v 8 c R + q W U k 8 N A 4 r P N / z I N n + / D 1 v A T g g a f c B i Z J J Z G g f A 1 t n y E o n H 0 Y q w i h / 1 6 W 7 m Y c p I 8 l K W J G 6 2 E 6 f E E m b C T 5 X d / + H v + D s v r K J f E W o 3 J Z T l + t I U b A y o d Z 5 H Q a 9 o a g D H / d E N B o z G N S z U 0 T n M D D Y b x x I 1 F v h b 5 a M C 2 D a S a U I 9 G P B S M q H y T B 8 F h w 9 7 e Z 9 T U h O c c K Y K k C v B 8 t o A u P P H b 8 h V Z r L Q 2 5 U S D y P / G / Z n 7 s Y u 6 d y E a p r 9 F z L U p Y s + 3 h Y Z E 9 m l w E U 5 b c S k z V Z Z C H A i X p y p j V d Y g E 8 r + 9 / / 9 H 9 L W T c 7 J j e 6 B z F 1 r D i E U j r D 5 1 6 c W f b X Z B x N Q T a O r q X Q x / 2 D y i b m H k A 0 + Y w K y v N W s X I V h 7 5 3 J Q z F K g B h H u K 2 r X s q C i 2 7 d v E 1 v H D l M 5 7 4 9 T 8 f f O m a 5 X j Z E A s 5 1 F 1 D E b I L g b K a O j q t Q f o N U V o i L Q D D J 4 F C J e c + K W 2 I n u S K l l c f E Q w g y I k 9 C i Y N g K q 0 I y H m a d A n C q U 7 I 6 q C E X G o S A i F m 9 H 7 z u 7 9 N e 5 Q l F 8 G t h X 9 v A s F g + P i b 0 F R q c I z e V C 0 w 6 p 5 V R D c K F k t T 6 T g a E P y M d 3 c / l X h C 1 H t o b A i V + a V F N 1 7 0 6 m i w 7 5 4 6 K U / o + O a b c z J b a B r 4 V 4 / 8 F G Y 2 W X + H 6 3 V o 5 c n / U I 0 4 E e p r d J 4 1 L Y 6 0 k X R 5 J t 8 W l + + s p 7 3 t 3 1 m + m 8 l L K R 8 1 e 6 o 0 k i l D t c 4 E c 0 + V 8 2 8 / / T U V F j G Z 0 t R J L o r r x p P n 0 s d t F v T 0 j F J v 3 2 R C U 7 F 2 M g u / C Q 2 l N Z a l p Z S m 6 q i J U k t V T N a R a m t r d T 4 X o q g o o 6 k S G s v E M Z n R 1 t a m 8 x Q W F 5 d o c m K C C i q b 6 f s B T J M z u f B G 4 h e T T c f l x + Q h V E S 0 8 j U x 7 e 9 Z a S u u t J A I E x G h G X + Z v M R 4 D H k g m k 4 b A l p x Q z Z N L E 2 0 R A e l y H T s r S N 0 + I i z n p 7 x o n D d 3 G S E A o L B C F 2 + 2 p U g l Z n 1 E 1 J x K E S y z f p J 6 K I S b v d H t 4 W p h 8 d D b d t b J c 9 O p m R i A S r + 3 Z 3 7 d P j g X p 2 X w N d / O U + F b e / z + M y t i G E H G r m K 6 B 9 7 y L 9 Z 5 F 2 E c q 3 O 0 + 8 l C 7 Z b J e I Y / 1 k E E / I Y E u k Q x B E x W k / F 7 d r M a C 5 F J i Y R d k F I y G Y e h / / 0 u 7 + j o u K 1 H Z j M B b h u P t 1 8 h A K W F k N 0 6 Q p I B S I p T a V C E A g E 0 6 S y E Q p P i 3 + n P U T D w 8 P U 1 N g o e Z k J h Q z 5 k f i 1 X i 8 d b Y n w Z 0 g G a C G u k z H m E l i 1 w I 1 c B b a 4 e h M E k D z z H i L 4 A T F U R M V F 7 C R S a S v U h L K 2 G I E w k m 8 L b R r J m J I W i a x Q E U q Z f E o 7 8 S C L / u G 3 f 0 O l p e t 7 c L f T s W k J Z f D V 1 / e 4 F O x a K o V U T C g T l g S I X t 8 a o Y H + A W r Z t l U I Z J E K I V 6 a T M m h A r Y T h S K 2 j B R w 8 8 Y v D R V X S R D A 5 M l V K t S i 3 t d x W 3 5 C b G R C C B L p t K W R L C I h 1 G T S R E p o J k U k Q 6 r k 8 V O I v 2 2 c / v C / f 6 P K Y 5 O C C T U o 9 b O Z 8 e W X 3 3 N J a H N P i K U 0 l m X 2 m Z B J d W I 7 n q H r o s G h I W r e 0 i S N J 5 V Q q k H Z y Z S I X 3 h S w A 1 Z x e 3 g 5 q 1 j D I n q H H 0 x C J A I Q Q Z J y F W S h 7 h N 1 D U g h 8 l L I R H i N i K Z u C I P 0 i o 0 h E p M R C h S m e l x Q y a f 1 0 u f / s / / i l v c 1 M g T S u O r L 2 9 T N G 4 0 U 3 p N Z U z A E 2 1 h u n / / A e 0 / s I / T I I s S s E Z e w i f E A J 0 W u J h Q q 2 1 6 R a P X U S s O w k i K f 8 l v F U p c 5 2 m x x 5 U k i C Q h y G I j l Q p 1 2 p B I S K V F C M S E k u l x R S x F I i U Y L x U X F 9 E / / f 7 X u K t N D 9 e t P K E s 3 L 3 7 h P q f 4 6 n r C R M w M Z 7 i U J P q y F a M F U K y n i R 5 I E + S 4 N N c d K O P T b w o p y V p s Q o U 0 z E F b u Y 6 p s E N X Q I d N 6 E K E I I g S q w 8 n U 4 Q K D U N w q j Q k M g y 8 X Q e C C R 5 N k I p z W T T U D J m w v o S n N b E u V P Z Q y d P H 5 P 7 y A O E 6 h l S t Z K H A I 3 v T 3 + 8 x i W T M A H t W k p I J s R y U f H M d 3 T w 0 P 5 l p H o 4 4 q M 9 D R G a W f R o n w + G Z E A y m S S Z V A O G J P a 4 v g D E w A t J H Z f Q J v g b i Q t R E D e h y r N M P E M s 5 A l 5 T N o Q C Z o p h U w s M P N A J r / f R 5 / + j 3 + U D i a P B P K E y o A / f 3 6 F 8 H B C O L t 0 W d o K J p 8 K Q a q m i h g F Q o N J M 3 4 Q m I 6 3 + v 3 c t D k N x s i P C h W s S B q A J C Z m 4 h L j Q B F D R U 1 c h R L X Y R K J h E A q N N r I T q w k z Q Q y g U A S L t d M M P G I Y l R e U U 7 / + N u / k f v I I x l 5 Q q 2 C f / v X C x R n E h n z T 0 g F Q n H c 5 3 H R 7 o Y o P e / t o l 2 7 d i a R 6 v o z t T t A E U k R C P n L Y L J S a o E p Y M t T 5 F B Z + C W / d Z 5 6 z w g z Q 8 d N m B g n 2 Y l k J 1 O C V J k 0 k 3 J 8 g 2 1 X / + 1 / / U b d U h 5 p 4 b q d J 9 S q u H z p D g 0 P T x H b f 0 I k Y / Z 5 P a y l y m P U W I H 9 e 0 w d 0 V w u 6 h 7 3 0 R S b e y C S I Z T w R h P K H l 8 G k A K B / G a A F E I i / N h D R R Z F I u T o N M h i v a f j I I y d S B I H c Z I J p V x + J Z t 4 C L H + 1 t H R R h / + 4 p S + q T w y w X W 7 d 5 h r J I 9 s 8 M X n l 2 h u P s S l Z q b R l c Z q r Y p R e H a Q t j R v U c R i u d V f I C G I o 7 i D O H 4 0 k V S m S Q m s i m A S G A h h V E S 9 L y H I w i n E j e C F V W J D I g 4 z + 4 b Q J G L y q H y k m U h s 1 i X 2 8 0 X 5 u x D V 1 t X Q 3 / 7 9 r + Q W 8 l g d e U K t A / / y f 7 7 k c Q Z H b O O p y q I 4 1 Z e 7 Z P H X a K v v B g K K Q E m k s i g l 8 b R Q z F E B f s u P D p k k k k I o x L G L I Z O O W w T i N E h j I 5 a Q C O a d J p M y 8 z S R m E l F x U X 0 z 5 / m 9 m H A l w + i / w / V F 5 z u 5 B t z Y Q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f d b 9 5 7 5 - 4 2 0 c - 4 8 a 0 - a a 0 d - 1 3 d d f a 2 a 7 8 4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9 + S U R B V H h e 7 X 3 5 d 1 R H l u b N X f u + I 4 S Q B J g d b D D Y G L N 4 r + o + N T / 0 d N d 0 9 1 R X 1 y l P z f a f z Z k + P d 2 u c r l t l 8 2 + Y w M G D J J A Q h L a 9 z X 3 u d + N i J c v U 5 l S S o C t l 8 o v d R V L P q V e R s Q X 9 8 Z 2 n + u z i z f i l M e 6 4 H a 7 a d / u Q / R g w E V n 2 u c p F o u J x O M o 0 j i H R N 9 2 B S g c J T q 0 J U R 3 n v s p H i N y u e J 0 d s e S + h D G U t h F z y Y 9 9 G z K q 3 N e D l z 8 w o + B y 6 U S J h 9 p f A d I a a G b d t W H 6 c a 9 e 3 J N H u t D n l D r g I c b 4 M d v H a C B 8 S i F I 1 G q L w l T N B o X o i y E i I I R o k J f n G L M q G u 9 A Q p x e k 3 g G k m u F J N K s E N i i W R W M I Q C L H J x a M T j c d O H r 4 X p a n 8 R T Q / e l P f z W B v y h F o D 0 O A + P n 6 A I q E Q E y h q a a S F M B P I G 6 c I k 2 r w e T + N j Y 3 T w Y M H 5 G 8 e D P t p b M 5 F H b U R e j D k k z w D p c l e P u z E y Q T 7 N S a O 0 G g s j 8 d D H + 2 N 0 e d X 7 v J 9 s l r N I y s w o W 7 m C b U K 0 N 5 + 8 f Z h J t K S E A k C M h h C T C 6 4 q N g b J K / X K 3 m 3 H k 9 Q c U U D e V w x N u M 0 i f h S / g s V / 4 m R a v q l w k 4 o E 9 q J t b X a R T 1 P b s t 7 e a w M 1 2 e X 8 o R a C W f f 2 E d T Q p g Q + d x R 1 k I 8 R o p x G I n Q 0 N A w B Q J + K i 8 v J 7 / f T 1 9 3 F t B o 3 y O q b d 7 J 1 O H G + T O S K B N W I l c m Y v l 9 b m p l U m 0 p m a N z 9 7 r l v T z S w / X H P K H S A o 1 p V 2 0 R P V r o o F p 3 P 0 1 T H V U V R m l H b Z i + 7 5 q k g + 0 V F A 6 H x Q z 8 u r N I / Q 0 L l N Z G I 1 E m Z C J X K r F A K s Q b y l 1 0 d L u L / s R m Y B 7 p 4 d Z h H j a 8 d 2 Q / v b 1 n O 4 1 F 6 + l U 2 x z 9 O B i j I 8 1 L V B F Y F J P u Q F s 5 D Q 0 + Z 0 3 F 4 6 e Q R / 4 G + Z i E c A q Z A L l b 3 D N 6 A R t M n h E z V h y c i t F n d + L 0 0 d E 9 9 P 5 R N U b M I x l M K P R C e T H y i 7 c O k C s W o p t 9 A d r b R D Q + O c 3 E i Z P b F a f q E r f V s O 7 N b K d z P W V 0 u c e / r E E 6 E Y Y 8 d p g 8 C L 7 3 2 Y 4 F e r d t n v 7 0 A z e b a F D K K l 0 Z b m Z x / f H y L e e 3 h p e A m v J S O r J z q 5 h x 5 x 8 G 6 V g b 0 b n H M X q 9 c Y 7 K y s q l U U W j E X o 6 W U A 9 E 5 h 8 w F / l a t F h G l 1 H N Y z 5 d 7 J 1 R s a L X o 9 H y q S w s J C u 3 H 9 C 0 w u J d b X N D N e f 8 o S i j 4 4 d o l h k S S Y a z C w e G l A o F J T 3 F x c W K F B U Q h e e l g i H u M + W / F x H u j E W y u X N h h G Z i D E z g d 0 j c W q p d t H F H 7 r 0 V Z s X m 3 4 M 9 f 4 b u y k a X h T N B I F p Y 3 p j n 8 8 v E v M U C p n E / N k k Z A L k 2 y p V b A H p s r I y 6 u n p k b J C 5 9 N W S 3 T x a R E V 1 b y u r 9 q 8 2 N R j q E + O H 6 D g 4 r w Q a X 5 + z m o 8 Q h w d R 6 O 5 M a B M v s 0 K V R 4 6 w f j y U Y B a W l p o Z m Z G 3 p N O i C I 0 v x i h o m q Q K n 1 5 b w Z x p 8 n b F P L J 8 X 0 U C i 6 R y + 2 h 0 e E h K i g o F M 0 0 M z O V R B 7 s d E B f n U e y t v r q c Q F d f V 5 D 0 Z j K P 7 l 9 U U z m + a U I F V Q d T l v m m 0 F c n 1 + 5 v e l a y 8 d v 7 q U g k y k a j V E 4 F B K 6 Y E e A 6 o m x J w + l o 3 r i P J b D l I 9 B b U m M x u Y 9 k m 9 2 V 2 D N a n R o 8 2 2 0 3 X R j K J B p c X G R C R U U U 8 X N l R + L R W n o + Y C 8 j 0 b R O e L K k 2 k F q I 5 H J x i j c 2 4 6 0 7 F E X r c y / 0 r 9 Y R q a 5 o 6 p Z P O t V b G G + m 7 T a K j 3 X 9 9 p z e I t L S 6 Q z x + Q s V N R U T H N z s 5 Q a W k Z m z K B p M a S x 8 p A B 9 R W H R F B H G a f z + e z N N X t Z 2 6 a n u z U V + c + N s 0 Y 6 s M j r 0 n v C T I h D H P F A y A T g H U V a K U 8 m d Y G a C u Q y c S x Q X h s f N w q 6 9 d b Y l R d u z N t n e S i b A q T 7 + N j B 6 T n j G B q n M d M q G w Q a Y 6 1 k s H F v i o d y 2 O t w M S E A U h V E A h Q Z 2 e X R a r d t T x e D e z S V + Q 2 3 G l I l l P y 8 b F D F A 6 q G S h U O 8 Z M Y p p E Y Z r 4 a W J i P D 9 e e k H 8 p b N A i G S B y 3 f 7 9 l b J g 8 D 8 O 7 5 l m m L + H W n r K J c k p 9 e h m u t q K B J a U G T i i p 2 b n a X J y Q n q H M W G V g 9 5 f A G q r M x r p r V g W 9 X y 4 8 f M H w H K e W p q i m 7 e u C X a C U C I s i 8 q K q Q T r Q s U d 2 F n / v K 6 y h X J 2 T G U 2 + O m 3 V u Z U F z J S 0 t q l 3 j f f D n d H G m U v X j f d H G v y p f m s T b 0 c t n Z 0 V Q W p m M t a o s W z o e V l p b S y Z M n r M O W A E I Q C 3 m N P j a z 0 9 R X r k j O j q H e O 7 x T d k B E u S I v 9 J T R u S 6 / O E J J I E 4 e V 5 x m g y i J P N a L n X V R K g k o 4 j Q 0 1 F O I x 6 h 2 g E x G A J i C R 9 v q J Z 6 L 4 D F U 7 r 3 e 2 d 0 i E x A Y E H / 5 o 1 8 G z X C c Y o C 6 9 X l U B V / v D a i B Z B 5 r B o r N y 1 0 y t M / c 3 L x M k w 8 M P K d h 1 l S G Q I C d V B h P D Q 4 O U Q e T z 1 5 n u f L K O Q 3 l Y 7 N i a m p a k U m m w R M V K 5 A k H K o o F i F p m 6 T K Y w 0 w x Q a S D A 0 N 0 Q J 2 5 Q f 8 V F d f R z e u L / e a Z E j V 3 L y F y g t y 0 / G L 6 4 v r d 3 K q O Z 3 e 3 y Z k + g / W T K Y C 7 a S y x / N 4 M b R U R m h n r V L 9 w 8 M j V M 9 E s u P p 0 x 5 q a 9 u u U 9 z Y 9 O w F 6 i A U C s t M 6 9 3 + S c n L F e S U h v r w 6 H 6 p r H P d r 4 Z M e c s w G d X F C S 1 T X l 4 m W 7 r s G B + f k F k / u A Y A 7 O U P X x x h J t W + p n K d k x v I q T F U N L x E / f 0 D F A w b 8 0 J / S 8 Y L c k n w E j 4 i p 2 A 3 2 6 5 d u 0 E F B Q U 6 p f D G G 4 f l I G I 0 E p E J I g W 1 + R h m Y k F B Q C r G X o d O f + W M h v r g 6 B 6 Z I r 8 / q x Y U F e w U i M v m z W J / n N 7 f u S T S U R M h D + f l s T 7 E o 2 H d c c X p 0 K G D l k l n g P T 9 + w 9 k u h w T F k t L S 0 k d m 8 v l p v n 5 e X q t T m 3 / y g X k x D q U 1 + u m S C j I Y 6 e E b / E E q d A J q n g k 5 q L 5 k E v O 8 k A Q P 9 M R l O M H B v j I P F Y H y v R O 9 y R N T k 7 K + t P g 4 K A c O E z F z p 0 7 J A S 5 o M F A I P y t 0 l I u O f 2 r L s g N y Q k N d e a Q 2 k X + 5 S M c B k y A z X T + j p k 1 0 P C s h 6 Y X 3 X S w K S Q a C 2 B L h G 3 7 o A y 4 c 2 q A + Z I B Q k y 5 W 6 i s o p o a G x v o t d d 2 J c h h A 3 a e j 4 6 O 6 R R b C M X F Q j z 8 v S V M r B 1 V y e a i U y F N z s n i 8 R X p D a 8 J 9 8 i Q P Q 1 h O a O z 0 p Q 4 3 r v R 5 7 c 0 F l B f E q U W + k F m r 8 4 y y Q 4 w 2 f C f 8 k i P O b V J Y k X M z s 5 K y N U i A P E w p l K E c v N A 3 k V z c 7 N U g E W t l P p 1 m s i a p p N l d 2 u r a C c 4 5 L c r o 6 a y K N 3 q T 3 b O v x o w n g p 4 o 1 R Y V E R T r L n u D f q o a 9 Q n H 1 t Z F K O 3 t i n N l U c C 8 F + 4 G j B 1 j v E t g M 4 O w I 4 K o 5 0 w t g L J K t z B t H X s J H H 0 G C p Q X E a 1 h e r k 7 a 0 + N H y l n d 7 T z 1 6 a m M 9 s t B X 5 4 3 S G r 5 M e R S P K Y 6 w n 4 z 6 a 9 r Z y Q / G L S b g Q V h d M L r j p S m + A n k 2 + 3 G c 4 b V T Y y + V l 4 N 6 9 H 3 R M o Y g 7 L Y y n m F K s w e a E X E W F R f I U E 3 s d O 0 0 c P U y I e F u s n e Q G V a x J u G 7 o a f + o z k m P h Z C L v u k s W G Y S o m L H l w p 1 a v N i L b t H 5 r L Y D 7 l r 1 0 4 d S 2 g p j K d u 3 b p F D x 8 8 5 H L n v p 3 L v s q 3 h n + 8 A e H 6 8 u Y P j v 0 G Z w 6 0 i e l g t h m 9 2 7 Z E E 2 N D X E G P K N z 0 g b 4 q j 1 e N U O e / i j d Z 4 L 3 3 z w g x 0 g G m n V m r w j U g F q w L + P d A H Y Z 4 X B U K h q h v Y X W C b l Q 4 d g w V q N o r l Y A K A T B L h w 2 v d X V 1 9 N b b x y Q v j x e H B 4 W 9 C k 6 c P E n v f 3 B W 5 P H j T i G K W c g 1 u y S A H x 8 + k n B y 0 Z M 0 v u 3 q f i I E w w s / T Y G I V c + O k 6 9 u O V N D x Q r 3 0 h u N s x T w R K y 1 J + U 6 2 U X f d h f y Y N d L u + v C 9 H B k b R M T e a w N W G Y 4 2 5 H s 1 / z K 5 a s 0 M z t L 2 1 u 3 y c 7 y w q J C 8 n p 9 1 N r a Q l V V V R S M u C j A Y 6 X R O Q 9 V F 2 F P X 1 R O B 2 B / X 5 D r c G Z 6 h s e x y 6 f g n Q B H E g p k C X o 6 K B o J 0 + n 2 B Y K n o r M d i z L I x Y o 8 t r V g / W N u b k 6 2 I v W 5 9 o u N n s e r A R 5 2 v b V c W Q s o e 6 C r q 4 u 2 b G m m w s L E + h I s C t S P A a 4 H m W L a 0 o B W C 7 L J B z N + J O w l + K N 1 G v j b L 1 N a G 1 7 c J b u k A n D O y X g q 6 u v r k 0 F u V 1 e 3 k G l x a V F O 7 W 7 v e C 1 P p l e M O z 0 h u n T p M l 2 4 c I n u / 3 B f 8 q B t 7 G Q C Q C b U F Q R H P b r Z 1 L v y X b d s o D V 1 i + G X T E 6 4 o P W S 6 9 0 J 4 s g x F A 6 F g l A G M P c m q V H I N D U 5 J Z p q a X F R p m E v P M k 7 Y H n V c L s 9 t G f P b j p 4 c D 8 1 N W + R 8 t + 9 + z X q 6 e n V V y i A S J g 9 n J u f o + v X b l J 7 e x u 1 N R Z T d X W 1 J h J f J B G + l l + S d J g 4 c h 0 K p g N I B D E Y W S y h p 9 E 9 F K 0 / S c + f D 6 7 L + c r B u k l a m J s i v z 7 N m 0 d 2 8 P r 8 d P t p y K o P n N i 9 e P G y O G u Z n p 4 W s x v v g C v Y D j Y 7 M 0 N 7 9 u 7 m t I u 2 b t 1 K Y 2 N q a 9 K F 8 5 e 4 e t U L s 3 2 o a 6 e J 4 2 w h b / k e 0 U 5 2 M t k R i v u o o 6 N D 4 p O L 2 X + 9 t 7 d O 0 u X O C F W U l 9 P J t i D t b 8 x u y 5 F p J J s Z G D f F S 7 b R 3 Y k G 6 o b J 7 f e J o 5 Z f / a e / Z t N u U c 5 K P e 4 1 + / m 4 X i Y n q a 6 u V u K o R 7 8 / I F P q J 9 8 9 Q T / 8 8 A N r s H m a m p m n s s j y z b Y b H d w U b P R y g M D c M 2 R C m I 5 Y t w f 8 1 D s a F I K s B H O U 4 7 0 d i 9 T b 2 0 t t W 6 r o 3 f a g k K S + N M b x J V k o 3 s 2 D 7 n 0 N a h o Y j w b F 9 q P X m 5 U z k i J f n M d y E t 3 0 C E d d V N / Y L F o H w F g W G 2 f h C W l 2 r E / y g C A O r G m g / k C 4 y 5 e v S n z f / n 3 k 5 7 / z e 9 U 6 V b o 2 s J H F 9 f V 3 D 9 J 3 9 R s U I e 8 u 5 c 0 o x e x T g Y r D s e X R x n G 6 2 e 8 n b 1 H y s W w 7 z A 5 z D I o x o X H u a a m V l w 3 w 3 7 D j 4 k p P f p x m x / F t Q f G E h I k H T A h h c g K u r 5 / 1 P p N x L g h 0 / P g x + v b b 8 7 L T B d c d O 3 a U F l l L l Z a U y I Q G Z v q w q T Z Y 6 i w P S Y 6 a l C i q 2 L q C u Z f I a 6 7 x 8 0 C 3 h j 4 6 W C p T s u m A z z M 4 f + G i H I K z 5 2 U D u S f W c v s b E z 1 u H k R X e w P S S U 1 P z 9 C T 7 m 7 J g / M c 7 K Z 4 + + 3 j M o G B 4 / G l p S V 0 9 u x p 2 s t p a D F M K N m B w 4 k F w V m r / p 0 g j r L + g 1 H 9 W E 4 Q K h 2 n N L C p F R t Z Y c a 9 2 R q V k 7 r Y K X 5 i e 5 D q C u f J 5 4 7 R e z Z N d P b s G f G U Z M 9 b C V H + 3 z + O + G T G C o V Y X x q l D v 8 j I V c e C t / 1 B M V P 3 9 5 9 e / W 0 O L G G 6 h P i Y G e 5 1 + s R H 3 2 Y m G j e 2 k z 3 H z y U 2 U I 7 m r Y 0 E U W y t x g 2 A h w 1 h s I J A M v E w y u t p l K A K f b g 0 V O q K I z R q Y 6 g E O z S 0 w B t L Z m h k 2 3 J l V R Y w C Y J B m c Z g J X 9 S 0 / 9 1 D / t o Y l 5 l 2 z H e a 0 u b O 3 I f t z Z R a 2 t 2 + j t 1 i C 1 1 + S 1 F e A q a R G y A H / 8 7 H P q 6 + v n z E R 9 w d c E d k 3 A 4 s C k x v b W V p m s s N c o f E 6 o O k 6 0 g Y 0 u j p o 2 j 7 J q s D S U D Z l 4 F a 4 5 L o 7 s 7 c B T I c x q v g E + 7 8 m T p z T w / D m N j I w m f T 6 0 E D T S i e 0 h a i 6 P U l X x 8 n 9 m N y t b K 9 O b m J s N c D d w i 8 e w G A u d f P c d W c S N h J e X D d 7 H u T P M 8 m E 9 y s 4 o t 4 s 1 F u o i T V v Y q O K o M V S M W 3 c q m R T S 5 R E V l 1 Y K I b 7 W p 3 G B j r 1 v 6 l g C G D + 9 c e R 1 q u Y e E + 6 t n j 3 r k 5 0 W M z O z 9 G A g L D N 5 m Y B x A o 5 / G y y G X T K x 4 Y 9 N J i 0 + A + n v P X e B M 2 R / v D 5 K W 9 m k e / P Y U S o u S X b G g o k l z A T u q Q t x R 9 d J l Z V w K Y Y y U u V U w t d P 8 L g q X V v Y q O I Y k 8 9 X X C u E e l H E 4 v i 8 5 U D F 4 m g B e k m f z 8 s D 5 G k K h 1 k r l S 7 o K 9 K j r K y U w p G w R R 4 z j v J P 3 a M P d g X l s K O Z m g 9 3 / x t f t 7 k 0 W G l d O 9 1 5 7 q e i w k L a 1 t q S 5 L v P l J m L T U G Y f + h w h E 7 8 C z G s R 8 F q d C 1 i P S q 5 P W x U c c y k h D t Q z Q W d e U E 3 W 9 i d M 2 Z C U 1 O T r J / c 7 + y X h d 6 V g F 7 2 X / 7 v / 5 N 1 F I O J i Q l a W o T L L H j 3 U X k Y m B 8 5 c p g + f C 0 s B N P Z m w J 4 o H X f p I d q a 2 q o q 1 P N + g H Y 2 z c y M i L x t v Z 2 u t x b R O e 7 s Q Q h j J L 1 K K / H S 7 G F a b n G C X D M G C q b B d 1 s M L 2 U f R 8 S m h v X M Q V s o 5 m f X 5 C e F T b / 6 O g o f f H F l / T x J x / S / M K C v I f 7 u n T p K h W 3 v 5 c 0 V o t G o t Y h P O B 0 + z w F F h K N K 9 f x a N R H / V M e K S e M S a / 3 + m S S 6 H 7 X c 5 p d I j r X F S B / Q S E q l + Z C q P Q 4 + Q N + K i g s U J o s p T 1 s V H G M h s q w n L R m Y K d D t s D 0 L j S Q A U 6 W D g z 0 0 / n z F 2 V R E g T 5 5 J O P q J y v O 3 z o A F + r j u M H I 3 E 6 1 J Q 8 k 1 h W X k Y 3 b 9 6 2 O g L s N 9 z b s r m O 2 m O p Y S D e I a 4 H Z o I e W u R O M l p z j K 4 / 8 4 u J p 3 7 i d G f A B 1 5 J 2 s O d U q q L 5 4 0 M t 9 m M u N F f K e P 7 B F T 7 z B q l + l l G 2 a C j o 0 3 O V B n U 1 t Z S X 9 8 A n T 7 9 L n 3 0 0 Q c y 9 W u 0 0 P f f 3 x U C I v 3 + m R P 0 x Z / / Q / I N Q D 4 Q E l P J + E z s D s C 4 Y b O h v L p J x x R 5 w B x j c U h n w z / Y y o V l C s n j 6 4 J s D d j b w k Z + O U Z D S V m b Q r c h O b U y o J 3 M m C Y b d H c 9 1 T E F k A H E 6 O 1 9 J n E 7 Q C R z b x U V F f S L X 3 w k 2 g 1 H w n t 6 e q i T x w 7 Y J Y C 1 l s e P O m X m C 6 g u W n 1 M l 8 t Q J I J I y p a O U 9 c o z k / F a W h Y j b O c A M e M o V K J l E C m / O U 4 u 2 N 1 r 4 w g w e T U t B w p w B j p 7 t 1 k 9 1 f V 1 V U U Y F L B v L N j 7 9 7 d c g 4 I 9 4 l J i c 8 / / 0 J M Q x C o s b G R K s r V L g 9 g x 8 4 O c a M F H G 4 O U a H D P f 2 s B S g D I x a J U v J F + D U 8 t U T z r M 2 h + d O 1 i Y 0 o j t F Q L 4 r I 6 F 2 Z S F g N e A I f X D E H A g H 6 6 O M P 6 O H D H 8 W G h + + 4 r 7 7 6 W p 6 B 1 N D Y w B o q u e i q a 6 r p 4 s U r 9 O / / / i d p E L / 8 5 S d 0 5 s w p O n b s T f m s 2 r p 6 K u Q Q D y T D 9 h s 7 s C V q U 4 H L B y I v I V D M i g v B J C 9 O P n + B N N J i 3 f k 4 A a 5 z d x 9 L P 7 H R s e j u k F V 1 a B B T 4 I A J V 0 J 7 T Y S 2 V Y T o z p 2 7 c l b K 6 3 G L d 9 h 0 g H a 5 f u 0 G f f z J R 5 K G 1 n n 4 8 J G s T e E U q n 2 m L h X m v l J 3 Y q y G i f E J u j 2 e G F v k M h J 1 F 5 c d J t D 0 k B j C S I Q i k b B I N B y i x e l B O t L m p x C P P Y u 2 v q Y + Y I P D U R o q G / K k A 9 w y o 5 E f P H i A F h a Y I D 8 + p v H x 5 C l x g 6 t X r r N m + l C n l D P G I 0 d e l 7 + 1 k y n 1 X q a m J m S B N x s y 2 X d Q o I O o Y j P S n K / K d c A y A g y x p B x t c Z P G Q x 7 K y y s k j g e P O w X O 2 c u X A X W l q x c 2 X F Y B a O z 1 9 f X i + 2 C c N d H j x 4 8 l 3 4 4 j R 1 + X L U e r w U x K j I + N M J G i V F F R R X 6 f m p l a F f q a C R 6 j G S 9 A O M h o F n y b y n N 3 N 4 X 6 5 o o 0 d h I l i 3 L A s 7 U i T P D r h 7 x l 7 W G D i q M 0 V O r M G j A y u / J X w G 7 z d K i r r S W P 2 2 P 5 M z D A 1 q P h 4 W G d W h m L i w u s X W p p c N Z P g z O K G K j 8 q c n 0 2 s / A z S R 6 P t B H V X w P d u A B B T B P 9 9 S r 3 R S Q j s r E t L 2 j A V J A N A x x k J c g k s q L y 5 7 N G B V 6 E Y / J g r p T w K 0 x h W I b V t a H 2 e B y w t 2 4 c V P W k N o 7 2 u n u n X t S k T A B Y Y r B B K u p q d Z X r o z C w i I h e U s l m 5 R 8 i 3 i A G 7 R g R W W 1 r D m t h K Y t 6 p i 4 H S B / a 1 X y 7 G F L j V d 8 X N R k s W V q o 8 N o p 2 U E S h u P 0 8 C U W z w n w V d f + j a x 8 c Q 5 u 8 3 x a x 3 A I q H a H 6 Z 8 a 2 N X 8 5 6 9 e y x t h 1 3 Q 5 7 4 9 J 5 W G x V m s M W G j 7 F q B Q 4 b w U W G A m b 3 J i Z U 1 1 W q Y G B + T C o L J e m h L i P Y 2 h E V w v N y p Y J 6 I 1 s l E J P 5 l p Q d n X T K r W l R U m L 5 N b E B x z B g q n b m n k C k / g Q r X i F T Q p Y u X q a W l h c p s 0 9 Y l J S V 0 + s x p a m p q p A M H 9 o m / C h z n e B m w e 0 l d D 0 p L k 9 0 R N 5 Z F R e C z A V P t h x r m a F 9 D i M 7 u W J I H x T k B a Y k E E 0 + T D F a C y u N 4 N E 4 e r g v p 4 G x t Y S O L o 8 Z Q Q C q x k l P L 4 X F x p S w M C F G O H V d r Q p m A K X M 8 p 3 c 9 G i o V M B 3 L M E u V J V I f C Y P x m S / D F D 2 m k f 3 u C F W X e q i h L C Z a b H 9 T W I 7 w F 2 z g R e J k M m m x t B W L H j t Z 5 G J 5 + r R H / 7 U z 4 K g x V F o t l S b L j i M t Y X H J j I F t 6 m P / D b C v 7 t G j T n r 6 p I e q q i p f W L M A o 0 O D O p Y d b q Q 8 C b A A O 6 8 z g J u d 3 C P K A 8 Q z Q F G 8 w 5 o L T y H Z a M A 9 L y c Q Q p 0 v o t I g k m g q F o x n 1 T K D a Q c b W 5 w z h u K C X g 9 u 9 f l l Q R Z m X D p T D h X 4 x Z + / l C d D Q I N t 2 d K 0 g n m Z P e q b t u h Y d j j d r n Z x 4 H 5 k M + g K 9 2 B 3 Z p L O q 9 O p 9 i B t L V 1 9 6 v + n R I I 0 W k Q b Q V L I l U S y G I 9 p + 5 h Q z n H L 7 K A x F A Q J w J V 1 o z c 0 r K y s 1 L F k Y P f F q T P v r m g K r h U T Y 2 N r J i U u h z O Y q e k Z u a e V Y F 8 8 d q V Z S J 6 Y G K d d j T 5 r 6 v 3 n n i E U k t j G S X a R d S Z t 6 k E T G c 1 k Z M e O d l o M h V H l j h D H j K E 8 N C m N V I n O z A K Y 5 c P h t U z A I / 5 x 5 u Z l o q B w f e e c M J t X V l J M p W V l 3 M A y a 2 T 7 9 4 c b Y z t g A p a W l N L o S G I t b U / D z 7 c L w 6 5 t r L h F H B 3 X Z B I S G W K Z k C u w q m F t 2 v 7 n h G P G U N 7 4 F G q H 4 2 t H O O Y S N 8 H p 8 M M P D 2 R N 6 m W i q D j Z G U m 2 m J m Z l k X f T B g Z H q K h 5 / 1 J x Q A z d m w 0 Q R 5 s j 8 J k R n l F p e z U R g P 2 u d d X b i + K B J m M G N L Y 0 k l 5 J o 4 w K h J l K a v F P s f l b W I j i n P G U C w o 9 P S m V L q 8 Z J z T a 1 G p M K Y e Z u W G B g e k 0 b 4 o + n q T z 1 F l i 6 K i Y v l + i w t w T p L 4 T u i p p 6 c m q a 6 + g R q a m p d N m l R W 1 Y h L Y w X u P M J 4 a F m Q i k t K R J s N 9 C U / V u Y n A 9 c X x C K O F t F G J r Q I p D W S 5 K s H s B n x B Q q S 2 s F G F u f s 5 Y O Q G g u k k i o t x 9 I g l G a p 5 t C h / T J d j k b a 0 L h F G i 2 I u x I w E W C f X U t F U 7 N y G b 1 W z L K G A g q Z W G N s s v U / U 0 T A 9 4 X G y Q S M q c y E C 7 6 H z + e n W C R K 4 2 N 4 E r 6 L m l t a 5 b 2 f E k b r g C A S C j m Q 1 t p J 3 k + Q B i R S x I J m M m n s R u d y t L e B D S 6 O G U M J l j V 0 f I v s c b 5 7 + b Q 5 t M K 1 q 9 e t r U L K w b 2 L 0 0 t p Z 9 A G + p 6 J W Y Z t R 9 B q 2 B y 7 t L Q o n m e h J X D 0 A L N w 2 O W w F s z N z r C m S W x 5 q q 6 t o y 1 b W 2 h 6 c m J Z B 2 K A h g l t h P d H h g d p f F Q t Y A N l F R V U X a P 2 C g 4 k u w x / 5 R D C s N j J p P J A G C W S J / m J E O V t k Y t D F x M K a S f B M W M o i N / D j Z 4 L H g 1 I C W e v E d x J L s O p 0 + + K e 6 u B g Q H 6 y 9 f f S l 6 A z Q w Q B 7 0 8 T t 0 O D Q 6 K y y s 0 c g N o g 9 L S c l k z w r h F T c 3 7 5 N 5 q m B D Q Y k E m G 7 Y 8 g X y m Y a V D I M 0 a G T 6 n g A l v x z T f C 4 B t T f i s x Y h X x l 5 1 9 Y 1 C Q s A 0 X h y U x H 9 7 O J J + / e 1 V Q L 6 f / H 8 t m i x J x N F p a + I h N R S J 0 s 6 a J S o q h 9 + N 5 W 1 h o 4 q j N F S R T 3 t j R a W t E x f T P C I U x 9 F 3 7 9 4 l T l N a W p r 5 4 9 X n I 5 y e m Z P j H D i Q + O D + j 5 J v B x p B J k C L B Z h s W F A G + W C a g S Q G 2 L 0 B A T l g p t m B 6 6 D 1 0 P D s K K + s l P u a j N f T 8 J y P y g r d V F a W m F R R f x c U j e v z B 5 K 8 5 r 5 q q H J j E p l F X L 5 3 i 0 h a U H / 2 U I n u b H R c 0 t I B R a l h x z 7 1 4 Q 6 B G / X r J I F d j c q y N 0 w g N Z 0 J o S g e 5 K U T N i g z D t 5 N t 9 H V q 9 f o 8 8 / / g 8 6 f v y A 7 J 7 Z t a 5 G Z w K U 0 O 8 h h 3 m E h N u 2 H r g J s c T I e a 9 M B W g 9 E Q 0 O D W T n M Z h 2 A 7 9 p W H Z F 9 f e m A t S k Q O d W v + 6 u E k E l I x A J i C J G M u a e 1 T h p y g T S K T I p A m C Z X 2 h z j p 6 j s c j F 1 7 w R x l M k H w Y 4 J 1 f N h 9 R x 5 a 8 d f u j I 3 N B D n r b e O U 3 v 7 d n r n n R P i w c i g v q 5 W K t k O T F O L u Y b S X C f Q + N M B 2 g u a D Q S B W V n P Z l 0 2 g N k J z Z T O v H 1 l s J F J T T y g j p Q Y U l k k w t h I 8 h W Z r F C I F J E 0 z D 2 Z k L D V v R P E W Z M S j M K A K n B U E L 5 D t p r J D q 5 v O c y 3 E n b s 6 K D v v r u j U w o H D u 4 X b 0 a T U 1 O 2 a e o E 0 u V l A + n d 0 w B + L N a D 2 / 2 Z F 7 J f B Y R I Y u a B L J p U L E Y T G T H E k p D J Y 8 9 X p N L C 7 7 n i E S q t V 6 7 W n A T H E a o k M M u V o M w + / q V z F d Z C r p t 9 m Z 2 t A P i s I I 9 F 7 I C 2 g D c j 2 M l P n j y R R + O E w w k S o W G s B w v z 6 f f d Z e D Z i k C n v p a H d b 8 o T D 0 I q S A g C b S R k E u T x Z D I h F a e I p A 1 Z j L C W g q u q 5 t 3 7 N H / x T l w 3 B g K w j U g P R w q R Q G Z L x 9 4 Y k Q q Q D S Y h T t 3 7 q S W l q 1 0 g c d Z c F w 5 z V p r J Y 9 I K 8 H t 8 d L s 7 A w T a 1 4 E U / b G x x 8 a X L b A Q c p v V j B n X z a W k U l E k c Y Q J 1 k L I Q 7 C G O I o U p k x k 4 m 3 V y 1 R h M P U e n e C O E 5 D A X 6 v m w s / I h W F C s U X S S A p s S K + X m H Q j s q G / / G V g F 0 W Z 9 8 7 I 4 9 p g X d T P J h 5 P S g u L p H D h N i y B M G U P b w t q V n B 7 K s I E y 4 / F S z y a D G k W U Y i T T B F N E M c / Z 6 V Z g G p N L G 6 H / 9 I S / E X P 0 L z c 4 B r C 5 X g L K k p V 2 a f V A B X F E h l k E y u l Y E / y z Q T h s a M 2 b 1 s A G L h e b L Q L m v F 3 N z K x y w W t G / 1 k a H B F X d n / J S w t B G I Y h d N L p B C 5 d n G S V x X E o o s N / O g m Y y P v r a 2 V j p 6 B n 4 R l 9 f 9 R h d H a i g F V A y 0 l C L V e i Y n A M y E f f W 4 Q J 4 8 a A f O U d 3 s z P 5 M E W b i l t b x l A i s V W U C d m H A F E T j r W t o T L o W j f L n A O 6 F f 4 m o I K G p D H k S x F L k U a L j I B Y P 9 B L 5 K k / N 7 k W o p j B I E R 4 / O R W u K 4 9 6 u F i c h 3 D E R Q O j P n L x + M P j 8 c l 6 k F 0 9 S c W v A z g / Z A A X Y 7 5 A M Z W X Z n c c A 2 t X B w / u k 4 V i u F v G J E Y m 4 P 7 Q y N J d g 4 2 t W N Q t L i n V O e k x P z 8 n a 2 D Y B A s z E R 3 D q 4 Q h k 7 y E I J o 8 C A 1 h 7 K E h i t Z A 4 h 1 W h + I d 1 n i J R R j G d w 6 K 2 7 R d x 0 5 R A Z v B T o Q j T T 4 I Z p S N 2 S C u f L k C X w b Q K O E O D L h 6 5 V r W Z A I + + e R D q q l W R 7 Z n Z 1 f W b v N s 6 m U i H M 4 4 e b i j W A 0 Y e 1 V V 1 9 D i / K s 3 B U E c I Y 2 l e T K R S a W l b p L y T N z U l 3 5 f 1 x / c M C u i R Z h M p f w f l 9 e 5 E 8 T B J h 9 R e Q l 6 e d U D q n B 9 k w K p u N I T o P G p W d n S Y x 5 Z m S 3 8 P J 7 C Y v D N G 7 e Z N P O i R a S x c O N B D 2 8 2 0 Z a k e D R K x e Q q z j I N s M W o o q q K h r S j z V c B Z d Y p 0 0 6 R R Y k h i y F O g k i c x 3 W S u C 6 R p + p K h d a 4 C V o K Y T T s q M O E 6 e B o Q l W V w / R A B W l T Q l f U y 8 B 3 w z V 0 4 p 2 3 6 M 6 d e z o n e 2 B C 4 7 3 3 z 9 C 5 c x d E i 8 A V F k x S j P P w 3 n i K t 9 p 0 w N 9 l A 0 x U w A t S / / S r I V S C S I p U l o a S U E 8 u W M Q x o v J M f S B U W k l 1 L I p M q g O 0 y / a K J d p + 4 K j + z 8 6 E s 8 5 D p R E / t 6 N E p a j K Q 2 W + M L j x u 1 w e O n v 2 t D z S J h v g / 4 L Y 5 k m F h Y X L x z Q g V 3 1 D A 8 1 M J 5 + p w N 9 i v 5 5 B N i 7 I o P k q K i p l E + x q O z / W A y G S i C Y V R I i l i G N I l C C T K f 8 U M a T C N V x P a h z F a b 5 / p Z l Y W E s V F g S W 1 a / T x I 3 9 c E 5 + b d v i V r 2 k r h h D L q 5 1 / o Y v h g t P M Z b x r O p b G 8 c 7 8 A i c J 9 1 P x K X z 4 O A Q 3 b p 1 m w 4 c O q C v W A 5 D G B B r 6 P m A a K 6 V X I e l A 8 i J x s 7 F 8 F I h m s h G F r v 2 U R o p V T O p P E t k F o / F z O Z p A g m J E I p F k S A S i F X k D d L B s 7 + 0 6 t W p L 0 e b f A a F 3 L E Z I l l 2 O Y s 0 t h e A 8 U O x d e t W i o T D E k + H B w 8 e 0 t E 3 j 1 D H j g 6 q q 6 u j 1 t Z t 1 N H R L o 1 t N Y B Y O M e E z 4 e G Q k N c 4 H H X 7 M y M v i I z 5 v g a a M K X e U Q j W R t p Y r B Y c a 2 d E n k g i A l T 4 6 o + r L S p I 0 s z q b F T j M M d L Z l P J D s J O U G o l i Y f V 6 6 q J F V p N h s d F f + C x I K v v t t 6 o y w e O I 1 G Y s f M 9 K w 0 b D u w P e n 2 r e 9 1 K j N m p q b k C I d X j n E U i q Y q 4 v F T S c p T D l M x M T 5 K J W V l N P g S x 0 4 W m W D W S b k Z 8 j A Z c G x G S G G 0 k x E b g a C R D I G 4 7 C 3 T z h J D J K 4 X r Z m g o T z x E O 1 9 + 4 y + C 2 f D 8 W M o I + 3 b C n Q l 6 g r T F Y g 8 N A z + x R e u H U Z L 4 Q A i T t 5 + + + 0 F M e s w 4 X D 3 7 j 3 6 7 L P P + f + r a 1 L h 9 X m l w W U C G j C O q q c D C D o y l N l h D B y z z C y E 6 f 7 w i 7 u N R t k I g b S k T o 1 L n j H j k k S T x 5 D J i q v y V + R S d W C v m y Q N F Q n R X / + K y W S r S y e L 4 8 d Q 5 h X w s 7 K N o 7 L C u v K M O a E r m B v A e o h l 3 B p j o R Y H D F 9 / / a C Y d a d O n e S x 0 x T 9 1 V 9 9 Q i d O H E / 7 R M T T p 9 + l K d Z A c A L z 9 V f f C I E M c D + r w V + Q / M T E Z z 1 P b H / n o u v 9 p T q e J f D / t S h t p E Q I J C Q C A U A g N e W 9 j D S S j / J M h A n i a N F p u P 9 C 2 t J O T K K Y a C R D J J Z w i A s i Q i U V 1 V Y 9 O v 5 1 r b N v b S 1 s g + P u w 2 l y u b 3 k 9 v p k c d S N u A f H z 1 k 4 V K Y Z p q 9 N t 7 I y d t R G a F u l W t + C U 0 x 4 d a 2 p q Z G 0 H X i w 9 d W r 1 4 V E q e Y f M D M 7 K 4 0 J H m y n J i e o o h K + E h T Q c C f H x 3 g s B a c q y X + L c R V M w a V g m J 5 M F Q k f o D X H 5 t d u r d s J z S n 5 L N F A m l i i o a w 0 i K X I Z t d c d q K p O I i j Q y E T E 0 b H j Y W g d k O o z i 7 C G i n C R I q E g k y o I P 3 2 9 / 9 Z 3 0 9 u I C f G U H a U F n t U p Z p K R N w I p 1 H 5 3 B L 4 R / X U q 6 F z V O 1 Y w F Q 4 J B 2 Z A B y f B 5 m w X e n b b 8 9 T k I l n B x 6 h 8 9 3 t 7 + n O 9 3 e X T Y l j 3 I S J i X Q u m M O u I t m 9 c b G 3 l J 7 z e A l P S l w P m a z v a p E H o k i h J B F X 5 N C k A U m Q l j x b 3 C 5 c t u n J Z N N M R i u B V E w o m H q 7 O 5 K f 4 J g L c F 3 r y i 0 N B X x / j 8 0 v F z S S T 8 4 a i a b S W s o F T c U N W M V Z R b u S H a e k g 9 n f 9 + D + Q 9 q z d 7 f E V w P M v M 7 H n b T / w H 7 Z 2 2 e A K X j 8 f 5 i Q 6 Y D G j v u Z D 7 r o S u / 6 T 9 7 i c 5 I B I i H Q 2 k d C I 5 p U O m 5 O 3 Z p 8 d E K S j 1 C n Q S R D P p l 8 0 E R S a d 1 5 I Z S 4 2 r O H m U z s 2 Y P E Y 2 H 6 5 0 / / T t 1 a D i F n x l D 2 1 + H 9 N a o y T Y + I U F e u 6 k 1 N P N E I T O P i X 7 p o l m P R t v C 6 G u B B 6 d j x Y 9 T Z 2 c 3 / K z E r C C 0 3 N p Z 5 W x H I 1 D 3 q f g l k 0 k T R o s i g G 7 6 N F A k x a Q 6 T C G K u t e V r g T a S c r S u N Q R K J Z M y + y I R N v N Y M 8 V Y f v f p r 2 0 1 l j u v n D P 5 D K o r / V y p I J I W M T u M o A G o e K I x g F R o f K Y h J o h l T C y Y Z L P 6 f F I 2 g J M V P M 7 S v g l 2 a m p a P C l 1 d 3 X p H O U G e o o 1 2 g R 8 A E 6 M 0 9 P J 9 Z 3 8 B R J k k o B J p L W N n R g i + M 7 p Q 0 U 8 f Z 0 u G 1 N W p u w k 3 x b a y 9 V K S 4 e G k E 0 8 m H l c H o i / c 9 h 5 v i K y R c 4 S q r W l n P s L r m C p V F W R C V J x 2 l b x 0 p i k 4 X A D M m Q S Y i l S P R l T 0 9 8 4 R V t a k v 2 x A h x j H x k Z p d H R M Z k F x B Y m m H q Y w P B 6 e a z H n w m A c N j g W l V T m + Q 9 d i 2 w d w R C I m g l S W t i i O A 7 G j F p D s 1 3 t 8 r B F k r c E E e l F X E U y R A 3 R E L 5 Q h v Z y a Q 0 E 0 S N m / x + L + 1 6 8 6 S + 6 9 y D 6 3 p 3 v 2 o 1 O Y r r N w d k P K X O T W E s Z Z v 1 k 3 E U x l P q q L k J Y X Y h X 0 K o c T a M 8 R x b O G Z p b 2 / X n 5 w 9 0 M j R 0 E A w P H U + 9 d G k a M z 4 3 w b p z j U Z c i 8 D C C S q y F w D M p k 8 H U 8 R Z p w a J 3 H I E a s T E U 2 G u M n T J L O T 0 t J e m l x C L E 0 6 0 2 E l y M V E w p g J 5 O L Q R T H 6 3 R / + i 7 r v H A X X o p k + z k 1 5 8 0 g z V 7 D S U q p i 0 V O q N C S x N p I i J p 8 b i + p 1 Y z Q 0 N G I 1 L G l c t k Y q D T U D Q E w s C o N Q J 9 9 9 J 4 l M A M i E v 8 c R + q W U k 8 N A 4 r P N / z I N n + / D 1 v A T g g a f c B i Z J J Z G g f A 1 t n y E o n H 0 Y q w i h / 1 6 W 7 m Y c p I 8 l K W J G 6 2 E 6 f E E m b C T 5 X d / + H v + D s v r K J f E W o 3 J Z T l + t I U b A y o d Z 5 H Q a 9 o a g D H / d E N B o z G N S z U 0 T n M D D Y b x x I 1 F v h b 5 a M C 2 D a S a U I 9 G P B S M q H y T B 8 F h w 9 7 e Z 9 T U h O c c K Y K k C v B 8 t o A u P P H b 8 h V Z r L Q 2 5 U S D y P / G / Z n 7 s Y u 6 d y E a p r 9 F z L U p Y s + 3 h Y Z E 9 m l w E U 5 b c S k z V Z Z C H A i X p y p j V d Y g E 8 r + 9 / / 9 H 9 L W T c 7 J j e 6 B z F 1 r D i E U j r D 5 1 6 c W f b X Z B x N Q T a O r q X Q x / 2 D y i b m H k A 0 + Y w K y v N W s X I V h 7 5 3 J Q z F K g B h H u K 2 r X s q C i 2 7 d v E 1 v H D l M 5 7 4 9 T 8 f f O m a 5 X j Z E A s 5 1 F 1 D E b I L g b K a O j q t Q f o N U V o i L Q D D J 4 F C J e c + K W 2 I n u S K l l c f E Q w g y I k 9 C i Y N g K q 0 I y H m a d A n C q U 7 I 6 q C E X G o S A i F m 9 H 7 z u 7 9 N e 5 Q l F 8 G t h X 9 v A s F g + P i b 0 F R q c I z e V C 0 w 6 p 5 V R D c K F k t T 6 T g a E P y M d 3 c / l X h C 1 H t o b A i V + a V F N 1 7 0 6 m i w 7 5 4 6 K U / o + O a b c z J b a B r 4 V 4 / 8 F G Y 2 W X + H 6 3 V o 5 c n / U I 0 4 E e p r d J 4 1 L Y 6 0 k X R 5 J t 8 W l + + s p 7 3 t 3 1 m + m 8 l L K R 8 1 e 6 o 0 k i l D t c 4 E c 0 + V 8 2 8 / / T U V F j G Z 0 t R J L o r r x p P n 0 s d t F v T 0 j F J v 3 2 R C U 7 F 2 M g u / C Q 2 l N Z a l p Z S m 6 q i J U k t V T N a R a m t r d T 4 X o q g o o 6 k S G s v E M Z n R 1 t a m 8 x Q W F 5 d o c m K C C i q b 6 f s B T J M z u f B G 4 h e T T c f l x + Q h V E S 0 8 j U x 7 e 9 Z a S u u t J A I E x G h G X + Z v M R 4 D H k g m k 4 b A l p x Q z Z N L E 2 0 R A e l y H T s r S N 0 + I i z n p 7 x o n D d 3 G S E A o L B C F 2 + 2 p U g l Z n 1 E 1 J x K E S y z f p J 6 K I S b v d H t 4 W p h 8 d D b d t b J c 9 O p m R i A S r + 3 Z 3 7 d P j g X p 2 X w N d / O U + F b e / z + M y t i G E H G r m K 6 B 9 7 y L 9 Z 5 F 2 E c q 3 O 0 + 8 l C 7 Z b J e I Y / 1 k E E / I Y E u k Q x B E x W k / F 7 d r M a C 5 F J i Y R d k F I y G Y e h / / 0 u 7 + j o u K 1 H Z j M B b h u P t 1 8 h A K W F k N 0 6 Q p I B S I p T a V C E A g E 0 6 S y E Q p P i 3 + n P U T D w 8 P U 1 N g o e Z k J h Q z 5 k f i 1 X i 8 d b Y n w Z 0 g G a C G u k z H m E l i 1 w I 1 c B b a 4 e h M E k D z z H i L 4 A T F U R M V F 7 C R S a S v U h L K 2 G I E w k m 8 L b R r J m J I W i a x Q E U q Z f E o 7 8 S C L / u G 3 f 0 O l p e t 7 c L f T s W k J Z f D V 1 / e 4 F O x a K o V U T C g T l g S I X t 8 a o Y H + A W r Z t l U I Z J E K I V 6 a T M m h A r Y T h S K 2 j B R w 8 8 Y v D R V X S R D A 5 M l V K t S i 3 t d x W 3 5 C b G R C C B L p t K W R L C I h 1 G T S R E p o J k U k Q 6 r k 8 V O I v 2 2 c / v C / f 6 P K Y 5 O C C T U o 9 b O Z 8 e W X 3 3 N J a H N P i K U 0 l m X 2 m Z B J d W I 7 n q H r o s G h I W r e 0 i S N J 5 V Q q k H Z y Z S I X 3 h S w A 1 Z x e 3 g 5 q 1 j D I n q H H 0 x C J A I Q Q Z J y F W S h 7 h N 1 D U g h 8 l L I R H i N i K Z u C I P 0 i o 0 h E p M R C h S m e l x Q y a f 1 0 u f / s / / i l v c 1 M g T S u O r L 2 9 T N G 4 0 U 3 p N Z U z A E 2 1 h u n / / A e 0 / s I / T I I s S s E Z e w i f E A J 0 W u J h Q q 2 1 6 R a P X U S s O w k i K f 8 l v F U p c 5 2 m x x 5 U k i C Q h y G I j l Q p 1 2 p B I S K V F C M S E k u l x R S x F I i U Y L x U X F 9 E / / f 7 X u K t N D 9 e t P K E s 3 L 3 7 h P q f 4 6 n r C R M w M Z 7 i U J P q y F a M F U K y n i R 5 I E + S 4 N N c d K O P T b w o p y V p s Q o U 0 z E F b u Y 6 p s E N X Q I d N 6 E K E I I g S q w 8 n U 4 Q K D U N w q j Q k M g y 8 X Q e C C R 5 N k I p z W T T U D J m w v o S n N b E u V P Z Q y d P H 5 P 7 y A O E 6 h l S t Z K H A I 3 v T 3 + 8 x i W T M A H t W k p I J s R y U f H M d 3 T w 0 P 5 l p H o 4 4 q M 9 D R G a W f R o n w + G Z E A y m S S Z V A O G J P a 4 v g D E w A t J H Z f Q J v g b i Q t R E D e h y r N M P E M s 5 A l 5 T N o Q C Z o p h U w s M P N A J r / f R 5 / + j 3 + U D i a P B P K E y o A / f 3 6 F 8 H B C O L t 0 W d o K J p 8 K Q a q m i h g F Q o N J M 3 4 Q m I 6 3 + v 3 c t D k N x s i P C h W s S B q A J C Z m 4 h L j Q B F D R U 1 c h R L X Y R K J h E A q N N r I T q w k z Q Q y g U A S L t d M M P G I Y l R e U U 7 / + N u / k f v I I x l 5 Q q 2 C f / v X C x R n E h n z T 0 g F Q n H c 5 3 H R 7 o Y o P e / t o l 2 7 d i a R 6 v o z t T t A E U k R C P n L Y L J S a o E p Y M t T 5 F B Z + C W / d Z 5 6 z w g z Q 8 d N m B g n 2 Y l k J 1 O C V J k 0 k 3 J 8 g 2 1 X / + 1 / / U b d U h 5 p 4 b q d J 9 S q u H z p D g 0 P T x H b f 0 I k Y / Z 5 P a y l y m P U W I H 9 e 0 w d 0 V w u 6 h 7 3 0 R S b e y C S I Z T w R h P K H l 8 G k A K B / G a A F E I i / N h D R R Z F I u T o N M h i v a f j I I y d S B I H c Z I J p V x + J Z t 4 C L H + 1 t H R R h / + 4 p S + q T w y w X W 7 d 5 h r J I 9 s 8 M X n l 2 h u P s S l Z q b R l c Z q r Y p R e H a Q t j R v U c R i u d V f I C G I o 7 i D O H 4 0 k V S m S Q m s i m A S G A h h V E S 9 L y H I w i n E j e C F V W J D I g 4 z + 4 b Q J G L y q H y k m U h s 1 i X 2 8 0 X 5 u x D V 1 t X Q 3 / 7 9 r + Q W 8 l g d e U K t A / / y f 7 7 k c Q Z H b O O p y q I 4 1 Z e 7 Z P H X a K v v B g K K Q E m k s i g l 8 b R Q z F E B f s u P D p k k k k I o x L G L I Z O O W w T i N E h j I 5 a Q C O a d J p M y 8 z S R m E l F x U X 0 z 5 / m 9 m H A l w + i / w / V F 5 z u 5 B t z Y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 G u i d = " 1 c d e 5 b 7 5 - c 2 3 f - 4 2 7 b - a 9 9 d - 1 2 5 e f 1 b 2 5 f f a "   R e v = " 1 "   R e v G u i d = " d d 7 5 3 2 1 6 - 3 6 d 1 - 4 6 b 8 - a 3 4 2 - 8 f d 6 1 e f 8 4 a 4 a " 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F0077A8-5C25-47A4-ABE1-0D674CD958F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7D62291-C677-48EF-A6E4-9BA1E62AB60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Problema 1</vt:lpstr>
      <vt:lpstr>Problema 2</vt:lpstr>
      <vt:lpstr>Problema 3</vt:lpstr>
      <vt:lpstr>Problema 3 (2)</vt:lpstr>
      <vt:lpstr>Prob 4 &amp; Prob 5</vt:lpstr>
      <vt:lpstr>'Prob 4 &amp; Prob 5'!Area_de_impressao</vt:lpstr>
      <vt:lpstr>'Problema 1'!Area_de_impressao</vt:lpstr>
      <vt:lpstr>'Problema 2'!Area_de_impressao</vt:lpstr>
      <vt:lpstr>'Problema 3'!Area_de_impressao</vt:lpstr>
      <vt:lpstr>'Problema 3 (2)'!Area_de_impressao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de Carvalho</dc:creator>
  <cp:lastModifiedBy>Vivian de Carvalho</cp:lastModifiedBy>
  <dcterms:created xsi:type="dcterms:W3CDTF">2021-08-16T21:26:16Z</dcterms:created>
  <dcterms:modified xsi:type="dcterms:W3CDTF">2021-08-29T14:39:58Z</dcterms:modified>
</cp:coreProperties>
</file>