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rojects\games\way-of-the-hunter\ballistics-data\"/>
    </mc:Choice>
  </mc:AlternateContent>
  <xr:revisionPtr revIDLastSave="0" documentId="13_ncr:1_{955E2F5C-A6D1-4241-BBF1-A82F3230216F}" xr6:coauthVersionLast="47" xr6:coauthVersionMax="47" xr10:uidLastSave="{00000000-0000-0000-0000-000000000000}"/>
  <bookViews>
    <workbookView xWindow="-120" yWindow="-120" windowWidth="51840" windowHeight="21120" xr2:uid="{1798FB5B-9708-410E-9E61-46ABD9CB7A9C}"/>
  </bookViews>
  <sheets>
    <sheet name="Hornady Calculator Shot Angles" sheetId="1" r:id="rId1"/>
    <sheet name="Vacuum D.E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2" l="1"/>
  <c r="K17" i="2"/>
  <c r="K120" i="2" s="1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I93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F14" i="2"/>
  <c r="D14" i="2"/>
  <c r="B14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I17" i="2"/>
  <c r="H17" i="2"/>
  <c r="H13" i="2"/>
  <c r="I19" i="2" s="1"/>
  <c r="B19" i="2"/>
  <c r="B115" i="2" s="1"/>
  <c r="G17" i="2"/>
  <c r="F17" i="2"/>
  <c r="F13" i="2"/>
  <c r="G19" i="2" s="1"/>
  <c r="E17" i="2"/>
  <c r="D17" i="2"/>
  <c r="D13" i="2"/>
  <c r="E19" i="2" s="1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B17" i="2"/>
  <c r="B13" i="2"/>
  <c r="C18" i="2" s="1"/>
  <c r="B9" i="2"/>
  <c r="C17" i="2" s="1"/>
  <c r="E115" i="2" l="1"/>
  <c r="K44" i="2"/>
  <c r="K46" i="2"/>
  <c r="K58" i="2"/>
  <c r="K45" i="2"/>
  <c r="K47" i="2"/>
  <c r="K48" i="2"/>
  <c r="K50" i="2"/>
  <c r="K51" i="2"/>
  <c r="K57" i="2"/>
  <c r="K59" i="2"/>
  <c r="K82" i="2"/>
  <c r="K89" i="2"/>
  <c r="K121" i="2"/>
  <c r="K43" i="2"/>
  <c r="K49" i="2"/>
  <c r="K80" i="2"/>
  <c r="K81" i="2"/>
  <c r="K83" i="2"/>
  <c r="K87" i="2"/>
  <c r="K90" i="2"/>
  <c r="K91" i="2"/>
  <c r="K92" i="2"/>
  <c r="K93" i="2"/>
  <c r="K94" i="2"/>
  <c r="K95" i="2"/>
  <c r="K122" i="2"/>
  <c r="K96" i="2"/>
  <c r="K61" i="2"/>
  <c r="K97" i="2"/>
  <c r="K98" i="2"/>
  <c r="K63" i="2"/>
  <c r="G104" i="2"/>
  <c r="K28" i="2"/>
  <c r="K65" i="2"/>
  <c r="K101" i="2"/>
  <c r="K29" i="2"/>
  <c r="K102" i="2"/>
  <c r="K67" i="2"/>
  <c r="K31" i="2"/>
  <c r="K68" i="2"/>
  <c r="K104" i="2"/>
  <c r="I79" i="2"/>
  <c r="K32" i="2"/>
  <c r="K69" i="2"/>
  <c r="K105" i="2"/>
  <c r="K33" i="2"/>
  <c r="K70" i="2"/>
  <c r="K106" i="2"/>
  <c r="K34" i="2"/>
  <c r="K71" i="2"/>
  <c r="K107" i="2"/>
  <c r="I104" i="2"/>
  <c r="K35" i="2"/>
  <c r="K72" i="2"/>
  <c r="K108" i="2"/>
  <c r="K36" i="2"/>
  <c r="K73" i="2"/>
  <c r="K109" i="2"/>
  <c r="K37" i="2"/>
  <c r="K74" i="2"/>
  <c r="K110" i="2"/>
  <c r="I107" i="2"/>
  <c r="K38" i="2"/>
  <c r="K75" i="2"/>
  <c r="K111" i="2"/>
  <c r="K39" i="2"/>
  <c r="K76" i="2"/>
  <c r="K112" i="2"/>
  <c r="K40" i="2"/>
  <c r="K77" i="2"/>
  <c r="K113" i="2"/>
  <c r="K60" i="2"/>
  <c r="E104" i="2"/>
  <c r="K25" i="2"/>
  <c r="K62" i="2"/>
  <c r="K26" i="2"/>
  <c r="K99" i="2"/>
  <c r="K27" i="2"/>
  <c r="K64" i="2"/>
  <c r="K100" i="2"/>
  <c r="K66" i="2"/>
  <c r="K30" i="2"/>
  <c r="K103" i="2"/>
  <c r="K41" i="2"/>
  <c r="K78" i="2"/>
  <c r="K114" i="2"/>
  <c r="K42" i="2"/>
  <c r="K79" i="2"/>
  <c r="K115" i="2"/>
  <c r="C115" i="2"/>
  <c r="I95" i="2"/>
  <c r="E97" i="2"/>
  <c r="I72" i="2"/>
  <c r="E49" i="2"/>
  <c r="B111" i="2"/>
  <c r="G52" i="2"/>
  <c r="G86" i="2"/>
  <c r="I120" i="2"/>
  <c r="E53" i="2"/>
  <c r="B54" i="2"/>
  <c r="I86" i="2"/>
  <c r="B122" i="2"/>
  <c r="G56" i="2"/>
  <c r="I89" i="2"/>
  <c r="B90" i="2"/>
  <c r="B79" i="2"/>
  <c r="I100" i="2"/>
  <c r="E90" i="2"/>
  <c r="I122" i="2"/>
  <c r="E79" i="2"/>
  <c r="K52" i="2"/>
  <c r="K116" i="2"/>
  <c r="G90" i="2"/>
  <c r="I102" i="2"/>
  <c r="G113" i="2"/>
  <c r="K53" i="2"/>
  <c r="K85" i="2"/>
  <c r="K117" i="2"/>
  <c r="I73" i="2"/>
  <c r="I121" i="2"/>
  <c r="I75" i="2"/>
  <c r="I87" i="2"/>
  <c r="I113" i="2"/>
  <c r="E113" i="2"/>
  <c r="K84" i="2"/>
  <c r="G79" i="2"/>
  <c r="K22" i="2"/>
  <c r="K54" i="2"/>
  <c r="K86" i="2"/>
  <c r="K118" i="2"/>
  <c r="G105" i="2"/>
  <c r="E94" i="2"/>
  <c r="E83" i="2"/>
  <c r="G108" i="2"/>
  <c r="E116" i="2"/>
  <c r="G83" i="2"/>
  <c r="I108" i="2"/>
  <c r="G72" i="2"/>
  <c r="G97" i="2"/>
  <c r="I97" i="2"/>
  <c r="G73" i="2"/>
  <c r="E98" i="2"/>
  <c r="I77" i="2"/>
  <c r="I98" i="2"/>
  <c r="E122" i="2"/>
  <c r="G122" i="2"/>
  <c r="G115" i="2"/>
  <c r="B71" i="2"/>
  <c r="I115" i="2"/>
  <c r="G43" i="2"/>
  <c r="E72" i="2"/>
  <c r="G45" i="2"/>
  <c r="I83" i="2"/>
  <c r="B110" i="2"/>
  <c r="E111" i="2"/>
  <c r="G118" i="2"/>
  <c r="B98" i="2"/>
  <c r="I118" i="2"/>
  <c r="E51" i="2"/>
  <c r="G74" i="2"/>
  <c r="G111" i="2"/>
  <c r="G98" i="2"/>
  <c r="I111" i="2"/>
  <c r="B113" i="2"/>
  <c r="B59" i="2"/>
  <c r="I90" i="2"/>
  <c r="K23" i="2"/>
  <c r="K55" i="2"/>
  <c r="K119" i="2"/>
  <c r="K24" i="2"/>
  <c r="K56" i="2"/>
  <c r="K88" i="2"/>
  <c r="B83" i="2"/>
  <c r="G80" i="2"/>
  <c r="I81" i="2"/>
  <c r="G93" i="2"/>
  <c r="B74" i="2"/>
  <c r="I88" i="2"/>
  <c r="E120" i="2"/>
  <c r="I106" i="2"/>
  <c r="B94" i="2"/>
  <c r="E84" i="2"/>
  <c r="G109" i="2"/>
  <c r="G119" i="2"/>
  <c r="B80" i="2"/>
  <c r="B105" i="2"/>
  <c r="I109" i="2"/>
  <c r="I119" i="2"/>
  <c r="E105" i="2"/>
  <c r="B120" i="2"/>
  <c r="I76" i="2"/>
  <c r="B91" i="2"/>
  <c r="E101" i="2"/>
  <c r="B96" i="2"/>
  <c r="I96" i="2"/>
  <c r="E96" i="2"/>
  <c r="G96" i="2"/>
  <c r="B88" i="2"/>
  <c r="E103" i="2"/>
  <c r="I103" i="2"/>
  <c r="G103" i="2"/>
  <c r="I74" i="2"/>
  <c r="G88" i="2"/>
  <c r="E74" i="2"/>
  <c r="G99" i="2"/>
  <c r="I99" i="2"/>
  <c r="E109" i="2"/>
  <c r="E119" i="2"/>
  <c r="G94" i="2"/>
  <c r="B76" i="2"/>
  <c r="I94" i="2"/>
  <c r="H85" i="2"/>
  <c r="E85" i="2"/>
  <c r="I85" i="2"/>
  <c r="G85" i="2"/>
  <c r="B85" i="2"/>
  <c r="B101" i="2"/>
  <c r="I80" i="2"/>
  <c r="E95" i="2"/>
  <c r="I71" i="2"/>
  <c r="G71" i="2"/>
  <c r="E71" i="2"/>
  <c r="G95" i="2"/>
  <c r="B77" i="2"/>
  <c r="G101" i="2"/>
  <c r="E91" i="2"/>
  <c r="I101" i="2"/>
  <c r="G116" i="2"/>
  <c r="E77" i="2"/>
  <c r="G81" i="2"/>
  <c r="G91" i="2"/>
  <c r="G106" i="2"/>
  <c r="I116" i="2"/>
  <c r="G92" i="2"/>
  <c r="I92" i="2"/>
  <c r="B109" i="2"/>
  <c r="B119" i="2"/>
  <c r="G84" i="2"/>
  <c r="E99" i="2"/>
  <c r="I84" i="2"/>
  <c r="E76" i="2"/>
  <c r="G76" i="2"/>
  <c r="I105" i="2"/>
  <c r="G120" i="2"/>
  <c r="B81" i="2"/>
  <c r="B106" i="2"/>
  <c r="B112" i="2"/>
  <c r="B87" i="2"/>
  <c r="B102" i="2"/>
  <c r="I91" i="2"/>
  <c r="G117" i="2"/>
  <c r="E117" i="2"/>
  <c r="I117" i="2"/>
  <c r="B108" i="2"/>
  <c r="G78" i="2"/>
  <c r="E78" i="2"/>
  <c r="I78" i="2"/>
  <c r="G87" i="2"/>
  <c r="G102" i="2"/>
  <c r="E108" i="2"/>
  <c r="I112" i="2"/>
  <c r="B103" i="2"/>
  <c r="E88" i="2"/>
  <c r="B84" i="2"/>
  <c r="B99" i="2"/>
  <c r="E110" i="2"/>
  <c r="I110" i="2"/>
  <c r="G110" i="2"/>
  <c r="E80" i="2"/>
  <c r="B95" i="2"/>
  <c r="B116" i="2"/>
  <c r="E81" i="2"/>
  <c r="E106" i="2"/>
  <c r="G77" i="2"/>
  <c r="E112" i="2"/>
  <c r="B73" i="2"/>
  <c r="E87" i="2"/>
  <c r="B117" i="2"/>
  <c r="B92" i="2"/>
  <c r="E102" i="2"/>
  <c r="G112" i="2"/>
  <c r="E73" i="2"/>
  <c r="B78" i="2"/>
  <c r="E92" i="2"/>
  <c r="B114" i="2"/>
  <c r="B75" i="2"/>
  <c r="B107" i="2"/>
  <c r="E89" i="2"/>
  <c r="B100" i="2"/>
  <c r="E121" i="2"/>
  <c r="E82" i="2"/>
  <c r="B93" i="2"/>
  <c r="E114" i="2"/>
  <c r="E75" i="2"/>
  <c r="B86" i="2"/>
  <c r="G89" i="2"/>
  <c r="E107" i="2"/>
  <c r="B118" i="2"/>
  <c r="G121" i="2"/>
  <c r="B89" i="2"/>
  <c r="E93" i="2"/>
  <c r="G107" i="2"/>
  <c r="I82" i="2"/>
  <c r="E86" i="2"/>
  <c r="B97" i="2"/>
  <c r="G100" i="2"/>
  <c r="H107" i="2"/>
  <c r="I114" i="2"/>
  <c r="E118" i="2"/>
  <c r="B121" i="2"/>
  <c r="B82" i="2"/>
  <c r="G82" i="2"/>
  <c r="E100" i="2"/>
  <c r="G114" i="2"/>
  <c r="B72" i="2"/>
  <c r="G75" i="2"/>
  <c r="B104" i="2"/>
  <c r="B70" i="2"/>
  <c r="E69" i="2"/>
  <c r="I64" i="2"/>
  <c r="H14" i="2"/>
  <c r="G51" i="2"/>
  <c r="I51" i="2"/>
  <c r="G54" i="2"/>
  <c r="I54" i="2"/>
  <c r="G61" i="2"/>
  <c r="E47" i="2"/>
  <c r="I45" i="2"/>
  <c r="I63" i="2"/>
  <c r="G63" i="2"/>
  <c r="I47" i="2"/>
  <c r="B47" i="2"/>
  <c r="G47" i="2"/>
  <c r="I65" i="2"/>
  <c r="B65" i="2"/>
  <c r="E65" i="2"/>
  <c r="G65" i="2"/>
  <c r="E54" i="2"/>
  <c r="I67" i="2"/>
  <c r="E68" i="2"/>
  <c r="I59" i="2"/>
  <c r="B51" i="2"/>
  <c r="B50" i="2"/>
  <c r="G50" i="2"/>
  <c r="I68" i="2"/>
  <c r="E61" i="2"/>
  <c r="E59" i="2"/>
  <c r="G59" i="2"/>
  <c r="G68" i="2"/>
  <c r="B57" i="2"/>
  <c r="I46" i="2"/>
  <c r="G46" i="2"/>
  <c r="I52" i="2"/>
  <c r="B66" i="2"/>
  <c r="B46" i="2"/>
  <c r="I62" i="2"/>
  <c r="B62" i="2"/>
  <c r="G62" i="2"/>
  <c r="E62" i="2"/>
  <c r="G69" i="2"/>
  <c r="I55" i="2"/>
  <c r="E56" i="2"/>
  <c r="B56" i="2"/>
  <c r="I60" i="2"/>
  <c r="E60" i="2"/>
  <c r="B60" i="2"/>
  <c r="B69" i="2"/>
  <c r="G55" i="2"/>
  <c r="I70" i="2"/>
  <c r="E70" i="2"/>
  <c r="G70" i="2"/>
  <c r="G57" i="2"/>
  <c r="E57" i="2"/>
  <c r="G60" i="2"/>
  <c r="B55" i="2"/>
  <c r="E48" i="2"/>
  <c r="B48" i="2"/>
  <c r="I48" i="2"/>
  <c r="G48" i="2"/>
  <c r="E52" i="2"/>
  <c r="B52" i="2"/>
  <c r="G66" i="2"/>
  <c r="E66" i="2"/>
  <c r="I66" i="2"/>
  <c r="E46" i="2"/>
  <c r="E55" i="2"/>
  <c r="E43" i="2"/>
  <c r="B43" i="2"/>
  <c r="I43" i="2"/>
  <c r="I56" i="2"/>
  <c r="I53" i="2"/>
  <c r="H53" i="2"/>
  <c r="B53" i="2"/>
  <c r="B49" i="2"/>
  <c r="G44" i="2"/>
  <c r="E44" i="2"/>
  <c r="B44" i="2"/>
  <c r="I44" i="2"/>
  <c r="B67" i="2"/>
  <c r="B45" i="2"/>
  <c r="G58" i="2"/>
  <c r="I58" i="2"/>
  <c r="E58" i="2"/>
  <c r="B63" i="2"/>
  <c r="G49" i="2"/>
  <c r="E67" i="2"/>
  <c r="E45" i="2"/>
  <c r="I49" i="2"/>
  <c r="E63" i="2"/>
  <c r="G67" i="2"/>
  <c r="B58" i="2"/>
  <c r="G53" i="2"/>
  <c r="E50" i="2"/>
  <c r="G64" i="2"/>
  <c r="E64" i="2"/>
  <c r="B64" i="2"/>
  <c r="B68" i="2"/>
  <c r="B61" i="2"/>
  <c r="H18" i="2"/>
  <c r="I18" i="2"/>
  <c r="H19" i="2"/>
  <c r="H81" i="2" s="1"/>
  <c r="H25" i="2"/>
  <c r="H26" i="2"/>
  <c r="H42" i="2"/>
  <c r="H32" i="2"/>
  <c r="H33" i="2"/>
  <c r="B42" i="2"/>
  <c r="B29" i="2"/>
  <c r="B30" i="2"/>
  <c r="B39" i="2"/>
  <c r="B31" i="2"/>
  <c r="B32" i="2"/>
  <c r="B33" i="2"/>
  <c r="B34" i="2"/>
  <c r="B35" i="2"/>
  <c r="B36" i="2"/>
  <c r="B23" i="2"/>
  <c r="B37" i="2"/>
  <c r="B24" i="2"/>
  <c r="B38" i="2"/>
  <c r="B25" i="2"/>
  <c r="B26" i="2"/>
  <c r="B40" i="2"/>
  <c r="B27" i="2"/>
  <c r="B41" i="2"/>
  <c r="B28" i="2"/>
  <c r="G18" i="2"/>
  <c r="F19" i="2"/>
  <c r="F99" i="2" s="1"/>
  <c r="F18" i="2"/>
  <c r="G26" i="2"/>
  <c r="G27" i="2"/>
  <c r="D18" i="2"/>
  <c r="E18" i="2"/>
  <c r="E36" i="2" s="1"/>
  <c r="D19" i="2"/>
  <c r="D102" i="2" s="1"/>
  <c r="C19" i="2"/>
  <c r="C94" i="2" s="1"/>
  <c r="B18" i="2"/>
  <c r="H110" i="2" l="1"/>
  <c r="H102" i="2"/>
  <c r="H91" i="2"/>
  <c r="C75" i="2"/>
  <c r="C48" i="2"/>
  <c r="D48" i="2"/>
  <c r="D92" i="2"/>
  <c r="H87" i="2"/>
  <c r="D108" i="2"/>
  <c r="C96" i="2"/>
  <c r="H50" i="2"/>
  <c r="H76" i="2"/>
  <c r="C121" i="2"/>
  <c r="F92" i="2"/>
  <c r="D121" i="2"/>
  <c r="C112" i="2"/>
  <c r="C89" i="2"/>
  <c r="F78" i="2"/>
  <c r="F96" i="2"/>
  <c r="C77" i="2"/>
  <c r="D81" i="2"/>
  <c r="H96" i="2"/>
  <c r="D116" i="2"/>
  <c r="C106" i="2"/>
  <c r="C91" i="2"/>
  <c r="H112" i="2"/>
  <c r="C100" i="2"/>
  <c r="F89" i="2"/>
  <c r="C95" i="2"/>
  <c r="D75" i="2"/>
  <c r="F76" i="2"/>
  <c r="D107" i="2"/>
  <c r="C85" i="2"/>
  <c r="F105" i="2"/>
  <c r="H105" i="2"/>
  <c r="H82" i="2"/>
  <c r="H80" i="2"/>
  <c r="D120" i="2"/>
  <c r="F85" i="2"/>
  <c r="F86" i="2"/>
  <c r="H63" i="2"/>
  <c r="C102" i="2"/>
  <c r="D87" i="2"/>
  <c r="H89" i="2"/>
  <c r="D84" i="2"/>
  <c r="D74" i="2"/>
  <c r="H75" i="2"/>
  <c r="C72" i="2"/>
  <c r="H62" i="2"/>
  <c r="H116" i="2"/>
  <c r="H88" i="2"/>
  <c r="H77" i="2"/>
  <c r="H95" i="2"/>
  <c r="H56" i="2"/>
  <c r="H92" i="2"/>
  <c r="D119" i="2"/>
  <c r="F60" i="2"/>
  <c r="D112" i="2"/>
  <c r="D77" i="2"/>
  <c r="H106" i="2"/>
  <c r="D73" i="2"/>
  <c r="F116" i="2"/>
  <c r="F77" i="2"/>
  <c r="C66" i="2"/>
  <c r="C83" i="2"/>
  <c r="F48" i="2"/>
  <c r="F63" i="2"/>
  <c r="C104" i="2"/>
  <c r="F106" i="2"/>
  <c r="C92" i="2"/>
  <c r="C79" i="2"/>
  <c r="D56" i="2"/>
  <c r="D113" i="2"/>
  <c r="D90" i="2"/>
  <c r="D122" i="2"/>
  <c r="D111" i="2"/>
  <c r="D93" i="2"/>
  <c r="D98" i="2"/>
  <c r="D118" i="2"/>
  <c r="D83" i="2"/>
  <c r="D115" i="2"/>
  <c r="D97" i="2"/>
  <c r="D79" i="2"/>
  <c r="D86" i="2"/>
  <c r="D114" i="2"/>
  <c r="F81" i="2"/>
  <c r="D99" i="2"/>
  <c r="C113" i="2"/>
  <c r="H41" i="2"/>
  <c r="H79" i="2"/>
  <c r="H98" i="2"/>
  <c r="H111" i="2"/>
  <c r="H97" i="2"/>
  <c r="H108" i="2"/>
  <c r="H118" i="2"/>
  <c r="H72" i="2"/>
  <c r="H83" i="2"/>
  <c r="H113" i="2"/>
  <c r="H90" i="2"/>
  <c r="H122" i="2"/>
  <c r="H86" i="2"/>
  <c r="H73" i="2"/>
  <c r="H93" i="2"/>
  <c r="H104" i="2"/>
  <c r="H115" i="2"/>
  <c r="H45" i="2"/>
  <c r="C107" i="2"/>
  <c r="H78" i="2"/>
  <c r="D96" i="2"/>
  <c r="C90" i="2"/>
  <c r="F56" i="2"/>
  <c r="F93" i="2"/>
  <c r="D101" i="2"/>
  <c r="H120" i="2"/>
  <c r="C109" i="2"/>
  <c r="H101" i="2"/>
  <c r="D57" i="2"/>
  <c r="D106" i="2"/>
  <c r="D78" i="2"/>
  <c r="C105" i="2"/>
  <c r="C74" i="2"/>
  <c r="H100" i="2"/>
  <c r="F44" i="2"/>
  <c r="F57" i="2"/>
  <c r="D47" i="2"/>
  <c r="D82" i="2"/>
  <c r="C81" i="2"/>
  <c r="F61" i="2"/>
  <c r="F104" i="2"/>
  <c r="F111" i="2"/>
  <c r="F98" i="2"/>
  <c r="F83" i="2"/>
  <c r="F72" i="2"/>
  <c r="F79" i="2"/>
  <c r="F113" i="2"/>
  <c r="F90" i="2"/>
  <c r="F122" i="2"/>
  <c r="F97" i="2"/>
  <c r="F115" i="2"/>
  <c r="F51" i="2"/>
  <c r="F120" i="2"/>
  <c r="C101" i="2"/>
  <c r="C51" i="2"/>
  <c r="F100" i="2"/>
  <c r="D76" i="2"/>
  <c r="F87" i="2"/>
  <c r="C120" i="2"/>
  <c r="D89" i="2"/>
  <c r="C73" i="2"/>
  <c r="F80" i="2"/>
  <c r="D91" i="2"/>
  <c r="H99" i="2"/>
  <c r="D95" i="2"/>
  <c r="F95" i="2"/>
  <c r="C122" i="2"/>
  <c r="F107" i="2"/>
  <c r="C82" i="2"/>
  <c r="C76" i="2"/>
  <c r="D105" i="2"/>
  <c r="F101" i="2"/>
  <c r="C53" i="2"/>
  <c r="F117" i="2"/>
  <c r="C116" i="2"/>
  <c r="D109" i="2"/>
  <c r="C98" i="2"/>
  <c r="H119" i="2"/>
  <c r="D51" i="2"/>
  <c r="C110" i="2"/>
  <c r="H117" i="2"/>
  <c r="D80" i="2"/>
  <c r="C78" i="2"/>
  <c r="D88" i="2"/>
  <c r="D46" i="2"/>
  <c r="F114" i="2"/>
  <c r="F84" i="2"/>
  <c r="D85" i="2"/>
  <c r="F118" i="2"/>
  <c r="C86" i="2"/>
  <c r="F45" i="2"/>
  <c r="F110" i="2"/>
  <c r="D117" i="2"/>
  <c r="F119" i="2"/>
  <c r="H74" i="2"/>
  <c r="H94" i="2"/>
  <c r="H114" i="2"/>
  <c r="C97" i="2"/>
  <c r="D67" i="2"/>
  <c r="H69" i="2"/>
  <c r="H59" i="2"/>
  <c r="D100" i="2"/>
  <c r="F102" i="2"/>
  <c r="C99" i="2"/>
  <c r="F109" i="2"/>
  <c r="H71" i="2"/>
  <c r="C103" i="2"/>
  <c r="C80" i="2"/>
  <c r="D104" i="2"/>
  <c r="H109" i="2"/>
  <c r="F108" i="2"/>
  <c r="F49" i="2"/>
  <c r="C93" i="2"/>
  <c r="C117" i="2"/>
  <c r="D94" i="2"/>
  <c r="F74" i="2"/>
  <c r="C84" i="2"/>
  <c r="H84" i="2"/>
  <c r="D53" i="2"/>
  <c r="C62" i="2"/>
  <c r="C108" i="2"/>
  <c r="C118" i="2"/>
  <c r="F62" i="2"/>
  <c r="D63" i="2"/>
  <c r="D62" i="2"/>
  <c r="C88" i="2"/>
  <c r="F94" i="2"/>
  <c r="D72" i="2"/>
  <c r="F54" i="2"/>
  <c r="F70" i="2"/>
  <c r="C114" i="2"/>
  <c r="F43" i="2"/>
  <c r="F68" i="2"/>
  <c r="C111" i="2"/>
  <c r="H43" i="2"/>
  <c r="D61" i="2"/>
  <c r="D110" i="2"/>
  <c r="C71" i="2"/>
  <c r="F73" i="2"/>
  <c r="D103" i="2"/>
  <c r="F58" i="2"/>
  <c r="H121" i="2"/>
  <c r="D71" i="2"/>
  <c r="C119" i="2"/>
  <c r="C87" i="2"/>
  <c r="F71" i="2"/>
  <c r="H103" i="2"/>
  <c r="F67" i="2"/>
  <c r="F82" i="2"/>
  <c r="F88" i="2"/>
  <c r="H49" i="2"/>
  <c r="F75" i="2"/>
  <c r="F121" i="2"/>
  <c r="F91" i="2"/>
  <c r="F112" i="2"/>
  <c r="F103" i="2"/>
  <c r="H54" i="2"/>
  <c r="C43" i="2"/>
  <c r="C46" i="2"/>
  <c r="C63" i="2"/>
  <c r="C45" i="2"/>
  <c r="D59" i="2"/>
  <c r="D54" i="2"/>
  <c r="F64" i="2"/>
  <c r="F65" i="2"/>
  <c r="D65" i="2"/>
  <c r="C50" i="2"/>
  <c r="F47" i="2"/>
  <c r="C47" i="2"/>
  <c r="D70" i="2"/>
  <c r="C68" i="2"/>
  <c r="D43" i="2"/>
  <c r="D69" i="2"/>
  <c r="C59" i="2"/>
  <c r="D55" i="2"/>
  <c r="F59" i="2"/>
  <c r="H70" i="2"/>
  <c r="C55" i="2"/>
  <c r="D64" i="2"/>
  <c r="C70" i="2"/>
  <c r="C49" i="2"/>
  <c r="H66" i="2"/>
  <c r="H67" i="2"/>
  <c r="F69" i="2"/>
  <c r="C54" i="2"/>
  <c r="D45" i="2"/>
  <c r="D66" i="2"/>
  <c r="H46" i="2"/>
  <c r="H60" i="2"/>
  <c r="C69" i="2"/>
  <c r="H58" i="2"/>
  <c r="H64" i="2"/>
  <c r="F66" i="2"/>
  <c r="H52" i="2"/>
  <c r="H55" i="2"/>
  <c r="F46" i="2"/>
  <c r="C65" i="2"/>
  <c r="D50" i="2"/>
  <c r="D49" i="2"/>
  <c r="C60" i="2"/>
  <c r="C61" i="2"/>
  <c r="C52" i="2"/>
  <c r="D60" i="2"/>
  <c r="H61" i="2"/>
  <c r="C57" i="2"/>
  <c r="F50" i="2"/>
  <c r="F53" i="2"/>
  <c r="D52" i="2"/>
  <c r="H51" i="2"/>
  <c r="H65" i="2"/>
  <c r="C67" i="2"/>
  <c r="H44" i="2"/>
  <c r="C64" i="2"/>
  <c r="C44" i="2"/>
  <c r="C58" i="2"/>
  <c r="F52" i="2"/>
  <c r="D58" i="2"/>
  <c r="F55" i="2"/>
  <c r="C56" i="2"/>
  <c r="D68" i="2"/>
  <c r="D44" i="2"/>
  <c r="H48" i="2"/>
  <c r="H47" i="2"/>
  <c r="I50" i="2"/>
  <c r="I39" i="2"/>
  <c r="H57" i="2"/>
  <c r="I57" i="2"/>
  <c r="I61" i="2"/>
  <c r="I69" i="2"/>
  <c r="H68" i="2"/>
  <c r="I33" i="2"/>
  <c r="I22" i="2"/>
  <c r="I23" i="2"/>
  <c r="I38" i="2"/>
  <c r="I34" i="2"/>
  <c r="H35" i="2"/>
  <c r="H24" i="2"/>
  <c r="I31" i="2"/>
  <c r="H23" i="2"/>
  <c r="I30" i="2"/>
  <c r="I29" i="2"/>
  <c r="I28" i="2"/>
  <c r="I27" i="2"/>
  <c r="H22" i="2"/>
  <c r="H39" i="2"/>
  <c r="H36" i="2"/>
  <c r="I32" i="2"/>
  <c r="I41" i="2"/>
  <c r="I25" i="2"/>
  <c r="I24" i="2"/>
  <c r="H38" i="2"/>
  <c r="H37" i="2"/>
  <c r="I36" i="2"/>
  <c r="I26" i="2"/>
  <c r="I37" i="2"/>
  <c r="H31" i="2"/>
  <c r="H30" i="2"/>
  <c r="H28" i="2"/>
  <c r="H27" i="2"/>
  <c r="H29" i="2"/>
  <c r="I35" i="2"/>
  <c r="I40" i="2"/>
  <c r="I42" i="2"/>
  <c r="H34" i="2"/>
  <c r="H40" i="2"/>
  <c r="F36" i="2"/>
  <c r="D40" i="2"/>
  <c r="C36" i="2"/>
  <c r="C31" i="2"/>
  <c r="C38" i="2"/>
  <c r="C35" i="2"/>
  <c r="C25" i="2"/>
  <c r="C23" i="2"/>
  <c r="C41" i="2"/>
  <c r="C39" i="2"/>
  <c r="C42" i="2"/>
  <c r="C40" i="2"/>
  <c r="C22" i="2"/>
  <c r="C26" i="2"/>
  <c r="G41" i="2"/>
  <c r="G40" i="2"/>
  <c r="G37" i="2"/>
  <c r="G36" i="2"/>
  <c r="G35" i="2"/>
  <c r="G30" i="2"/>
  <c r="G25" i="2"/>
  <c r="G24" i="2"/>
  <c r="G39" i="2"/>
  <c r="G42" i="2"/>
  <c r="G38" i="2"/>
  <c r="G33" i="2"/>
  <c r="G31" i="2"/>
  <c r="F26" i="2"/>
  <c r="F42" i="2"/>
  <c r="F27" i="2"/>
  <c r="F38" i="2"/>
  <c r="F22" i="2"/>
  <c r="F37" i="2"/>
  <c r="F34" i="2"/>
  <c r="F31" i="2"/>
  <c r="F29" i="2"/>
  <c r="F25" i="2"/>
  <c r="F33" i="2"/>
  <c r="F32" i="2"/>
  <c r="F41" i="2"/>
  <c r="F23" i="2"/>
  <c r="F30" i="2"/>
  <c r="F24" i="2"/>
  <c r="G32" i="2"/>
  <c r="F40" i="2"/>
  <c r="G29" i="2"/>
  <c r="G23" i="2"/>
  <c r="F35" i="2"/>
  <c r="F39" i="2"/>
  <c r="G28" i="2"/>
  <c r="G34" i="2"/>
  <c r="F28" i="2"/>
  <c r="G22" i="2"/>
  <c r="E28" i="2"/>
  <c r="D35" i="2"/>
  <c r="D34" i="2"/>
  <c r="D33" i="2"/>
  <c r="D32" i="2"/>
  <c r="E38" i="2"/>
  <c r="D26" i="2"/>
  <c r="E40" i="2"/>
  <c r="E27" i="2"/>
  <c r="D23" i="2"/>
  <c r="E25" i="2"/>
  <c r="E34" i="2"/>
  <c r="E33" i="2"/>
  <c r="E32" i="2"/>
  <c r="D38" i="2"/>
  <c r="E26" i="2"/>
  <c r="D28" i="2"/>
  <c r="D24" i="2"/>
  <c r="E23" i="2"/>
  <c r="D27" i="2"/>
  <c r="E22" i="2"/>
  <c r="D41" i="2"/>
  <c r="D36" i="2"/>
  <c r="E39" i="2"/>
  <c r="D31" i="2"/>
  <c r="E30" i="2"/>
  <c r="D30" i="2"/>
  <c r="D39" i="2"/>
  <c r="E29" i="2"/>
  <c r="D22" i="2"/>
  <c r="D37" i="2"/>
  <c r="E37" i="2"/>
  <c r="E42" i="2"/>
  <c r="E31" i="2"/>
  <c r="D42" i="2"/>
  <c r="E41" i="2"/>
  <c r="D25" i="2"/>
  <c r="E35" i="2"/>
  <c r="D29" i="2"/>
  <c r="E24" i="2"/>
  <c r="C33" i="2"/>
  <c r="C30" i="2"/>
  <c r="C34" i="2"/>
  <c r="C37" i="2"/>
  <c r="C29" i="2"/>
  <c r="C28" i="2"/>
  <c r="C24" i="2"/>
  <c r="C27" i="2"/>
  <c r="B22" i="2"/>
  <c r="C32" i="2"/>
</calcChain>
</file>

<file path=xl/sharedStrings.xml><?xml version="1.0" encoding="utf-8"?>
<sst xmlns="http://schemas.openxmlformats.org/spreadsheetml/2006/main" count="108" uniqueCount="49">
  <si>
    <t>Range</t>
  </si>
  <si>
    <t>Velocity</t>
  </si>
  <si>
    <t>Energy</t>
  </si>
  <si>
    <t>Trajectory</t>
  </si>
  <si>
    <t>Come Up (MOA)</t>
  </si>
  <si>
    <t>Come Up (MILS)</t>
  </si>
  <si>
    <t>Wind Drift</t>
  </si>
  <si>
    <t>Wind Drift (MOA)</t>
  </si>
  <si>
    <t>Wind Drift (MILS)</t>
  </si>
  <si>
    <t>Velocity (m/s):868.69</t>
  </si>
  <si>
    <t>Weight (GR):250</t>
  </si>
  <si>
    <t>Maximum Range (m):1000</t>
  </si>
  <si>
    <t>Interval (m):25</t>
  </si>
  <si>
    <t>Drag Function ():G1</t>
  </si>
  <si>
    <t>Sight Height (cm):3.81</t>
  </si>
  <si>
    <t>Shooting Angle (Deg.):30</t>
  </si>
  <si>
    <t>Zero Range (m):50</t>
  </si>
  <si>
    <t>Wind Speed (km/h):43.92</t>
  </si>
  <si>
    <t>Wind Angle (Deg.):0</t>
  </si>
  <si>
    <t>Altitude (m):0</t>
  </si>
  <si>
    <t>Pressure (hg):29.53</t>
  </si>
  <si>
    <t>Temperature (C):15</t>
  </si>
  <si>
    <t>Humidity (%):78</t>
  </si>
  <si>
    <t>Ballistic Coefficient:0.325</t>
  </si>
  <si>
    <t>Shooting Angle (Deg.):60</t>
  </si>
  <si>
    <t>Shooting Angle (Deg.):0</t>
  </si>
  <si>
    <t>v0(m/s)</t>
  </si>
  <si>
    <t>g(m/s^2)</t>
  </si>
  <si>
    <t>Range(m)</t>
  </si>
  <si>
    <t>Energy(J)</t>
  </si>
  <si>
    <t>Value</t>
  </si>
  <si>
    <t>a[2]</t>
  </si>
  <si>
    <t>a[1]</t>
  </si>
  <si>
    <t>a[0]</t>
  </si>
  <si>
    <t>Physical Constants</t>
  </si>
  <si>
    <t>Initial Conditiions</t>
  </si>
  <si>
    <t>x0(m)</t>
  </si>
  <si>
    <t>y0(m)</t>
  </si>
  <si>
    <t>bullet mass(grains)</t>
  </si>
  <si>
    <t>bullet mass(kg)</t>
  </si>
  <si>
    <t>Shooting Angle</t>
  </si>
  <si>
    <t>theta(degrees)</t>
  </si>
  <si>
    <t>theta(radians)</t>
  </si>
  <si>
    <t>Solution Coefficients</t>
  </si>
  <si>
    <t>range increment(m)</t>
  </si>
  <si>
    <t>Trajectory(cm)</t>
  </si>
  <si>
    <t>Zero Crossing Range(m)</t>
  </si>
  <si>
    <t>Trajectory Envelope(CM)</t>
  </si>
  <si>
    <t>Trajectory Envelope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</si>
</sst>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0E+00"/>
    <numFmt numFmtId="169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8" fontId="0" fillId="0" borderId="0" xfId="0" applyNumberFormat="1"/>
    <xf numFmtId="169" fontId="0" fillId="0" borderId="0" xfId="0" applyNumberFormat="1"/>
    <xf numFmtId="49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Trajectory(CM)</a:t>
            </a:r>
            <a:r>
              <a:rPr lang="en-CA" baseline="0"/>
              <a:t>  vs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'Hornady Calculator Shot Angles'!$A$8</c:f>
              <c:strCache>
                <c:ptCount val="1"/>
                <c:pt idx="0">
                  <c:v>Shooting Angle (Deg.):30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'Hornady Calculator Shot Angles'!$A$20:$A$60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Angles'!$D$20:$D$60</c:f>
              <c:numCache>
                <c:formatCode>General</c:formatCode>
                <c:ptCount val="41"/>
                <c:pt idx="0">
                  <c:v>-3.8</c:v>
                </c:pt>
                <c:pt idx="1">
                  <c:v>-1.4</c:v>
                </c:pt>
                <c:pt idx="2">
                  <c:v>0.2</c:v>
                </c:pt>
                <c:pt idx="3">
                  <c:v>1.1000000000000001</c:v>
                </c:pt>
                <c:pt idx="4">
                  <c:v>1</c:v>
                </c:pt>
                <c:pt idx="5">
                  <c:v>0.1</c:v>
                </c:pt>
                <c:pt idx="6">
                  <c:v>-1.8</c:v>
                </c:pt>
                <c:pt idx="7">
                  <c:v>-4.7</c:v>
                </c:pt>
                <c:pt idx="8">
                  <c:v>-8.8000000000000007</c:v>
                </c:pt>
                <c:pt idx="9">
                  <c:v>-14</c:v>
                </c:pt>
                <c:pt idx="10">
                  <c:v>-20.399999999999999</c:v>
                </c:pt>
                <c:pt idx="11">
                  <c:v>-28.5</c:v>
                </c:pt>
                <c:pt idx="12">
                  <c:v>-37.700000000000003</c:v>
                </c:pt>
                <c:pt idx="13">
                  <c:v>-48.5</c:v>
                </c:pt>
                <c:pt idx="14">
                  <c:v>-61.5</c:v>
                </c:pt>
                <c:pt idx="15">
                  <c:v>-75.8</c:v>
                </c:pt>
                <c:pt idx="16">
                  <c:v>-92.1</c:v>
                </c:pt>
                <c:pt idx="17">
                  <c:v>-111.2</c:v>
                </c:pt>
                <c:pt idx="18">
                  <c:v>-132</c:v>
                </c:pt>
                <c:pt idx="19">
                  <c:v>-155.19999999999999</c:v>
                </c:pt>
                <c:pt idx="20">
                  <c:v>-182.2</c:v>
                </c:pt>
                <c:pt idx="21">
                  <c:v>-211.1</c:v>
                </c:pt>
                <c:pt idx="22">
                  <c:v>-243.1</c:v>
                </c:pt>
                <c:pt idx="23">
                  <c:v>-279.89999999999998</c:v>
                </c:pt>
                <c:pt idx="24">
                  <c:v>-319.10000000000002</c:v>
                </c:pt>
                <c:pt idx="25">
                  <c:v>-364</c:v>
                </c:pt>
                <c:pt idx="26">
                  <c:v>-411.5</c:v>
                </c:pt>
                <c:pt idx="27">
                  <c:v>-463.6</c:v>
                </c:pt>
                <c:pt idx="28">
                  <c:v>-522.6</c:v>
                </c:pt>
                <c:pt idx="29">
                  <c:v>-584.70000000000005</c:v>
                </c:pt>
                <c:pt idx="30">
                  <c:v>-652.20000000000005</c:v>
                </c:pt>
                <c:pt idx="31">
                  <c:v>-728.2</c:v>
                </c:pt>
                <c:pt idx="32">
                  <c:v>-807.9</c:v>
                </c:pt>
                <c:pt idx="33">
                  <c:v>-893.4</c:v>
                </c:pt>
                <c:pt idx="34">
                  <c:v>-988.8</c:v>
                </c:pt>
                <c:pt idx="35">
                  <c:v>-1087.5999999999999</c:v>
                </c:pt>
                <c:pt idx="36">
                  <c:v>-1193.4000000000001</c:v>
                </c:pt>
                <c:pt idx="37">
                  <c:v>-1310.7</c:v>
                </c:pt>
                <c:pt idx="38">
                  <c:v>-1431.5</c:v>
                </c:pt>
                <c:pt idx="39">
                  <c:v>-1560.9</c:v>
                </c:pt>
                <c:pt idx="40">
                  <c:v>-1697.5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8-4346-B4B3-F4286B657DA6}"/>
            </c:ext>
          </c:extLst>
        </c:ser>
        <c:ser>
          <c:idx val="1"/>
          <c:order val="1"/>
          <c:tx>
            <c:strRef>
              <c:f>'Hornady Calculator Shot Angles'!$L$8</c:f>
              <c:strCache>
                <c:ptCount val="1"/>
                <c:pt idx="0">
                  <c:v>Shooting Angle (Deg.):60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'Hornady Calculator Shot Angles'!$L$20:$L$60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Angles'!$O$20:$O$60</c:f>
              <c:numCache>
                <c:formatCode>General</c:formatCode>
                <c:ptCount val="41"/>
                <c:pt idx="0">
                  <c:v>-3.8</c:v>
                </c:pt>
                <c:pt idx="1">
                  <c:v>-1.3</c:v>
                </c:pt>
                <c:pt idx="2">
                  <c:v>0.9</c:v>
                </c:pt>
                <c:pt idx="3">
                  <c:v>2.5</c:v>
                </c:pt>
                <c:pt idx="4">
                  <c:v>3.6</c:v>
                </c:pt>
                <c:pt idx="5">
                  <c:v>4.3</c:v>
                </c:pt>
                <c:pt idx="6">
                  <c:v>4.3</c:v>
                </c:pt>
                <c:pt idx="7">
                  <c:v>3.8</c:v>
                </c:pt>
                <c:pt idx="8">
                  <c:v>2.6</c:v>
                </c:pt>
                <c:pt idx="9">
                  <c:v>0.8</c:v>
                </c:pt>
                <c:pt idx="10">
                  <c:v>-1.8</c:v>
                </c:pt>
                <c:pt idx="11">
                  <c:v>-5.2</c:v>
                </c:pt>
                <c:pt idx="12">
                  <c:v>-9.4</c:v>
                </c:pt>
                <c:pt idx="13">
                  <c:v>-14.5</c:v>
                </c:pt>
                <c:pt idx="14">
                  <c:v>-20.8</c:v>
                </c:pt>
                <c:pt idx="15">
                  <c:v>-28</c:v>
                </c:pt>
                <c:pt idx="16">
                  <c:v>-36.299999999999997</c:v>
                </c:pt>
                <c:pt idx="17">
                  <c:v>-46.2</c:v>
                </c:pt>
                <c:pt idx="18">
                  <c:v>-57.1</c:v>
                </c:pt>
                <c:pt idx="19">
                  <c:v>-69.400000000000006</c:v>
                </c:pt>
                <c:pt idx="20">
                  <c:v>-83.9</c:v>
                </c:pt>
                <c:pt idx="21">
                  <c:v>-99.5</c:v>
                </c:pt>
                <c:pt idx="22">
                  <c:v>-117</c:v>
                </c:pt>
                <c:pt idx="23">
                  <c:v>-137.30000000000001</c:v>
                </c:pt>
                <c:pt idx="24">
                  <c:v>-159</c:v>
                </c:pt>
                <c:pt idx="25">
                  <c:v>-184</c:v>
                </c:pt>
                <c:pt idx="26">
                  <c:v>-210.6</c:v>
                </c:pt>
                <c:pt idx="27">
                  <c:v>-239.8</c:v>
                </c:pt>
                <c:pt idx="28">
                  <c:v>-273.2</c:v>
                </c:pt>
                <c:pt idx="29">
                  <c:v>-308.5</c:v>
                </c:pt>
                <c:pt idx="30">
                  <c:v>-346.9</c:v>
                </c:pt>
                <c:pt idx="31">
                  <c:v>-390.3</c:v>
                </c:pt>
                <c:pt idx="32">
                  <c:v>-435.7</c:v>
                </c:pt>
                <c:pt idx="33">
                  <c:v>-484.8</c:v>
                </c:pt>
                <c:pt idx="34">
                  <c:v>-539.79999999999995</c:v>
                </c:pt>
                <c:pt idx="35">
                  <c:v>-596.9</c:v>
                </c:pt>
                <c:pt idx="36">
                  <c:v>-658.2</c:v>
                </c:pt>
                <c:pt idx="37">
                  <c:v>-726.4</c:v>
                </c:pt>
                <c:pt idx="38">
                  <c:v>-797.2</c:v>
                </c:pt>
                <c:pt idx="39">
                  <c:v>-872.3</c:v>
                </c:pt>
                <c:pt idx="40">
                  <c:v>-952.3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78-4346-B4B3-F4286B657DA6}"/>
            </c:ext>
          </c:extLst>
        </c:ser>
        <c:ser>
          <c:idx val="2"/>
          <c:order val="2"/>
          <c:tx>
            <c:strRef>
              <c:f>'Hornady Calculator Shot Angles'!$V$8</c:f>
              <c:strCache>
                <c:ptCount val="1"/>
                <c:pt idx="0">
                  <c:v>Shooting Angle (Deg.):0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'Hornady Calculator Shot Angles'!$V$20:$V$60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Angles'!$Y$20:$Y$60</c:f>
              <c:numCache>
                <c:formatCode>General</c:formatCode>
                <c:ptCount val="41"/>
                <c:pt idx="0">
                  <c:v>-3.8</c:v>
                </c:pt>
                <c:pt idx="1">
                  <c:v>-1.5</c:v>
                </c:pt>
                <c:pt idx="2">
                  <c:v>0</c:v>
                </c:pt>
                <c:pt idx="3">
                  <c:v>0.5</c:v>
                </c:pt>
                <c:pt idx="4">
                  <c:v>0.1</c:v>
                </c:pt>
                <c:pt idx="5">
                  <c:v>-1.4</c:v>
                </c:pt>
                <c:pt idx="6">
                  <c:v>-4</c:v>
                </c:pt>
                <c:pt idx="7">
                  <c:v>-7.8</c:v>
                </c:pt>
                <c:pt idx="8">
                  <c:v>-13</c:v>
                </c:pt>
                <c:pt idx="9">
                  <c:v>-19.3</c:v>
                </c:pt>
                <c:pt idx="10">
                  <c:v>-27.1</c:v>
                </c:pt>
                <c:pt idx="11">
                  <c:v>-36.9</c:v>
                </c:pt>
                <c:pt idx="12">
                  <c:v>-47.9</c:v>
                </c:pt>
                <c:pt idx="13">
                  <c:v>-60.8</c:v>
                </c:pt>
                <c:pt idx="14">
                  <c:v>-76.099999999999994</c:v>
                </c:pt>
                <c:pt idx="15">
                  <c:v>-93</c:v>
                </c:pt>
                <c:pt idx="16">
                  <c:v>-112.1</c:v>
                </c:pt>
                <c:pt idx="17">
                  <c:v>-134.4</c:v>
                </c:pt>
                <c:pt idx="18">
                  <c:v>-158.6</c:v>
                </c:pt>
                <c:pt idx="19">
                  <c:v>-185.6</c:v>
                </c:pt>
                <c:pt idx="20">
                  <c:v>-216.8</c:v>
                </c:pt>
                <c:pt idx="21">
                  <c:v>-250.2</c:v>
                </c:pt>
                <c:pt idx="22">
                  <c:v>-287.2</c:v>
                </c:pt>
                <c:pt idx="23">
                  <c:v>-329.6</c:v>
                </c:pt>
                <c:pt idx="24">
                  <c:v>-374.6</c:v>
                </c:pt>
                <c:pt idx="25">
                  <c:v>-426</c:v>
                </c:pt>
                <c:pt idx="26">
                  <c:v>-480.3</c:v>
                </c:pt>
                <c:pt idx="27">
                  <c:v>-539.79999999999995</c:v>
                </c:pt>
                <c:pt idx="28">
                  <c:v>-607</c:v>
                </c:pt>
                <c:pt idx="29">
                  <c:v>-677.7</c:v>
                </c:pt>
                <c:pt idx="30">
                  <c:v>-754.3</c:v>
                </c:pt>
                <c:pt idx="31">
                  <c:v>-840.8</c:v>
                </c:pt>
                <c:pt idx="32">
                  <c:v>-930.5</c:v>
                </c:pt>
                <c:pt idx="33">
                  <c:v>-1027</c:v>
                </c:pt>
                <c:pt idx="34">
                  <c:v>-1134.5999999999999</c:v>
                </c:pt>
                <c:pt idx="35">
                  <c:v>-1245.7</c:v>
                </c:pt>
                <c:pt idx="36">
                  <c:v>-1364.5</c:v>
                </c:pt>
                <c:pt idx="37">
                  <c:v>-1496.8</c:v>
                </c:pt>
                <c:pt idx="38">
                  <c:v>-1632</c:v>
                </c:pt>
                <c:pt idx="39">
                  <c:v>-1775.5</c:v>
                </c:pt>
                <c:pt idx="40">
                  <c:v>-1927.6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78-4346-B4B3-F4286B657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414031"/>
        <c:axId val="888412591"/>
      </c:scatterChart>
      <c:valAx>
        <c:axId val="88841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2591"/>
        <c:crosses val="autoZero"/>
        <c:crossBetween val="midCat"/>
      </c:valAx>
      <c:valAx>
        <c:axId val="8884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1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Energy</a:t>
            </a:r>
            <a:r>
              <a:rPr lang="en-CA" baseline="0"/>
              <a:t> vs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'Hornady Calculator Shot Angles'!$A$8</c:f>
              <c:strCache>
                <c:ptCount val="1"/>
                <c:pt idx="0">
                  <c:v>Shooting Angle (Deg.):30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'Hornady Calculator Shot Angles'!$A$20:$A$60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Angles'!$C$20:$C$60</c:f>
              <c:numCache>
                <c:formatCode>General</c:formatCode>
                <c:ptCount val="41"/>
                <c:pt idx="0">
                  <c:v>6113</c:v>
                </c:pt>
                <c:pt idx="1">
                  <c:v>5772</c:v>
                </c:pt>
                <c:pt idx="2">
                  <c:v>5449</c:v>
                </c:pt>
                <c:pt idx="3">
                  <c:v>5140</c:v>
                </c:pt>
                <c:pt idx="4">
                  <c:v>4845</c:v>
                </c:pt>
                <c:pt idx="5">
                  <c:v>4563</c:v>
                </c:pt>
                <c:pt idx="6">
                  <c:v>4294</c:v>
                </c:pt>
                <c:pt idx="7">
                  <c:v>4038</c:v>
                </c:pt>
                <c:pt idx="8">
                  <c:v>3793</c:v>
                </c:pt>
                <c:pt idx="9">
                  <c:v>3559</c:v>
                </c:pt>
                <c:pt idx="10">
                  <c:v>3337</c:v>
                </c:pt>
                <c:pt idx="11">
                  <c:v>3125</c:v>
                </c:pt>
                <c:pt idx="12">
                  <c:v>2924</c:v>
                </c:pt>
                <c:pt idx="13">
                  <c:v>2733</c:v>
                </c:pt>
                <c:pt idx="14">
                  <c:v>2552</c:v>
                </c:pt>
                <c:pt idx="15">
                  <c:v>2381</c:v>
                </c:pt>
                <c:pt idx="16">
                  <c:v>2220</c:v>
                </c:pt>
                <c:pt idx="17">
                  <c:v>2068</c:v>
                </c:pt>
                <c:pt idx="18">
                  <c:v>1926</c:v>
                </c:pt>
                <c:pt idx="19">
                  <c:v>1793</c:v>
                </c:pt>
                <c:pt idx="20">
                  <c:v>1668</c:v>
                </c:pt>
                <c:pt idx="21">
                  <c:v>1551</c:v>
                </c:pt>
                <c:pt idx="22">
                  <c:v>1443</c:v>
                </c:pt>
                <c:pt idx="23">
                  <c:v>1344</c:v>
                </c:pt>
                <c:pt idx="24">
                  <c:v>1252</c:v>
                </c:pt>
                <c:pt idx="25">
                  <c:v>1168</c:v>
                </c:pt>
                <c:pt idx="26">
                  <c:v>1093</c:v>
                </c:pt>
                <c:pt idx="27">
                  <c:v>1025</c:v>
                </c:pt>
                <c:pt idx="28">
                  <c:v>964</c:v>
                </c:pt>
                <c:pt idx="29">
                  <c:v>910</c:v>
                </c:pt>
                <c:pt idx="30">
                  <c:v>862</c:v>
                </c:pt>
                <c:pt idx="31">
                  <c:v>820</c:v>
                </c:pt>
                <c:pt idx="32">
                  <c:v>783</c:v>
                </c:pt>
                <c:pt idx="33">
                  <c:v>750</c:v>
                </c:pt>
                <c:pt idx="34">
                  <c:v>719</c:v>
                </c:pt>
                <c:pt idx="35">
                  <c:v>692</c:v>
                </c:pt>
                <c:pt idx="36">
                  <c:v>667</c:v>
                </c:pt>
                <c:pt idx="37">
                  <c:v>643</c:v>
                </c:pt>
                <c:pt idx="38">
                  <c:v>622</c:v>
                </c:pt>
                <c:pt idx="39">
                  <c:v>601</c:v>
                </c:pt>
                <c:pt idx="40">
                  <c:v>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1D-43E5-8C09-BBCA7C52EE43}"/>
            </c:ext>
          </c:extLst>
        </c:ser>
        <c:ser>
          <c:idx val="1"/>
          <c:order val="1"/>
          <c:tx>
            <c:strRef>
              <c:f>'Hornady Calculator Shot Angles'!$L$8</c:f>
              <c:strCache>
                <c:ptCount val="1"/>
                <c:pt idx="0">
                  <c:v>Shooting Angle (Deg.):60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'Hornady Calculator Shot Angles'!$L$20:$L$60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Angles'!$N$20:$N$60</c:f>
              <c:numCache>
                <c:formatCode>General</c:formatCode>
                <c:ptCount val="41"/>
                <c:pt idx="0">
                  <c:v>6113</c:v>
                </c:pt>
                <c:pt idx="1">
                  <c:v>5771</c:v>
                </c:pt>
                <c:pt idx="2">
                  <c:v>5446</c:v>
                </c:pt>
                <c:pt idx="3">
                  <c:v>5136</c:v>
                </c:pt>
                <c:pt idx="4">
                  <c:v>4840</c:v>
                </c:pt>
                <c:pt idx="5">
                  <c:v>4558</c:v>
                </c:pt>
                <c:pt idx="6">
                  <c:v>4287</c:v>
                </c:pt>
                <c:pt idx="7">
                  <c:v>4030</c:v>
                </c:pt>
                <c:pt idx="8">
                  <c:v>3784</c:v>
                </c:pt>
                <c:pt idx="9">
                  <c:v>3549</c:v>
                </c:pt>
                <c:pt idx="10">
                  <c:v>3326</c:v>
                </c:pt>
                <c:pt idx="11">
                  <c:v>3114</c:v>
                </c:pt>
                <c:pt idx="12">
                  <c:v>2912</c:v>
                </c:pt>
                <c:pt idx="13">
                  <c:v>2720</c:v>
                </c:pt>
                <c:pt idx="14">
                  <c:v>2539</c:v>
                </c:pt>
                <c:pt idx="15">
                  <c:v>2368</c:v>
                </c:pt>
                <c:pt idx="16">
                  <c:v>2206</c:v>
                </c:pt>
                <c:pt idx="17">
                  <c:v>2054</c:v>
                </c:pt>
                <c:pt idx="18">
                  <c:v>1911</c:v>
                </c:pt>
                <c:pt idx="19">
                  <c:v>1777</c:v>
                </c:pt>
                <c:pt idx="20">
                  <c:v>1652</c:v>
                </c:pt>
                <c:pt idx="21">
                  <c:v>1535</c:v>
                </c:pt>
                <c:pt idx="22">
                  <c:v>1427</c:v>
                </c:pt>
                <c:pt idx="23">
                  <c:v>1327</c:v>
                </c:pt>
                <c:pt idx="24">
                  <c:v>1236</c:v>
                </c:pt>
                <c:pt idx="25">
                  <c:v>1152</c:v>
                </c:pt>
                <c:pt idx="26">
                  <c:v>1077</c:v>
                </c:pt>
                <c:pt idx="27">
                  <c:v>1009</c:v>
                </c:pt>
                <c:pt idx="28">
                  <c:v>949</c:v>
                </c:pt>
                <c:pt idx="29">
                  <c:v>896</c:v>
                </c:pt>
                <c:pt idx="30">
                  <c:v>848</c:v>
                </c:pt>
                <c:pt idx="31">
                  <c:v>807</c:v>
                </c:pt>
                <c:pt idx="32">
                  <c:v>769</c:v>
                </c:pt>
                <c:pt idx="33">
                  <c:v>736</c:v>
                </c:pt>
                <c:pt idx="34">
                  <c:v>706</c:v>
                </c:pt>
                <c:pt idx="35">
                  <c:v>678</c:v>
                </c:pt>
                <c:pt idx="36">
                  <c:v>653</c:v>
                </c:pt>
                <c:pt idx="37">
                  <c:v>629</c:v>
                </c:pt>
                <c:pt idx="38">
                  <c:v>607</c:v>
                </c:pt>
                <c:pt idx="39">
                  <c:v>586</c:v>
                </c:pt>
                <c:pt idx="40">
                  <c:v>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D-43E5-8C09-BBCA7C52EE43}"/>
            </c:ext>
          </c:extLst>
        </c:ser>
        <c:ser>
          <c:idx val="2"/>
          <c:order val="2"/>
          <c:tx>
            <c:strRef>
              <c:f>'Hornady Calculator Shot Angles'!$V$8</c:f>
              <c:strCache>
                <c:ptCount val="1"/>
                <c:pt idx="0">
                  <c:v>Shooting Angle (Deg.):0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'Hornady Calculator Shot Angles'!$V$20:$V$60</c:f>
              <c:numCache>
                <c:formatCode>General</c:formatCode>
                <c:ptCount val="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</c:numCache>
            </c:numRef>
          </c:xVal>
          <c:yVal>
            <c:numRef>
              <c:f>'Hornady Calculator Shot Angles'!$X$20:$X$60</c:f>
              <c:numCache>
                <c:formatCode>General</c:formatCode>
                <c:ptCount val="41"/>
                <c:pt idx="0">
                  <c:v>6113</c:v>
                </c:pt>
                <c:pt idx="1">
                  <c:v>5774</c:v>
                </c:pt>
                <c:pt idx="2">
                  <c:v>5452</c:v>
                </c:pt>
                <c:pt idx="3">
                  <c:v>5145</c:v>
                </c:pt>
                <c:pt idx="4">
                  <c:v>4852</c:v>
                </c:pt>
                <c:pt idx="5">
                  <c:v>4572</c:v>
                </c:pt>
                <c:pt idx="6">
                  <c:v>4304</c:v>
                </c:pt>
                <c:pt idx="7">
                  <c:v>4049</c:v>
                </c:pt>
                <c:pt idx="8">
                  <c:v>3805</c:v>
                </c:pt>
                <c:pt idx="9">
                  <c:v>3572</c:v>
                </c:pt>
                <c:pt idx="10">
                  <c:v>3351</c:v>
                </c:pt>
                <c:pt idx="11">
                  <c:v>3141</c:v>
                </c:pt>
                <c:pt idx="12">
                  <c:v>2940</c:v>
                </c:pt>
                <c:pt idx="13">
                  <c:v>2751</c:v>
                </c:pt>
                <c:pt idx="14">
                  <c:v>2571</c:v>
                </c:pt>
                <c:pt idx="15">
                  <c:v>2401</c:v>
                </c:pt>
                <c:pt idx="16">
                  <c:v>2240</c:v>
                </c:pt>
                <c:pt idx="17">
                  <c:v>2089</c:v>
                </c:pt>
                <c:pt idx="18">
                  <c:v>1947</c:v>
                </c:pt>
                <c:pt idx="19">
                  <c:v>1814</c:v>
                </c:pt>
                <c:pt idx="20">
                  <c:v>1689</c:v>
                </c:pt>
                <c:pt idx="21">
                  <c:v>1573</c:v>
                </c:pt>
                <c:pt idx="22">
                  <c:v>1465</c:v>
                </c:pt>
                <c:pt idx="23">
                  <c:v>1366</c:v>
                </c:pt>
                <c:pt idx="24">
                  <c:v>1274</c:v>
                </c:pt>
                <c:pt idx="25">
                  <c:v>1190</c:v>
                </c:pt>
                <c:pt idx="26">
                  <c:v>1114</c:v>
                </c:pt>
                <c:pt idx="27">
                  <c:v>1045</c:v>
                </c:pt>
                <c:pt idx="28">
                  <c:v>984</c:v>
                </c:pt>
                <c:pt idx="29">
                  <c:v>930</c:v>
                </c:pt>
                <c:pt idx="30">
                  <c:v>882</c:v>
                </c:pt>
                <c:pt idx="31">
                  <c:v>839</c:v>
                </c:pt>
                <c:pt idx="32">
                  <c:v>801</c:v>
                </c:pt>
                <c:pt idx="33">
                  <c:v>768</c:v>
                </c:pt>
                <c:pt idx="34">
                  <c:v>737</c:v>
                </c:pt>
                <c:pt idx="35">
                  <c:v>710</c:v>
                </c:pt>
                <c:pt idx="36">
                  <c:v>685</c:v>
                </c:pt>
                <c:pt idx="37">
                  <c:v>662</c:v>
                </c:pt>
                <c:pt idx="38">
                  <c:v>641</c:v>
                </c:pt>
                <c:pt idx="39">
                  <c:v>621</c:v>
                </c:pt>
                <c:pt idx="40">
                  <c:v>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D-43E5-8C09-BBCA7C52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134719"/>
        <c:axId val="885133759"/>
      </c:scatterChart>
      <c:valAx>
        <c:axId val="88513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3759"/>
        <c:crosses val="autoZero"/>
        <c:crossBetween val="midCat"/>
      </c:valAx>
      <c:valAx>
        <c:axId val="885133759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13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Vacuum</a:t>
            </a:r>
            <a:r>
              <a:rPr lang="en-CA" baseline="0"/>
              <a:t> Trajectory vs Range, Shooting Angle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'Vacuum D.E.'!$D$12:$E$12</c:f>
              <c:strCache>
                <c:ptCount val="1"/>
                <c:pt idx="0">
                  <c:v>30.000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D.E.'!$D$22:$D$122</c:f>
              <c:numCache>
                <c:formatCode>0.000</c:formatCode>
                <c:ptCount val="101"/>
                <c:pt idx="0">
                  <c:v>0</c:v>
                </c:pt>
                <c:pt idx="1">
                  <c:v>282.13513459481288</c:v>
                </c:pt>
                <c:pt idx="2">
                  <c:v>551.19026918962572</c:v>
                </c:pt>
                <c:pt idx="3">
                  <c:v>807.16540378443858</c:v>
                </c:pt>
                <c:pt idx="4">
                  <c:v>1050.0605383792515</c:v>
                </c:pt>
                <c:pt idx="5">
                  <c:v>1279.8756729740644</c:v>
                </c:pt>
                <c:pt idx="6">
                  <c:v>1496.6108075688771</c:v>
                </c:pt>
                <c:pt idx="7">
                  <c:v>1700.2659421636902</c:v>
                </c:pt>
                <c:pt idx="8">
                  <c:v>1890.8410767585033</c:v>
                </c:pt>
                <c:pt idx="9">
                  <c:v>2068.3362113533158</c:v>
                </c:pt>
                <c:pt idx="10">
                  <c:v>2232.7513459481288</c:v>
                </c:pt>
                <c:pt idx="11">
                  <c:v>2384.0864805429414</c:v>
                </c:pt>
                <c:pt idx="12">
                  <c:v>2522.3416151377542</c:v>
                </c:pt>
                <c:pt idx="13">
                  <c:v>2647.516749732567</c:v>
                </c:pt>
                <c:pt idx="14">
                  <c:v>2759.6118843273807</c:v>
                </c:pt>
                <c:pt idx="15">
                  <c:v>2858.6270189221937</c:v>
                </c:pt>
                <c:pt idx="16">
                  <c:v>2944.5621535170062</c:v>
                </c:pt>
                <c:pt idx="17">
                  <c:v>3017.4172881118188</c:v>
                </c:pt>
                <c:pt idx="18">
                  <c:v>3077.192422706632</c:v>
                </c:pt>
                <c:pt idx="19">
                  <c:v>3123.8875573014452</c:v>
                </c:pt>
                <c:pt idx="20">
                  <c:v>3157.5026918962581</c:v>
                </c:pt>
                <c:pt idx="21">
                  <c:v>3178.037826491071</c:v>
                </c:pt>
                <c:pt idx="22">
                  <c:v>3185.4929610858835</c:v>
                </c:pt>
                <c:pt idx="23">
                  <c:v>3179.8680956806961</c:v>
                </c:pt>
                <c:pt idx="24">
                  <c:v>3161.1632302755092</c:v>
                </c:pt>
                <c:pt idx="25">
                  <c:v>3129.378364870322</c:v>
                </c:pt>
                <c:pt idx="26">
                  <c:v>3084.5134994651344</c:v>
                </c:pt>
                <c:pt idx="27">
                  <c:v>3026.5686340599495</c:v>
                </c:pt>
                <c:pt idx="28">
                  <c:v>2955.5437686547621</c:v>
                </c:pt>
                <c:pt idx="29">
                  <c:v>2871.4389032495747</c:v>
                </c:pt>
                <c:pt idx="30">
                  <c:v>2774.2540378443878</c:v>
                </c:pt>
                <c:pt idx="31">
                  <c:v>2663.9891724392</c:v>
                </c:pt>
                <c:pt idx="32">
                  <c:v>2540.6443070340133</c:v>
                </c:pt>
                <c:pt idx="33">
                  <c:v>2404.2194416288253</c:v>
                </c:pt>
                <c:pt idx="34">
                  <c:v>2254.7145762236382</c:v>
                </c:pt>
                <c:pt idx="35">
                  <c:v>2092.1297108184517</c:v>
                </c:pt>
                <c:pt idx="36">
                  <c:v>1916.4648454132646</c:v>
                </c:pt>
                <c:pt idx="37">
                  <c:v>1727.719980008078</c:v>
                </c:pt>
                <c:pt idx="38">
                  <c:v>1525.8951146028921</c:v>
                </c:pt>
                <c:pt idx="39">
                  <c:v>1310.9902491977039</c:v>
                </c:pt>
                <c:pt idx="40">
                  <c:v>1083.0053837925177</c:v>
                </c:pt>
                <c:pt idx="41">
                  <c:v>841.94051838733094</c:v>
                </c:pt>
                <c:pt idx="42">
                  <c:v>587.79565298214322</c:v>
                </c:pt>
                <c:pt idx="43">
                  <c:v>320.57078757695621</c:v>
                </c:pt>
                <c:pt idx="44">
                  <c:v>40.265922171768409</c:v>
                </c:pt>
                <c:pt idx="45">
                  <c:v>-253.11894323341733</c:v>
                </c:pt>
                <c:pt idx="46">
                  <c:v>-559.58380863860668</c:v>
                </c:pt>
                <c:pt idx="47">
                  <c:v>-879.12867404379256</c:v>
                </c:pt>
                <c:pt idx="48">
                  <c:v>-1211.7535394489805</c:v>
                </c:pt>
                <c:pt idx="49">
                  <c:v>-1557.4584048541651</c:v>
                </c:pt>
                <c:pt idx="50">
                  <c:v>-1916.2432702593549</c:v>
                </c:pt>
                <c:pt idx="51">
                  <c:v>-2288.1081356645409</c:v>
                </c:pt>
                <c:pt idx="52">
                  <c:v>-2673.0530010697294</c:v>
                </c:pt>
                <c:pt idx="53">
                  <c:v>-3071.0778664749141</c:v>
                </c:pt>
                <c:pt idx="54">
                  <c:v>-3482.1827318800983</c:v>
                </c:pt>
                <c:pt idx="55">
                  <c:v>-3906.367597285288</c:v>
                </c:pt>
                <c:pt idx="56">
                  <c:v>-4343.6324626904734</c:v>
                </c:pt>
                <c:pt idx="57">
                  <c:v>-4793.9773280956615</c:v>
                </c:pt>
                <c:pt idx="58">
                  <c:v>-5257.4021935008486</c:v>
                </c:pt>
                <c:pt idx="59">
                  <c:v>-5733.9070589060357</c:v>
                </c:pt>
                <c:pt idx="60">
                  <c:v>-6223.4919243112217</c:v>
                </c:pt>
                <c:pt idx="61">
                  <c:v>-6726.1567897164095</c:v>
                </c:pt>
                <c:pt idx="62">
                  <c:v>-7241.9016551215973</c:v>
                </c:pt>
                <c:pt idx="63">
                  <c:v>-7770.7265205267877</c:v>
                </c:pt>
                <c:pt idx="64">
                  <c:v>-8312.6313859319707</c:v>
                </c:pt>
                <c:pt idx="65">
                  <c:v>-8867.6162513371564</c:v>
                </c:pt>
                <c:pt idx="66">
                  <c:v>-9435.6811167423475</c:v>
                </c:pt>
                <c:pt idx="67">
                  <c:v>-10016.825982147531</c:v>
                </c:pt>
                <c:pt idx="68">
                  <c:v>-10611.05084755272</c:v>
                </c:pt>
                <c:pt idx="69">
                  <c:v>-11218.355712957904</c:v>
                </c:pt>
                <c:pt idx="70">
                  <c:v>-11838.740578363093</c:v>
                </c:pt>
                <c:pt idx="71">
                  <c:v>-12472.20544376828</c:v>
                </c:pt>
                <c:pt idx="72">
                  <c:v>-13118.750309173467</c:v>
                </c:pt>
                <c:pt idx="73">
                  <c:v>-13778.375174578654</c:v>
                </c:pt>
                <c:pt idx="74">
                  <c:v>-14451.080039983839</c:v>
                </c:pt>
                <c:pt idx="75">
                  <c:v>-15136.864905389029</c:v>
                </c:pt>
                <c:pt idx="76">
                  <c:v>-15835.729770794211</c:v>
                </c:pt>
                <c:pt idx="77">
                  <c:v>-16547.674636199405</c:v>
                </c:pt>
                <c:pt idx="78">
                  <c:v>-17272.699501604588</c:v>
                </c:pt>
                <c:pt idx="79">
                  <c:v>-18010.804367009776</c:v>
                </c:pt>
                <c:pt idx="80">
                  <c:v>-18761.989232414959</c:v>
                </c:pt>
                <c:pt idx="81">
                  <c:v>-19526.254097820147</c:v>
                </c:pt>
                <c:pt idx="82">
                  <c:v>-20303.598963225333</c:v>
                </c:pt>
                <c:pt idx="83">
                  <c:v>-21094.023828630521</c:v>
                </c:pt>
                <c:pt idx="84">
                  <c:v>-21897.528694035707</c:v>
                </c:pt>
                <c:pt idx="85">
                  <c:v>-22714.113559440895</c:v>
                </c:pt>
                <c:pt idx="86">
                  <c:v>-23543.778424846081</c:v>
                </c:pt>
                <c:pt idx="87">
                  <c:v>-24386.523290251269</c:v>
                </c:pt>
                <c:pt idx="88">
                  <c:v>-25242.348155656458</c:v>
                </c:pt>
                <c:pt idx="89">
                  <c:v>-26111.253021061646</c:v>
                </c:pt>
                <c:pt idx="90">
                  <c:v>-26993.237886466828</c:v>
                </c:pt>
                <c:pt idx="91">
                  <c:v>-27888.302751872023</c:v>
                </c:pt>
                <c:pt idx="92">
                  <c:v>-28796.447617277208</c:v>
                </c:pt>
                <c:pt idx="93">
                  <c:v>-29717.672482682388</c:v>
                </c:pt>
                <c:pt idx="94">
                  <c:v>-30651.977348087581</c:v>
                </c:pt>
                <c:pt idx="95">
                  <c:v>-31599.362213492772</c:v>
                </c:pt>
                <c:pt idx="96">
                  <c:v>-32559.827078897957</c:v>
                </c:pt>
                <c:pt idx="97">
                  <c:v>-33533.37194430313</c:v>
                </c:pt>
                <c:pt idx="98">
                  <c:v>-34519.996809708326</c:v>
                </c:pt>
                <c:pt idx="99">
                  <c:v>-35519.701675113502</c:v>
                </c:pt>
                <c:pt idx="100">
                  <c:v>-36532.486540518701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D5-4A8F-87C4-EB658F81FE51}"/>
            </c:ext>
          </c:extLst>
        </c:ser>
        <c:ser>
          <c:idx val="2"/>
          <c:order val="2"/>
          <c:tx>
            <c:strRef>
              <c:f>'Vacuum D.E.'!$F$12:$G$12</c:f>
              <c:strCache>
                <c:ptCount val="1"/>
                <c:pt idx="0">
                  <c:v>45.000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D.E.'!$F$22:$F$122</c:f>
              <c:numCache>
                <c:formatCode>0.000</c:formatCode>
                <c:ptCount val="101"/>
                <c:pt idx="0">
                  <c:v>0</c:v>
                </c:pt>
                <c:pt idx="1">
                  <c:v>490.18999999999994</c:v>
                </c:pt>
                <c:pt idx="2">
                  <c:v>960.75999999999976</c:v>
                </c:pt>
                <c:pt idx="3">
                  <c:v>1411.7099999999998</c:v>
                </c:pt>
                <c:pt idx="4">
                  <c:v>1843.0399999999995</c:v>
                </c:pt>
                <c:pt idx="5">
                  <c:v>2254.7499999999995</c:v>
                </c:pt>
                <c:pt idx="6">
                  <c:v>2646.8399999999997</c:v>
                </c:pt>
                <c:pt idx="7">
                  <c:v>3019.3099999999995</c:v>
                </c:pt>
                <c:pt idx="8">
                  <c:v>3372.1599999999994</c:v>
                </c:pt>
                <c:pt idx="9">
                  <c:v>3705.389999999999</c:v>
                </c:pt>
                <c:pt idx="10">
                  <c:v>4018.9999999999991</c:v>
                </c:pt>
                <c:pt idx="11">
                  <c:v>4312.9899999999989</c:v>
                </c:pt>
                <c:pt idx="12">
                  <c:v>4587.3599999999988</c:v>
                </c:pt>
                <c:pt idx="13">
                  <c:v>4842.1099999999979</c:v>
                </c:pt>
                <c:pt idx="14">
                  <c:v>5077.239999999998</c:v>
                </c:pt>
                <c:pt idx="15">
                  <c:v>5292.7499999999982</c:v>
                </c:pt>
                <c:pt idx="16">
                  <c:v>5488.6399999999976</c:v>
                </c:pt>
                <c:pt idx="17">
                  <c:v>5664.909999999998</c:v>
                </c:pt>
                <c:pt idx="18">
                  <c:v>5821.5599999999977</c:v>
                </c:pt>
                <c:pt idx="19">
                  <c:v>5958.5899999999983</c:v>
                </c:pt>
                <c:pt idx="20">
                  <c:v>6075.9999999999982</c:v>
                </c:pt>
                <c:pt idx="21">
                  <c:v>6173.7899999999981</c:v>
                </c:pt>
                <c:pt idx="22">
                  <c:v>6251.9599999999982</c:v>
                </c:pt>
                <c:pt idx="23">
                  <c:v>6310.5099999999975</c:v>
                </c:pt>
                <c:pt idx="24">
                  <c:v>6349.4399999999978</c:v>
                </c:pt>
                <c:pt idx="25">
                  <c:v>6368.7499999999982</c:v>
                </c:pt>
                <c:pt idx="26">
                  <c:v>6368.4399999999969</c:v>
                </c:pt>
                <c:pt idx="27">
                  <c:v>6348.5099999999957</c:v>
                </c:pt>
                <c:pt idx="28">
                  <c:v>6308.9599999999964</c:v>
                </c:pt>
                <c:pt idx="29">
                  <c:v>6249.7899999999954</c:v>
                </c:pt>
                <c:pt idx="30">
                  <c:v>6170.9999999999964</c:v>
                </c:pt>
                <c:pt idx="31">
                  <c:v>6072.5899999999965</c:v>
                </c:pt>
                <c:pt idx="32">
                  <c:v>5954.5599999999968</c:v>
                </c:pt>
                <c:pt idx="33">
                  <c:v>5816.9099999999962</c:v>
                </c:pt>
                <c:pt idx="34">
                  <c:v>5659.6399999999958</c:v>
                </c:pt>
                <c:pt idx="35">
                  <c:v>5482.7499999999955</c:v>
                </c:pt>
                <c:pt idx="36">
                  <c:v>5286.2399999999961</c:v>
                </c:pt>
                <c:pt idx="37">
                  <c:v>5070.1099999999969</c:v>
                </c:pt>
                <c:pt idx="38">
                  <c:v>4834.3599999999951</c:v>
                </c:pt>
                <c:pt idx="39">
                  <c:v>4578.9899999999961</c:v>
                </c:pt>
                <c:pt idx="40">
                  <c:v>4303.9999999999964</c:v>
                </c:pt>
                <c:pt idx="41">
                  <c:v>4009.3899999999962</c:v>
                </c:pt>
                <c:pt idx="42">
                  <c:v>3695.1599999999958</c:v>
                </c:pt>
                <c:pt idx="43">
                  <c:v>3361.3099999999945</c:v>
                </c:pt>
                <c:pt idx="44">
                  <c:v>3007.8399999999961</c:v>
                </c:pt>
                <c:pt idx="45">
                  <c:v>2634.7499999999941</c:v>
                </c:pt>
                <c:pt idx="46">
                  <c:v>2242.0399999999945</c:v>
                </c:pt>
                <c:pt idx="47">
                  <c:v>1829.7099999999944</c:v>
                </c:pt>
                <c:pt idx="48">
                  <c:v>1397.7599999999939</c:v>
                </c:pt>
                <c:pt idx="49">
                  <c:v>946.18999999999573</c:v>
                </c:pt>
                <c:pt idx="50">
                  <c:v>474.99999999999432</c:v>
                </c:pt>
                <c:pt idx="51">
                  <c:v>-15.81000000000472</c:v>
                </c:pt>
                <c:pt idx="52">
                  <c:v>-526.24000000000706</c:v>
                </c:pt>
                <c:pt idx="53">
                  <c:v>-1056.290000000007</c:v>
                </c:pt>
                <c:pt idx="54">
                  <c:v>-1605.9600000000103</c:v>
                </c:pt>
                <c:pt idx="55">
                  <c:v>-2175.2500000000109</c:v>
                </c:pt>
                <c:pt idx="56">
                  <c:v>-2764.1600000000099</c:v>
                </c:pt>
                <c:pt idx="57">
                  <c:v>-3372.6900000000114</c:v>
                </c:pt>
                <c:pt idx="58">
                  <c:v>-4000.8400000000111</c:v>
                </c:pt>
                <c:pt idx="59">
                  <c:v>-4648.6100000000079</c:v>
                </c:pt>
                <c:pt idx="60">
                  <c:v>-5316.0000000000082</c:v>
                </c:pt>
                <c:pt idx="61">
                  <c:v>-6003.010000000012</c:v>
                </c:pt>
                <c:pt idx="62">
                  <c:v>-6709.6400000000076</c:v>
                </c:pt>
                <c:pt idx="63">
                  <c:v>-7435.8900000000122</c:v>
                </c:pt>
                <c:pt idx="64">
                  <c:v>-8181.7600000000084</c:v>
                </c:pt>
                <c:pt idx="65">
                  <c:v>-8947.2500000000073</c:v>
                </c:pt>
                <c:pt idx="66">
                  <c:v>-9732.3600000000115</c:v>
                </c:pt>
                <c:pt idx="67">
                  <c:v>-10537.090000000011</c:v>
                </c:pt>
                <c:pt idx="68">
                  <c:v>-11361.44000000001</c:v>
                </c:pt>
                <c:pt idx="69">
                  <c:v>-12205.410000000013</c:v>
                </c:pt>
                <c:pt idx="70">
                  <c:v>-13069.000000000011</c:v>
                </c:pt>
                <c:pt idx="71">
                  <c:v>-13952.210000000008</c:v>
                </c:pt>
                <c:pt idx="72">
                  <c:v>-14855.040000000008</c:v>
                </c:pt>
                <c:pt idx="73">
                  <c:v>-15777.490000000005</c:v>
                </c:pt>
                <c:pt idx="74">
                  <c:v>-16719.560000000009</c:v>
                </c:pt>
                <c:pt idx="75">
                  <c:v>-17681.250000000007</c:v>
                </c:pt>
                <c:pt idx="76">
                  <c:v>-18662.560000000012</c:v>
                </c:pt>
                <c:pt idx="77">
                  <c:v>-19663.490000000009</c:v>
                </c:pt>
                <c:pt idx="78">
                  <c:v>-20684.040000000012</c:v>
                </c:pt>
                <c:pt idx="79">
                  <c:v>-21724.21000000001</c:v>
                </c:pt>
                <c:pt idx="80">
                  <c:v>-22784.000000000007</c:v>
                </c:pt>
                <c:pt idx="81">
                  <c:v>-23863.410000000014</c:v>
                </c:pt>
                <c:pt idx="82">
                  <c:v>-24962.44000000001</c:v>
                </c:pt>
                <c:pt idx="83">
                  <c:v>-26081.090000000011</c:v>
                </c:pt>
                <c:pt idx="84">
                  <c:v>-27219.360000000011</c:v>
                </c:pt>
                <c:pt idx="85">
                  <c:v>-28377.250000000011</c:v>
                </c:pt>
                <c:pt idx="86">
                  <c:v>-29554.760000000017</c:v>
                </c:pt>
                <c:pt idx="87">
                  <c:v>-30751.89000000001</c:v>
                </c:pt>
                <c:pt idx="88">
                  <c:v>-31968.64000000001</c:v>
                </c:pt>
                <c:pt idx="89">
                  <c:v>-33205.010000000009</c:v>
                </c:pt>
                <c:pt idx="90">
                  <c:v>-34461.000000000022</c:v>
                </c:pt>
                <c:pt idx="91">
                  <c:v>-35736.610000000015</c:v>
                </c:pt>
                <c:pt idx="92">
                  <c:v>-37031.840000000018</c:v>
                </c:pt>
                <c:pt idx="93">
                  <c:v>-38346.690000000017</c:v>
                </c:pt>
                <c:pt idx="94">
                  <c:v>-39681.160000000018</c:v>
                </c:pt>
                <c:pt idx="95">
                  <c:v>-41035.250000000015</c:v>
                </c:pt>
                <c:pt idx="96">
                  <c:v>-42408.960000000021</c:v>
                </c:pt>
                <c:pt idx="97">
                  <c:v>-43802.290000000008</c:v>
                </c:pt>
                <c:pt idx="98">
                  <c:v>-45215.240000000013</c:v>
                </c:pt>
                <c:pt idx="99">
                  <c:v>-46647.810000000019</c:v>
                </c:pt>
                <c:pt idx="100">
                  <c:v>-48100.000000000015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D5-4A8F-87C4-EB658F81FE51}"/>
            </c:ext>
          </c:extLst>
        </c:ser>
        <c:ser>
          <c:idx val="3"/>
          <c:order val="3"/>
          <c:tx>
            <c:strRef>
              <c:f>'Vacuum D.E.'!$H$12:$I$12</c:f>
              <c:strCache>
                <c:ptCount val="1"/>
                <c:pt idx="0">
                  <c:v>60.000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D.E.'!$H$22:$H$122</c:f>
              <c:numCache>
                <c:formatCode>0.000</c:formatCode>
                <c:ptCount val="101"/>
                <c:pt idx="0">
                  <c:v>0</c:v>
                </c:pt>
                <c:pt idx="1">
                  <c:v>846.40540378443848</c:v>
                </c:pt>
                <c:pt idx="2">
                  <c:v>1653.5708075688767</c:v>
                </c:pt>
                <c:pt idx="3">
                  <c:v>2421.4962113533156</c:v>
                </c:pt>
                <c:pt idx="4">
                  <c:v>3150.1816151377534</c:v>
                </c:pt>
                <c:pt idx="5">
                  <c:v>3839.6270189221923</c:v>
                </c:pt>
                <c:pt idx="6">
                  <c:v>4489.8324227066314</c:v>
                </c:pt>
                <c:pt idx="7">
                  <c:v>5100.7978264910689</c:v>
                </c:pt>
                <c:pt idx="8">
                  <c:v>5672.5232302755076</c:v>
                </c:pt>
                <c:pt idx="9">
                  <c:v>6205.0086340599464</c:v>
                </c:pt>
                <c:pt idx="10">
                  <c:v>6698.2540378443846</c:v>
                </c:pt>
                <c:pt idx="11">
                  <c:v>7152.259441628823</c:v>
                </c:pt>
                <c:pt idx="12">
                  <c:v>7567.0248454132634</c:v>
                </c:pt>
                <c:pt idx="13">
                  <c:v>7942.5502491977013</c:v>
                </c:pt>
                <c:pt idx="14">
                  <c:v>8278.8356529821394</c:v>
                </c:pt>
                <c:pt idx="15">
                  <c:v>8575.8810567665769</c:v>
                </c:pt>
                <c:pt idx="16">
                  <c:v>8833.6864605510164</c:v>
                </c:pt>
                <c:pt idx="17">
                  <c:v>9052.2518643354579</c:v>
                </c:pt>
                <c:pt idx="18">
                  <c:v>9231.5772681198941</c:v>
                </c:pt>
                <c:pt idx="19">
                  <c:v>9371.6626719043325</c:v>
                </c:pt>
                <c:pt idx="20">
                  <c:v>9472.508075688771</c:v>
                </c:pt>
                <c:pt idx="21">
                  <c:v>9534.1134794732116</c:v>
                </c:pt>
                <c:pt idx="22">
                  <c:v>9556.4788832576487</c:v>
                </c:pt>
                <c:pt idx="23">
                  <c:v>9539.6042870420879</c:v>
                </c:pt>
                <c:pt idx="24">
                  <c:v>9483.4896908265291</c:v>
                </c:pt>
                <c:pt idx="25">
                  <c:v>9388.1350946109669</c:v>
                </c:pt>
                <c:pt idx="26">
                  <c:v>9253.5404983954068</c:v>
                </c:pt>
                <c:pt idx="27">
                  <c:v>9079.705902179845</c:v>
                </c:pt>
                <c:pt idx="28">
                  <c:v>8866.6313059642853</c:v>
                </c:pt>
                <c:pt idx="29">
                  <c:v>8614.3167097487203</c:v>
                </c:pt>
                <c:pt idx="30">
                  <c:v>8322.7621135331592</c:v>
                </c:pt>
                <c:pt idx="31">
                  <c:v>7991.967517317602</c:v>
                </c:pt>
                <c:pt idx="32">
                  <c:v>7621.9329211020377</c:v>
                </c:pt>
                <c:pt idx="33">
                  <c:v>7212.6583248864763</c:v>
                </c:pt>
                <c:pt idx="34">
                  <c:v>6764.1437286709188</c:v>
                </c:pt>
                <c:pt idx="35">
                  <c:v>6276.3891324553588</c:v>
                </c:pt>
                <c:pt idx="36">
                  <c:v>5749.3945362397935</c:v>
                </c:pt>
                <c:pt idx="37">
                  <c:v>5183.1599400242339</c:v>
                </c:pt>
                <c:pt idx="38">
                  <c:v>4577.6853438086728</c:v>
                </c:pt>
                <c:pt idx="39">
                  <c:v>3932.9707475931118</c:v>
                </c:pt>
                <c:pt idx="40">
                  <c:v>3249.0161513775492</c:v>
                </c:pt>
                <c:pt idx="41">
                  <c:v>2525.8215551619969</c:v>
                </c:pt>
                <c:pt idx="42">
                  <c:v>1763.3869589464325</c:v>
                </c:pt>
                <c:pt idx="43">
                  <c:v>961.7123627308672</c:v>
                </c:pt>
                <c:pt idx="44">
                  <c:v>120.79776651530665</c:v>
                </c:pt>
                <c:pt idx="45">
                  <c:v>-759.35682970024914</c:v>
                </c:pt>
                <c:pt idx="46">
                  <c:v>-1678.7514259158115</c:v>
                </c:pt>
                <c:pt idx="47">
                  <c:v>-2637.3860221313748</c:v>
                </c:pt>
                <c:pt idx="48">
                  <c:v>-3635.2606183469279</c:v>
                </c:pt>
                <c:pt idx="49">
                  <c:v>-4672.3752145624931</c:v>
                </c:pt>
                <c:pt idx="50">
                  <c:v>-5748.7298107780534</c:v>
                </c:pt>
                <c:pt idx="51">
                  <c:v>-6864.3244069936145</c:v>
                </c:pt>
                <c:pt idx="52">
                  <c:v>-8019.1590032091708</c:v>
                </c:pt>
                <c:pt idx="53">
                  <c:v>-9213.2335994247333</c:v>
                </c:pt>
                <c:pt idx="54">
                  <c:v>-10446.548195640293</c:v>
                </c:pt>
                <c:pt idx="55">
                  <c:v>-11719.102791855858</c:v>
                </c:pt>
                <c:pt idx="56">
                  <c:v>-13030.897388071411</c:v>
                </c:pt>
                <c:pt idx="57">
                  <c:v>-14381.931984286979</c:v>
                </c:pt>
                <c:pt idx="58">
                  <c:v>-15772.206580502541</c:v>
                </c:pt>
                <c:pt idx="59">
                  <c:v>-17201.721176718092</c:v>
                </c:pt>
                <c:pt idx="60">
                  <c:v>-18670.475772933663</c:v>
                </c:pt>
                <c:pt idx="61">
                  <c:v>-20178.470369149214</c:v>
                </c:pt>
                <c:pt idx="62">
                  <c:v>-21725.704965364777</c:v>
                </c:pt>
                <c:pt idx="63">
                  <c:v>-23312.179561580342</c:v>
                </c:pt>
                <c:pt idx="64">
                  <c:v>-24937.894157795905</c:v>
                </c:pt>
                <c:pt idx="65">
                  <c:v>-26602.848754011451</c:v>
                </c:pt>
                <c:pt idx="66">
                  <c:v>-28307.043350227024</c:v>
                </c:pt>
                <c:pt idx="67">
                  <c:v>-30050.477946442585</c:v>
                </c:pt>
                <c:pt idx="68">
                  <c:v>-31833.152542658139</c:v>
                </c:pt>
                <c:pt idx="69">
                  <c:v>-33655.067138873696</c:v>
                </c:pt>
                <c:pt idx="70">
                  <c:v>-35516.221735089253</c:v>
                </c:pt>
                <c:pt idx="71">
                  <c:v>-37416.616331304831</c:v>
                </c:pt>
                <c:pt idx="72">
                  <c:v>-39356.250927520385</c:v>
                </c:pt>
                <c:pt idx="73">
                  <c:v>-41335.125523735929</c:v>
                </c:pt>
                <c:pt idx="74">
                  <c:v>-43353.240119951501</c:v>
                </c:pt>
                <c:pt idx="75">
                  <c:v>-45410.594716167056</c:v>
                </c:pt>
                <c:pt idx="76">
                  <c:v>-47507.18931238263</c:v>
                </c:pt>
                <c:pt idx="77">
                  <c:v>-49643.023908598181</c:v>
                </c:pt>
                <c:pt idx="78">
                  <c:v>-51818.098504813745</c:v>
                </c:pt>
                <c:pt idx="79">
                  <c:v>-54032.413101029306</c:v>
                </c:pt>
                <c:pt idx="80">
                  <c:v>-56285.967697244872</c:v>
                </c:pt>
                <c:pt idx="81">
                  <c:v>-58578.762293460422</c:v>
                </c:pt>
                <c:pt idx="82">
                  <c:v>-60910.796889675963</c:v>
                </c:pt>
                <c:pt idx="83">
                  <c:v>-63282.071485891538</c:v>
                </c:pt>
                <c:pt idx="84">
                  <c:v>-65692.586082107096</c:v>
                </c:pt>
                <c:pt idx="85">
                  <c:v>-68142.340678322653</c:v>
                </c:pt>
                <c:pt idx="86">
                  <c:v>-70631.335274538229</c:v>
                </c:pt>
                <c:pt idx="87">
                  <c:v>-73159.569870753767</c:v>
                </c:pt>
                <c:pt idx="88">
                  <c:v>-75727.044466969353</c:v>
                </c:pt>
                <c:pt idx="89">
                  <c:v>-78333.759063184902</c:v>
                </c:pt>
                <c:pt idx="90">
                  <c:v>-80979.713659400455</c:v>
                </c:pt>
                <c:pt idx="91">
                  <c:v>-83664.908255616014</c:v>
                </c:pt>
                <c:pt idx="92">
                  <c:v>-86389.342851831578</c:v>
                </c:pt>
                <c:pt idx="93">
                  <c:v>-89153.017448047132</c:v>
                </c:pt>
                <c:pt idx="94">
                  <c:v>-91955.932044262707</c:v>
                </c:pt>
                <c:pt idx="95">
                  <c:v>-94798.086640478257</c:v>
                </c:pt>
                <c:pt idx="96">
                  <c:v>-97679.481236693799</c:v>
                </c:pt>
                <c:pt idx="97">
                  <c:v>-100600.11583290937</c:v>
                </c:pt>
                <c:pt idx="98">
                  <c:v>-103559.99042912494</c:v>
                </c:pt>
                <c:pt idx="99">
                  <c:v>-106559.1050253405</c:v>
                </c:pt>
                <c:pt idx="100">
                  <c:v>-109597.45962155605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D5-4A8F-87C4-EB658F81FE51}"/>
            </c:ext>
          </c:extLst>
        </c:ser>
        <c:ser>
          <c:idx val="4"/>
          <c:order val="4"/>
          <c:tx>
            <c:strRef>
              <c:f>'Vacuum D.E.'!$K$16</c:f>
              <c:strCache>
                <c:ptCount val="1"/>
                <c:pt idx="0">
                  <c:v>Trajectory Envelope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D.E.'!$K$22:$K$122</c:f>
              <c:numCache>
                <c:formatCode>0.000</c:formatCode>
                <c:ptCount val="101"/>
                <c:pt idx="0">
                  <c:v>12742.099898063201</c:v>
                </c:pt>
                <c:pt idx="1">
                  <c:v>12737.194898063201</c:v>
                </c:pt>
                <c:pt idx="2">
                  <c:v>12722.4798980632</c:v>
                </c:pt>
                <c:pt idx="3">
                  <c:v>12697.954898063201</c:v>
                </c:pt>
                <c:pt idx="4">
                  <c:v>12663.6198980632</c:v>
                </c:pt>
                <c:pt idx="5">
                  <c:v>12619.474898063201</c:v>
                </c:pt>
                <c:pt idx="6">
                  <c:v>12565.519898063201</c:v>
                </c:pt>
                <c:pt idx="7">
                  <c:v>12501.7548980632</c:v>
                </c:pt>
                <c:pt idx="8">
                  <c:v>12428.179898063201</c:v>
                </c:pt>
                <c:pt idx="9">
                  <c:v>12344.794898063201</c:v>
                </c:pt>
                <c:pt idx="10">
                  <c:v>12251.599898063201</c:v>
                </c:pt>
                <c:pt idx="11">
                  <c:v>12148.5948980632</c:v>
                </c:pt>
                <c:pt idx="12">
                  <c:v>12035.779898063201</c:v>
                </c:pt>
                <c:pt idx="13">
                  <c:v>11913.1548980632</c:v>
                </c:pt>
                <c:pt idx="14">
                  <c:v>11780.7198980632</c:v>
                </c:pt>
                <c:pt idx="15">
                  <c:v>11638.474898063201</c:v>
                </c:pt>
                <c:pt idx="16">
                  <c:v>11486.419898063201</c:v>
                </c:pt>
                <c:pt idx="17">
                  <c:v>11324.554898063201</c:v>
                </c:pt>
                <c:pt idx="18">
                  <c:v>11152.8798980632</c:v>
                </c:pt>
                <c:pt idx="19">
                  <c:v>10971.394898063201</c:v>
                </c:pt>
                <c:pt idx="20">
                  <c:v>10780.099898063199</c:v>
                </c:pt>
                <c:pt idx="21">
                  <c:v>10578.9948980632</c:v>
                </c:pt>
                <c:pt idx="22">
                  <c:v>10368.079898063201</c:v>
                </c:pt>
                <c:pt idx="23">
                  <c:v>10147.3548980632</c:v>
                </c:pt>
                <c:pt idx="24">
                  <c:v>9916.8198980632005</c:v>
                </c:pt>
                <c:pt idx="25">
                  <c:v>9676.4748980632012</c:v>
                </c:pt>
                <c:pt idx="26">
                  <c:v>9426.3198980632005</c:v>
                </c:pt>
                <c:pt idx="27">
                  <c:v>9166.3548980632004</c:v>
                </c:pt>
                <c:pt idx="28">
                  <c:v>8896.5798980632007</c:v>
                </c:pt>
                <c:pt idx="29">
                  <c:v>8616.9948980631998</c:v>
                </c:pt>
                <c:pt idx="30">
                  <c:v>8327.5998980632012</c:v>
                </c:pt>
                <c:pt idx="31">
                  <c:v>8028.3948980632003</c:v>
                </c:pt>
                <c:pt idx="32">
                  <c:v>7719.3798980632009</c:v>
                </c:pt>
                <c:pt idx="33">
                  <c:v>7400.5548980632002</c:v>
                </c:pt>
                <c:pt idx="34">
                  <c:v>7071.9198980632</c:v>
                </c:pt>
                <c:pt idx="35">
                  <c:v>6733.4748980632003</c:v>
                </c:pt>
                <c:pt idx="36">
                  <c:v>6385.2198980632002</c:v>
                </c:pt>
                <c:pt idx="37">
                  <c:v>6027.1548980632006</c:v>
                </c:pt>
                <c:pt idx="38">
                  <c:v>5659.2798980631997</c:v>
                </c:pt>
                <c:pt idx="39">
                  <c:v>5281.5948980632002</c:v>
                </c:pt>
                <c:pt idx="40">
                  <c:v>4894.0998980632003</c:v>
                </c:pt>
                <c:pt idx="41">
                  <c:v>4496.7948980632</c:v>
                </c:pt>
                <c:pt idx="42">
                  <c:v>4089.6798980631997</c:v>
                </c:pt>
                <c:pt idx="43">
                  <c:v>3672.7548980631996</c:v>
                </c:pt>
                <c:pt idx="44">
                  <c:v>3246.0198980631999</c:v>
                </c:pt>
                <c:pt idx="45">
                  <c:v>2809.4748980631989</c:v>
                </c:pt>
                <c:pt idx="46">
                  <c:v>2363.1198980631993</c:v>
                </c:pt>
                <c:pt idx="47">
                  <c:v>1906.9548980631994</c:v>
                </c:pt>
                <c:pt idx="48">
                  <c:v>1440.979898063199</c:v>
                </c:pt>
                <c:pt idx="49">
                  <c:v>965.19489806319996</c:v>
                </c:pt>
                <c:pt idx="50">
                  <c:v>479.59989806319925</c:v>
                </c:pt>
                <c:pt idx="51">
                  <c:v>-15.80510193680027</c:v>
                </c:pt>
                <c:pt idx="52">
                  <c:v>-521.02010193680007</c:v>
                </c:pt>
                <c:pt idx="53">
                  <c:v>-1036.0451019367999</c:v>
                </c:pt>
                <c:pt idx="54">
                  <c:v>-1560.8801019368016</c:v>
                </c:pt>
                <c:pt idx="55">
                  <c:v>-2095.525101936802</c:v>
                </c:pt>
                <c:pt idx="56">
                  <c:v>-2639.9801019368015</c:v>
                </c:pt>
                <c:pt idx="57">
                  <c:v>-3194.2451019368023</c:v>
                </c:pt>
                <c:pt idx="58">
                  <c:v>-3758.3201019368021</c:v>
                </c:pt>
                <c:pt idx="59">
                  <c:v>-4332.2051019368</c:v>
                </c:pt>
                <c:pt idx="60">
                  <c:v>-4915.9001019368006</c:v>
                </c:pt>
                <c:pt idx="61">
                  <c:v>-5509.4051019368026</c:v>
                </c:pt>
                <c:pt idx="62">
                  <c:v>-6112.7201019368003</c:v>
                </c:pt>
                <c:pt idx="63">
                  <c:v>-6725.8451019368022</c:v>
                </c:pt>
                <c:pt idx="64">
                  <c:v>-7348.7801019368007</c:v>
                </c:pt>
                <c:pt idx="65">
                  <c:v>-7981.5251019368006</c:v>
                </c:pt>
                <c:pt idx="66">
                  <c:v>-8624.0801019368027</c:v>
                </c:pt>
                <c:pt idx="67">
                  <c:v>-9276.4451019368025</c:v>
                </c:pt>
                <c:pt idx="68">
                  <c:v>-9938.6201019368018</c:v>
                </c:pt>
                <c:pt idx="69">
                  <c:v>-10610.605101936802</c:v>
                </c:pt>
                <c:pt idx="70">
                  <c:v>-11292.400101936802</c:v>
                </c:pt>
                <c:pt idx="71">
                  <c:v>-11984.0051019368</c:v>
                </c:pt>
                <c:pt idx="72">
                  <c:v>-12685.420101936801</c:v>
                </c:pt>
                <c:pt idx="73">
                  <c:v>-13396.645101936798</c:v>
                </c:pt>
                <c:pt idx="74">
                  <c:v>-14117.680101936799</c:v>
                </c:pt>
                <c:pt idx="75">
                  <c:v>-14848.525101936797</c:v>
                </c:pt>
                <c:pt idx="76">
                  <c:v>-15589.180101936801</c:v>
                </c:pt>
                <c:pt idx="77">
                  <c:v>-16339.6451019368</c:v>
                </c:pt>
                <c:pt idx="78">
                  <c:v>-17099.920101936801</c:v>
                </c:pt>
                <c:pt idx="79">
                  <c:v>-17870.0051019368</c:v>
                </c:pt>
                <c:pt idx="80">
                  <c:v>-18649.900101936801</c:v>
                </c:pt>
                <c:pt idx="81">
                  <c:v>-19439.605101936802</c:v>
                </c:pt>
                <c:pt idx="82">
                  <c:v>-20239.120101936798</c:v>
                </c:pt>
                <c:pt idx="83">
                  <c:v>-21048.445101936803</c:v>
                </c:pt>
                <c:pt idx="84">
                  <c:v>-21867.580101936801</c:v>
                </c:pt>
                <c:pt idx="85">
                  <c:v>-22696.525101936801</c:v>
                </c:pt>
                <c:pt idx="86">
                  <c:v>-23535.280101936802</c:v>
                </c:pt>
                <c:pt idx="87">
                  <c:v>-24383.8451019368</c:v>
                </c:pt>
                <c:pt idx="88">
                  <c:v>-25242.2201019368</c:v>
                </c:pt>
                <c:pt idx="89">
                  <c:v>-26110.405101936802</c:v>
                </c:pt>
                <c:pt idx="90">
                  <c:v>-26988.400101936804</c:v>
                </c:pt>
                <c:pt idx="91">
                  <c:v>-27876.205101936801</c:v>
                </c:pt>
                <c:pt idx="92">
                  <c:v>-28773.820101936803</c:v>
                </c:pt>
                <c:pt idx="93">
                  <c:v>-29681.245101936805</c:v>
                </c:pt>
                <c:pt idx="94">
                  <c:v>-30598.480101936802</c:v>
                </c:pt>
                <c:pt idx="95">
                  <c:v>-31525.525101936801</c:v>
                </c:pt>
                <c:pt idx="96">
                  <c:v>-32462.380101936804</c:v>
                </c:pt>
                <c:pt idx="97">
                  <c:v>-33409.045101936797</c:v>
                </c:pt>
                <c:pt idx="98">
                  <c:v>-34365.520101936803</c:v>
                </c:pt>
                <c:pt idx="99">
                  <c:v>-35331.805101936807</c:v>
                </c:pt>
                <c:pt idx="100">
                  <c:v>-36307.900101936801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D5-4A8F-87C4-EB658F81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6847"/>
        <c:axId val="7148764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'Vacuum D.E.'!$B$12:$C$12</c15:sqref>
                        </c15:formulaRef>
                      </c:ext>
                    </c:extLst>
                    <c:strCache>
                      <c:ptCount val="1"/>
                      <c:pt idx="0">
                        <c:v>0.000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'Vacuum D.E.'!$A$22:$A$122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'Vacuum D.E.'!$B$22:$B$122</c15:sqref>
                        </c15:formulaRef>
                      </c:ext>
                    </c:extLst>
                    <c:numCache>
                      <c:formatCode>0.000</c:formatCode>
                      <c:ptCount val="101"/>
                      <c:pt idx="0">
                        <c:v>0</c:v>
                      </c:pt>
                      <c:pt idx="1">
                        <c:v>-4.9050000000000002</c:v>
                      </c:pt>
                      <c:pt idx="2">
                        <c:v>-19.62</c:v>
                      </c:pt>
                      <c:pt idx="3">
                        <c:v>-44.145000000000003</c:v>
                      </c:pt>
                      <c:pt idx="4">
                        <c:v>-78.48</c:v>
                      </c:pt>
                      <c:pt idx="5">
                        <c:v>-122.625</c:v>
                      </c:pt>
                      <c:pt idx="6">
                        <c:v>-176.58</c:v>
                      </c:pt>
                      <c:pt idx="7">
                        <c:v>-240.34500000000003</c:v>
                      </c:pt>
                      <c:pt idx="8">
                        <c:v>-313.92</c:v>
                      </c:pt>
                      <c:pt idx="9">
                        <c:v>-397.30500000000001</c:v>
                      </c:pt>
                      <c:pt idx="10">
                        <c:v>-490.5</c:v>
                      </c:pt>
                      <c:pt idx="11">
                        <c:v>-593.505</c:v>
                      </c:pt>
                      <c:pt idx="12">
                        <c:v>-706.32</c:v>
                      </c:pt>
                      <c:pt idx="13">
                        <c:v>-828.94500000000005</c:v>
                      </c:pt>
                      <c:pt idx="14">
                        <c:v>-961.38000000000011</c:v>
                      </c:pt>
                      <c:pt idx="15">
                        <c:v>-1103.625</c:v>
                      </c:pt>
                      <c:pt idx="16">
                        <c:v>-1255.68</c:v>
                      </c:pt>
                      <c:pt idx="17">
                        <c:v>-1417.5450000000001</c:v>
                      </c:pt>
                      <c:pt idx="18">
                        <c:v>-1589.22</c:v>
                      </c:pt>
                      <c:pt idx="19">
                        <c:v>-1770.7050000000002</c:v>
                      </c:pt>
                      <c:pt idx="20">
                        <c:v>-1962</c:v>
                      </c:pt>
                      <c:pt idx="21">
                        <c:v>-2163.105</c:v>
                      </c:pt>
                      <c:pt idx="22">
                        <c:v>-2374.02</c:v>
                      </c:pt>
                      <c:pt idx="23">
                        <c:v>-2594.7450000000003</c:v>
                      </c:pt>
                      <c:pt idx="24">
                        <c:v>-2825.28</c:v>
                      </c:pt>
                      <c:pt idx="25">
                        <c:v>-3065.6250000000005</c:v>
                      </c:pt>
                      <c:pt idx="26">
                        <c:v>-3315.78</c:v>
                      </c:pt>
                      <c:pt idx="27">
                        <c:v>-3575.7450000000008</c:v>
                      </c:pt>
                      <c:pt idx="28">
                        <c:v>-3845.5200000000004</c:v>
                      </c:pt>
                      <c:pt idx="29">
                        <c:v>-4125.1050000000005</c:v>
                      </c:pt>
                      <c:pt idx="30">
                        <c:v>-4414.5</c:v>
                      </c:pt>
                      <c:pt idx="31">
                        <c:v>-4713.7049999999999</c:v>
                      </c:pt>
                      <c:pt idx="32">
                        <c:v>-5022.72</c:v>
                      </c:pt>
                      <c:pt idx="33">
                        <c:v>-5341.545000000001</c:v>
                      </c:pt>
                      <c:pt idx="34">
                        <c:v>-5670.18</c:v>
                      </c:pt>
                      <c:pt idx="35">
                        <c:v>-6008.6250000000009</c:v>
                      </c:pt>
                      <c:pt idx="36">
                        <c:v>-6356.88</c:v>
                      </c:pt>
                      <c:pt idx="37">
                        <c:v>-6714.9449999999997</c:v>
                      </c:pt>
                      <c:pt idx="38">
                        <c:v>-7082.8200000000006</c:v>
                      </c:pt>
                      <c:pt idx="39">
                        <c:v>-7460.505000000001</c:v>
                      </c:pt>
                      <c:pt idx="40">
                        <c:v>-7848</c:v>
                      </c:pt>
                      <c:pt idx="41">
                        <c:v>-8245.3050000000003</c:v>
                      </c:pt>
                      <c:pt idx="42">
                        <c:v>-8652.42</c:v>
                      </c:pt>
                      <c:pt idx="43">
                        <c:v>-9069.3450000000012</c:v>
                      </c:pt>
                      <c:pt idx="44">
                        <c:v>-9496.08</c:v>
                      </c:pt>
                      <c:pt idx="45">
                        <c:v>-9932.6250000000018</c:v>
                      </c:pt>
                      <c:pt idx="46">
                        <c:v>-10378.980000000001</c:v>
                      </c:pt>
                      <c:pt idx="47">
                        <c:v>-10835.145000000002</c:v>
                      </c:pt>
                      <c:pt idx="48">
                        <c:v>-11301.12</c:v>
                      </c:pt>
                      <c:pt idx="49">
                        <c:v>-11776.905000000001</c:v>
                      </c:pt>
                      <c:pt idx="50">
                        <c:v>-12262.500000000002</c:v>
                      </c:pt>
                      <c:pt idx="51">
                        <c:v>-12757.905000000001</c:v>
                      </c:pt>
                      <c:pt idx="52">
                        <c:v>-13263.12</c:v>
                      </c:pt>
                      <c:pt idx="53">
                        <c:v>-13778.145</c:v>
                      </c:pt>
                      <c:pt idx="54">
                        <c:v>-14302.980000000003</c:v>
                      </c:pt>
                      <c:pt idx="55">
                        <c:v>-14837.625000000004</c:v>
                      </c:pt>
                      <c:pt idx="56">
                        <c:v>-15382.080000000002</c:v>
                      </c:pt>
                      <c:pt idx="57">
                        <c:v>-15936.345000000003</c:v>
                      </c:pt>
                      <c:pt idx="58">
                        <c:v>-16500.420000000002</c:v>
                      </c:pt>
                      <c:pt idx="59">
                        <c:v>-17074.305</c:v>
                      </c:pt>
                      <c:pt idx="60">
                        <c:v>-17658</c:v>
                      </c:pt>
                      <c:pt idx="61">
                        <c:v>-18251.505000000005</c:v>
                      </c:pt>
                      <c:pt idx="62">
                        <c:v>-18854.82</c:v>
                      </c:pt>
                      <c:pt idx="63">
                        <c:v>-19467.945000000003</c:v>
                      </c:pt>
                      <c:pt idx="64">
                        <c:v>-20090.88</c:v>
                      </c:pt>
                      <c:pt idx="65">
                        <c:v>-20723.625</c:v>
                      </c:pt>
                      <c:pt idx="66">
                        <c:v>-21366.180000000004</c:v>
                      </c:pt>
                      <c:pt idx="67">
                        <c:v>-22018.545000000002</c:v>
                      </c:pt>
                      <c:pt idx="68">
                        <c:v>-22680.720000000001</c:v>
                      </c:pt>
                      <c:pt idx="69">
                        <c:v>-23352.705000000002</c:v>
                      </c:pt>
                      <c:pt idx="70">
                        <c:v>-24034.500000000004</c:v>
                      </c:pt>
                      <c:pt idx="71">
                        <c:v>-24726.105</c:v>
                      </c:pt>
                      <c:pt idx="72">
                        <c:v>-25427.52</c:v>
                      </c:pt>
                      <c:pt idx="73">
                        <c:v>-26138.744999999999</c:v>
                      </c:pt>
                      <c:pt idx="74">
                        <c:v>-26859.78</c:v>
                      </c:pt>
                      <c:pt idx="75">
                        <c:v>-27590.625</c:v>
                      </c:pt>
                      <c:pt idx="76">
                        <c:v>-28331.280000000002</c:v>
                      </c:pt>
                      <c:pt idx="77">
                        <c:v>-29081.745000000003</c:v>
                      </c:pt>
                      <c:pt idx="78">
                        <c:v>-29842.020000000004</c:v>
                      </c:pt>
                      <c:pt idx="79">
                        <c:v>-30612.105000000003</c:v>
                      </c:pt>
                      <c:pt idx="80">
                        <c:v>-31392</c:v>
                      </c:pt>
                      <c:pt idx="81">
                        <c:v>-32181.705000000005</c:v>
                      </c:pt>
                      <c:pt idx="82">
                        <c:v>-32981.22</c:v>
                      </c:pt>
                      <c:pt idx="83">
                        <c:v>-33790.545000000006</c:v>
                      </c:pt>
                      <c:pt idx="84">
                        <c:v>-34609.68</c:v>
                      </c:pt>
                      <c:pt idx="85">
                        <c:v>-35438.625</c:v>
                      </c:pt>
                      <c:pt idx="86">
                        <c:v>-36277.380000000005</c:v>
                      </c:pt>
                      <c:pt idx="87">
                        <c:v>-37125.945</c:v>
                      </c:pt>
                      <c:pt idx="88">
                        <c:v>-37984.32</c:v>
                      </c:pt>
                      <c:pt idx="89">
                        <c:v>-38852.505000000005</c:v>
                      </c:pt>
                      <c:pt idx="90">
                        <c:v>-39730.500000000007</c:v>
                      </c:pt>
                      <c:pt idx="91">
                        <c:v>-40618.305</c:v>
                      </c:pt>
                      <c:pt idx="92">
                        <c:v>-41515.920000000006</c:v>
                      </c:pt>
                      <c:pt idx="93">
                        <c:v>-42423.345000000008</c:v>
                      </c:pt>
                      <c:pt idx="94">
                        <c:v>-43340.580000000009</c:v>
                      </c:pt>
                      <c:pt idx="95">
                        <c:v>-44267.625000000007</c:v>
                      </c:pt>
                      <c:pt idx="96">
                        <c:v>-45204.480000000003</c:v>
                      </c:pt>
                      <c:pt idx="97">
                        <c:v>-46151.145000000004</c:v>
                      </c:pt>
                      <c:pt idx="98">
                        <c:v>-47107.62</c:v>
                      </c:pt>
                      <c:pt idx="99">
                        <c:v>-48073.905000000006</c:v>
                      </c:pt>
                      <c:pt idx="100">
                        <c:v>-49050.000000000007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57D5-4A8F-87C4-EB658F81FE51}"/>
                  </c:ext>
                </c:extLst>
              </c15:ser>
            </c15:filteredScatterSeries>
          </c:ext>
        </c:extLst>
      </c:scatterChart>
      <c:valAx>
        <c:axId val="886436847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76463"/>
        <c:crosses val="autoZero"/>
        <c:crossBetween val="midCat"/>
      </c:valAx>
      <c:valAx>
        <c:axId val="714876463"/>
        <c:scaling>
          <c:orientation val="minMax"/>
          <c:min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Vacuum</a:t>
            </a:r>
            <a:r>
              <a:rPr lang="en-CA" baseline="0"/>
              <a:t> Trajectory Energy vs Range, Shooting Angle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'Vacuum D.E.'!$B$12:$C$12</c:f>
              <c:strCache>
                <c:ptCount val="1"/>
                <c:pt idx="0">
                  <c:v>0.000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D.E.'!$C$22:$C$122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12.154472620786986</c:v>
                </c:pt>
                <c:pt idx="2">
                  <c:v>12.168503608147951</c:v>
                </c:pt>
                <c:pt idx="3">
                  <c:v>12.191888587082891</c:v>
                </c:pt>
                <c:pt idx="4">
                  <c:v>12.224627557591809</c:v>
                </c:pt>
                <c:pt idx="5">
                  <c:v>12.266720519674704</c:v>
                </c:pt>
                <c:pt idx="6">
                  <c:v>12.318167473331574</c:v>
                </c:pt>
                <c:pt idx="7">
                  <c:v>12.378968418562422</c:v>
                </c:pt>
                <c:pt idx="8">
                  <c:v>12.449123355367245</c:v>
                </c:pt>
                <c:pt idx="9">
                  <c:v>12.528632283746045</c:v>
                </c:pt>
                <c:pt idx="10">
                  <c:v>12.617495203698823</c:v>
                </c:pt>
                <c:pt idx="11">
                  <c:v>12.715712115225577</c:v>
                </c:pt>
                <c:pt idx="12">
                  <c:v>12.823283018326306</c:v>
                </c:pt>
                <c:pt idx="13">
                  <c:v>12.940207913001013</c:v>
                </c:pt>
                <c:pt idx="14">
                  <c:v>13.066486799249695</c:v>
                </c:pt>
                <c:pt idx="15">
                  <c:v>13.202119677072353</c:v>
                </c:pt>
                <c:pt idx="16">
                  <c:v>13.347106546468989</c:v>
                </c:pt>
                <c:pt idx="17">
                  <c:v>13.501447407439603</c:v>
                </c:pt>
                <c:pt idx="18">
                  <c:v>13.66514225998419</c:v>
                </c:pt>
                <c:pt idx="19">
                  <c:v>13.838191104102755</c:v>
                </c:pt>
                <c:pt idx="20">
                  <c:v>14.020593939795297</c:v>
                </c:pt>
                <c:pt idx="21">
                  <c:v>14.212350767061816</c:v>
                </c:pt>
                <c:pt idx="22">
                  <c:v>14.413461585902311</c:v>
                </c:pt>
                <c:pt idx="23">
                  <c:v>14.623926396316781</c:v>
                </c:pt>
                <c:pt idx="24">
                  <c:v>14.84374519830523</c:v>
                </c:pt>
                <c:pt idx="25">
                  <c:v>15.072917991867653</c:v>
                </c:pt>
                <c:pt idx="26">
                  <c:v>15.311444777004056</c:v>
                </c:pt>
                <c:pt idx="27">
                  <c:v>15.559325553714432</c:v>
                </c:pt>
                <c:pt idx="28">
                  <c:v>15.816560321998786</c:v>
                </c:pt>
                <c:pt idx="29">
                  <c:v>16.083149081857115</c:v>
                </c:pt>
                <c:pt idx="30">
                  <c:v>16.359091833289423</c:v>
                </c:pt>
                <c:pt idx="31">
                  <c:v>16.644388576295704</c:v>
                </c:pt>
                <c:pt idx="32">
                  <c:v>16.939039310875966</c:v>
                </c:pt>
                <c:pt idx="33">
                  <c:v>17.243044037030202</c:v>
                </c:pt>
                <c:pt idx="34">
                  <c:v>17.556402754758416</c:v>
                </c:pt>
                <c:pt idx="35">
                  <c:v>17.879115464060604</c:v>
                </c:pt>
                <c:pt idx="36">
                  <c:v>18.211182164936769</c:v>
                </c:pt>
                <c:pt idx="37">
                  <c:v>18.552602857386912</c:v>
                </c:pt>
                <c:pt idx="38">
                  <c:v>18.903377541411032</c:v>
                </c:pt>
                <c:pt idx="39">
                  <c:v>19.263506217009127</c:v>
                </c:pt>
                <c:pt idx="40">
                  <c:v>19.632988884181199</c:v>
                </c:pt>
                <c:pt idx="41">
                  <c:v>20.011825542927244</c:v>
                </c:pt>
                <c:pt idx="42">
                  <c:v>20.400016193247268</c:v>
                </c:pt>
                <c:pt idx="43">
                  <c:v>20.797560835141272</c:v>
                </c:pt>
                <c:pt idx="44">
                  <c:v>21.204459468609251</c:v>
                </c:pt>
                <c:pt idx="45">
                  <c:v>21.620712093651203</c:v>
                </c:pt>
                <c:pt idx="46">
                  <c:v>22.046318710267133</c:v>
                </c:pt>
                <c:pt idx="47">
                  <c:v>22.481279318457041</c:v>
                </c:pt>
                <c:pt idx="48">
                  <c:v>22.925593918220926</c:v>
                </c:pt>
                <c:pt idx="49">
                  <c:v>23.379262509558785</c:v>
                </c:pt>
                <c:pt idx="50">
                  <c:v>23.842285092470622</c:v>
                </c:pt>
                <c:pt idx="51">
                  <c:v>24.314661666956436</c:v>
                </c:pt>
                <c:pt idx="52">
                  <c:v>24.796392233016228</c:v>
                </c:pt>
                <c:pt idx="53">
                  <c:v>25.28747679064999</c:v>
                </c:pt>
                <c:pt idx="54">
                  <c:v>25.787915339857733</c:v>
                </c:pt>
                <c:pt idx="55">
                  <c:v>26.297707880639454</c:v>
                </c:pt>
                <c:pt idx="56">
                  <c:v>26.816854412995148</c:v>
                </c:pt>
                <c:pt idx="57">
                  <c:v>27.345354936924821</c:v>
                </c:pt>
                <c:pt idx="58">
                  <c:v>27.883209452428471</c:v>
                </c:pt>
                <c:pt idx="59">
                  <c:v>28.430417959506094</c:v>
                </c:pt>
                <c:pt idx="60">
                  <c:v>28.986980458157696</c:v>
                </c:pt>
                <c:pt idx="61">
                  <c:v>29.552896948383278</c:v>
                </c:pt>
                <c:pt idx="62">
                  <c:v>30.128167430182828</c:v>
                </c:pt>
                <c:pt idx="63">
                  <c:v>30.712791903556358</c:v>
                </c:pt>
                <c:pt idx="64">
                  <c:v>31.306770368503869</c:v>
                </c:pt>
                <c:pt idx="65">
                  <c:v>31.910102825025355</c:v>
                </c:pt>
                <c:pt idx="66">
                  <c:v>32.522789273120814</c:v>
                </c:pt>
                <c:pt idx="67">
                  <c:v>33.144829712790248</c:v>
                </c:pt>
                <c:pt idx="68">
                  <c:v>33.776224144033662</c:v>
                </c:pt>
                <c:pt idx="69">
                  <c:v>34.416972566851058</c:v>
                </c:pt>
                <c:pt idx="70">
                  <c:v>35.067074981242421</c:v>
                </c:pt>
                <c:pt idx="71">
                  <c:v>35.726531387207764</c:v>
                </c:pt>
                <c:pt idx="72">
                  <c:v>36.395341784747082</c:v>
                </c:pt>
                <c:pt idx="73">
                  <c:v>37.07350617386038</c:v>
                </c:pt>
                <c:pt idx="74">
                  <c:v>37.761024554547653</c:v>
                </c:pt>
                <c:pt idx="75">
                  <c:v>38.4578969268089</c:v>
                </c:pt>
                <c:pt idx="76">
                  <c:v>39.164123290644127</c:v>
                </c:pt>
                <c:pt idx="77">
                  <c:v>39.879703646053329</c:v>
                </c:pt>
                <c:pt idx="78">
                  <c:v>40.604637993036512</c:v>
                </c:pt>
                <c:pt idx="79">
                  <c:v>41.338926331593662</c:v>
                </c:pt>
                <c:pt idx="80">
                  <c:v>42.0825686617248</c:v>
                </c:pt>
                <c:pt idx="81">
                  <c:v>42.835564983429904</c:v>
                </c:pt>
                <c:pt idx="82">
                  <c:v>43.59791529670899</c:v>
                </c:pt>
                <c:pt idx="83">
                  <c:v>44.36961960156205</c:v>
                </c:pt>
                <c:pt idx="84">
                  <c:v>45.150677897989084</c:v>
                </c:pt>
                <c:pt idx="85">
                  <c:v>45.941090185990099</c:v>
                </c:pt>
                <c:pt idx="86">
                  <c:v>46.740856465565095</c:v>
                </c:pt>
                <c:pt idx="87">
                  <c:v>47.549976736714058</c:v>
                </c:pt>
                <c:pt idx="88">
                  <c:v>48.368450999437002</c:v>
                </c:pt>
                <c:pt idx="89">
                  <c:v>49.19627925373392</c:v>
                </c:pt>
                <c:pt idx="90">
                  <c:v>50.033461499604819</c:v>
                </c:pt>
                <c:pt idx="91">
                  <c:v>50.879997737049692</c:v>
                </c:pt>
                <c:pt idx="92">
                  <c:v>51.735887966068539</c:v>
                </c:pt>
                <c:pt idx="93">
                  <c:v>52.601132186661367</c:v>
                </c:pt>
                <c:pt idx="94">
                  <c:v>53.475730398828169</c:v>
                </c:pt>
                <c:pt idx="95">
                  <c:v>54.359682602568952</c:v>
                </c:pt>
                <c:pt idx="96">
                  <c:v>55.25298879788371</c:v>
                </c:pt>
                <c:pt idx="97">
                  <c:v>56.155648984772441</c:v>
                </c:pt>
                <c:pt idx="98">
                  <c:v>57.067663163235146</c:v>
                </c:pt>
                <c:pt idx="99">
                  <c:v>57.989031333271832</c:v>
                </c:pt>
                <c:pt idx="100">
                  <c:v>58.919753494882492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E6-4175-87BE-7E6DB55EB4EE}"/>
            </c:ext>
          </c:extLst>
        </c:ser>
        <c:ser>
          <c:idx val="1"/>
          <c:order val="1"/>
          <c:tx>
            <c:strRef>
              <c:f>'Vacuum D.E.'!$D$12:$E$12</c:f>
              <c:strCache>
                <c:ptCount val="1"/>
                <c:pt idx="0">
                  <c:v>30.000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D.E.'!$E$22:$E$122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11.880775271103708</c:v>
                </c:pt>
                <c:pt idx="2">
                  <c:v>11.624226905972719</c:v>
                </c:pt>
                <c:pt idx="3">
                  <c:v>11.380150529607032</c:v>
                </c:pt>
                <c:pt idx="4">
                  <c:v>11.14854614200665</c:v>
                </c:pt>
                <c:pt idx="5">
                  <c:v>10.929413743171569</c:v>
                </c:pt>
                <c:pt idx="6">
                  <c:v>10.722753333101787</c:v>
                </c:pt>
                <c:pt idx="7">
                  <c:v>10.528564911797309</c:v>
                </c:pt>
                <c:pt idx="8">
                  <c:v>10.346848479258133</c:v>
                </c:pt>
                <c:pt idx="9">
                  <c:v>10.177604035484258</c:v>
                </c:pt>
                <c:pt idx="10">
                  <c:v>10.020831580475686</c:v>
                </c:pt>
                <c:pt idx="11">
                  <c:v>9.8765311142324173</c:v>
                </c:pt>
                <c:pt idx="12">
                  <c:v>9.7447026367544503</c:v>
                </c:pt>
                <c:pt idx="13">
                  <c:v>9.6253461480417837</c:v>
                </c:pt>
                <c:pt idx="14">
                  <c:v>9.5184616480944193</c:v>
                </c:pt>
                <c:pt idx="15">
                  <c:v>9.4240491369123571</c:v>
                </c:pt>
                <c:pt idx="16">
                  <c:v>9.3421086144955972</c:v>
                </c:pt>
                <c:pt idx="17">
                  <c:v>9.2726400808441394</c:v>
                </c:pt>
                <c:pt idx="18">
                  <c:v>9.2156435359579838</c:v>
                </c:pt>
                <c:pt idx="19">
                  <c:v>9.1711189798371286</c:v>
                </c:pt>
                <c:pt idx="20">
                  <c:v>9.1390664124815775</c:v>
                </c:pt>
                <c:pt idx="21">
                  <c:v>9.1194858338913285</c:v>
                </c:pt>
                <c:pt idx="22">
                  <c:v>9.1123772440663799</c:v>
                </c:pt>
                <c:pt idx="23">
                  <c:v>9.1177406430067336</c:v>
                </c:pt>
                <c:pt idx="24">
                  <c:v>9.1355760307123894</c:v>
                </c:pt>
                <c:pt idx="25">
                  <c:v>9.1658834071833475</c:v>
                </c:pt>
                <c:pt idx="26">
                  <c:v>9.2086627724196077</c:v>
                </c:pt>
                <c:pt idx="27">
                  <c:v>9.2639141264211684</c:v>
                </c:pt>
                <c:pt idx="28">
                  <c:v>9.3316374691880331</c:v>
                </c:pt>
                <c:pt idx="29">
                  <c:v>9.4118328007201981</c:v>
                </c:pt>
                <c:pt idx="30">
                  <c:v>9.5045001210176672</c:v>
                </c:pt>
                <c:pt idx="31">
                  <c:v>9.6096394300804384</c:v>
                </c:pt>
                <c:pt idx="32">
                  <c:v>9.7272507279085083</c:v>
                </c:pt>
                <c:pt idx="33">
                  <c:v>9.857334014501884</c:v>
                </c:pt>
                <c:pt idx="34">
                  <c:v>9.9998892898605583</c:v>
                </c:pt>
                <c:pt idx="35">
                  <c:v>10.154916553984535</c:v>
                </c:pt>
                <c:pt idx="36">
                  <c:v>10.322415806873817</c:v>
                </c:pt>
                <c:pt idx="37">
                  <c:v>10.502387048528398</c:v>
                </c:pt>
                <c:pt idx="38">
                  <c:v>10.694830278948283</c:v>
                </c:pt>
                <c:pt idx="39">
                  <c:v>10.899745498133468</c:v>
                </c:pt>
                <c:pt idx="40">
                  <c:v>11.117132706083956</c:v>
                </c:pt>
                <c:pt idx="41">
                  <c:v>11.346991902799747</c:v>
                </c:pt>
                <c:pt idx="42">
                  <c:v>11.589323088280839</c:v>
                </c:pt>
                <c:pt idx="43">
                  <c:v>11.844126262527231</c:v>
                </c:pt>
                <c:pt idx="44">
                  <c:v>12.111401425538928</c:v>
                </c:pt>
                <c:pt idx="45">
                  <c:v>12.391148577315926</c:v>
                </c:pt>
                <c:pt idx="46">
                  <c:v>12.683367717858225</c:v>
                </c:pt>
                <c:pt idx="47">
                  <c:v>12.988058847165828</c:v>
                </c:pt>
                <c:pt idx="48">
                  <c:v>13.305221965238731</c:v>
                </c:pt>
                <c:pt idx="49">
                  <c:v>13.634857072076938</c:v>
                </c:pt>
                <c:pt idx="50">
                  <c:v>13.976964167680444</c:v>
                </c:pt>
                <c:pt idx="51">
                  <c:v>14.331543252049256</c:v>
                </c:pt>
                <c:pt idx="52">
                  <c:v>14.698594325183366</c:v>
                </c:pt>
                <c:pt idx="53">
                  <c:v>15.078117387082782</c:v>
                </c:pt>
                <c:pt idx="54">
                  <c:v>15.470112437747495</c:v>
                </c:pt>
                <c:pt idx="55">
                  <c:v>15.874579477177516</c:v>
                </c:pt>
                <c:pt idx="56">
                  <c:v>16.291518505372835</c:v>
                </c:pt>
                <c:pt idx="57">
                  <c:v>16.720929522333456</c:v>
                </c:pt>
                <c:pt idx="58">
                  <c:v>17.162812528059384</c:v>
                </c:pt>
                <c:pt idx="59">
                  <c:v>17.617167522550609</c:v>
                </c:pt>
                <c:pt idx="60">
                  <c:v>18.083994505807134</c:v>
                </c:pt>
                <c:pt idx="61">
                  <c:v>18.563293477828964</c:v>
                </c:pt>
                <c:pt idx="62">
                  <c:v>19.0550644386161</c:v>
                </c:pt>
                <c:pt idx="63">
                  <c:v>19.559307388168527</c:v>
                </c:pt>
                <c:pt idx="64">
                  <c:v>20.076022326486267</c:v>
                </c:pt>
                <c:pt idx="65">
                  <c:v>20.605209253569306</c:v>
                </c:pt>
                <c:pt idx="66">
                  <c:v>21.146868169417644</c:v>
                </c:pt>
                <c:pt idx="67">
                  <c:v>21.700999074031287</c:v>
                </c:pt>
                <c:pt idx="68">
                  <c:v>22.267601967410229</c:v>
                </c:pt>
                <c:pt idx="69">
                  <c:v>22.846676849554477</c:v>
                </c:pt>
                <c:pt idx="70">
                  <c:v>23.438223720464023</c:v>
                </c:pt>
                <c:pt idx="71">
                  <c:v>24.042242580138875</c:v>
                </c:pt>
                <c:pt idx="72">
                  <c:v>24.658733428579026</c:v>
                </c:pt>
                <c:pt idx="73">
                  <c:v>25.287696265784483</c:v>
                </c:pt>
                <c:pt idx="74">
                  <c:v>25.929131091755231</c:v>
                </c:pt>
                <c:pt idx="75">
                  <c:v>26.583037906491299</c:v>
                </c:pt>
                <c:pt idx="76">
                  <c:v>27.249416709992651</c:v>
                </c:pt>
                <c:pt idx="77">
                  <c:v>27.92826750225931</c:v>
                </c:pt>
                <c:pt idx="78">
                  <c:v>28.619590283291281</c:v>
                </c:pt>
                <c:pt idx="79">
                  <c:v>29.323385053088543</c:v>
                </c:pt>
                <c:pt idx="80">
                  <c:v>30.039651811651112</c:v>
                </c:pt>
                <c:pt idx="81">
                  <c:v>30.768390558978979</c:v>
                </c:pt>
                <c:pt idx="82">
                  <c:v>31.509601295072159</c:v>
                </c:pt>
                <c:pt idx="83">
                  <c:v>32.26328401993063</c:v>
                </c:pt>
                <c:pt idx="84">
                  <c:v>33.029438733554407</c:v>
                </c:pt>
                <c:pt idx="85">
                  <c:v>33.808065435943483</c:v>
                </c:pt>
                <c:pt idx="86">
                  <c:v>34.599164127097858</c:v>
                </c:pt>
                <c:pt idx="87">
                  <c:v>35.402734807017545</c:v>
                </c:pt>
                <c:pt idx="88">
                  <c:v>36.218777475702524</c:v>
                </c:pt>
                <c:pt idx="89">
                  <c:v>37.047292133152816</c:v>
                </c:pt>
                <c:pt idx="90">
                  <c:v>37.888278779368399</c:v>
                </c:pt>
                <c:pt idx="91">
                  <c:v>38.741737414349295</c:v>
                </c:pt>
                <c:pt idx="92">
                  <c:v>39.607668038095483</c:v>
                </c:pt>
                <c:pt idx="93">
                  <c:v>40.486070650606976</c:v>
                </c:pt>
                <c:pt idx="94">
                  <c:v>41.376945251883775</c:v>
                </c:pt>
                <c:pt idx="95">
                  <c:v>42.280291841925866</c:v>
                </c:pt>
                <c:pt idx="96">
                  <c:v>43.19611042073327</c:v>
                </c:pt>
                <c:pt idx="97">
                  <c:v>44.124400988305972</c:v>
                </c:pt>
                <c:pt idx="98">
                  <c:v>45.06516354464398</c:v>
                </c:pt>
                <c:pt idx="99">
                  <c:v>46.018398089747279</c:v>
                </c:pt>
                <c:pt idx="100">
                  <c:v>46.984104623615885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E6-4175-87BE-7E6DB55EB4EE}"/>
            </c:ext>
          </c:extLst>
        </c:ser>
        <c:ser>
          <c:idx val="2"/>
          <c:order val="2"/>
          <c:tx>
            <c:strRef>
              <c:f>'Vacuum D.E.'!$F$12:$G$12</c:f>
              <c:strCache>
                <c:ptCount val="1"/>
                <c:pt idx="0">
                  <c:v>45.000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D.E.'!$G$22:$G$122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11.682391636248974</c:v>
                </c:pt>
                <c:pt idx="2">
                  <c:v>11.233695630645904</c:v>
                </c:pt>
                <c:pt idx="3">
                  <c:v>10.803707608190788</c:v>
                </c:pt>
                <c:pt idx="4">
                  <c:v>10.392427568883623</c:v>
                </c:pt>
                <c:pt idx="5">
                  <c:v>9.9998555127244106</c:v>
                </c:pt>
                <c:pt idx="6">
                  <c:v>9.6259914397131521</c:v>
                </c:pt>
                <c:pt idx="7">
                  <c:v>9.2708353498498468</c:v>
                </c:pt>
                <c:pt idx="8">
                  <c:v>8.9343872431344948</c:v>
                </c:pt>
                <c:pt idx="9">
                  <c:v>8.6166471195670962</c:v>
                </c:pt>
                <c:pt idx="10">
                  <c:v>8.317614979147649</c:v>
                </c:pt>
                <c:pt idx="11">
                  <c:v>8.0372908218761552</c:v>
                </c:pt>
                <c:pt idx="12">
                  <c:v>7.7756746477526146</c:v>
                </c:pt>
                <c:pt idx="13">
                  <c:v>7.5327664567770274</c:v>
                </c:pt>
                <c:pt idx="14">
                  <c:v>7.3085662489493934</c:v>
                </c:pt>
                <c:pt idx="15">
                  <c:v>7.103074024269711</c:v>
                </c:pt>
                <c:pt idx="16">
                  <c:v>6.9162897827379837</c:v>
                </c:pt>
                <c:pt idx="17">
                  <c:v>6.7482135243542078</c:v>
                </c:pt>
                <c:pt idx="18">
                  <c:v>6.5988452491183853</c:v>
                </c:pt>
                <c:pt idx="19">
                  <c:v>6.4681849570305161</c:v>
                </c:pt>
                <c:pt idx="20">
                  <c:v>6.3562326480906002</c:v>
                </c:pt>
                <c:pt idx="21">
                  <c:v>6.2629883222986358</c:v>
                </c:pt>
                <c:pt idx="22">
                  <c:v>6.1884519796546256</c:v>
                </c:pt>
                <c:pt idx="23">
                  <c:v>6.1326236201585678</c:v>
                </c:pt>
                <c:pt idx="24">
                  <c:v>6.0955032438104642</c:v>
                </c:pt>
                <c:pt idx="25">
                  <c:v>6.0770908506103112</c:v>
                </c:pt>
                <c:pt idx="26">
                  <c:v>6.0773864405581142</c:v>
                </c:pt>
                <c:pt idx="27">
                  <c:v>6.0963900136538696</c:v>
                </c:pt>
                <c:pt idx="28">
                  <c:v>6.1341015698975756</c:v>
                </c:pt>
                <c:pt idx="29">
                  <c:v>6.1905211092892367</c:v>
                </c:pt>
                <c:pt idx="30">
                  <c:v>6.2656486318288493</c:v>
                </c:pt>
                <c:pt idx="31">
                  <c:v>6.3594841375164162</c:v>
                </c:pt>
                <c:pt idx="32">
                  <c:v>6.4720276263519363</c:v>
                </c:pt>
                <c:pt idx="33">
                  <c:v>6.6032790983354097</c:v>
                </c:pt>
                <c:pt idx="34">
                  <c:v>6.7532385534668329</c:v>
                </c:pt>
                <c:pt idx="35">
                  <c:v>6.9219059917462111</c:v>
                </c:pt>
                <c:pt idx="36">
                  <c:v>7.1092814131735445</c:v>
                </c:pt>
                <c:pt idx="37">
                  <c:v>7.3153648177488293</c:v>
                </c:pt>
                <c:pt idx="38">
                  <c:v>7.5401562054720657</c:v>
                </c:pt>
                <c:pt idx="39">
                  <c:v>7.7836555763432589</c:v>
                </c:pt>
                <c:pt idx="40">
                  <c:v>8.0458629303624001</c:v>
                </c:pt>
                <c:pt idx="41">
                  <c:v>8.3267782675294963</c:v>
                </c:pt>
                <c:pt idx="42">
                  <c:v>8.6264015878445459</c:v>
                </c:pt>
                <c:pt idx="43">
                  <c:v>8.9447328913075506</c:v>
                </c:pt>
                <c:pt idx="44">
                  <c:v>9.2817721779185032</c:v>
                </c:pt>
                <c:pt idx="45">
                  <c:v>9.6375194476774109</c:v>
                </c:pt>
                <c:pt idx="46">
                  <c:v>10.011974700584274</c:v>
                </c:pt>
                <c:pt idx="47">
                  <c:v>10.405137936639088</c:v>
                </c:pt>
                <c:pt idx="48">
                  <c:v>10.817009155841857</c:v>
                </c:pt>
                <c:pt idx="49">
                  <c:v>11.247588358192575</c:v>
                </c:pt>
                <c:pt idx="50">
                  <c:v>11.696875543691247</c:v>
                </c:pt>
                <c:pt idx="51">
                  <c:v>12.164870712337878</c:v>
                </c:pt>
                <c:pt idx="52">
                  <c:v>12.651573864132457</c:v>
                </c:pt>
                <c:pt idx="53">
                  <c:v>13.156984999074988</c:v>
                </c:pt>
                <c:pt idx="54">
                  <c:v>13.681104117165477</c:v>
                </c:pt>
                <c:pt idx="55">
                  <c:v>14.223931218403914</c:v>
                </c:pt>
                <c:pt idx="56">
                  <c:v>14.785466302790303</c:v>
                </c:pt>
                <c:pt idx="57">
                  <c:v>15.365709370324646</c:v>
                </c:pt>
                <c:pt idx="58">
                  <c:v>15.964660421006945</c:v>
                </c:pt>
                <c:pt idx="59">
                  <c:v>16.582319454837197</c:v>
                </c:pt>
                <c:pt idx="60">
                  <c:v>17.218686471815396</c:v>
                </c:pt>
                <c:pt idx="61">
                  <c:v>17.873761471941556</c:v>
                </c:pt>
                <c:pt idx="62">
                  <c:v>18.547544455215665</c:v>
                </c:pt>
                <c:pt idx="63">
                  <c:v>19.240035421637728</c:v>
                </c:pt>
                <c:pt idx="64">
                  <c:v>19.951234371207747</c:v>
                </c:pt>
                <c:pt idx="65">
                  <c:v>20.681141303925713</c:v>
                </c:pt>
                <c:pt idx="66">
                  <c:v>21.429756219791635</c:v>
                </c:pt>
                <c:pt idx="67">
                  <c:v>22.197079118805512</c:v>
                </c:pt>
                <c:pt idx="68">
                  <c:v>22.983110000967329</c:v>
                </c:pt>
                <c:pt idx="69">
                  <c:v>23.787848866277116</c:v>
                </c:pt>
                <c:pt idx="70">
                  <c:v>24.611295714734844</c:v>
                </c:pt>
                <c:pt idx="71">
                  <c:v>25.453450546340534</c:v>
                </c:pt>
                <c:pt idx="72">
                  <c:v>26.314313361094172</c:v>
                </c:pt>
                <c:pt idx="73">
                  <c:v>27.193884158995765</c:v>
                </c:pt>
                <c:pt idx="74">
                  <c:v>28.092162940045313</c:v>
                </c:pt>
                <c:pt idx="75">
                  <c:v>29.009149704242809</c:v>
                </c:pt>
                <c:pt idx="76">
                  <c:v>29.94484445158826</c:v>
                </c:pt>
                <c:pt idx="77">
                  <c:v>30.899247182081666</c:v>
                </c:pt>
                <c:pt idx="78">
                  <c:v>31.872357895723027</c:v>
                </c:pt>
                <c:pt idx="79">
                  <c:v>32.864176592512329</c:v>
                </c:pt>
                <c:pt idx="80">
                  <c:v>33.874703272449594</c:v>
                </c:pt>
                <c:pt idx="81">
                  <c:v>34.903937935534806</c:v>
                </c:pt>
                <c:pt idx="82">
                  <c:v>35.951880581767981</c:v>
                </c:pt>
                <c:pt idx="83">
                  <c:v>37.018531211149103</c:v>
                </c:pt>
                <c:pt idx="84">
                  <c:v>38.10388982367818</c:v>
                </c:pt>
                <c:pt idx="85">
                  <c:v>39.207956419355213</c:v>
                </c:pt>
                <c:pt idx="86">
                  <c:v>40.330730998180194</c:v>
                </c:pt>
                <c:pt idx="87">
                  <c:v>41.472213560153115</c:v>
                </c:pt>
                <c:pt idx="88">
                  <c:v>42.632404105274006</c:v>
                </c:pt>
                <c:pt idx="89">
                  <c:v>43.811302633542851</c:v>
                </c:pt>
                <c:pt idx="90">
                  <c:v>45.008909144959638</c:v>
                </c:pt>
                <c:pt idx="91">
                  <c:v>46.225223639524387</c:v>
                </c:pt>
                <c:pt idx="92">
                  <c:v>47.460246117237091</c:v>
                </c:pt>
                <c:pt idx="93">
                  <c:v>48.713976578097736</c:v>
                </c:pt>
                <c:pt idx="94">
                  <c:v>49.986415022106343</c:v>
                </c:pt>
                <c:pt idx="95">
                  <c:v>51.277561449262905</c:v>
                </c:pt>
                <c:pt idx="96">
                  <c:v>52.587415859567422</c:v>
                </c:pt>
                <c:pt idx="97">
                  <c:v>53.915978253019887</c:v>
                </c:pt>
                <c:pt idx="98">
                  <c:v>55.263248629620293</c:v>
                </c:pt>
                <c:pt idx="99">
                  <c:v>56.629226989368668</c:v>
                </c:pt>
                <c:pt idx="100">
                  <c:v>58.013913332264984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E6-4175-87BE-7E6DB55EB4EE}"/>
            </c:ext>
          </c:extLst>
        </c:ser>
        <c:ser>
          <c:idx val="3"/>
          <c:order val="3"/>
          <c:tx>
            <c:strRef>
              <c:f>'Vacuum D.E.'!$H$12:$I$12</c:f>
              <c:strCache>
                <c:ptCount val="1"/>
                <c:pt idx="0">
                  <c:v>60.000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'Vacuum D.E.'!$A$22:$A$122</c:f>
              <c:numCache>
                <c:formatCode>0.000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'Vacuum D.E.'!$I$22:$I$122</c:f>
              <c:numCache>
                <c:formatCode>0.000</c:formatCode>
                <c:ptCount val="101"/>
                <c:pt idx="0">
                  <c:v>12.149795624999998</c:v>
                </c:pt>
                <c:pt idx="1">
                  <c:v>11.342734563311128</c:v>
                </c:pt>
                <c:pt idx="2">
                  <c:v>10.573089467918164</c:v>
                </c:pt>
                <c:pt idx="3">
                  <c:v>9.8408603388211056</c:v>
                </c:pt>
                <c:pt idx="4">
                  <c:v>9.1460471760199535</c:v>
                </c:pt>
                <c:pt idx="5">
                  <c:v>8.4886499795147099</c:v>
                </c:pt>
                <c:pt idx="6">
                  <c:v>7.8686687493053693</c:v>
                </c:pt>
                <c:pt idx="7">
                  <c:v>7.2861034853919344</c:v>
                </c:pt>
                <c:pt idx="8">
                  <c:v>6.740954187774407</c:v>
                </c:pt>
                <c:pt idx="9">
                  <c:v>6.2332208564527845</c:v>
                </c:pt>
                <c:pt idx="10">
                  <c:v>5.7629034914270685</c:v>
                </c:pt>
                <c:pt idx="11">
                  <c:v>5.3300020926972582</c:v>
                </c:pt>
                <c:pt idx="12">
                  <c:v>4.9345166602633554</c:v>
                </c:pt>
                <c:pt idx="13">
                  <c:v>4.5764471941253566</c:v>
                </c:pt>
                <c:pt idx="14">
                  <c:v>4.2557936942832644</c:v>
                </c:pt>
                <c:pt idx="15">
                  <c:v>3.9725561607370778</c:v>
                </c:pt>
                <c:pt idx="16">
                  <c:v>3.7267345934867988</c:v>
                </c:pt>
                <c:pt idx="17">
                  <c:v>3.5183289925324246</c:v>
                </c:pt>
                <c:pt idx="18">
                  <c:v>3.3473393578739552</c:v>
                </c:pt>
                <c:pt idx="19">
                  <c:v>3.2137656895113942</c:v>
                </c:pt>
                <c:pt idx="20">
                  <c:v>3.117607987444738</c:v>
                </c:pt>
                <c:pt idx="21">
                  <c:v>3.0588662516739884</c:v>
                </c:pt>
                <c:pt idx="22">
                  <c:v>3.0375404821991427</c:v>
                </c:pt>
                <c:pt idx="23">
                  <c:v>3.0536306790202055</c:v>
                </c:pt>
                <c:pt idx="24">
                  <c:v>3.1071368421371748</c:v>
                </c:pt>
                <c:pt idx="25">
                  <c:v>3.1980589715500454</c:v>
                </c:pt>
                <c:pt idx="26">
                  <c:v>3.3263970672588261</c:v>
                </c:pt>
                <c:pt idx="27">
                  <c:v>3.4921511292635135</c:v>
                </c:pt>
                <c:pt idx="28">
                  <c:v>3.6953211575641038</c:v>
                </c:pt>
                <c:pt idx="29">
                  <c:v>3.9359071521606026</c:v>
                </c:pt>
                <c:pt idx="30">
                  <c:v>4.2139091130530044</c:v>
                </c:pt>
                <c:pt idx="31">
                  <c:v>4.5293270402413146</c:v>
                </c:pt>
                <c:pt idx="32">
                  <c:v>4.8821609337255314</c:v>
                </c:pt>
                <c:pt idx="33">
                  <c:v>5.2724107935056512</c:v>
                </c:pt>
                <c:pt idx="34">
                  <c:v>5.7000766195816812</c:v>
                </c:pt>
                <c:pt idx="35">
                  <c:v>6.165158411953616</c:v>
                </c:pt>
                <c:pt idx="36">
                  <c:v>6.6676561706214521</c:v>
                </c:pt>
                <c:pt idx="37">
                  <c:v>7.2075698955851983</c:v>
                </c:pt>
                <c:pt idx="38">
                  <c:v>7.7848995868448512</c:v>
                </c:pt>
                <c:pt idx="39">
                  <c:v>8.3996452444004071</c:v>
                </c:pt>
                <c:pt idx="40">
                  <c:v>9.0518068682518695</c:v>
                </c:pt>
                <c:pt idx="41">
                  <c:v>9.7413844583992351</c:v>
                </c:pt>
                <c:pt idx="42">
                  <c:v>10.468378014842514</c:v>
                </c:pt>
                <c:pt idx="43">
                  <c:v>11.232787537581693</c:v>
                </c:pt>
                <c:pt idx="44">
                  <c:v>12.034613026616782</c:v>
                </c:pt>
                <c:pt idx="45">
                  <c:v>12.873854481947781</c:v>
                </c:pt>
                <c:pt idx="46">
                  <c:v>13.750511903574676</c:v>
                </c:pt>
                <c:pt idx="47">
                  <c:v>14.664585291497481</c:v>
                </c:pt>
                <c:pt idx="48">
                  <c:v>15.616074645716196</c:v>
                </c:pt>
                <c:pt idx="49">
                  <c:v>16.604979966230808</c:v>
                </c:pt>
                <c:pt idx="50">
                  <c:v>17.631301253041329</c:v>
                </c:pt>
                <c:pt idx="51">
                  <c:v>18.695038506147768</c:v>
                </c:pt>
                <c:pt idx="52">
                  <c:v>19.796191725550095</c:v>
                </c:pt>
                <c:pt idx="53">
                  <c:v>20.93476091124834</c:v>
                </c:pt>
                <c:pt idx="54">
                  <c:v>22.110746063242487</c:v>
                </c:pt>
                <c:pt idx="55">
                  <c:v>23.324147181532538</c:v>
                </c:pt>
                <c:pt idx="56">
                  <c:v>24.574964266118499</c:v>
                </c:pt>
                <c:pt idx="57">
                  <c:v>25.863197317000363</c:v>
                </c:pt>
                <c:pt idx="58">
                  <c:v>27.188846334178137</c:v>
                </c:pt>
                <c:pt idx="59">
                  <c:v>28.551911317651815</c:v>
                </c:pt>
                <c:pt idx="60">
                  <c:v>29.952392267421395</c:v>
                </c:pt>
                <c:pt idx="61">
                  <c:v>31.390289183486892</c:v>
                </c:pt>
                <c:pt idx="62">
                  <c:v>32.865602065848279</c:v>
                </c:pt>
                <c:pt idx="63">
                  <c:v>34.378330914505575</c:v>
                </c:pt>
                <c:pt idx="64">
                  <c:v>35.928475729458789</c:v>
                </c:pt>
                <c:pt idx="65">
                  <c:v>37.516036510707906</c:v>
                </c:pt>
                <c:pt idx="66">
                  <c:v>39.141013258252919</c:v>
                </c:pt>
                <c:pt idx="67">
                  <c:v>40.803405972093849</c:v>
                </c:pt>
                <c:pt idx="68">
                  <c:v>42.503214652230682</c:v>
                </c:pt>
                <c:pt idx="69">
                  <c:v>44.240439298663411</c:v>
                </c:pt>
                <c:pt idx="70">
                  <c:v>46.015079911392057</c:v>
                </c:pt>
                <c:pt idx="71">
                  <c:v>47.827136490416606</c:v>
                </c:pt>
                <c:pt idx="72">
                  <c:v>49.676609035737052</c:v>
                </c:pt>
                <c:pt idx="73">
                  <c:v>51.563497547353428</c:v>
                </c:pt>
                <c:pt idx="74">
                  <c:v>53.487802025265694</c:v>
                </c:pt>
                <c:pt idx="75">
                  <c:v>55.449522469473855</c:v>
                </c:pt>
                <c:pt idx="76">
                  <c:v>57.448658879977934</c:v>
                </c:pt>
                <c:pt idx="77">
                  <c:v>59.48521125677793</c:v>
                </c:pt>
                <c:pt idx="78">
                  <c:v>61.559179599873815</c:v>
                </c:pt>
                <c:pt idx="79">
                  <c:v>63.67056390926561</c:v>
                </c:pt>
                <c:pt idx="80">
                  <c:v>65.819364184953315</c:v>
                </c:pt>
                <c:pt idx="81">
                  <c:v>68.00558042693693</c:v>
                </c:pt>
                <c:pt idx="82">
                  <c:v>70.229212635216427</c:v>
                </c:pt>
                <c:pt idx="83">
                  <c:v>72.490260809791863</c:v>
                </c:pt>
                <c:pt idx="84">
                  <c:v>74.78872495066318</c:v>
                </c:pt>
                <c:pt idx="85">
                  <c:v>77.124605057830408</c:v>
                </c:pt>
                <c:pt idx="86">
                  <c:v>79.497901131293546</c:v>
                </c:pt>
                <c:pt idx="87">
                  <c:v>81.908613171052608</c:v>
                </c:pt>
                <c:pt idx="88">
                  <c:v>84.356741177107551</c:v>
                </c:pt>
                <c:pt idx="89">
                  <c:v>86.842285149458405</c:v>
                </c:pt>
                <c:pt idx="90">
                  <c:v>89.365245088105183</c:v>
                </c:pt>
                <c:pt idx="91">
                  <c:v>91.925620993047843</c:v>
                </c:pt>
                <c:pt idx="92">
                  <c:v>94.523412864286414</c:v>
                </c:pt>
                <c:pt idx="93">
                  <c:v>97.158620701820908</c:v>
                </c:pt>
                <c:pt idx="94">
                  <c:v>99.831244505651284</c:v>
                </c:pt>
                <c:pt idx="95">
                  <c:v>102.54128427577757</c:v>
                </c:pt>
                <c:pt idx="96">
                  <c:v>105.28874001219978</c:v>
                </c:pt>
                <c:pt idx="97">
                  <c:v>108.07361171491787</c:v>
                </c:pt>
                <c:pt idx="98">
                  <c:v>110.89589938393188</c:v>
                </c:pt>
                <c:pt idx="99">
                  <c:v>113.7556030192418</c:v>
                </c:pt>
                <c:pt idx="100">
                  <c:v>116.65272262084761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E6-4175-87BE-7E6DB55E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436847"/>
        <c:axId val="714876463"/>
      </c:scatterChart>
      <c:valAx>
        <c:axId val="886436847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Range(m)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76463"/>
        <c:crosses val="autoZero"/>
        <c:crossBetween val="midCat"/>
      </c:valAx>
      <c:valAx>
        <c:axId val="714876463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Energy(J)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3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70</xdr:row>
      <xdr:rowOff>47624</xdr:rowOff>
    </xdr:from>
    <xdr:to>
      <xdr:col>9</xdr:col>
      <xdr:colOff>409575</xdr:colOff>
      <xdr:row>104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60067-D3E6-E388-003F-4961986CC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1628773</xdr:colOff>
      <xdr:row>68</xdr:row>
      <xdr:rowOff>38099</xdr:rowOff>
    </xdr:from>
    <xdr:to>
      <xdr:col>43</xdr:col>
      <xdr:colOff>609599</xdr:colOff>
      <xdr:row>241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4435-4364-94FA-EC36-B8E626455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14</xdr:row>
      <xdr:rowOff>95250</xdr:rowOff>
    </xdr:from>
    <xdr:to>
      <xdr:col>43</xdr:col>
      <xdr:colOff>0</xdr:colOff>
      <xdr:row>65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9E8553-CB9D-127E-E255-AAE8FC7EE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70</xdr:row>
      <xdr:rowOff>142875</xdr:rowOff>
    </xdr:from>
    <xdr:to>
      <xdr:col>42</xdr:col>
      <xdr:colOff>523875</xdr:colOff>
      <xdr:row>121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7962E2-6830-4523-B903-06759705F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E38A0-262F-4532-AD5C-DE1603D8D08C}">
  <dimension ref="A1:AD60"/>
  <sheetViews>
    <sheetView tabSelected="1" topLeftCell="I196" workbookViewId="0">
      <selection activeCell="T117" sqref="T117"/>
    </sheetView>
  </sheetViews>
  <sheetFormatPr defaultRowHeight="15" x14ac:dyDescent="0.25"/>
  <cols>
    <col min="1" max="1" width="31.28515625" customWidth="1"/>
    <col min="2" max="2" width="21.5703125" customWidth="1"/>
    <col min="3" max="3" width="19.5703125" customWidth="1"/>
    <col min="4" max="4" width="20.42578125" customWidth="1"/>
    <col min="5" max="5" width="18.28515625" customWidth="1"/>
    <col min="6" max="6" width="22.5703125" customWidth="1"/>
    <col min="7" max="7" width="21" customWidth="1"/>
    <col min="8" max="8" width="22.42578125" customWidth="1"/>
    <col min="9" max="9" width="26" customWidth="1"/>
    <col min="12" max="12" width="25.28515625" customWidth="1"/>
    <col min="13" max="13" width="21.140625" customWidth="1"/>
    <col min="14" max="14" width="20.140625" customWidth="1"/>
    <col min="15" max="15" width="27.140625" customWidth="1"/>
    <col min="16" max="16" width="19.7109375" customWidth="1"/>
    <col min="17" max="17" width="21.7109375" customWidth="1"/>
    <col min="18" max="18" width="13.42578125" customWidth="1"/>
    <col min="20" max="20" width="17.42578125" customWidth="1"/>
    <col min="21" max="21" width="19.28515625" customWidth="1"/>
  </cols>
  <sheetData>
    <row r="1" spans="1:22" x14ac:dyDescent="0.25">
      <c r="A1" t="s">
        <v>23</v>
      </c>
      <c r="L1" t="s">
        <v>23</v>
      </c>
      <c r="V1">
        <v>0.32500000000000001</v>
      </c>
    </row>
    <row r="2" spans="1:22" x14ac:dyDescent="0.25">
      <c r="A2" t="s">
        <v>9</v>
      </c>
      <c r="L2" t="s">
        <v>9</v>
      </c>
      <c r="V2" t="s">
        <v>9</v>
      </c>
    </row>
    <row r="3" spans="1:22" x14ac:dyDescent="0.25">
      <c r="A3" t="s">
        <v>10</v>
      </c>
      <c r="L3" t="s">
        <v>10</v>
      </c>
      <c r="V3" t="s">
        <v>10</v>
      </c>
    </row>
    <row r="4" spans="1:22" x14ac:dyDescent="0.25">
      <c r="A4" t="s">
        <v>11</v>
      </c>
      <c r="L4" t="s">
        <v>11</v>
      </c>
      <c r="V4" t="s">
        <v>11</v>
      </c>
    </row>
    <row r="5" spans="1:22" x14ac:dyDescent="0.25">
      <c r="A5" t="s">
        <v>12</v>
      </c>
      <c r="L5" t="s">
        <v>12</v>
      </c>
      <c r="V5" t="s">
        <v>12</v>
      </c>
    </row>
    <row r="6" spans="1:22" x14ac:dyDescent="0.25">
      <c r="A6" t="s">
        <v>13</v>
      </c>
      <c r="L6" t="s">
        <v>13</v>
      </c>
      <c r="V6" t="s">
        <v>13</v>
      </c>
    </row>
    <row r="7" spans="1:22" x14ac:dyDescent="0.25">
      <c r="A7" t="s">
        <v>14</v>
      </c>
      <c r="L7" t="s">
        <v>14</v>
      </c>
      <c r="V7" t="s">
        <v>14</v>
      </c>
    </row>
    <row r="8" spans="1:22" x14ac:dyDescent="0.25">
      <c r="A8" t="s">
        <v>15</v>
      </c>
      <c r="L8" t="s">
        <v>24</v>
      </c>
      <c r="V8" t="s">
        <v>25</v>
      </c>
    </row>
    <row r="9" spans="1:22" x14ac:dyDescent="0.25">
      <c r="A9" t="s">
        <v>16</v>
      </c>
      <c r="L9" t="s">
        <v>16</v>
      </c>
      <c r="V9" t="s">
        <v>16</v>
      </c>
    </row>
    <row r="10" spans="1:22" x14ac:dyDescent="0.25">
      <c r="A10" t="s">
        <v>17</v>
      </c>
      <c r="L10" t="s">
        <v>17</v>
      </c>
      <c r="V10" t="s">
        <v>17</v>
      </c>
    </row>
    <row r="11" spans="1:22" x14ac:dyDescent="0.25">
      <c r="A11" t="s">
        <v>18</v>
      </c>
      <c r="L11" t="s">
        <v>18</v>
      </c>
      <c r="V11" t="s">
        <v>18</v>
      </c>
    </row>
    <row r="12" spans="1:22" x14ac:dyDescent="0.25">
      <c r="A12" t="s">
        <v>19</v>
      </c>
      <c r="L12" t="s">
        <v>19</v>
      </c>
      <c r="V12" t="s">
        <v>19</v>
      </c>
    </row>
    <row r="13" spans="1:22" x14ac:dyDescent="0.25">
      <c r="A13" t="s">
        <v>20</v>
      </c>
      <c r="L13" t="s">
        <v>20</v>
      </c>
      <c r="V13" t="s">
        <v>20</v>
      </c>
    </row>
    <row r="14" spans="1:22" x14ac:dyDescent="0.25">
      <c r="A14" t="s">
        <v>21</v>
      </c>
      <c r="L14" t="s">
        <v>21</v>
      </c>
      <c r="V14" t="s">
        <v>21</v>
      </c>
    </row>
    <row r="15" spans="1:22" x14ac:dyDescent="0.25">
      <c r="A15" t="s">
        <v>22</v>
      </c>
      <c r="L15" t="s">
        <v>22</v>
      </c>
      <c r="V15" t="s">
        <v>22</v>
      </c>
    </row>
    <row r="19" spans="1:30" x14ac:dyDescent="0.25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L19" t="s">
        <v>0</v>
      </c>
      <c r="M19" t="s">
        <v>1</v>
      </c>
      <c r="N19" t="s">
        <v>2</v>
      </c>
      <c r="O19" t="s">
        <v>3</v>
      </c>
      <c r="P19" t="s">
        <v>4</v>
      </c>
      <c r="Q19" t="s">
        <v>5</v>
      </c>
      <c r="R19" t="s">
        <v>6</v>
      </c>
      <c r="S19" t="s">
        <v>7</v>
      </c>
      <c r="T19" t="s">
        <v>8</v>
      </c>
      <c r="V19" t="s">
        <v>0</v>
      </c>
      <c r="W19" t="s">
        <v>1</v>
      </c>
      <c r="X19" t="s">
        <v>2</v>
      </c>
      <c r="Y19" t="s">
        <v>3</v>
      </c>
      <c r="Z19" t="s">
        <v>4</v>
      </c>
      <c r="AA19" t="s">
        <v>5</v>
      </c>
      <c r="AB19" t="s">
        <v>6</v>
      </c>
      <c r="AC19" t="s">
        <v>7</v>
      </c>
      <c r="AD19" t="s">
        <v>8</v>
      </c>
    </row>
    <row r="20" spans="1:30" x14ac:dyDescent="0.25">
      <c r="A20">
        <v>0</v>
      </c>
      <c r="B20">
        <v>869</v>
      </c>
      <c r="C20">
        <v>6113</v>
      </c>
      <c r="D20">
        <v>-3.8</v>
      </c>
      <c r="E20">
        <v>0</v>
      </c>
      <c r="F20">
        <v>0</v>
      </c>
      <c r="G20">
        <v>0</v>
      </c>
      <c r="H20">
        <v>0</v>
      </c>
      <c r="I20">
        <v>0</v>
      </c>
      <c r="L20">
        <v>0</v>
      </c>
      <c r="M20">
        <v>869</v>
      </c>
      <c r="N20">
        <v>6113</v>
      </c>
      <c r="O20">
        <v>-3.8</v>
      </c>
      <c r="P20">
        <v>0</v>
      </c>
      <c r="Q20">
        <v>0</v>
      </c>
      <c r="R20">
        <v>0</v>
      </c>
      <c r="S20">
        <v>0</v>
      </c>
      <c r="T20">
        <v>0</v>
      </c>
      <c r="V20">
        <v>0</v>
      </c>
      <c r="W20">
        <v>869</v>
      </c>
      <c r="X20">
        <v>6113</v>
      </c>
      <c r="Y20">
        <v>-3.8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>
        <v>25</v>
      </c>
      <c r="B21">
        <v>844</v>
      </c>
      <c r="C21">
        <v>5772</v>
      </c>
      <c r="D21">
        <v>-1.4</v>
      </c>
      <c r="E21">
        <v>2</v>
      </c>
      <c r="F21">
        <v>0.6</v>
      </c>
      <c r="G21">
        <v>0</v>
      </c>
      <c r="H21">
        <v>0</v>
      </c>
      <c r="I21">
        <v>0</v>
      </c>
      <c r="L21">
        <v>25</v>
      </c>
      <c r="M21">
        <v>844</v>
      </c>
      <c r="N21">
        <v>5771</v>
      </c>
      <c r="O21">
        <v>-1.3</v>
      </c>
      <c r="P21">
        <v>1.8</v>
      </c>
      <c r="Q21">
        <v>0.5</v>
      </c>
      <c r="R21">
        <v>0</v>
      </c>
      <c r="S21">
        <v>0</v>
      </c>
      <c r="T21">
        <v>0</v>
      </c>
      <c r="V21">
        <v>25</v>
      </c>
      <c r="W21">
        <v>844</v>
      </c>
      <c r="X21">
        <v>5774</v>
      </c>
      <c r="Y21">
        <v>-1.5</v>
      </c>
      <c r="Z21">
        <v>2.1</v>
      </c>
      <c r="AA21">
        <v>0.6</v>
      </c>
      <c r="AB21">
        <v>0</v>
      </c>
      <c r="AC21">
        <v>0</v>
      </c>
      <c r="AD21">
        <v>0</v>
      </c>
    </row>
    <row r="22" spans="1:30" x14ac:dyDescent="0.25">
      <c r="A22">
        <v>50</v>
      </c>
      <c r="B22">
        <v>820</v>
      </c>
      <c r="C22">
        <v>5449</v>
      </c>
      <c r="D22">
        <v>0.2</v>
      </c>
      <c r="E22">
        <v>-0.2</v>
      </c>
      <c r="F22">
        <v>0</v>
      </c>
      <c r="G22">
        <v>0</v>
      </c>
      <c r="H22">
        <v>0</v>
      </c>
      <c r="I22">
        <v>0</v>
      </c>
      <c r="L22">
        <v>50</v>
      </c>
      <c r="M22">
        <v>820</v>
      </c>
      <c r="N22">
        <v>5446</v>
      </c>
      <c r="O22">
        <v>0.9</v>
      </c>
      <c r="P22">
        <v>-0.6</v>
      </c>
      <c r="Q22">
        <v>-0.2</v>
      </c>
      <c r="R22">
        <v>0</v>
      </c>
      <c r="S22">
        <v>0</v>
      </c>
      <c r="T22">
        <v>0</v>
      </c>
      <c r="V22">
        <v>50</v>
      </c>
      <c r="W22">
        <v>820</v>
      </c>
      <c r="X22">
        <v>5452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5">
      <c r="A23">
        <v>75</v>
      </c>
      <c r="B23">
        <v>797</v>
      </c>
      <c r="C23">
        <v>5140</v>
      </c>
      <c r="D23">
        <v>1.1000000000000001</v>
      </c>
      <c r="E23">
        <v>-0.5</v>
      </c>
      <c r="F23">
        <v>-0.1</v>
      </c>
      <c r="G23">
        <v>0</v>
      </c>
      <c r="H23">
        <v>0</v>
      </c>
      <c r="I23">
        <v>0</v>
      </c>
      <c r="L23">
        <v>75</v>
      </c>
      <c r="M23">
        <v>796</v>
      </c>
      <c r="N23">
        <v>5136</v>
      </c>
      <c r="O23">
        <v>2.5</v>
      </c>
      <c r="P23">
        <v>-1.1000000000000001</v>
      </c>
      <c r="Q23">
        <v>-0.3</v>
      </c>
      <c r="R23">
        <v>0</v>
      </c>
      <c r="S23">
        <v>0</v>
      </c>
      <c r="T23">
        <v>0</v>
      </c>
      <c r="V23">
        <v>75</v>
      </c>
      <c r="W23">
        <v>797</v>
      </c>
      <c r="X23">
        <v>5145</v>
      </c>
      <c r="Y23">
        <v>0.5</v>
      </c>
      <c r="Z23">
        <v>-0.2</v>
      </c>
      <c r="AA23">
        <v>-0.1</v>
      </c>
      <c r="AB23">
        <v>0</v>
      </c>
      <c r="AC23">
        <v>0</v>
      </c>
      <c r="AD23">
        <v>0</v>
      </c>
    </row>
    <row r="24" spans="1:30" x14ac:dyDescent="0.25">
      <c r="A24">
        <v>100</v>
      </c>
      <c r="B24">
        <v>773</v>
      </c>
      <c r="C24">
        <v>4845</v>
      </c>
      <c r="D24">
        <v>1</v>
      </c>
      <c r="E24">
        <v>-0.4</v>
      </c>
      <c r="F24">
        <v>-0.1</v>
      </c>
      <c r="G24">
        <v>0</v>
      </c>
      <c r="H24">
        <v>0</v>
      </c>
      <c r="I24">
        <v>0</v>
      </c>
      <c r="L24">
        <v>100</v>
      </c>
      <c r="M24">
        <v>773</v>
      </c>
      <c r="N24">
        <v>4840</v>
      </c>
      <c r="O24">
        <v>3.6</v>
      </c>
      <c r="P24">
        <v>-1.3</v>
      </c>
      <c r="Q24">
        <v>-0.4</v>
      </c>
      <c r="R24">
        <v>0</v>
      </c>
      <c r="S24">
        <v>0</v>
      </c>
      <c r="T24">
        <v>0</v>
      </c>
      <c r="V24">
        <v>100</v>
      </c>
      <c r="W24">
        <v>774</v>
      </c>
      <c r="X24">
        <v>4852</v>
      </c>
      <c r="Y24">
        <v>0.1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5">
      <c r="A25">
        <v>125</v>
      </c>
      <c r="B25">
        <v>751</v>
      </c>
      <c r="C25">
        <v>4563</v>
      </c>
      <c r="D25">
        <v>0.1</v>
      </c>
      <c r="E25">
        <v>0</v>
      </c>
      <c r="F25">
        <v>0</v>
      </c>
      <c r="G25">
        <v>0</v>
      </c>
      <c r="H25">
        <v>0</v>
      </c>
      <c r="I25">
        <v>0</v>
      </c>
      <c r="L25">
        <v>125</v>
      </c>
      <c r="M25">
        <v>750</v>
      </c>
      <c r="N25">
        <v>4558</v>
      </c>
      <c r="O25">
        <v>4.3</v>
      </c>
      <c r="P25">
        <v>-1.2</v>
      </c>
      <c r="Q25">
        <v>-0.3</v>
      </c>
      <c r="R25">
        <v>0</v>
      </c>
      <c r="S25">
        <v>0</v>
      </c>
      <c r="T25">
        <v>0</v>
      </c>
      <c r="V25">
        <v>125</v>
      </c>
      <c r="W25">
        <v>751</v>
      </c>
      <c r="X25">
        <v>4572</v>
      </c>
      <c r="Y25">
        <v>-1.4</v>
      </c>
      <c r="Z25">
        <v>0.4</v>
      </c>
      <c r="AA25">
        <v>0.1</v>
      </c>
      <c r="AB25">
        <v>0</v>
      </c>
      <c r="AC25">
        <v>0</v>
      </c>
      <c r="AD25">
        <v>0</v>
      </c>
    </row>
    <row r="26" spans="1:30" x14ac:dyDescent="0.25">
      <c r="A26">
        <v>150</v>
      </c>
      <c r="B26">
        <v>728</v>
      </c>
      <c r="C26">
        <v>4294</v>
      </c>
      <c r="D26">
        <v>-1.8</v>
      </c>
      <c r="E26">
        <v>0.4</v>
      </c>
      <c r="F26">
        <v>0.1</v>
      </c>
      <c r="G26">
        <v>0</v>
      </c>
      <c r="H26">
        <v>0</v>
      </c>
      <c r="I26">
        <v>0</v>
      </c>
      <c r="L26">
        <v>150</v>
      </c>
      <c r="M26">
        <v>728</v>
      </c>
      <c r="N26">
        <v>4287</v>
      </c>
      <c r="O26">
        <v>4.3</v>
      </c>
      <c r="P26">
        <v>-1</v>
      </c>
      <c r="Q26">
        <v>-0.3</v>
      </c>
      <c r="R26">
        <v>0</v>
      </c>
      <c r="S26">
        <v>0</v>
      </c>
      <c r="T26">
        <v>0</v>
      </c>
      <c r="V26">
        <v>150</v>
      </c>
      <c r="W26">
        <v>729</v>
      </c>
      <c r="X26">
        <v>4304</v>
      </c>
      <c r="Y26">
        <v>-4</v>
      </c>
      <c r="Z26">
        <v>0.9</v>
      </c>
      <c r="AA26">
        <v>0.3</v>
      </c>
      <c r="AB26">
        <v>0</v>
      </c>
      <c r="AC26">
        <v>0</v>
      </c>
      <c r="AD26">
        <v>0</v>
      </c>
    </row>
    <row r="27" spans="1:30" x14ac:dyDescent="0.25">
      <c r="A27">
        <v>175</v>
      </c>
      <c r="B27">
        <v>706</v>
      </c>
      <c r="C27">
        <v>4038</v>
      </c>
      <c r="D27">
        <v>-4.7</v>
      </c>
      <c r="E27">
        <v>0.9</v>
      </c>
      <c r="F27">
        <v>0.3</v>
      </c>
      <c r="G27">
        <v>0</v>
      </c>
      <c r="H27">
        <v>0</v>
      </c>
      <c r="I27">
        <v>0</v>
      </c>
      <c r="L27">
        <v>175</v>
      </c>
      <c r="M27">
        <v>705</v>
      </c>
      <c r="N27">
        <v>4030</v>
      </c>
      <c r="O27">
        <v>3.8</v>
      </c>
      <c r="P27">
        <v>-0.8</v>
      </c>
      <c r="Q27">
        <v>-0.2</v>
      </c>
      <c r="R27">
        <v>0</v>
      </c>
      <c r="S27">
        <v>0</v>
      </c>
      <c r="T27">
        <v>0</v>
      </c>
      <c r="V27">
        <v>175</v>
      </c>
      <c r="W27">
        <v>707</v>
      </c>
      <c r="X27">
        <v>4049</v>
      </c>
      <c r="Y27">
        <v>-7.8</v>
      </c>
      <c r="Z27">
        <v>1.5</v>
      </c>
      <c r="AA27">
        <v>0.4</v>
      </c>
      <c r="AB27">
        <v>0</v>
      </c>
      <c r="AC27">
        <v>0</v>
      </c>
      <c r="AD27">
        <v>0</v>
      </c>
    </row>
    <row r="28" spans="1:30" x14ac:dyDescent="0.25">
      <c r="A28">
        <v>200</v>
      </c>
      <c r="B28">
        <v>684</v>
      </c>
      <c r="C28">
        <v>3793</v>
      </c>
      <c r="D28">
        <v>-8.8000000000000007</v>
      </c>
      <c r="E28">
        <v>1.5</v>
      </c>
      <c r="F28">
        <v>0.4</v>
      </c>
      <c r="G28">
        <v>0</v>
      </c>
      <c r="H28">
        <v>0</v>
      </c>
      <c r="I28">
        <v>0</v>
      </c>
      <c r="L28">
        <v>200</v>
      </c>
      <c r="M28">
        <v>683</v>
      </c>
      <c r="N28">
        <v>3784</v>
      </c>
      <c r="O28">
        <v>2.6</v>
      </c>
      <c r="P28">
        <v>-0.5</v>
      </c>
      <c r="Q28">
        <v>-0.1</v>
      </c>
      <c r="R28">
        <v>0</v>
      </c>
      <c r="S28">
        <v>0</v>
      </c>
      <c r="T28">
        <v>0</v>
      </c>
      <c r="V28">
        <v>200</v>
      </c>
      <c r="W28">
        <v>685</v>
      </c>
      <c r="X28">
        <v>3805</v>
      </c>
      <c r="Y28">
        <v>-13</v>
      </c>
      <c r="Z28">
        <v>2.2000000000000002</v>
      </c>
      <c r="AA28">
        <v>0.6</v>
      </c>
      <c r="AB28">
        <v>0</v>
      </c>
      <c r="AC28">
        <v>0</v>
      </c>
      <c r="AD28">
        <v>0</v>
      </c>
    </row>
    <row r="29" spans="1:30" x14ac:dyDescent="0.25">
      <c r="A29">
        <v>225</v>
      </c>
      <c r="B29">
        <v>663</v>
      </c>
      <c r="C29">
        <v>3559</v>
      </c>
      <c r="D29">
        <v>-14</v>
      </c>
      <c r="E29">
        <v>2.1</v>
      </c>
      <c r="F29">
        <v>0.6</v>
      </c>
      <c r="G29">
        <v>0</v>
      </c>
      <c r="H29">
        <v>0</v>
      </c>
      <c r="I29">
        <v>0</v>
      </c>
      <c r="L29">
        <v>225</v>
      </c>
      <c r="M29">
        <v>662</v>
      </c>
      <c r="N29">
        <v>3549</v>
      </c>
      <c r="O29">
        <v>0.8</v>
      </c>
      <c r="P29">
        <v>-0.1</v>
      </c>
      <c r="Q29">
        <v>0</v>
      </c>
      <c r="R29">
        <v>0</v>
      </c>
      <c r="S29">
        <v>0</v>
      </c>
      <c r="T29">
        <v>0</v>
      </c>
      <c r="V29">
        <v>225</v>
      </c>
      <c r="W29">
        <v>664</v>
      </c>
      <c r="X29">
        <v>3572</v>
      </c>
      <c r="Y29">
        <v>-19.3</v>
      </c>
      <c r="Z29">
        <v>3</v>
      </c>
      <c r="AA29">
        <v>0.9</v>
      </c>
      <c r="AB29">
        <v>0</v>
      </c>
      <c r="AC29">
        <v>0</v>
      </c>
      <c r="AD29">
        <v>0</v>
      </c>
    </row>
    <row r="30" spans="1:30" x14ac:dyDescent="0.25">
      <c r="A30">
        <v>250</v>
      </c>
      <c r="B30">
        <v>642</v>
      </c>
      <c r="C30">
        <v>3337</v>
      </c>
      <c r="D30">
        <v>-20.399999999999999</v>
      </c>
      <c r="E30">
        <v>2.8</v>
      </c>
      <c r="F30">
        <v>0.8</v>
      </c>
      <c r="G30">
        <v>0</v>
      </c>
      <c r="H30">
        <v>0</v>
      </c>
      <c r="I30">
        <v>0</v>
      </c>
      <c r="L30">
        <v>250</v>
      </c>
      <c r="M30">
        <v>641</v>
      </c>
      <c r="N30">
        <v>3326</v>
      </c>
      <c r="O30">
        <v>-1.8</v>
      </c>
      <c r="P30">
        <v>0.2</v>
      </c>
      <c r="Q30">
        <v>0.1</v>
      </c>
      <c r="R30">
        <v>0</v>
      </c>
      <c r="S30">
        <v>0</v>
      </c>
      <c r="T30">
        <v>0</v>
      </c>
      <c r="V30">
        <v>250</v>
      </c>
      <c r="W30">
        <v>643</v>
      </c>
      <c r="X30">
        <v>3351</v>
      </c>
      <c r="Y30">
        <v>-27.1</v>
      </c>
      <c r="Z30">
        <v>3.7</v>
      </c>
      <c r="AA30">
        <v>1.1000000000000001</v>
      </c>
      <c r="AB30">
        <v>0</v>
      </c>
      <c r="AC30">
        <v>0</v>
      </c>
      <c r="AD30">
        <v>0</v>
      </c>
    </row>
    <row r="31" spans="1:30" x14ac:dyDescent="0.25">
      <c r="A31">
        <v>275</v>
      </c>
      <c r="B31">
        <v>621</v>
      </c>
      <c r="C31">
        <v>3125</v>
      </c>
      <c r="D31">
        <v>-28.5</v>
      </c>
      <c r="E31">
        <v>3.6</v>
      </c>
      <c r="F31">
        <v>1</v>
      </c>
      <c r="G31">
        <v>0</v>
      </c>
      <c r="H31">
        <v>0</v>
      </c>
      <c r="I31">
        <v>0</v>
      </c>
      <c r="L31">
        <v>275</v>
      </c>
      <c r="M31">
        <v>620</v>
      </c>
      <c r="N31">
        <v>3114</v>
      </c>
      <c r="O31">
        <v>-5.2</v>
      </c>
      <c r="P31">
        <v>0.7</v>
      </c>
      <c r="Q31">
        <v>0.2</v>
      </c>
      <c r="R31">
        <v>0</v>
      </c>
      <c r="S31">
        <v>0</v>
      </c>
      <c r="T31">
        <v>0</v>
      </c>
      <c r="V31">
        <v>275</v>
      </c>
      <c r="W31">
        <v>623</v>
      </c>
      <c r="X31">
        <v>3141</v>
      </c>
      <c r="Y31">
        <v>-36.9</v>
      </c>
      <c r="Z31">
        <v>4.5999999999999996</v>
      </c>
      <c r="AA31">
        <v>1.3</v>
      </c>
      <c r="AB31">
        <v>0</v>
      </c>
      <c r="AC31">
        <v>0</v>
      </c>
      <c r="AD31">
        <v>0</v>
      </c>
    </row>
    <row r="32" spans="1:30" x14ac:dyDescent="0.25">
      <c r="A32">
        <v>300</v>
      </c>
      <c r="B32">
        <v>601</v>
      </c>
      <c r="C32">
        <v>2924</v>
      </c>
      <c r="D32">
        <v>-37.700000000000003</v>
      </c>
      <c r="E32">
        <v>4.3</v>
      </c>
      <c r="F32">
        <v>1.3</v>
      </c>
      <c r="G32">
        <v>0</v>
      </c>
      <c r="H32">
        <v>0</v>
      </c>
      <c r="I32">
        <v>0</v>
      </c>
      <c r="L32">
        <v>300</v>
      </c>
      <c r="M32">
        <v>600</v>
      </c>
      <c r="N32">
        <v>2912</v>
      </c>
      <c r="O32">
        <v>-9.4</v>
      </c>
      <c r="P32">
        <v>1.1000000000000001</v>
      </c>
      <c r="Q32">
        <v>0.3</v>
      </c>
      <c r="R32">
        <v>0</v>
      </c>
      <c r="S32">
        <v>0</v>
      </c>
      <c r="T32">
        <v>0</v>
      </c>
      <c r="V32">
        <v>300</v>
      </c>
      <c r="W32">
        <v>602</v>
      </c>
      <c r="X32">
        <v>2940</v>
      </c>
      <c r="Y32">
        <v>-47.9</v>
      </c>
      <c r="Z32">
        <v>5.5</v>
      </c>
      <c r="AA32">
        <v>1.6</v>
      </c>
      <c r="AB32">
        <v>0</v>
      </c>
      <c r="AC32">
        <v>0</v>
      </c>
      <c r="AD32">
        <v>0</v>
      </c>
    </row>
    <row r="33" spans="1:30" x14ac:dyDescent="0.25">
      <c r="A33">
        <v>325</v>
      </c>
      <c r="B33">
        <v>581</v>
      </c>
      <c r="C33">
        <v>2733</v>
      </c>
      <c r="D33">
        <v>-48.5</v>
      </c>
      <c r="E33">
        <v>5.0999999999999996</v>
      </c>
      <c r="F33">
        <v>1.5</v>
      </c>
      <c r="G33">
        <v>0</v>
      </c>
      <c r="H33">
        <v>0</v>
      </c>
      <c r="I33">
        <v>0</v>
      </c>
      <c r="L33">
        <v>325</v>
      </c>
      <c r="M33">
        <v>579</v>
      </c>
      <c r="N33">
        <v>2720</v>
      </c>
      <c r="O33">
        <v>-14.5</v>
      </c>
      <c r="P33">
        <v>1.5</v>
      </c>
      <c r="Q33">
        <v>0.4</v>
      </c>
      <c r="R33">
        <v>0</v>
      </c>
      <c r="S33">
        <v>0</v>
      </c>
      <c r="T33">
        <v>0</v>
      </c>
      <c r="V33">
        <v>325</v>
      </c>
      <c r="W33">
        <v>583</v>
      </c>
      <c r="X33">
        <v>2751</v>
      </c>
      <c r="Y33">
        <v>-60.8</v>
      </c>
      <c r="Z33">
        <v>6.4</v>
      </c>
      <c r="AA33">
        <v>1.9</v>
      </c>
      <c r="AB33">
        <v>0</v>
      </c>
      <c r="AC33">
        <v>0</v>
      </c>
      <c r="AD33">
        <v>0</v>
      </c>
    </row>
    <row r="34" spans="1:30" x14ac:dyDescent="0.25">
      <c r="A34">
        <v>350</v>
      </c>
      <c r="B34">
        <v>561</v>
      </c>
      <c r="C34">
        <v>2552</v>
      </c>
      <c r="D34">
        <v>-61.5</v>
      </c>
      <c r="E34">
        <v>6</v>
      </c>
      <c r="F34">
        <v>1.8</v>
      </c>
      <c r="G34">
        <v>0</v>
      </c>
      <c r="H34">
        <v>0</v>
      </c>
      <c r="I34">
        <v>0</v>
      </c>
      <c r="L34">
        <v>350</v>
      </c>
      <c r="M34">
        <v>560</v>
      </c>
      <c r="N34">
        <v>2539</v>
      </c>
      <c r="O34">
        <v>-20.8</v>
      </c>
      <c r="P34">
        <v>2</v>
      </c>
      <c r="Q34">
        <v>0.6</v>
      </c>
      <c r="R34">
        <v>0</v>
      </c>
      <c r="S34">
        <v>0</v>
      </c>
      <c r="T34">
        <v>0</v>
      </c>
      <c r="V34">
        <v>350</v>
      </c>
      <c r="W34">
        <v>563</v>
      </c>
      <c r="X34">
        <v>2571</v>
      </c>
      <c r="Y34">
        <v>-76.099999999999994</v>
      </c>
      <c r="Z34">
        <v>7.5</v>
      </c>
      <c r="AA34">
        <v>2.2000000000000002</v>
      </c>
      <c r="AB34">
        <v>0</v>
      </c>
      <c r="AC34">
        <v>0</v>
      </c>
      <c r="AD34">
        <v>0</v>
      </c>
    </row>
    <row r="35" spans="1:30" x14ac:dyDescent="0.25">
      <c r="A35">
        <v>375</v>
      </c>
      <c r="B35">
        <v>542</v>
      </c>
      <c r="C35">
        <v>2381</v>
      </c>
      <c r="D35">
        <v>-75.8</v>
      </c>
      <c r="E35">
        <v>6.9</v>
      </c>
      <c r="F35">
        <v>2</v>
      </c>
      <c r="G35">
        <v>0</v>
      </c>
      <c r="H35">
        <v>0</v>
      </c>
      <c r="I35">
        <v>0</v>
      </c>
      <c r="L35">
        <v>375</v>
      </c>
      <c r="M35">
        <v>541</v>
      </c>
      <c r="N35">
        <v>2368</v>
      </c>
      <c r="O35">
        <v>-28</v>
      </c>
      <c r="P35">
        <v>2.6</v>
      </c>
      <c r="Q35">
        <v>0.7</v>
      </c>
      <c r="R35">
        <v>0</v>
      </c>
      <c r="S35">
        <v>0</v>
      </c>
      <c r="T35">
        <v>0</v>
      </c>
      <c r="V35">
        <v>375</v>
      </c>
      <c r="W35">
        <v>544</v>
      </c>
      <c r="X35">
        <v>2401</v>
      </c>
      <c r="Y35">
        <v>-93</v>
      </c>
      <c r="Z35">
        <v>8.5</v>
      </c>
      <c r="AA35">
        <v>2.5</v>
      </c>
      <c r="AB35">
        <v>0</v>
      </c>
      <c r="AC35">
        <v>0</v>
      </c>
      <c r="AD35">
        <v>0</v>
      </c>
    </row>
    <row r="36" spans="1:30" x14ac:dyDescent="0.25">
      <c r="A36">
        <v>400</v>
      </c>
      <c r="B36">
        <v>524</v>
      </c>
      <c r="C36">
        <v>2220</v>
      </c>
      <c r="D36">
        <v>-92.1</v>
      </c>
      <c r="E36">
        <v>7.9</v>
      </c>
      <c r="F36">
        <v>2.2999999999999998</v>
      </c>
      <c r="G36">
        <v>0</v>
      </c>
      <c r="H36">
        <v>0</v>
      </c>
      <c r="I36">
        <v>0</v>
      </c>
      <c r="L36">
        <v>400</v>
      </c>
      <c r="M36">
        <v>522</v>
      </c>
      <c r="N36">
        <v>2206</v>
      </c>
      <c r="O36">
        <v>-36.299999999999997</v>
      </c>
      <c r="P36">
        <v>3.1</v>
      </c>
      <c r="Q36">
        <v>0.9</v>
      </c>
      <c r="R36">
        <v>0</v>
      </c>
      <c r="S36">
        <v>0</v>
      </c>
      <c r="T36">
        <v>0</v>
      </c>
      <c r="V36">
        <v>400</v>
      </c>
      <c r="W36">
        <v>526</v>
      </c>
      <c r="X36">
        <v>2240</v>
      </c>
      <c r="Y36">
        <v>-112.1</v>
      </c>
      <c r="Z36">
        <v>9.6</v>
      </c>
      <c r="AA36">
        <v>2.8</v>
      </c>
      <c r="AB36">
        <v>0</v>
      </c>
      <c r="AC36">
        <v>0</v>
      </c>
      <c r="AD36">
        <v>0</v>
      </c>
    </row>
    <row r="37" spans="1:30" x14ac:dyDescent="0.25">
      <c r="A37">
        <v>425</v>
      </c>
      <c r="B37">
        <v>505</v>
      </c>
      <c r="C37">
        <v>2068</v>
      </c>
      <c r="D37">
        <v>-111.2</v>
      </c>
      <c r="E37">
        <v>9</v>
      </c>
      <c r="F37">
        <v>2.6</v>
      </c>
      <c r="G37">
        <v>0</v>
      </c>
      <c r="H37">
        <v>0</v>
      </c>
      <c r="I37">
        <v>0</v>
      </c>
      <c r="L37">
        <v>425</v>
      </c>
      <c r="M37">
        <v>503</v>
      </c>
      <c r="N37">
        <v>2054</v>
      </c>
      <c r="O37">
        <v>-46.2</v>
      </c>
      <c r="P37">
        <v>3.7</v>
      </c>
      <c r="Q37">
        <v>1.1000000000000001</v>
      </c>
      <c r="R37">
        <v>0</v>
      </c>
      <c r="S37">
        <v>0</v>
      </c>
      <c r="T37">
        <v>0</v>
      </c>
      <c r="V37">
        <v>425</v>
      </c>
      <c r="W37">
        <v>508</v>
      </c>
      <c r="X37">
        <v>2089</v>
      </c>
      <c r="Y37">
        <v>-134.4</v>
      </c>
      <c r="Z37">
        <v>10.9</v>
      </c>
      <c r="AA37">
        <v>3.2</v>
      </c>
      <c r="AB37">
        <v>0</v>
      </c>
      <c r="AC37">
        <v>0</v>
      </c>
      <c r="AD37">
        <v>0</v>
      </c>
    </row>
    <row r="38" spans="1:30" x14ac:dyDescent="0.25">
      <c r="A38">
        <v>450</v>
      </c>
      <c r="B38">
        <v>488</v>
      </c>
      <c r="C38">
        <v>1926</v>
      </c>
      <c r="D38">
        <v>-132</v>
      </c>
      <c r="E38">
        <v>10.1</v>
      </c>
      <c r="F38">
        <v>2.9</v>
      </c>
      <c r="G38">
        <v>0</v>
      </c>
      <c r="H38">
        <v>0</v>
      </c>
      <c r="I38">
        <v>0</v>
      </c>
      <c r="L38">
        <v>450</v>
      </c>
      <c r="M38">
        <v>486</v>
      </c>
      <c r="N38">
        <v>1911</v>
      </c>
      <c r="O38">
        <v>-57.1</v>
      </c>
      <c r="P38">
        <v>4.4000000000000004</v>
      </c>
      <c r="Q38">
        <v>1.3</v>
      </c>
      <c r="R38">
        <v>0</v>
      </c>
      <c r="S38">
        <v>0</v>
      </c>
      <c r="T38">
        <v>0</v>
      </c>
      <c r="V38">
        <v>450</v>
      </c>
      <c r="W38">
        <v>490</v>
      </c>
      <c r="X38">
        <v>1947</v>
      </c>
      <c r="Y38">
        <v>-158.6</v>
      </c>
      <c r="Z38">
        <v>12.1</v>
      </c>
      <c r="AA38">
        <v>3.5</v>
      </c>
      <c r="AB38">
        <v>0</v>
      </c>
      <c r="AC38">
        <v>0</v>
      </c>
      <c r="AD38">
        <v>0</v>
      </c>
    </row>
    <row r="39" spans="1:30" x14ac:dyDescent="0.25">
      <c r="A39">
        <v>475</v>
      </c>
      <c r="B39">
        <v>470</v>
      </c>
      <c r="C39">
        <v>1793</v>
      </c>
      <c r="D39">
        <v>-155.19999999999999</v>
      </c>
      <c r="E39">
        <v>11.2</v>
      </c>
      <c r="F39">
        <v>3.3</v>
      </c>
      <c r="G39">
        <v>0</v>
      </c>
      <c r="H39">
        <v>0</v>
      </c>
      <c r="I39">
        <v>0</v>
      </c>
      <c r="L39">
        <v>475</v>
      </c>
      <c r="M39">
        <v>468</v>
      </c>
      <c r="N39">
        <v>1777</v>
      </c>
      <c r="O39">
        <v>-69.400000000000006</v>
      </c>
      <c r="P39">
        <v>5</v>
      </c>
      <c r="Q39">
        <v>1.5</v>
      </c>
      <c r="R39">
        <v>0</v>
      </c>
      <c r="S39">
        <v>0</v>
      </c>
      <c r="T39">
        <v>0</v>
      </c>
      <c r="V39">
        <v>475</v>
      </c>
      <c r="W39">
        <v>473</v>
      </c>
      <c r="X39">
        <v>1814</v>
      </c>
      <c r="Y39">
        <v>-185.6</v>
      </c>
      <c r="Z39">
        <v>13.4</v>
      </c>
      <c r="AA39">
        <v>3.9</v>
      </c>
      <c r="AB39">
        <v>0</v>
      </c>
      <c r="AC39">
        <v>0</v>
      </c>
      <c r="AD39">
        <v>0</v>
      </c>
    </row>
    <row r="40" spans="1:30" x14ac:dyDescent="0.25">
      <c r="A40">
        <v>500</v>
      </c>
      <c r="B40">
        <v>454</v>
      </c>
      <c r="C40">
        <v>1668</v>
      </c>
      <c r="D40">
        <v>-182.2</v>
      </c>
      <c r="E40">
        <v>12.5</v>
      </c>
      <c r="F40">
        <v>3.6</v>
      </c>
      <c r="G40">
        <v>0</v>
      </c>
      <c r="H40">
        <v>0</v>
      </c>
      <c r="I40">
        <v>0</v>
      </c>
      <c r="L40">
        <v>500</v>
      </c>
      <c r="M40">
        <v>452</v>
      </c>
      <c r="N40">
        <v>1652</v>
      </c>
      <c r="O40">
        <v>-83.9</v>
      </c>
      <c r="P40">
        <v>5.8</v>
      </c>
      <c r="Q40">
        <v>1.7</v>
      </c>
      <c r="R40">
        <v>0</v>
      </c>
      <c r="S40">
        <v>0</v>
      </c>
      <c r="T40">
        <v>0</v>
      </c>
      <c r="V40">
        <v>500</v>
      </c>
      <c r="W40">
        <v>457</v>
      </c>
      <c r="X40">
        <v>1689</v>
      </c>
      <c r="Y40">
        <v>-216.8</v>
      </c>
      <c r="Z40">
        <v>14.9</v>
      </c>
      <c r="AA40">
        <v>4.3</v>
      </c>
      <c r="AB40">
        <v>0</v>
      </c>
      <c r="AC40">
        <v>0</v>
      </c>
      <c r="AD40">
        <v>0</v>
      </c>
    </row>
    <row r="41" spans="1:30" x14ac:dyDescent="0.25">
      <c r="A41">
        <v>525</v>
      </c>
      <c r="B41">
        <v>438</v>
      </c>
      <c r="C41">
        <v>1551</v>
      </c>
      <c r="D41">
        <v>-211.1</v>
      </c>
      <c r="E41">
        <v>13.8</v>
      </c>
      <c r="F41">
        <v>4</v>
      </c>
      <c r="G41">
        <v>0</v>
      </c>
      <c r="H41">
        <v>0</v>
      </c>
      <c r="I41">
        <v>0</v>
      </c>
      <c r="L41">
        <v>525</v>
      </c>
      <c r="M41">
        <v>435</v>
      </c>
      <c r="N41">
        <v>1535</v>
      </c>
      <c r="O41">
        <v>-99.5</v>
      </c>
      <c r="P41">
        <v>6.5</v>
      </c>
      <c r="Q41">
        <v>1.9</v>
      </c>
      <c r="R41">
        <v>0</v>
      </c>
      <c r="S41">
        <v>0</v>
      </c>
      <c r="T41">
        <v>0</v>
      </c>
      <c r="V41">
        <v>525</v>
      </c>
      <c r="W41">
        <v>441</v>
      </c>
      <c r="X41">
        <v>1573</v>
      </c>
      <c r="Y41">
        <v>-250.2</v>
      </c>
      <c r="Z41">
        <v>16.399999999999999</v>
      </c>
      <c r="AA41">
        <v>4.8</v>
      </c>
      <c r="AB41">
        <v>0</v>
      </c>
      <c r="AC41">
        <v>0</v>
      </c>
      <c r="AD41">
        <v>0</v>
      </c>
    </row>
    <row r="42" spans="1:30" x14ac:dyDescent="0.25">
      <c r="A42">
        <v>550</v>
      </c>
      <c r="B42">
        <v>422</v>
      </c>
      <c r="C42">
        <v>1443</v>
      </c>
      <c r="D42">
        <v>-243.1</v>
      </c>
      <c r="E42">
        <v>15.2</v>
      </c>
      <c r="F42">
        <v>4.4000000000000004</v>
      </c>
      <c r="G42">
        <v>0</v>
      </c>
      <c r="H42">
        <v>0</v>
      </c>
      <c r="I42">
        <v>0</v>
      </c>
      <c r="L42">
        <v>550</v>
      </c>
      <c r="M42">
        <v>420</v>
      </c>
      <c r="N42">
        <v>1427</v>
      </c>
      <c r="O42">
        <v>-117</v>
      </c>
      <c r="P42">
        <v>7.3</v>
      </c>
      <c r="Q42">
        <v>2.1</v>
      </c>
      <c r="R42">
        <v>0</v>
      </c>
      <c r="S42">
        <v>0</v>
      </c>
      <c r="T42">
        <v>0</v>
      </c>
      <c r="V42">
        <v>550</v>
      </c>
      <c r="W42">
        <v>425</v>
      </c>
      <c r="X42">
        <v>1465</v>
      </c>
      <c r="Y42">
        <v>-287.2</v>
      </c>
      <c r="Z42">
        <v>18</v>
      </c>
      <c r="AA42">
        <v>5.2</v>
      </c>
      <c r="AB42">
        <v>0</v>
      </c>
      <c r="AC42">
        <v>0</v>
      </c>
      <c r="AD42">
        <v>0</v>
      </c>
    </row>
    <row r="43" spans="1:30" x14ac:dyDescent="0.25">
      <c r="A43">
        <v>575</v>
      </c>
      <c r="B43">
        <v>407</v>
      </c>
      <c r="C43">
        <v>1344</v>
      </c>
      <c r="D43">
        <v>-279.89999999999998</v>
      </c>
      <c r="E43">
        <v>16.7</v>
      </c>
      <c r="F43">
        <v>4.9000000000000004</v>
      </c>
      <c r="G43">
        <v>0</v>
      </c>
      <c r="H43">
        <v>0</v>
      </c>
      <c r="I43">
        <v>0</v>
      </c>
      <c r="L43">
        <v>575</v>
      </c>
      <c r="M43">
        <v>405</v>
      </c>
      <c r="N43">
        <v>1327</v>
      </c>
      <c r="O43">
        <v>-137.30000000000001</v>
      </c>
      <c r="P43">
        <v>8.1999999999999993</v>
      </c>
      <c r="Q43">
        <v>2.4</v>
      </c>
      <c r="R43">
        <v>0</v>
      </c>
      <c r="S43">
        <v>0</v>
      </c>
      <c r="T43">
        <v>0</v>
      </c>
      <c r="V43">
        <v>575</v>
      </c>
      <c r="W43">
        <v>411</v>
      </c>
      <c r="X43">
        <v>1366</v>
      </c>
      <c r="Y43">
        <v>-329.6</v>
      </c>
      <c r="Z43">
        <v>19.7</v>
      </c>
      <c r="AA43">
        <v>5.7</v>
      </c>
      <c r="AB43">
        <v>0</v>
      </c>
      <c r="AC43">
        <v>0</v>
      </c>
      <c r="AD43">
        <v>0</v>
      </c>
    </row>
    <row r="44" spans="1:30" x14ac:dyDescent="0.25">
      <c r="A44">
        <v>600</v>
      </c>
      <c r="B44">
        <v>393</v>
      </c>
      <c r="C44">
        <v>1252</v>
      </c>
      <c r="D44">
        <v>-319.10000000000002</v>
      </c>
      <c r="E44">
        <v>18.3</v>
      </c>
      <c r="F44">
        <v>5.3</v>
      </c>
      <c r="G44">
        <v>0</v>
      </c>
      <c r="H44">
        <v>0</v>
      </c>
      <c r="I44">
        <v>0</v>
      </c>
      <c r="L44">
        <v>600</v>
      </c>
      <c r="M44">
        <v>391</v>
      </c>
      <c r="N44">
        <v>1236</v>
      </c>
      <c r="O44">
        <v>-159</v>
      </c>
      <c r="P44">
        <v>9.1</v>
      </c>
      <c r="Q44">
        <v>2.7</v>
      </c>
      <c r="R44">
        <v>0</v>
      </c>
      <c r="S44">
        <v>0</v>
      </c>
      <c r="T44">
        <v>0</v>
      </c>
      <c r="V44">
        <v>600</v>
      </c>
      <c r="W44">
        <v>397</v>
      </c>
      <c r="X44">
        <v>1274</v>
      </c>
      <c r="Y44">
        <v>-374.6</v>
      </c>
      <c r="Z44">
        <v>21.5</v>
      </c>
      <c r="AA44">
        <v>6.2</v>
      </c>
      <c r="AB44">
        <v>0</v>
      </c>
      <c r="AC44">
        <v>0</v>
      </c>
      <c r="AD44">
        <v>0</v>
      </c>
    </row>
    <row r="45" spans="1:30" x14ac:dyDescent="0.25">
      <c r="A45">
        <v>625</v>
      </c>
      <c r="B45">
        <v>380</v>
      </c>
      <c r="C45">
        <v>1168</v>
      </c>
      <c r="D45">
        <v>-364</v>
      </c>
      <c r="E45">
        <v>20</v>
      </c>
      <c r="F45">
        <v>5.8</v>
      </c>
      <c r="G45">
        <v>0</v>
      </c>
      <c r="H45">
        <v>0</v>
      </c>
      <c r="I45">
        <v>0</v>
      </c>
      <c r="L45">
        <v>625</v>
      </c>
      <c r="M45">
        <v>377</v>
      </c>
      <c r="N45">
        <v>1152</v>
      </c>
      <c r="O45">
        <v>-184</v>
      </c>
      <c r="P45">
        <v>10.1</v>
      </c>
      <c r="Q45">
        <v>2.9</v>
      </c>
      <c r="R45">
        <v>0</v>
      </c>
      <c r="S45">
        <v>0</v>
      </c>
      <c r="T45">
        <v>0</v>
      </c>
      <c r="V45">
        <v>625</v>
      </c>
      <c r="W45">
        <v>383</v>
      </c>
      <c r="X45">
        <v>1190</v>
      </c>
      <c r="Y45">
        <v>-426</v>
      </c>
      <c r="Z45">
        <v>23.4</v>
      </c>
      <c r="AA45">
        <v>6.8</v>
      </c>
      <c r="AB45">
        <v>0</v>
      </c>
      <c r="AC45">
        <v>0</v>
      </c>
      <c r="AD45">
        <v>0</v>
      </c>
    </row>
    <row r="46" spans="1:30" x14ac:dyDescent="0.25">
      <c r="A46">
        <v>650</v>
      </c>
      <c r="B46">
        <v>367</v>
      </c>
      <c r="C46">
        <v>1093</v>
      </c>
      <c r="D46">
        <v>-411.5</v>
      </c>
      <c r="E46">
        <v>21.8</v>
      </c>
      <c r="F46">
        <v>6.3</v>
      </c>
      <c r="G46">
        <v>0</v>
      </c>
      <c r="H46">
        <v>0</v>
      </c>
      <c r="I46">
        <v>0</v>
      </c>
      <c r="L46">
        <v>650</v>
      </c>
      <c r="M46">
        <v>365</v>
      </c>
      <c r="N46">
        <v>1077</v>
      </c>
      <c r="O46">
        <v>-210.6</v>
      </c>
      <c r="P46">
        <v>11.1</v>
      </c>
      <c r="Q46">
        <v>3.2</v>
      </c>
      <c r="R46">
        <v>0</v>
      </c>
      <c r="S46">
        <v>0</v>
      </c>
      <c r="T46">
        <v>0</v>
      </c>
      <c r="V46">
        <v>650</v>
      </c>
      <c r="W46">
        <v>371</v>
      </c>
      <c r="X46">
        <v>1114</v>
      </c>
      <c r="Y46">
        <v>-480.3</v>
      </c>
      <c r="Z46">
        <v>25.4</v>
      </c>
      <c r="AA46">
        <v>7.4</v>
      </c>
      <c r="AB46">
        <v>0</v>
      </c>
      <c r="AC46">
        <v>0</v>
      </c>
      <c r="AD46">
        <v>0</v>
      </c>
    </row>
    <row r="47" spans="1:30" x14ac:dyDescent="0.25">
      <c r="A47">
        <v>675</v>
      </c>
      <c r="B47">
        <v>356</v>
      </c>
      <c r="C47">
        <v>1025</v>
      </c>
      <c r="D47">
        <v>-463.6</v>
      </c>
      <c r="E47">
        <v>23.6</v>
      </c>
      <c r="F47">
        <v>6.9</v>
      </c>
      <c r="G47">
        <v>0</v>
      </c>
      <c r="H47">
        <v>0</v>
      </c>
      <c r="I47">
        <v>0</v>
      </c>
      <c r="L47">
        <v>675</v>
      </c>
      <c r="M47">
        <v>353</v>
      </c>
      <c r="N47">
        <v>1009</v>
      </c>
      <c r="O47">
        <v>-239.8</v>
      </c>
      <c r="P47">
        <v>12.2</v>
      </c>
      <c r="Q47">
        <v>3.6</v>
      </c>
      <c r="R47">
        <v>0</v>
      </c>
      <c r="S47">
        <v>0</v>
      </c>
      <c r="T47">
        <v>0</v>
      </c>
      <c r="V47">
        <v>675</v>
      </c>
      <c r="W47">
        <v>359</v>
      </c>
      <c r="X47">
        <v>1045</v>
      </c>
      <c r="Y47">
        <v>-539.79999999999995</v>
      </c>
      <c r="Z47">
        <v>27.5</v>
      </c>
      <c r="AA47">
        <v>8</v>
      </c>
      <c r="AB47">
        <v>0</v>
      </c>
      <c r="AC47">
        <v>0</v>
      </c>
      <c r="AD47">
        <v>0</v>
      </c>
    </row>
    <row r="48" spans="1:30" x14ac:dyDescent="0.25">
      <c r="A48">
        <v>700</v>
      </c>
      <c r="B48">
        <v>345</v>
      </c>
      <c r="C48">
        <v>964</v>
      </c>
      <c r="D48">
        <v>-522.6</v>
      </c>
      <c r="E48">
        <v>25.6</v>
      </c>
      <c r="F48">
        <v>7.5</v>
      </c>
      <c r="G48">
        <v>0</v>
      </c>
      <c r="H48">
        <v>0</v>
      </c>
      <c r="I48">
        <v>0</v>
      </c>
      <c r="L48">
        <v>700</v>
      </c>
      <c r="M48">
        <v>342</v>
      </c>
      <c r="N48">
        <v>949</v>
      </c>
      <c r="O48">
        <v>-273.2</v>
      </c>
      <c r="P48">
        <v>13.4</v>
      </c>
      <c r="Q48">
        <v>3.9</v>
      </c>
      <c r="R48">
        <v>0</v>
      </c>
      <c r="S48">
        <v>0</v>
      </c>
      <c r="T48">
        <v>0</v>
      </c>
      <c r="V48">
        <v>700</v>
      </c>
      <c r="W48">
        <v>349</v>
      </c>
      <c r="X48">
        <v>984</v>
      </c>
      <c r="Y48">
        <v>-607</v>
      </c>
      <c r="Z48">
        <v>29.8</v>
      </c>
      <c r="AA48">
        <v>8.6999999999999993</v>
      </c>
      <c r="AB48">
        <v>0</v>
      </c>
      <c r="AC48">
        <v>0</v>
      </c>
      <c r="AD48">
        <v>0</v>
      </c>
    </row>
    <row r="49" spans="1:30" x14ac:dyDescent="0.25">
      <c r="A49">
        <v>725</v>
      </c>
      <c r="B49">
        <v>335</v>
      </c>
      <c r="C49">
        <v>910</v>
      </c>
      <c r="D49">
        <v>-584.70000000000005</v>
      </c>
      <c r="E49">
        <v>27.7</v>
      </c>
      <c r="F49">
        <v>8.1</v>
      </c>
      <c r="G49">
        <v>0</v>
      </c>
      <c r="H49">
        <v>0</v>
      </c>
      <c r="I49">
        <v>0</v>
      </c>
      <c r="L49">
        <v>725</v>
      </c>
      <c r="M49">
        <v>332</v>
      </c>
      <c r="N49">
        <v>896</v>
      </c>
      <c r="O49">
        <v>-308.5</v>
      </c>
      <c r="P49">
        <v>14.6</v>
      </c>
      <c r="Q49">
        <v>4.3</v>
      </c>
      <c r="R49">
        <v>0</v>
      </c>
      <c r="S49">
        <v>0</v>
      </c>
      <c r="T49">
        <v>0</v>
      </c>
      <c r="V49">
        <v>725</v>
      </c>
      <c r="W49">
        <v>339</v>
      </c>
      <c r="X49">
        <v>930</v>
      </c>
      <c r="Y49">
        <v>-677.7</v>
      </c>
      <c r="Z49">
        <v>32.1</v>
      </c>
      <c r="AA49">
        <v>9.3000000000000007</v>
      </c>
      <c r="AB49">
        <v>0</v>
      </c>
      <c r="AC49">
        <v>0</v>
      </c>
      <c r="AD49">
        <v>0</v>
      </c>
    </row>
    <row r="50" spans="1:30" x14ac:dyDescent="0.25">
      <c r="A50">
        <v>750</v>
      </c>
      <c r="B50">
        <v>326</v>
      </c>
      <c r="C50">
        <v>862</v>
      </c>
      <c r="D50">
        <v>-652.20000000000005</v>
      </c>
      <c r="E50">
        <v>29.9</v>
      </c>
      <c r="F50">
        <v>8.6999999999999993</v>
      </c>
      <c r="G50">
        <v>0</v>
      </c>
      <c r="H50">
        <v>0</v>
      </c>
      <c r="I50">
        <v>0</v>
      </c>
      <c r="L50">
        <v>750</v>
      </c>
      <c r="M50">
        <v>324</v>
      </c>
      <c r="N50">
        <v>848</v>
      </c>
      <c r="O50">
        <v>-346.9</v>
      </c>
      <c r="P50">
        <v>15.9</v>
      </c>
      <c r="Q50">
        <v>4.5999999999999996</v>
      </c>
      <c r="R50">
        <v>0</v>
      </c>
      <c r="S50">
        <v>0</v>
      </c>
      <c r="T50">
        <v>0</v>
      </c>
      <c r="V50">
        <v>750</v>
      </c>
      <c r="W50">
        <v>330</v>
      </c>
      <c r="X50">
        <v>882</v>
      </c>
      <c r="Y50">
        <v>-754.3</v>
      </c>
      <c r="Z50">
        <v>34.6</v>
      </c>
      <c r="AA50">
        <v>10.1</v>
      </c>
      <c r="AB50">
        <v>0</v>
      </c>
      <c r="AC50">
        <v>0</v>
      </c>
      <c r="AD50">
        <v>0</v>
      </c>
    </row>
    <row r="51" spans="1:30" x14ac:dyDescent="0.25">
      <c r="A51">
        <v>775</v>
      </c>
      <c r="B51">
        <v>318</v>
      </c>
      <c r="C51">
        <v>820</v>
      </c>
      <c r="D51">
        <v>-728.2</v>
      </c>
      <c r="E51">
        <v>32.299999999999997</v>
      </c>
      <c r="F51">
        <v>9.4</v>
      </c>
      <c r="G51">
        <v>0</v>
      </c>
      <c r="H51">
        <v>0</v>
      </c>
      <c r="I51">
        <v>0</v>
      </c>
      <c r="L51">
        <v>775</v>
      </c>
      <c r="M51">
        <v>316</v>
      </c>
      <c r="N51">
        <v>807</v>
      </c>
      <c r="O51">
        <v>-390.3</v>
      </c>
      <c r="P51">
        <v>17.3</v>
      </c>
      <c r="Q51">
        <v>5</v>
      </c>
      <c r="R51">
        <v>0</v>
      </c>
      <c r="S51">
        <v>0</v>
      </c>
      <c r="T51">
        <v>0</v>
      </c>
      <c r="V51">
        <v>775</v>
      </c>
      <c r="W51">
        <v>322</v>
      </c>
      <c r="X51">
        <v>839</v>
      </c>
      <c r="Y51">
        <v>-840.8</v>
      </c>
      <c r="Z51">
        <v>37.299999999999997</v>
      </c>
      <c r="AA51">
        <v>10.8</v>
      </c>
      <c r="AB51">
        <v>0</v>
      </c>
      <c r="AC51">
        <v>0</v>
      </c>
      <c r="AD51">
        <v>0</v>
      </c>
    </row>
    <row r="52" spans="1:30" x14ac:dyDescent="0.25">
      <c r="A52">
        <v>800</v>
      </c>
      <c r="B52">
        <v>311</v>
      </c>
      <c r="C52">
        <v>783</v>
      </c>
      <c r="D52">
        <v>-807.9</v>
      </c>
      <c r="E52">
        <v>34.700000000000003</v>
      </c>
      <c r="F52">
        <v>10.1</v>
      </c>
      <c r="G52">
        <v>0</v>
      </c>
      <c r="H52">
        <v>0</v>
      </c>
      <c r="I52">
        <v>0</v>
      </c>
      <c r="L52">
        <v>800</v>
      </c>
      <c r="M52">
        <v>308</v>
      </c>
      <c r="N52">
        <v>769</v>
      </c>
      <c r="O52">
        <v>-435.7</v>
      </c>
      <c r="P52">
        <v>18.7</v>
      </c>
      <c r="Q52">
        <v>5.4</v>
      </c>
      <c r="R52">
        <v>0</v>
      </c>
      <c r="S52">
        <v>0</v>
      </c>
      <c r="T52">
        <v>0</v>
      </c>
      <c r="V52">
        <v>800</v>
      </c>
      <c r="W52">
        <v>315</v>
      </c>
      <c r="X52">
        <v>801</v>
      </c>
      <c r="Y52">
        <v>-930.5</v>
      </c>
      <c r="Z52">
        <v>40</v>
      </c>
      <c r="AA52">
        <v>11.6</v>
      </c>
      <c r="AB52">
        <v>0</v>
      </c>
      <c r="AC52">
        <v>0</v>
      </c>
      <c r="AD52">
        <v>0</v>
      </c>
    </row>
    <row r="53" spans="1:30" x14ac:dyDescent="0.25">
      <c r="A53">
        <v>825</v>
      </c>
      <c r="B53">
        <v>304</v>
      </c>
      <c r="C53">
        <v>750</v>
      </c>
      <c r="D53">
        <v>-893.4</v>
      </c>
      <c r="E53">
        <v>37.200000000000003</v>
      </c>
      <c r="F53">
        <v>10.8</v>
      </c>
      <c r="G53">
        <v>0</v>
      </c>
      <c r="H53">
        <v>0</v>
      </c>
      <c r="I53">
        <v>0</v>
      </c>
      <c r="L53">
        <v>825</v>
      </c>
      <c r="M53">
        <v>301</v>
      </c>
      <c r="N53">
        <v>736</v>
      </c>
      <c r="O53">
        <v>-484.8</v>
      </c>
      <c r="P53">
        <v>20.2</v>
      </c>
      <c r="Q53">
        <v>5.9</v>
      </c>
      <c r="R53">
        <v>0</v>
      </c>
      <c r="S53">
        <v>0</v>
      </c>
      <c r="T53">
        <v>0</v>
      </c>
      <c r="V53">
        <v>825</v>
      </c>
      <c r="W53">
        <v>308</v>
      </c>
      <c r="X53">
        <v>768</v>
      </c>
      <c r="Y53">
        <v>-1027</v>
      </c>
      <c r="Z53">
        <v>42.8</v>
      </c>
      <c r="AA53">
        <v>12.4</v>
      </c>
      <c r="AB53">
        <v>0</v>
      </c>
      <c r="AC53">
        <v>0</v>
      </c>
      <c r="AD53">
        <v>0</v>
      </c>
    </row>
    <row r="54" spans="1:30" x14ac:dyDescent="0.25">
      <c r="A54">
        <v>850</v>
      </c>
      <c r="B54">
        <v>298</v>
      </c>
      <c r="C54">
        <v>719</v>
      </c>
      <c r="D54">
        <v>-988.8</v>
      </c>
      <c r="E54">
        <v>40</v>
      </c>
      <c r="F54">
        <v>11.6</v>
      </c>
      <c r="G54">
        <v>0</v>
      </c>
      <c r="H54">
        <v>0</v>
      </c>
      <c r="I54">
        <v>0</v>
      </c>
      <c r="L54">
        <v>850</v>
      </c>
      <c r="M54">
        <v>295</v>
      </c>
      <c r="N54">
        <v>706</v>
      </c>
      <c r="O54">
        <v>-539.79999999999995</v>
      </c>
      <c r="P54">
        <v>21.8</v>
      </c>
      <c r="Q54">
        <v>6.3</v>
      </c>
      <c r="R54">
        <v>0</v>
      </c>
      <c r="S54">
        <v>0</v>
      </c>
      <c r="T54">
        <v>0</v>
      </c>
      <c r="V54">
        <v>850</v>
      </c>
      <c r="W54">
        <v>302</v>
      </c>
      <c r="X54">
        <v>737</v>
      </c>
      <c r="Y54">
        <v>-1134.5999999999999</v>
      </c>
      <c r="Z54">
        <v>45.9</v>
      </c>
      <c r="AA54">
        <v>13.3</v>
      </c>
      <c r="AB54">
        <v>0</v>
      </c>
      <c r="AC54">
        <v>0</v>
      </c>
      <c r="AD54">
        <v>0</v>
      </c>
    </row>
    <row r="55" spans="1:30" x14ac:dyDescent="0.25">
      <c r="A55">
        <v>875</v>
      </c>
      <c r="B55">
        <v>292</v>
      </c>
      <c r="C55">
        <v>692</v>
      </c>
      <c r="D55">
        <v>-1087.5999999999999</v>
      </c>
      <c r="E55">
        <v>42.7</v>
      </c>
      <c r="F55">
        <v>12.4</v>
      </c>
      <c r="G55">
        <v>0</v>
      </c>
      <c r="H55">
        <v>0</v>
      </c>
      <c r="I55">
        <v>0</v>
      </c>
      <c r="L55">
        <v>875</v>
      </c>
      <c r="M55">
        <v>289</v>
      </c>
      <c r="N55">
        <v>678</v>
      </c>
      <c r="O55">
        <v>-596.9</v>
      </c>
      <c r="P55">
        <v>23.4</v>
      </c>
      <c r="Q55">
        <v>6.8</v>
      </c>
      <c r="R55">
        <v>0</v>
      </c>
      <c r="S55">
        <v>0</v>
      </c>
      <c r="T55">
        <v>0</v>
      </c>
      <c r="V55">
        <v>875</v>
      </c>
      <c r="W55">
        <v>296</v>
      </c>
      <c r="X55">
        <v>710</v>
      </c>
      <c r="Y55">
        <v>-1245.7</v>
      </c>
      <c r="Z55">
        <v>48.9</v>
      </c>
      <c r="AA55">
        <v>14.2</v>
      </c>
      <c r="AB55">
        <v>0</v>
      </c>
      <c r="AC55">
        <v>0</v>
      </c>
      <c r="AD55">
        <v>0</v>
      </c>
    </row>
    <row r="56" spans="1:30" x14ac:dyDescent="0.25">
      <c r="A56">
        <v>900</v>
      </c>
      <c r="B56">
        <v>287</v>
      </c>
      <c r="C56">
        <v>667</v>
      </c>
      <c r="D56">
        <v>-1193.4000000000001</v>
      </c>
      <c r="E56">
        <v>45.6</v>
      </c>
      <c r="F56">
        <v>13.3</v>
      </c>
      <c r="G56">
        <v>0</v>
      </c>
      <c r="H56">
        <v>0</v>
      </c>
      <c r="I56">
        <v>0</v>
      </c>
      <c r="L56">
        <v>900</v>
      </c>
      <c r="M56">
        <v>284</v>
      </c>
      <c r="N56">
        <v>653</v>
      </c>
      <c r="O56">
        <v>-658.2</v>
      </c>
      <c r="P56">
        <v>25.1</v>
      </c>
      <c r="Q56">
        <v>7.3</v>
      </c>
      <c r="R56">
        <v>0</v>
      </c>
      <c r="S56">
        <v>0</v>
      </c>
      <c r="T56">
        <v>0</v>
      </c>
      <c r="V56">
        <v>900</v>
      </c>
      <c r="W56">
        <v>291</v>
      </c>
      <c r="X56">
        <v>685</v>
      </c>
      <c r="Y56">
        <v>-1364.5</v>
      </c>
      <c r="Z56">
        <v>52.1</v>
      </c>
      <c r="AA56">
        <v>15.2</v>
      </c>
      <c r="AB56">
        <v>0</v>
      </c>
      <c r="AC56">
        <v>0</v>
      </c>
      <c r="AD56">
        <v>0</v>
      </c>
    </row>
    <row r="57" spans="1:30" x14ac:dyDescent="0.25">
      <c r="A57">
        <v>925</v>
      </c>
      <c r="B57">
        <v>282</v>
      </c>
      <c r="C57">
        <v>643</v>
      </c>
      <c r="D57">
        <v>-1310.7</v>
      </c>
      <c r="E57">
        <v>48.7</v>
      </c>
      <c r="F57">
        <v>14.2</v>
      </c>
      <c r="G57">
        <v>0</v>
      </c>
      <c r="H57">
        <v>0</v>
      </c>
      <c r="I57">
        <v>0</v>
      </c>
      <c r="L57">
        <v>925</v>
      </c>
      <c r="M57">
        <v>279</v>
      </c>
      <c r="N57">
        <v>629</v>
      </c>
      <c r="O57">
        <v>-726.4</v>
      </c>
      <c r="P57">
        <v>27</v>
      </c>
      <c r="Q57">
        <v>7.8</v>
      </c>
      <c r="R57">
        <v>0</v>
      </c>
      <c r="S57">
        <v>0</v>
      </c>
      <c r="T57">
        <v>0</v>
      </c>
      <c r="V57">
        <v>925</v>
      </c>
      <c r="W57">
        <v>286</v>
      </c>
      <c r="X57">
        <v>662</v>
      </c>
      <c r="Y57">
        <v>-1496.8</v>
      </c>
      <c r="Z57">
        <v>55.6</v>
      </c>
      <c r="AA57">
        <v>16.2</v>
      </c>
      <c r="AB57">
        <v>0</v>
      </c>
      <c r="AC57">
        <v>0</v>
      </c>
      <c r="AD57">
        <v>0</v>
      </c>
    </row>
    <row r="58" spans="1:30" x14ac:dyDescent="0.25">
      <c r="A58">
        <v>950</v>
      </c>
      <c r="B58">
        <v>277</v>
      </c>
      <c r="C58">
        <v>622</v>
      </c>
      <c r="D58">
        <v>-1431.5</v>
      </c>
      <c r="E58">
        <v>51.8</v>
      </c>
      <c r="F58">
        <v>15.1</v>
      </c>
      <c r="G58">
        <v>0</v>
      </c>
      <c r="H58">
        <v>0</v>
      </c>
      <c r="I58">
        <v>0</v>
      </c>
      <c r="L58">
        <v>950</v>
      </c>
      <c r="M58">
        <v>274</v>
      </c>
      <c r="N58">
        <v>607</v>
      </c>
      <c r="O58">
        <v>-797.2</v>
      </c>
      <c r="P58">
        <v>28.8</v>
      </c>
      <c r="Q58">
        <v>8.4</v>
      </c>
      <c r="R58">
        <v>0</v>
      </c>
      <c r="S58">
        <v>0</v>
      </c>
      <c r="T58">
        <v>0</v>
      </c>
      <c r="V58">
        <v>950</v>
      </c>
      <c r="W58">
        <v>281</v>
      </c>
      <c r="X58">
        <v>641</v>
      </c>
      <c r="Y58">
        <v>-1632</v>
      </c>
      <c r="Z58">
        <v>59</v>
      </c>
      <c r="AA58">
        <v>17.2</v>
      </c>
      <c r="AB58">
        <v>0</v>
      </c>
      <c r="AC58">
        <v>0</v>
      </c>
      <c r="AD58">
        <v>0</v>
      </c>
    </row>
    <row r="59" spans="1:30" x14ac:dyDescent="0.25">
      <c r="A59">
        <v>975</v>
      </c>
      <c r="B59">
        <v>272</v>
      </c>
      <c r="C59">
        <v>601</v>
      </c>
      <c r="D59">
        <v>-1560.9</v>
      </c>
      <c r="E59">
        <v>55</v>
      </c>
      <c r="F59">
        <v>16</v>
      </c>
      <c r="G59">
        <v>0</v>
      </c>
      <c r="H59">
        <v>0</v>
      </c>
      <c r="I59">
        <v>0</v>
      </c>
      <c r="L59">
        <v>975</v>
      </c>
      <c r="M59">
        <v>269</v>
      </c>
      <c r="N59">
        <v>586</v>
      </c>
      <c r="O59">
        <v>-872.3</v>
      </c>
      <c r="P59">
        <v>30.8</v>
      </c>
      <c r="Q59">
        <v>8.9</v>
      </c>
      <c r="R59">
        <v>0</v>
      </c>
      <c r="S59">
        <v>0</v>
      </c>
      <c r="T59">
        <v>0</v>
      </c>
      <c r="V59">
        <v>975</v>
      </c>
      <c r="W59">
        <v>277</v>
      </c>
      <c r="X59">
        <v>621</v>
      </c>
      <c r="Y59">
        <v>-1775.5</v>
      </c>
      <c r="Z59">
        <v>62.6</v>
      </c>
      <c r="AA59">
        <v>18.2</v>
      </c>
      <c r="AB59">
        <v>0</v>
      </c>
      <c r="AC59">
        <v>0</v>
      </c>
      <c r="AD59">
        <v>0</v>
      </c>
    </row>
    <row r="60" spans="1:30" x14ac:dyDescent="0.25">
      <c r="A60">
        <v>1000</v>
      </c>
      <c r="B60">
        <v>268</v>
      </c>
      <c r="C60">
        <v>583</v>
      </c>
      <c r="D60">
        <v>-1697.5</v>
      </c>
      <c r="E60">
        <v>58.4</v>
      </c>
      <c r="F60">
        <v>17</v>
      </c>
      <c r="G60">
        <v>0</v>
      </c>
      <c r="H60">
        <v>0</v>
      </c>
      <c r="I60">
        <v>0</v>
      </c>
      <c r="L60">
        <v>1000</v>
      </c>
      <c r="M60">
        <v>265</v>
      </c>
      <c r="N60">
        <v>567</v>
      </c>
      <c r="O60">
        <v>-952.3</v>
      </c>
      <c r="P60">
        <v>32.799999999999997</v>
      </c>
      <c r="Q60">
        <v>9.5</v>
      </c>
      <c r="R60">
        <v>0</v>
      </c>
      <c r="S60">
        <v>0</v>
      </c>
      <c r="T60">
        <v>0</v>
      </c>
      <c r="V60">
        <v>1000</v>
      </c>
      <c r="W60">
        <v>273</v>
      </c>
      <c r="X60">
        <v>604</v>
      </c>
      <c r="Y60">
        <v>-1927.6</v>
      </c>
      <c r="Z60">
        <v>66.3</v>
      </c>
      <c r="AA60">
        <v>19.3</v>
      </c>
      <c r="AB60">
        <v>0</v>
      </c>
      <c r="AC60">
        <v>0</v>
      </c>
      <c r="AD6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5868-D698-4B65-9E01-D28497B9AAED}">
  <dimension ref="A1:P224"/>
  <sheetViews>
    <sheetView topLeftCell="G73" workbookViewId="0">
      <selection activeCell="B8" sqref="B8"/>
    </sheetView>
  </sheetViews>
  <sheetFormatPr defaultRowHeight="15" x14ac:dyDescent="0.25"/>
  <cols>
    <col min="1" max="1" width="36.28515625" customWidth="1"/>
    <col min="2" max="2" width="23.42578125" customWidth="1"/>
    <col min="3" max="3" width="22.42578125" customWidth="1"/>
    <col min="4" max="4" width="28.42578125" customWidth="1"/>
    <col min="5" max="5" width="27.28515625" customWidth="1"/>
    <col min="6" max="6" width="28.42578125" customWidth="1"/>
    <col min="7" max="7" width="27.28515625" customWidth="1"/>
    <col min="8" max="8" width="16.28515625" customWidth="1"/>
    <col min="9" max="9" width="17.42578125" customWidth="1"/>
    <col min="10" max="10" width="16.7109375" customWidth="1"/>
    <col min="11" max="11" width="27.28515625" customWidth="1"/>
    <col min="12" max="12" width="17.5703125" customWidth="1"/>
    <col min="13" max="13" width="21.5703125" customWidth="1"/>
    <col min="14" max="14" width="16.140625" customWidth="1"/>
    <col min="15" max="15" width="23.42578125" customWidth="1"/>
    <col min="16" max="16" width="21.42578125" customWidth="1"/>
  </cols>
  <sheetData>
    <row r="1" spans="1:16" x14ac:dyDescent="0.25">
      <c r="A1" t="s">
        <v>34</v>
      </c>
      <c r="B1" s="1" t="s">
        <v>30</v>
      </c>
    </row>
    <row r="2" spans="1:16" x14ac:dyDescent="0.25">
      <c r="A2" t="s">
        <v>27</v>
      </c>
      <c r="B2" s="3">
        <v>9.81</v>
      </c>
      <c r="C2" s="3"/>
    </row>
    <row r="3" spans="1:16" x14ac:dyDescent="0.25">
      <c r="B3" s="3"/>
      <c r="C3" s="3"/>
    </row>
    <row r="4" spans="1:16" x14ac:dyDescent="0.25">
      <c r="A4" t="s">
        <v>35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t="s">
        <v>36</v>
      </c>
      <c r="B5" s="3">
        <v>0</v>
      </c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t="s">
        <v>37</v>
      </c>
      <c r="B6" s="3">
        <v>0</v>
      </c>
      <c r="C6" s="3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t="s">
        <v>26</v>
      </c>
      <c r="B7" s="3">
        <v>50</v>
      </c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t="s">
        <v>38</v>
      </c>
      <c r="B8" s="3">
        <v>150</v>
      </c>
      <c r="C8" s="4"/>
      <c r="D8" s="4"/>
      <c r="E8" s="2"/>
      <c r="F8" s="4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t="s">
        <v>39</v>
      </c>
      <c r="B9" s="3">
        <f>CONVERT($B$8,"grain","g")/1000</f>
        <v>9.7198364999999988E-3</v>
      </c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1" t="s">
        <v>44</v>
      </c>
      <c r="B10" s="3">
        <v>5</v>
      </c>
      <c r="C10" s="3"/>
    </row>
    <row r="11" spans="1:16" x14ac:dyDescent="0.25">
      <c r="A11" t="s">
        <v>40</v>
      </c>
      <c r="B11" s="3"/>
      <c r="C11" s="3"/>
    </row>
    <row r="12" spans="1:16" x14ac:dyDescent="0.25">
      <c r="A12" s="1" t="s">
        <v>41</v>
      </c>
      <c r="B12" s="5">
        <v>0</v>
      </c>
      <c r="C12" s="6"/>
      <c r="D12" s="5">
        <v>30</v>
      </c>
      <c r="E12" s="6"/>
      <c r="F12" s="5">
        <v>45</v>
      </c>
      <c r="G12" s="6"/>
      <c r="H12" s="5">
        <v>60</v>
      </c>
      <c r="I12" s="6"/>
      <c r="J12" s="3"/>
      <c r="K12" s="3"/>
      <c r="L12" s="3"/>
      <c r="M12" s="3"/>
      <c r="N12" s="3"/>
      <c r="O12" s="3"/>
      <c r="P12" s="3"/>
    </row>
    <row r="13" spans="1:16" x14ac:dyDescent="0.25">
      <c r="A13" s="1" t="s">
        <v>42</v>
      </c>
      <c r="B13" s="5">
        <f>B$12*PI()/180</f>
        <v>0</v>
      </c>
      <c r="C13" s="6"/>
      <c r="D13" s="5">
        <f>D$12*PI()/180</f>
        <v>0.52359877559829882</v>
      </c>
      <c r="E13" s="6"/>
      <c r="F13" s="5">
        <f>F$12*PI()/180</f>
        <v>0.78539816339744828</v>
      </c>
      <c r="G13" s="6"/>
      <c r="H13" s="5">
        <f>H$12*PI()/180</f>
        <v>1.0471975511965976</v>
      </c>
      <c r="I13" s="6"/>
      <c r="J13" s="3"/>
      <c r="K13" s="3"/>
      <c r="L13" s="3"/>
      <c r="M13" s="3"/>
      <c r="N13" s="3"/>
      <c r="O13" s="3"/>
      <c r="P13" s="3"/>
    </row>
    <row r="14" spans="1:16" x14ac:dyDescent="0.25">
      <c r="A14" s="1" t="s">
        <v>46</v>
      </c>
      <c r="B14" s="5">
        <f>$B$7^2*SIN(2*B$13)/$B$2</f>
        <v>0</v>
      </c>
      <c r="C14" s="5"/>
      <c r="D14" s="5">
        <f t="shared" ref="D14:I14" si="0">$B$7^2*SIN(2*D$13)/$B$2</f>
        <v>220.69964418563674</v>
      </c>
      <c r="E14" s="5"/>
      <c r="F14" s="5">
        <f t="shared" ref="F14:I14" si="1">$B$7^2*SIN(2*F$13)/$B$2</f>
        <v>254.84199796126401</v>
      </c>
      <c r="G14" s="5"/>
      <c r="H14" s="5">
        <f t="shared" ref="H14:I14" si="2">$B$7^2*SIN(2*H$13)/$B$2</f>
        <v>220.69964418563674</v>
      </c>
      <c r="I14" s="5"/>
      <c r="J14" s="3"/>
      <c r="K14" s="3"/>
      <c r="L14" s="3"/>
      <c r="M14" s="3"/>
      <c r="N14" s="3"/>
      <c r="O14" s="3"/>
      <c r="P14" s="3"/>
    </row>
    <row r="15" spans="1:16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1" t="s">
        <v>43</v>
      </c>
      <c r="B16" s="7" t="s">
        <v>3</v>
      </c>
      <c r="C16" s="7" t="s">
        <v>2</v>
      </c>
      <c r="D16" s="7" t="s">
        <v>3</v>
      </c>
      <c r="E16" s="7" t="s">
        <v>2</v>
      </c>
      <c r="F16" s="7" t="s">
        <v>3</v>
      </c>
      <c r="G16" s="7" t="s">
        <v>2</v>
      </c>
      <c r="H16" s="7" t="s">
        <v>3</v>
      </c>
      <c r="I16" s="7" t="s">
        <v>2</v>
      </c>
      <c r="J16" s="3"/>
      <c r="K16" s="3" t="s">
        <v>48</v>
      </c>
      <c r="L16" s="3"/>
      <c r="M16" s="3"/>
      <c r="N16" s="3"/>
      <c r="O16" s="3"/>
      <c r="P16" s="3"/>
    </row>
    <row r="17" spans="1:16" x14ac:dyDescent="0.25">
      <c r="A17" s="1" t="s">
        <v>33</v>
      </c>
      <c r="B17" s="2">
        <f>$B$6</f>
        <v>0</v>
      </c>
      <c r="C17" s="2">
        <f>$B$9*$B$7^2/2</f>
        <v>12.149795624999998</v>
      </c>
      <c r="D17" s="2">
        <f>$B$6</f>
        <v>0</v>
      </c>
      <c r="E17" s="2">
        <f>$B$9*$B$7^2/2</f>
        <v>12.149795624999998</v>
      </c>
      <c r="F17" s="2">
        <f>$B$6</f>
        <v>0</v>
      </c>
      <c r="G17" s="2">
        <f>$B$9*$B$7^2/2</f>
        <v>12.149795624999998</v>
      </c>
      <c r="H17" s="2">
        <f>$B$6</f>
        <v>0</v>
      </c>
      <c r="I17" s="2">
        <f>$B$9*$B$7^2/2</f>
        <v>12.149795624999998</v>
      </c>
      <c r="J17" s="3"/>
      <c r="K17" s="3">
        <f>$B$7^2/(2*$B$2)</f>
        <v>127.42099898063201</v>
      </c>
      <c r="L17" s="3"/>
      <c r="M17" s="3"/>
      <c r="N17" s="3"/>
      <c r="O17" s="3"/>
      <c r="P17" s="3"/>
    </row>
    <row r="18" spans="1:16" x14ac:dyDescent="0.25">
      <c r="A18" s="1" t="s">
        <v>32</v>
      </c>
      <c r="B18" s="2">
        <f>TAN(B$13)</f>
        <v>0</v>
      </c>
      <c r="C18" s="2">
        <f>-2*$B$2*TAN(B$13)*($B$9/2)</f>
        <v>0</v>
      </c>
      <c r="D18" s="2">
        <f>TAN(D$13)</f>
        <v>0.57735026918962573</v>
      </c>
      <c r="E18" s="2">
        <f>-2*$B$2*TAN(D$13)*($B$9/2)</f>
        <v>-5.5051269655788201E-2</v>
      </c>
      <c r="F18" s="2">
        <f>TAN(F$13)</f>
        <v>0.99999999999999989</v>
      </c>
      <c r="G18" s="2">
        <f>-2*$B$2*TAN(F$13)*($B$9/2)</f>
        <v>-9.5351596064999974E-2</v>
      </c>
      <c r="H18" s="2">
        <f>TAN(H$13)</f>
        <v>1.7320508075688767</v>
      </c>
      <c r="I18" s="2">
        <f>-2*$B$2*TAN(H$13)*($B$9/2)</f>
        <v>-0.16515380896736456</v>
      </c>
      <c r="J18" s="3"/>
      <c r="K18" s="3">
        <v>0</v>
      </c>
      <c r="L18" s="3"/>
      <c r="M18" s="3"/>
      <c r="N18" s="3"/>
      <c r="O18" s="3"/>
      <c r="P18" s="3"/>
    </row>
    <row r="19" spans="1:16" x14ac:dyDescent="0.25">
      <c r="A19" s="1" t="s">
        <v>31</v>
      </c>
      <c r="B19" s="2">
        <f>-0.5*($B$2/($B$7*COS(B$13))^2)</f>
        <v>-1.9620000000000002E-3</v>
      </c>
      <c r="C19" s="2">
        <f>($B$9/2)*($B$2/($B$7*COS(B$13)))^2</f>
        <v>1.8707983147952999E-4</v>
      </c>
      <c r="D19" s="2">
        <f>-0.5*($B$2/($B$7*COS(D$13))^2)</f>
        <v>-2.6159999999999994E-3</v>
      </c>
      <c r="E19" s="2">
        <f>($B$9/2)*($B$2/($B$7*COS(D$13)))^2</f>
        <v>2.4943977530603997E-4</v>
      </c>
      <c r="F19" s="2">
        <f>-0.5*($B$2/($B$7*COS(F$13))^2)</f>
        <v>-3.9240000000000004E-3</v>
      </c>
      <c r="G19" s="2">
        <f>($B$9/2)*($B$2/($B$7*COS(F$13)))^2</f>
        <v>3.7415966295905993E-4</v>
      </c>
      <c r="H19" s="2">
        <f>-0.5*($B$2/($B$7*COS(H$13))^2)</f>
        <v>-7.8479999999999956E-3</v>
      </c>
      <c r="I19" s="2">
        <f>($B$9/2)*($B$2/($B$7*COS(H$13)))^2</f>
        <v>7.4831932591811964E-4</v>
      </c>
      <c r="J19" s="3"/>
      <c r="K19" s="3">
        <f>-0.5*$B$2/$B$7^2</f>
        <v>-1.9620000000000002E-3</v>
      </c>
      <c r="L19" s="3"/>
      <c r="M19" s="3"/>
      <c r="N19" s="3"/>
      <c r="O19" s="3"/>
      <c r="P19" s="3"/>
    </row>
    <row r="20" spans="1:16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8" t="s">
        <v>28</v>
      </c>
      <c r="B21" s="7" t="s">
        <v>45</v>
      </c>
      <c r="C21" s="7" t="s">
        <v>29</v>
      </c>
      <c r="D21" s="7" t="s">
        <v>45</v>
      </c>
      <c r="E21" s="7" t="s">
        <v>29</v>
      </c>
      <c r="F21" s="7" t="s">
        <v>45</v>
      </c>
      <c r="G21" s="7" t="s">
        <v>29</v>
      </c>
      <c r="H21" s="7" t="s">
        <v>45</v>
      </c>
      <c r="I21" s="7" t="s">
        <v>29</v>
      </c>
      <c r="J21" s="3"/>
      <c r="K21" s="3" t="s">
        <v>47</v>
      </c>
      <c r="L21" s="3"/>
      <c r="M21" s="3"/>
      <c r="N21" s="3"/>
      <c r="O21" s="3"/>
      <c r="P21" s="3"/>
    </row>
    <row r="22" spans="1:16" x14ac:dyDescent="0.25">
      <c r="A22" s="3">
        <f>(ROW($A22)-22)*$B$10</f>
        <v>0</v>
      </c>
      <c r="B22" s="3">
        <f>(B$17 + B$18*($A22-$B$5)+B$19*($A22-$B$5)^2)*100</f>
        <v>0</v>
      </c>
      <c r="C22" s="3">
        <f>(C$17 + C$18*($A22-$B$5)+C$19*($A22-$B$5)^2)</f>
        <v>12.149795624999998</v>
      </c>
      <c r="D22" s="3">
        <f>(D$17 + D$18*($A22-$B$5)+D$19*($A22-$B$5)^2)*100</f>
        <v>0</v>
      </c>
      <c r="E22" s="3">
        <f>(E$17 + E$18*($A22-$B$5)+E$19*($A22-$B$5)^2)</f>
        <v>12.149795624999998</v>
      </c>
      <c r="F22" s="3">
        <f>(F$17 + F$18*($A22-$B$5)+F$19*($A22-$B$5)^2)*100</f>
        <v>0</v>
      </c>
      <c r="G22" s="3">
        <f>(G$17 + G$18*($A22-$B$5)+G$19*($A22-$B$5)^2)</f>
        <v>12.149795624999998</v>
      </c>
      <c r="H22" s="3">
        <f>(H$17 + H$18*($A22-$B$5)+H$19*($A22-$B$5)^2)*100</f>
        <v>0</v>
      </c>
      <c r="I22" s="3">
        <f>(I$17 + I$18*($A22-$B$5)+I$19*($A22-$B$5)^2)</f>
        <v>12.149795624999998</v>
      </c>
      <c r="J22" s="3"/>
      <c r="K22" s="3">
        <f>(K$17 + K$18*($A22-$B$5)+K$19*($A22-$B$5)^2)*100</f>
        <v>12742.099898063201</v>
      </c>
      <c r="L22" s="3"/>
      <c r="M22" s="3"/>
      <c r="N22" s="3"/>
      <c r="O22" s="3"/>
      <c r="P22" s="3"/>
    </row>
    <row r="23" spans="1:16" x14ac:dyDescent="0.25">
      <c r="A23" s="3">
        <f t="shared" ref="A23:A86" si="3">(ROW($A23)-22)*$B$10</f>
        <v>5</v>
      </c>
      <c r="B23" s="3">
        <f t="shared" ref="B23:B86" si="4">(B$17 + B$18*($A23-$B$5)+B$19*($A23-$B$5)^2)*100</f>
        <v>-4.9050000000000002</v>
      </c>
      <c r="C23" s="3">
        <f t="shared" ref="C23:I51" si="5">(C$17 + C$18*($A23-$B$5)+C$19*($A23-$B$5)^2)</f>
        <v>12.154472620786986</v>
      </c>
      <c r="D23" s="3">
        <f t="shared" ref="B23:H51" si="6">(D$17 + D$18*($A23-$B$5)+D$19*($A23-$B$5)^2)*100</f>
        <v>282.13513459481288</v>
      </c>
      <c r="E23" s="3">
        <f t="shared" si="5"/>
        <v>11.880775271103708</v>
      </c>
      <c r="F23" s="3">
        <f t="shared" si="6"/>
        <v>490.18999999999994</v>
      </c>
      <c r="G23" s="3">
        <f t="shared" si="5"/>
        <v>11.682391636248974</v>
      </c>
      <c r="H23" s="3">
        <f t="shared" si="6"/>
        <v>846.40540378443848</v>
      </c>
      <c r="I23" s="3">
        <f t="shared" si="5"/>
        <v>11.342734563311128</v>
      </c>
      <c r="J23" s="3"/>
      <c r="K23" s="3">
        <f t="shared" ref="K23:K86" si="7">(K$17 + K$18*($A23-$B$5)+K$19*($A23-$B$5)^2)*100</f>
        <v>12737.194898063201</v>
      </c>
      <c r="L23" s="3"/>
      <c r="M23" s="3"/>
      <c r="N23" s="3"/>
      <c r="O23" s="3"/>
      <c r="P23" s="3"/>
    </row>
    <row r="24" spans="1:16" x14ac:dyDescent="0.25">
      <c r="A24" s="3">
        <f t="shared" si="3"/>
        <v>10</v>
      </c>
      <c r="B24" s="3">
        <f t="shared" si="4"/>
        <v>-19.62</v>
      </c>
      <c r="C24" s="3">
        <f t="shared" si="5"/>
        <v>12.168503608147951</v>
      </c>
      <c r="D24" s="3">
        <f t="shared" si="6"/>
        <v>551.19026918962572</v>
      </c>
      <c r="E24" s="3">
        <f t="shared" si="5"/>
        <v>11.624226905972719</v>
      </c>
      <c r="F24" s="3">
        <f t="shared" si="6"/>
        <v>960.75999999999976</v>
      </c>
      <c r="G24" s="3">
        <f t="shared" si="5"/>
        <v>11.233695630645904</v>
      </c>
      <c r="H24" s="3">
        <f t="shared" si="6"/>
        <v>1653.5708075688767</v>
      </c>
      <c r="I24" s="3">
        <f t="shared" si="5"/>
        <v>10.573089467918164</v>
      </c>
      <c r="J24" s="3"/>
      <c r="K24" s="3">
        <f t="shared" si="7"/>
        <v>12722.4798980632</v>
      </c>
      <c r="L24" s="3"/>
      <c r="M24" s="3"/>
      <c r="N24" s="3"/>
      <c r="O24" s="3"/>
      <c r="P24" s="3"/>
    </row>
    <row r="25" spans="1:16" x14ac:dyDescent="0.25">
      <c r="A25" s="3">
        <f t="shared" si="3"/>
        <v>15</v>
      </c>
      <c r="B25" s="3">
        <f t="shared" si="4"/>
        <v>-44.145000000000003</v>
      </c>
      <c r="C25" s="3">
        <f t="shared" si="5"/>
        <v>12.191888587082891</v>
      </c>
      <c r="D25" s="3">
        <f t="shared" si="6"/>
        <v>807.16540378443858</v>
      </c>
      <c r="E25" s="3">
        <f t="shared" si="5"/>
        <v>11.380150529607032</v>
      </c>
      <c r="F25" s="3">
        <f t="shared" si="6"/>
        <v>1411.7099999999998</v>
      </c>
      <c r="G25" s="3">
        <f t="shared" si="5"/>
        <v>10.803707608190788</v>
      </c>
      <c r="H25" s="3">
        <f t="shared" si="6"/>
        <v>2421.4962113533156</v>
      </c>
      <c r="I25" s="3">
        <f t="shared" si="5"/>
        <v>9.8408603388211056</v>
      </c>
      <c r="J25" s="3"/>
      <c r="K25" s="3">
        <f t="shared" si="7"/>
        <v>12697.954898063201</v>
      </c>
      <c r="L25" s="3"/>
      <c r="M25" s="3"/>
      <c r="N25" s="3"/>
      <c r="O25" s="3"/>
      <c r="P25" s="3"/>
    </row>
    <row r="26" spans="1:16" x14ac:dyDescent="0.25">
      <c r="A26" s="3">
        <f t="shared" si="3"/>
        <v>20</v>
      </c>
      <c r="B26" s="3">
        <f t="shared" si="4"/>
        <v>-78.48</v>
      </c>
      <c r="C26" s="3">
        <f t="shared" si="5"/>
        <v>12.224627557591809</v>
      </c>
      <c r="D26" s="3">
        <f t="shared" si="6"/>
        <v>1050.0605383792515</v>
      </c>
      <c r="E26" s="3">
        <f t="shared" si="5"/>
        <v>11.14854614200665</v>
      </c>
      <c r="F26" s="3">
        <f t="shared" si="6"/>
        <v>1843.0399999999995</v>
      </c>
      <c r="G26" s="3">
        <f t="shared" si="5"/>
        <v>10.392427568883623</v>
      </c>
      <c r="H26" s="3">
        <f t="shared" si="6"/>
        <v>3150.1816151377534</v>
      </c>
      <c r="I26" s="3">
        <f t="shared" si="5"/>
        <v>9.1460471760199535</v>
      </c>
      <c r="J26" s="3"/>
      <c r="K26" s="3">
        <f t="shared" si="7"/>
        <v>12663.6198980632</v>
      </c>
      <c r="L26" s="3"/>
      <c r="M26" s="3"/>
      <c r="N26" s="3"/>
      <c r="O26" s="3"/>
      <c r="P26" s="3"/>
    </row>
    <row r="27" spans="1:16" x14ac:dyDescent="0.25">
      <c r="A27" s="3">
        <f t="shared" si="3"/>
        <v>25</v>
      </c>
      <c r="B27" s="3">
        <f t="shared" si="4"/>
        <v>-122.625</v>
      </c>
      <c r="C27" s="3">
        <f t="shared" si="5"/>
        <v>12.266720519674704</v>
      </c>
      <c r="D27" s="3">
        <f t="shared" si="6"/>
        <v>1279.8756729740644</v>
      </c>
      <c r="E27" s="3">
        <f t="shared" si="5"/>
        <v>10.929413743171569</v>
      </c>
      <c r="F27" s="3">
        <f t="shared" si="6"/>
        <v>2254.7499999999995</v>
      </c>
      <c r="G27" s="3">
        <f t="shared" si="5"/>
        <v>9.9998555127244106</v>
      </c>
      <c r="H27" s="3">
        <f t="shared" si="6"/>
        <v>3839.6270189221923</v>
      </c>
      <c r="I27" s="3">
        <f t="shared" si="5"/>
        <v>8.4886499795147099</v>
      </c>
      <c r="J27" s="3"/>
      <c r="K27" s="3">
        <f t="shared" si="7"/>
        <v>12619.474898063201</v>
      </c>
      <c r="L27" s="3"/>
      <c r="M27" s="3"/>
      <c r="N27" s="3"/>
      <c r="O27" s="3"/>
      <c r="P27" s="3"/>
    </row>
    <row r="28" spans="1:16" x14ac:dyDescent="0.25">
      <c r="A28" s="3">
        <f t="shared" si="3"/>
        <v>30</v>
      </c>
      <c r="B28" s="3">
        <f t="shared" si="4"/>
        <v>-176.58</v>
      </c>
      <c r="C28" s="3">
        <f t="shared" si="5"/>
        <v>12.318167473331574</v>
      </c>
      <c r="D28" s="3">
        <f t="shared" si="6"/>
        <v>1496.6108075688771</v>
      </c>
      <c r="E28" s="3">
        <f t="shared" si="5"/>
        <v>10.722753333101787</v>
      </c>
      <c r="F28" s="3">
        <f t="shared" si="6"/>
        <v>2646.8399999999997</v>
      </c>
      <c r="G28" s="3">
        <f t="shared" si="5"/>
        <v>9.6259914397131521</v>
      </c>
      <c r="H28" s="3">
        <f t="shared" si="6"/>
        <v>4489.8324227066314</v>
      </c>
      <c r="I28" s="3">
        <f t="shared" si="5"/>
        <v>7.8686687493053693</v>
      </c>
      <c r="J28" s="3"/>
      <c r="K28" s="3">
        <f t="shared" si="7"/>
        <v>12565.519898063201</v>
      </c>
      <c r="L28" s="3"/>
      <c r="M28" s="3"/>
      <c r="N28" s="3"/>
      <c r="O28" s="3"/>
      <c r="P28" s="3"/>
    </row>
    <row r="29" spans="1:16" x14ac:dyDescent="0.25">
      <c r="A29" s="3">
        <f t="shared" si="3"/>
        <v>35</v>
      </c>
      <c r="B29" s="3">
        <f t="shared" si="4"/>
        <v>-240.34500000000003</v>
      </c>
      <c r="C29" s="3">
        <f t="shared" si="5"/>
        <v>12.378968418562422</v>
      </c>
      <c r="D29" s="3">
        <f t="shared" si="6"/>
        <v>1700.2659421636902</v>
      </c>
      <c r="E29" s="3">
        <f t="shared" si="5"/>
        <v>10.528564911797309</v>
      </c>
      <c r="F29" s="3">
        <f t="shared" si="6"/>
        <v>3019.3099999999995</v>
      </c>
      <c r="G29" s="3">
        <f t="shared" si="5"/>
        <v>9.2708353498498468</v>
      </c>
      <c r="H29" s="3">
        <f t="shared" si="6"/>
        <v>5100.7978264910689</v>
      </c>
      <c r="I29" s="3">
        <f t="shared" si="5"/>
        <v>7.2861034853919344</v>
      </c>
      <c r="J29" s="3"/>
      <c r="K29" s="3">
        <f t="shared" si="7"/>
        <v>12501.7548980632</v>
      </c>
      <c r="L29" s="3"/>
      <c r="M29" s="3"/>
      <c r="N29" s="3"/>
      <c r="O29" s="3"/>
      <c r="P29" s="3"/>
    </row>
    <row r="30" spans="1:16" x14ac:dyDescent="0.25">
      <c r="A30" s="3">
        <f t="shared" si="3"/>
        <v>40</v>
      </c>
      <c r="B30" s="3">
        <f t="shared" si="4"/>
        <v>-313.92</v>
      </c>
      <c r="C30" s="3">
        <f t="shared" si="5"/>
        <v>12.449123355367245</v>
      </c>
      <c r="D30" s="3">
        <f t="shared" si="6"/>
        <v>1890.8410767585033</v>
      </c>
      <c r="E30" s="3">
        <f t="shared" si="5"/>
        <v>10.346848479258133</v>
      </c>
      <c r="F30" s="3">
        <f t="shared" si="6"/>
        <v>3372.1599999999994</v>
      </c>
      <c r="G30" s="3">
        <f t="shared" si="5"/>
        <v>8.9343872431344948</v>
      </c>
      <c r="H30" s="3">
        <f t="shared" si="6"/>
        <v>5672.5232302755076</v>
      </c>
      <c r="I30" s="3">
        <f t="shared" si="5"/>
        <v>6.740954187774407</v>
      </c>
      <c r="J30" s="3"/>
      <c r="K30" s="3">
        <f t="shared" si="7"/>
        <v>12428.179898063201</v>
      </c>
      <c r="L30" s="3"/>
      <c r="M30" s="3"/>
      <c r="N30" s="3"/>
      <c r="O30" s="3"/>
      <c r="P30" s="3"/>
    </row>
    <row r="31" spans="1:16" x14ac:dyDescent="0.25">
      <c r="A31" s="3">
        <f t="shared" si="3"/>
        <v>45</v>
      </c>
      <c r="B31" s="3">
        <f t="shared" si="4"/>
        <v>-397.30500000000001</v>
      </c>
      <c r="C31" s="3">
        <f t="shared" si="5"/>
        <v>12.528632283746045</v>
      </c>
      <c r="D31" s="3">
        <f t="shared" si="6"/>
        <v>2068.3362113533158</v>
      </c>
      <c r="E31" s="3">
        <f t="shared" si="5"/>
        <v>10.177604035484258</v>
      </c>
      <c r="F31" s="3">
        <f t="shared" si="6"/>
        <v>3705.389999999999</v>
      </c>
      <c r="G31" s="3">
        <f t="shared" si="5"/>
        <v>8.6166471195670962</v>
      </c>
      <c r="H31" s="3">
        <f t="shared" si="6"/>
        <v>6205.0086340599464</v>
      </c>
      <c r="I31" s="3">
        <f t="shared" si="5"/>
        <v>6.2332208564527845</v>
      </c>
      <c r="J31" s="3"/>
      <c r="K31" s="3">
        <f t="shared" si="7"/>
        <v>12344.794898063201</v>
      </c>
      <c r="L31" s="3"/>
      <c r="M31" s="3"/>
      <c r="N31" s="3"/>
      <c r="O31" s="3"/>
      <c r="P31" s="3"/>
    </row>
    <row r="32" spans="1:16" x14ac:dyDescent="0.25">
      <c r="A32" s="3">
        <f t="shared" si="3"/>
        <v>50</v>
      </c>
      <c r="B32" s="3">
        <f t="shared" si="4"/>
        <v>-490.5</v>
      </c>
      <c r="C32" s="3">
        <f t="shared" si="5"/>
        <v>12.617495203698823</v>
      </c>
      <c r="D32" s="3">
        <f t="shared" si="6"/>
        <v>2232.7513459481288</v>
      </c>
      <c r="E32" s="3">
        <f t="shared" si="5"/>
        <v>10.020831580475686</v>
      </c>
      <c r="F32" s="3">
        <f t="shared" si="6"/>
        <v>4018.9999999999991</v>
      </c>
      <c r="G32" s="3">
        <f t="shared" si="5"/>
        <v>8.317614979147649</v>
      </c>
      <c r="H32" s="3">
        <f t="shared" si="6"/>
        <v>6698.2540378443846</v>
      </c>
      <c r="I32" s="3">
        <f t="shared" si="5"/>
        <v>5.7629034914270685</v>
      </c>
      <c r="J32" s="3"/>
      <c r="K32" s="3">
        <f t="shared" si="7"/>
        <v>12251.599898063201</v>
      </c>
      <c r="L32" s="3"/>
      <c r="M32" s="3"/>
      <c r="N32" s="3"/>
      <c r="O32" s="3"/>
      <c r="P32" s="3"/>
    </row>
    <row r="33" spans="1:16" x14ac:dyDescent="0.25">
      <c r="A33" s="3">
        <f t="shared" si="3"/>
        <v>55</v>
      </c>
      <c r="B33" s="3">
        <f t="shared" si="4"/>
        <v>-593.505</v>
      </c>
      <c r="C33" s="3">
        <f t="shared" si="5"/>
        <v>12.715712115225577</v>
      </c>
      <c r="D33" s="3">
        <f t="shared" si="6"/>
        <v>2384.0864805429414</v>
      </c>
      <c r="E33" s="3">
        <f t="shared" si="5"/>
        <v>9.8765311142324173</v>
      </c>
      <c r="F33" s="3">
        <f t="shared" si="6"/>
        <v>4312.9899999999989</v>
      </c>
      <c r="G33" s="3">
        <f t="shared" si="5"/>
        <v>8.0372908218761552</v>
      </c>
      <c r="H33" s="3">
        <f t="shared" si="6"/>
        <v>7152.259441628823</v>
      </c>
      <c r="I33" s="3">
        <f t="shared" si="5"/>
        <v>5.3300020926972582</v>
      </c>
      <c r="J33" s="3"/>
      <c r="K33" s="3">
        <f t="shared" si="7"/>
        <v>12148.5948980632</v>
      </c>
      <c r="L33" s="3"/>
      <c r="M33" s="3"/>
      <c r="N33" s="3"/>
      <c r="O33" s="3"/>
      <c r="P33" s="3"/>
    </row>
    <row r="34" spans="1:16" x14ac:dyDescent="0.25">
      <c r="A34" s="3">
        <f t="shared" si="3"/>
        <v>60</v>
      </c>
      <c r="B34" s="3">
        <f t="shared" si="4"/>
        <v>-706.32</v>
      </c>
      <c r="C34" s="3">
        <f t="shared" si="5"/>
        <v>12.823283018326306</v>
      </c>
      <c r="D34" s="3">
        <f t="shared" si="6"/>
        <v>2522.3416151377542</v>
      </c>
      <c r="E34" s="3">
        <f t="shared" si="5"/>
        <v>9.7447026367544503</v>
      </c>
      <c r="F34" s="3">
        <f t="shared" si="6"/>
        <v>4587.3599999999988</v>
      </c>
      <c r="G34" s="3">
        <f t="shared" si="5"/>
        <v>7.7756746477526146</v>
      </c>
      <c r="H34" s="3">
        <f t="shared" si="6"/>
        <v>7567.0248454132634</v>
      </c>
      <c r="I34" s="3">
        <f t="shared" si="5"/>
        <v>4.9345166602633554</v>
      </c>
      <c r="J34" s="3"/>
      <c r="K34" s="3">
        <f t="shared" si="7"/>
        <v>12035.779898063201</v>
      </c>
      <c r="L34" s="3"/>
      <c r="M34" s="3"/>
      <c r="N34" s="3"/>
      <c r="O34" s="3"/>
      <c r="P34" s="3"/>
    </row>
    <row r="35" spans="1:16" x14ac:dyDescent="0.25">
      <c r="A35" s="3">
        <f t="shared" si="3"/>
        <v>65</v>
      </c>
      <c r="B35" s="3">
        <f t="shared" si="4"/>
        <v>-828.94500000000005</v>
      </c>
      <c r="C35" s="3">
        <f t="shared" si="5"/>
        <v>12.940207913001013</v>
      </c>
      <c r="D35" s="3">
        <f t="shared" si="6"/>
        <v>2647.516749732567</v>
      </c>
      <c r="E35" s="3">
        <f t="shared" si="5"/>
        <v>9.6253461480417837</v>
      </c>
      <c r="F35" s="3">
        <f t="shared" si="6"/>
        <v>4842.1099999999979</v>
      </c>
      <c r="G35" s="3">
        <f t="shared" si="5"/>
        <v>7.5327664567770274</v>
      </c>
      <c r="H35" s="3">
        <f t="shared" si="6"/>
        <v>7942.5502491977013</v>
      </c>
      <c r="I35" s="3">
        <f t="shared" si="5"/>
        <v>4.5764471941253566</v>
      </c>
      <c r="J35" s="3"/>
      <c r="K35" s="3">
        <f t="shared" si="7"/>
        <v>11913.1548980632</v>
      </c>
      <c r="L35" s="3"/>
      <c r="M35" s="3"/>
      <c r="N35" s="3"/>
      <c r="O35" s="3"/>
      <c r="P35" s="3"/>
    </row>
    <row r="36" spans="1:16" x14ac:dyDescent="0.25">
      <c r="A36" s="3">
        <f t="shared" si="3"/>
        <v>70</v>
      </c>
      <c r="B36" s="3">
        <f t="shared" si="4"/>
        <v>-961.38000000000011</v>
      </c>
      <c r="C36" s="3">
        <f t="shared" si="5"/>
        <v>13.066486799249695</v>
      </c>
      <c r="D36" s="3">
        <f t="shared" si="6"/>
        <v>2759.6118843273807</v>
      </c>
      <c r="E36" s="3">
        <f t="shared" si="5"/>
        <v>9.5184616480944193</v>
      </c>
      <c r="F36" s="3">
        <f t="shared" si="6"/>
        <v>5077.239999999998</v>
      </c>
      <c r="G36" s="3">
        <f t="shared" si="5"/>
        <v>7.3085662489493934</v>
      </c>
      <c r="H36" s="3">
        <f t="shared" si="6"/>
        <v>8278.8356529821394</v>
      </c>
      <c r="I36" s="3">
        <f t="shared" si="5"/>
        <v>4.2557936942832644</v>
      </c>
      <c r="J36" s="3"/>
      <c r="K36" s="3">
        <f t="shared" si="7"/>
        <v>11780.7198980632</v>
      </c>
      <c r="L36" s="3"/>
      <c r="M36" s="3"/>
      <c r="N36" s="3"/>
      <c r="O36" s="3"/>
      <c r="P36" s="3"/>
    </row>
    <row r="37" spans="1:16" x14ac:dyDescent="0.25">
      <c r="A37" s="3">
        <f t="shared" si="3"/>
        <v>75</v>
      </c>
      <c r="B37" s="3">
        <f t="shared" si="4"/>
        <v>-1103.625</v>
      </c>
      <c r="C37" s="3">
        <f t="shared" si="5"/>
        <v>13.202119677072353</v>
      </c>
      <c r="D37" s="3">
        <f t="shared" si="6"/>
        <v>2858.6270189221937</v>
      </c>
      <c r="E37" s="3">
        <f t="shared" si="5"/>
        <v>9.4240491369123571</v>
      </c>
      <c r="F37" s="3">
        <f t="shared" si="6"/>
        <v>5292.7499999999982</v>
      </c>
      <c r="G37" s="3">
        <f t="shared" si="5"/>
        <v>7.103074024269711</v>
      </c>
      <c r="H37" s="3">
        <f t="shared" si="6"/>
        <v>8575.8810567665769</v>
      </c>
      <c r="I37" s="3">
        <f t="shared" si="5"/>
        <v>3.9725561607370778</v>
      </c>
      <c r="J37" s="3"/>
      <c r="K37" s="3">
        <f t="shared" si="7"/>
        <v>11638.474898063201</v>
      </c>
      <c r="L37" s="3"/>
      <c r="M37" s="3"/>
      <c r="N37" s="3"/>
      <c r="O37" s="3"/>
      <c r="P37" s="3"/>
    </row>
    <row r="38" spans="1:16" x14ac:dyDescent="0.25">
      <c r="A38" s="3">
        <f t="shared" si="3"/>
        <v>80</v>
      </c>
      <c r="B38" s="3">
        <f t="shared" si="4"/>
        <v>-1255.68</v>
      </c>
      <c r="C38" s="3">
        <f t="shared" si="5"/>
        <v>13.347106546468989</v>
      </c>
      <c r="D38" s="3">
        <f t="shared" si="6"/>
        <v>2944.5621535170062</v>
      </c>
      <c r="E38" s="3">
        <f t="shared" si="5"/>
        <v>9.3421086144955972</v>
      </c>
      <c r="F38" s="3">
        <f t="shared" si="6"/>
        <v>5488.6399999999976</v>
      </c>
      <c r="G38" s="3">
        <f t="shared" si="5"/>
        <v>6.9162897827379837</v>
      </c>
      <c r="H38" s="3">
        <f t="shared" si="6"/>
        <v>8833.6864605510164</v>
      </c>
      <c r="I38" s="3">
        <f t="shared" si="5"/>
        <v>3.7267345934867988</v>
      </c>
      <c r="J38" s="3"/>
      <c r="K38" s="3">
        <f t="shared" si="7"/>
        <v>11486.419898063201</v>
      </c>
      <c r="L38" s="3"/>
      <c r="M38" s="3"/>
      <c r="N38" s="3"/>
      <c r="O38" s="3"/>
      <c r="P38" s="3"/>
    </row>
    <row r="39" spans="1:16" x14ac:dyDescent="0.25">
      <c r="A39" s="3">
        <f t="shared" si="3"/>
        <v>85</v>
      </c>
      <c r="B39" s="3">
        <f t="shared" si="4"/>
        <v>-1417.5450000000001</v>
      </c>
      <c r="C39" s="3">
        <f t="shared" si="5"/>
        <v>13.501447407439603</v>
      </c>
      <c r="D39" s="3">
        <f t="shared" si="6"/>
        <v>3017.4172881118188</v>
      </c>
      <c r="E39" s="3">
        <f t="shared" si="5"/>
        <v>9.2726400808441394</v>
      </c>
      <c r="F39" s="3">
        <f t="shared" si="6"/>
        <v>5664.909999999998</v>
      </c>
      <c r="G39" s="3">
        <f t="shared" si="5"/>
        <v>6.7482135243542078</v>
      </c>
      <c r="H39" s="3">
        <f t="shared" si="6"/>
        <v>9052.2518643354579</v>
      </c>
      <c r="I39" s="3">
        <f t="shared" si="5"/>
        <v>3.5183289925324246</v>
      </c>
      <c r="J39" s="3"/>
      <c r="K39" s="3">
        <f t="shared" si="7"/>
        <v>11324.554898063201</v>
      </c>
      <c r="L39" s="3"/>
      <c r="M39" s="3"/>
      <c r="N39" s="3"/>
      <c r="O39" s="3"/>
      <c r="P39" s="3"/>
    </row>
    <row r="40" spans="1:16" x14ac:dyDescent="0.25">
      <c r="A40" s="3">
        <f t="shared" si="3"/>
        <v>90</v>
      </c>
      <c r="B40" s="3">
        <f t="shared" si="4"/>
        <v>-1589.22</v>
      </c>
      <c r="C40" s="3">
        <f t="shared" si="5"/>
        <v>13.66514225998419</v>
      </c>
      <c r="D40" s="3">
        <f t="shared" si="6"/>
        <v>3077.192422706632</v>
      </c>
      <c r="E40" s="3">
        <f t="shared" si="5"/>
        <v>9.2156435359579838</v>
      </c>
      <c r="F40" s="3">
        <f t="shared" si="6"/>
        <v>5821.5599999999977</v>
      </c>
      <c r="G40" s="3">
        <f t="shared" si="5"/>
        <v>6.5988452491183853</v>
      </c>
      <c r="H40" s="3">
        <f t="shared" si="6"/>
        <v>9231.5772681198941</v>
      </c>
      <c r="I40" s="3">
        <f t="shared" si="5"/>
        <v>3.3473393578739552</v>
      </c>
      <c r="J40" s="3"/>
      <c r="K40" s="3">
        <f t="shared" si="7"/>
        <v>11152.8798980632</v>
      </c>
      <c r="L40" s="3"/>
      <c r="M40" s="3"/>
      <c r="N40" s="3"/>
      <c r="O40" s="3"/>
      <c r="P40" s="3"/>
    </row>
    <row r="41" spans="1:16" x14ac:dyDescent="0.25">
      <c r="A41" s="3">
        <f t="shared" si="3"/>
        <v>95</v>
      </c>
      <c r="B41" s="3">
        <f t="shared" si="4"/>
        <v>-1770.7050000000002</v>
      </c>
      <c r="C41" s="3">
        <f t="shared" si="5"/>
        <v>13.838191104102755</v>
      </c>
      <c r="D41" s="3">
        <f t="shared" si="6"/>
        <v>3123.8875573014452</v>
      </c>
      <c r="E41" s="3">
        <f t="shared" si="5"/>
        <v>9.1711189798371286</v>
      </c>
      <c r="F41" s="3">
        <f t="shared" si="6"/>
        <v>5958.5899999999983</v>
      </c>
      <c r="G41" s="3">
        <f t="shared" si="5"/>
        <v>6.4681849570305161</v>
      </c>
      <c r="H41" s="3">
        <f t="shared" si="6"/>
        <v>9371.6626719043325</v>
      </c>
      <c r="I41" s="3">
        <f t="shared" si="5"/>
        <v>3.2137656895113942</v>
      </c>
      <c r="J41" s="3"/>
      <c r="K41" s="3">
        <f t="shared" si="7"/>
        <v>10971.394898063201</v>
      </c>
      <c r="L41" s="3"/>
      <c r="M41" s="3"/>
      <c r="N41" s="3"/>
      <c r="O41" s="3"/>
      <c r="P41" s="3"/>
    </row>
    <row r="42" spans="1:16" x14ac:dyDescent="0.25">
      <c r="A42" s="3">
        <f t="shared" si="3"/>
        <v>100</v>
      </c>
      <c r="B42" s="3">
        <f t="shared" si="4"/>
        <v>-1962</v>
      </c>
      <c r="C42" s="3">
        <f t="shared" si="5"/>
        <v>14.020593939795297</v>
      </c>
      <c r="D42" s="3">
        <f t="shared" si="6"/>
        <v>3157.5026918962581</v>
      </c>
      <c r="E42" s="3">
        <f t="shared" si="5"/>
        <v>9.1390664124815775</v>
      </c>
      <c r="F42" s="3">
        <f t="shared" si="6"/>
        <v>6075.9999999999982</v>
      </c>
      <c r="G42" s="3">
        <f t="shared" si="5"/>
        <v>6.3562326480906002</v>
      </c>
      <c r="H42" s="3">
        <f t="shared" si="6"/>
        <v>9472.508075688771</v>
      </c>
      <c r="I42" s="3">
        <f t="shared" si="5"/>
        <v>3.117607987444738</v>
      </c>
      <c r="J42" s="3"/>
      <c r="K42" s="3">
        <f t="shared" si="7"/>
        <v>10780.099898063199</v>
      </c>
      <c r="L42" s="3"/>
      <c r="M42" s="3"/>
      <c r="N42" s="3"/>
      <c r="O42" s="3"/>
      <c r="P42" s="3"/>
    </row>
    <row r="43" spans="1:16" x14ac:dyDescent="0.25">
      <c r="A43" s="3">
        <f t="shared" si="3"/>
        <v>105</v>
      </c>
      <c r="B43" s="3">
        <f t="shared" si="4"/>
        <v>-2163.105</v>
      </c>
      <c r="C43" s="3">
        <f t="shared" si="5"/>
        <v>14.212350767061816</v>
      </c>
      <c r="D43" s="3">
        <f t="shared" si="6"/>
        <v>3178.037826491071</v>
      </c>
      <c r="E43" s="3">
        <f t="shared" si="5"/>
        <v>9.1194858338913285</v>
      </c>
      <c r="F43" s="3">
        <f t="shared" si="6"/>
        <v>6173.7899999999981</v>
      </c>
      <c r="G43" s="3">
        <f t="shared" si="5"/>
        <v>6.2629883222986358</v>
      </c>
      <c r="H43" s="3">
        <f t="shared" si="6"/>
        <v>9534.1134794732116</v>
      </c>
      <c r="I43" s="3">
        <f t="shared" si="5"/>
        <v>3.0588662516739884</v>
      </c>
      <c r="J43" s="3"/>
      <c r="K43" s="3">
        <f t="shared" si="7"/>
        <v>10578.9948980632</v>
      </c>
      <c r="L43" s="3"/>
      <c r="M43" s="3"/>
      <c r="N43" s="3"/>
      <c r="O43" s="3"/>
      <c r="P43" s="3"/>
    </row>
    <row r="44" spans="1:16" x14ac:dyDescent="0.25">
      <c r="A44" s="3">
        <f t="shared" si="3"/>
        <v>110</v>
      </c>
      <c r="B44" s="3">
        <f t="shared" si="4"/>
        <v>-2374.02</v>
      </c>
      <c r="C44" s="3">
        <f t="shared" si="5"/>
        <v>14.413461585902311</v>
      </c>
      <c r="D44" s="3">
        <f t="shared" si="6"/>
        <v>3185.4929610858835</v>
      </c>
      <c r="E44" s="3">
        <f t="shared" si="5"/>
        <v>9.1123772440663799</v>
      </c>
      <c r="F44" s="3">
        <f t="shared" si="6"/>
        <v>6251.9599999999982</v>
      </c>
      <c r="G44" s="3">
        <f t="shared" si="5"/>
        <v>6.1884519796546256</v>
      </c>
      <c r="H44" s="3">
        <f t="shared" si="6"/>
        <v>9556.4788832576487</v>
      </c>
      <c r="I44" s="3">
        <f t="shared" si="5"/>
        <v>3.0375404821991427</v>
      </c>
      <c r="J44" s="3"/>
      <c r="K44" s="3">
        <f t="shared" si="7"/>
        <v>10368.079898063201</v>
      </c>
      <c r="L44" s="3"/>
      <c r="M44" s="3"/>
      <c r="N44" s="3"/>
      <c r="O44" s="3"/>
      <c r="P44" s="3"/>
    </row>
    <row r="45" spans="1:16" x14ac:dyDescent="0.25">
      <c r="A45" s="3">
        <f t="shared" si="3"/>
        <v>115</v>
      </c>
      <c r="B45" s="3">
        <f t="shared" si="4"/>
        <v>-2594.7450000000003</v>
      </c>
      <c r="C45" s="3">
        <f t="shared" si="5"/>
        <v>14.623926396316781</v>
      </c>
      <c r="D45" s="3">
        <f t="shared" si="6"/>
        <v>3179.8680956806961</v>
      </c>
      <c r="E45" s="3">
        <f t="shared" si="5"/>
        <v>9.1177406430067336</v>
      </c>
      <c r="F45" s="3">
        <f t="shared" si="6"/>
        <v>6310.5099999999975</v>
      </c>
      <c r="G45" s="3">
        <f t="shared" si="5"/>
        <v>6.1326236201585678</v>
      </c>
      <c r="H45" s="3">
        <f t="shared" si="6"/>
        <v>9539.6042870420879</v>
      </c>
      <c r="I45" s="3">
        <f t="shared" si="5"/>
        <v>3.0536306790202055</v>
      </c>
      <c r="J45" s="3"/>
      <c r="K45" s="3">
        <f t="shared" si="7"/>
        <v>10147.3548980632</v>
      </c>
      <c r="L45" s="3"/>
      <c r="M45" s="3"/>
      <c r="N45" s="3"/>
      <c r="O45" s="3"/>
      <c r="P45" s="3"/>
    </row>
    <row r="46" spans="1:16" x14ac:dyDescent="0.25">
      <c r="A46" s="3">
        <f t="shared" si="3"/>
        <v>120</v>
      </c>
      <c r="B46" s="3">
        <f t="shared" si="4"/>
        <v>-2825.28</v>
      </c>
      <c r="C46" s="3">
        <f t="shared" si="5"/>
        <v>14.84374519830523</v>
      </c>
      <c r="D46" s="3">
        <f t="shared" si="6"/>
        <v>3161.1632302755092</v>
      </c>
      <c r="E46" s="3">
        <f t="shared" si="5"/>
        <v>9.1355760307123894</v>
      </c>
      <c r="F46" s="3">
        <f t="shared" si="6"/>
        <v>6349.4399999999978</v>
      </c>
      <c r="G46" s="3">
        <f t="shared" si="5"/>
        <v>6.0955032438104642</v>
      </c>
      <c r="H46" s="3">
        <f t="shared" si="6"/>
        <v>9483.4896908265291</v>
      </c>
      <c r="I46" s="3">
        <f t="shared" si="5"/>
        <v>3.1071368421371748</v>
      </c>
      <c r="J46" s="3"/>
      <c r="K46" s="3">
        <f t="shared" si="7"/>
        <v>9916.8198980632005</v>
      </c>
      <c r="L46" s="3"/>
      <c r="M46" s="3"/>
      <c r="N46" s="3"/>
      <c r="O46" s="3"/>
      <c r="P46" s="3"/>
    </row>
    <row r="47" spans="1:16" x14ac:dyDescent="0.25">
      <c r="A47" s="3">
        <f t="shared" si="3"/>
        <v>125</v>
      </c>
      <c r="B47" s="3">
        <f t="shared" si="4"/>
        <v>-3065.6250000000005</v>
      </c>
      <c r="C47" s="3">
        <f t="shared" si="5"/>
        <v>15.072917991867653</v>
      </c>
      <c r="D47" s="3">
        <f t="shared" si="6"/>
        <v>3129.378364870322</v>
      </c>
      <c r="E47" s="3">
        <f t="shared" si="5"/>
        <v>9.1658834071833475</v>
      </c>
      <c r="F47" s="3">
        <f t="shared" si="6"/>
        <v>6368.7499999999982</v>
      </c>
      <c r="G47" s="3">
        <f t="shared" si="5"/>
        <v>6.0770908506103112</v>
      </c>
      <c r="H47" s="3">
        <f t="shared" si="6"/>
        <v>9388.1350946109669</v>
      </c>
      <c r="I47" s="3">
        <f t="shared" si="5"/>
        <v>3.1980589715500454</v>
      </c>
      <c r="J47" s="3"/>
      <c r="K47" s="3">
        <f t="shared" si="7"/>
        <v>9676.4748980632012</v>
      </c>
      <c r="L47" s="3"/>
      <c r="M47" s="3"/>
      <c r="N47" s="3"/>
      <c r="O47" s="3"/>
      <c r="P47" s="3"/>
    </row>
    <row r="48" spans="1:16" x14ac:dyDescent="0.25">
      <c r="A48" s="3">
        <f t="shared" si="3"/>
        <v>130</v>
      </c>
      <c r="B48" s="3">
        <f t="shared" si="4"/>
        <v>-3315.78</v>
      </c>
      <c r="C48" s="3">
        <f t="shared" si="5"/>
        <v>15.311444777004056</v>
      </c>
      <c r="D48" s="3">
        <f t="shared" si="6"/>
        <v>3084.5134994651344</v>
      </c>
      <c r="E48" s="3">
        <f t="shared" si="5"/>
        <v>9.2086627724196077</v>
      </c>
      <c r="F48" s="3">
        <f t="shared" si="6"/>
        <v>6368.4399999999969</v>
      </c>
      <c r="G48" s="3">
        <f t="shared" si="5"/>
        <v>6.0773864405581142</v>
      </c>
      <c r="H48" s="3">
        <f t="shared" si="6"/>
        <v>9253.5404983954068</v>
      </c>
      <c r="I48" s="3">
        <f t="shared" si="5"/>
        <v>3.3263970672588261</v>
      </c>
      <c r="J48" s="3"/>
      <c r="K48" s="3">
        <f t="shared" si="7"/>
        <v>9426.3198980632005</v>
      </c>
      <c r="L48" s="3"/>
      <c r="M48" s="3"/>
      <c r="N48" s="3"/>
      <c r="O48" s="3"/>
      <c r="P48" s="3"/>
    </row>
    <row r="49" spans="1:16" x14ac:dyDescent="0.25">
      <c r="A49" s="3">
        <f t="shared" si="3"/>
        <v>135</v>
      </c>
      <c r="B49" s="3">
        <f t="shared" si="4"/>
        <v>-3575.7450000000008</v>
      </c>
      <c r="C49" s="3">
        <f t="shared" si="5"/>
        <v>15.559325553714432</v>
      </c>
      <c r="D49" s="3">
        <f t="shared" si="6"/>
        <v>3026.5686340599495</v>
      </c>
      <c r="E49" s="3">
        <f t="shared" si="5"/>
        <v>9.2639141264211684</v>
      </c>
      <c r="F49" s="3">
        <f t="shared" si="6"/>
        <v>6348.5099999999957</v>
      </c>
      <c r="G49" s="3">
        <f t="shared" si="5"/>
        <v>6.0963900136538696</v>
      </c>
      <c r="H49" s="3">
        <f t="shared" si="6"/>
        <v>9079.705902179845</v>
      </c>
      <c r="I49" s="3">
        <f t="shared" si="5"/>
        <v>3.4921511292635135</v>
      </c>
      <c r="J49" s="3"/>
      <c r="K49" s="3">
        <f t="shared" si="7"/>
        <v>9166.3548980632004</v>
      </c>
      <c r="L49" s="3"/>
      <c r="M49" s="3"/>
      <c r="N49" s="3"/>
      <c r="O49" s="3"/>
      <c r="P49" s="3"/>
    </row>
    <row r="50" spans="1:16" x14ac:dyDescent="0.25">
      <c r="A50" s="3">
        <f t="shared" si="3"/>
        <v>140</v>
      </c>
      <c r="B50" s="3">
        <f t="shared" si="4"/>
        <v>-3845.5200000000004</v>
      </c>
      <c r="C50" s="3">
        <f t="shared" si="5"/>
        <v>15.816560321998786</v>
      </c>
      <c r="D50" s="3">
        <f t="shared" si="6"/>
        <v>2955.5437686547621</v>
      </c>
      <c r="E50" s="3">
        <f t="shared" si="5"/>
        <v>9.3316374691880331</v>
      </c>
      <c r="F50" s="3">
        <f t="shared" si="6"/>
        <v>6308.9599999999964</v>
      </c>
      <c r="G50" s="3">
        <f t="shared" si="5"/>
        <v>6.1341015698975756</v>
      </c>
      <c r="H50" s="3">
        <f t="shared" si="6"/>
        <v>8866.6313059642853</v>
      </c>
      <c r="I50" s="3">
        <f t="shared" si="5"/>
        <v>3.6953211575641038</v>
      </c>
      <c r="J50" s="3"/>
      <c r="K50" s="3">
        <f t="shared" si="7"/>
        <v>8896.5798980632007</v>
      </c>
      <c r="L50" s="3"/>
      <c r="M50" s="3"/>
      <c r="N50" s="3"/>
      <c r="O50" s="3"/>
      <c r="P50" s="3"/>
    </row>
    <row r="51" spans="1:16" x14ac:dyDescent="0.25">
      <c r="A51" s="3">
        <f t="shared" si="3"/>
        <v>145</v>
      </c>
      <c r="B51" s="3">
        <f t="shared" si="4"/>
        <v>-4125.1050000000005</v>
      </c>
      <c r="C51" s="3">
        <f t="shared" si="5"/>
        <v>16.083149081857115</v>
      </c>
      <c r="D51" s="3">
        <f t="shared" si="6"/>
        <v>2871.4389032495747</v>
      </c>
      <c r="E51" s="3">
        <f t="shared" si="5"/>
        <v>9.4118328007201981</v>
      </c>
      <c r="F51" s="3">
        <f t="shared" si="6"/>
        <v>6249.7899999999954</v>
      </c>
      <c r="G51" s="3">
        <f t="shared" si="5"/>
        <v>6.1905211092892367</v>
      </c>
      <c r="H51" s="3">
        <f t="shared" si="6"/>
        <v>8614.3167097487203</v>
      </c>
      <c r="I51" s="3">
        <f t="shared" si="5"/>
        <v>3.9359071521606026</v>
      </c>
      <c r="J51" s="3"/>
      <c r="K51" s="3">
        <f t="shared" si="7"/>
        <v>8616.9948980631998</v>
      </c>
      <c r="L51" s="3"/>
      <c r="M51" s="3"/>
      <c r="N51" s="3"/>
      <c r="O51" s="3"/>
      <c r="P51" s="3"/>
    </row>
    <row r="52" spans="1:16" x14ac:dyDescent="0.25">
      <c r="A52" s="3">
        <f t="shared" si="3"/>
        <v>150</v>
      </c>
      <c r="B52" s="3">
        <f t="shared" si="4"/>
        <v>-4414.5</v>
      </c>
      <c r="C52" s="3">
        <f t="shared" ref="C52:I115" si="8">(C$17 + C$18*($A52-$B$5)+C$19*($A52-$B$5)^2)</f>
        <v>16.359091833289423</v>
      </c>
      <c r="D52" s="3">
        <f t="shared" ref="D52:H115" si="9">(D$17 + D$18*($A52-$B$5)+D$19*($A52-$B$5)^2)*100</f>
        <v>2774.2540378443878</v>
      </c>
      <c r="E52" s="3">
        <f t="shared" si="8"/>
        <v>9.5045001210176672</v>
      </c>
      <c r="F52" s="3">
        <f t="shared" si="9"/>
        <v>6170.9999999999964</v>
      </c>
      <c r="G52" s="3">
        <f t="shared" si="8"/>
        <v>6.2656486318288493</v>
      </c>
      <c r="H52" s="3">
        <f t="shared" si="9"/>
        <v>8322.7621135331592</v>
      </c>
      <c r="I52" s="3">
        <f t="shared" si="8"/>
        <v>4.2139091130530044</v>
      </c>
      <c r="J52" s="3"/>
      <c r="K52" s="3">
        <f t="shared" si="7"/>
        <v>8327.5998980632012</v>
      </c>
      <c r="L52" s="3"/>
      <c r="M52" s="3"/>
      <c r="N52" s="3"/>
      <c r="O52" s="3"/>
      <c r="P52" s="3"/>
    </row>
    <row r="53" spans="1:16" x14ac:dyDescent="0.25">
      <c r="A53" s="3">
        <f t="shared" si="3"/>
        <v>155</v>
      </c>
      <c r="B53" s="3">
        <f t="shared" si="4"/>
        <v>-4713.7049999999999</v>
      </c>
      <c r="C53" s="3">
        <f t="shared" si="8"/>
        <v>16.644388576295704</v>
      </c>
      <c r="D53" s="3">
        <f t="shared" si="9"/>
        <v>2663.9891724392</v>
      </c>
      <c r="E53" s="3">
        <f t="shared" si="8"/>
        <v>9.6096394300804384</v>
      </c>
      <c r="F53" s="3">
        <f t="shared" si="9"/>
        <v>6072.5899999999965</v>
      </c>
      <c r="G53" s="3">
        <f t="shared" si="8"/>
        <v>6.3594841375164162</v>
      </c>
      <c r="H53" s="3">
        <f t="shared" si="9"/>
        <v>7991.967517317602</v>
      </c>
      <c r="I53" s="3">
        <f t="shared" si="8"/>
        <v>4.5293270402413146</v>
      </c>
      <c r="J53" s="3"/>
      <c r="K53" s="3">
        <f t="shared" si="7"/>
        <v>8028.3948980632003</v>
      </c>
      <c r="L53" s="3"/>
      <c r="M53" s="3"/>
      <c r="N53" s="3"/>
      <c r="O53" s="3"/>
      <c r="P53" s="3"/>
    </row>
    <row r="54" spans="1:16" x14ac:dyDescent="0.25">
      <c r="A54" s="3">
        <f t="shared" si="3"/>
        <v>160</v>
      </c>
      <c r="B54" s="3">
        <f t="shared" si="4"/>
        <v>-5022.72</v>
      </c>
      <c r="C54" s="3">
        <f t="shared" si="8"/>
        <v>16.939039310875966</v>
      </c>
      <c r="D54" s="3">
        <f t="shared" si="9"/>
        <v>2540.6443070340133</v>
      </c>
      <c r="E54" s="3">
        <f t="shared" si="8"/>
        <v>9.7272507279085083</v>
      </c>
      <c r="F54" s="3">
        <f t="shared" si="9"/>
        <v>5954.5599999999968</v>
      </c>
      <c r="G54" s="3">
        <f t="shared" si="8"/>
        <v>6.4720276263519363</v>
      </c>
      <c r="H54" s="3">
        <f t="shared" si="9"/>
        <v>7621.9329211020377</v>
      </c>
      <c r="I54" s="3">
        <f t="shared" si="8"/>
        <v>4.8821609337255314</v>
      </c>
      <c r="J54" s="3"/>
      <c r="K54" s="3">
        <f t="shared" si="7"/>
        <v>7719.3798980632009</v>
      </c>
      <c r="L54" s="3"/>
      <c r="M54" s="3"/>
      <c r="N54" s="3"/>
      <c r="O54" s="3"/>
      <c r="P54" s="3"/>
    </row>
    <row r="55" spans="1:16" x14ac:dyDescent="0.25">
      <c r="A55" s="3">
        <f t="shared" si="3"/>
        <v>165</v>
      </c>
      <c r="B55" s="3">
        <f t="shared" si="4"/>
        <v>-5341.545000000001</v>
      </c>
      <c r="C55" s="3">
        <f t="shared" si="8"/>
        <v>17.243044037030202</v>
      </c>
      <c r="D55" s="3">
        <f t="shared" si="9"/>
        <v>2404.2194416288253</v>
      </c>
      <c r="E55" s="3">
        <f t="shared" si="8"/>
        <v>9.857334014501884</v>
      </c>
      <c r="F55" s="3">
        <f t="shared" si="9"/>
        <v>5816.9099999999962</v>
      </c>
      <c r="G55" s="3">
        <f t="shared" si="8"/>
        <v>6.6032790983354097</v>
      </c>
      <c r="H55" s="3">
        <f t="shared" si="9"/>
        <v>7212.6583248864763</v>
      </c>
      <c r="I55" s="3">
        <f t="shared" si="8"/>
        <v>5.2724107935056512</v>
      </c>
      <c r="J55" s="3"/>
      <c r="K55" s="3">
        <f t="shared" si="7"/>
        <v>7400.5548980632002</v>
      </c>
      <c r="L55" s="3"/>
      <c r="M55" s="3"/>
      <c r="N55" s="3"/>
      <c r="O55" s="3"/>
      <c r="P55" s="3"/>
    </row>
    <row r="56" spans="1:16" x14ac:dyDescent="0.25">
      <c r="A56" s="3">
        <f t="shared" si="3"/>
        <v>170</v>
      </c>
      <c r="B56" s="3">
        <f t="shared" si="4"/>
        <v>-5670.18</v>
      </c>
      <c r="C56" s="3">
        <f t="shared" si="8"/>
        <v>17.556402754758416</v>
      </c>
      <c r="D56" s="3">
        <f t="shared" si="9"/>
        <v>2254.7145762236382</v>
      </c>
      <c r="E56" s="3">
        <f t="shared" si="8"/>
        <v>9.9998892898605583</v>
      </c>
      <c r="F56" s="3">
        <f t="shared" si="9"/>
        <v>5659.6399999999958</v>
      </c>
      <c r="G56" s="3">
        <f t="shared" si="8"/>
        <v>6.7532385534668329</v>
      </c>
      <c r="H56" s="3">
        <f t="shared" si="9"/>
        <v>6764.1437286709188</v>
      </c>
      <c r="I56" s="3">
        <f t="shared" si="8"/>
        <v>5.7000766195816812</v>
      </c>
      <c r="J56" s="3"/>
      <c r="K56" s="3">
        <f t="shared" si="7"/>
        <v>7071.9198980632</v>
      </c>
      <c r="L56" s="3"/>
      <c r="M56" s="3"/>
      <c r="N56" s="3"/>
      <c r="O56" s="3"/>
      <c r="P56" s="3"/>
    </row>
    <row r="57" spans="1:16" x14ac:dyDescent="0.25">
      <c r="A57" s="3">
        <f t="shared" si="3"/>
        <v>175</v>
      </c>
      <c r="B57" s="3">
        <f t="shared" si="4"/>
        <v>-6008.6250000000009</v>
      </c>
      <c r="C57" s="3">
        <f t="shared" si="8"/>
        <v>17.879115464060604</v>
      </c>
      <c r="D57" s="3">
        <f t="shared" si="9"/>
        <v>2092.1297108184517</v>
      </c>
      <c r="E57" s="3">
        <f t="shared" si="8"/>
        <v>10.154916553984535</v>
      </c>
      <c r="F57" s="3">
        <f t="shared" si="9"/>
        <v>5482.7499999999955</v>
      </c>
      <c r="G57" s="3">
        <f t="shared" si="8"/>
        <v>6.9219059917462111</v>
      </c>
      <c r="H57" s="3">
        <f t="shared" si="9"/>
        <v>6276.3891324553588</v>
      </c>
      <c r="I57" s="3">
        <f t="shared" si="8"/>
        <v>6.165158411953616</v>
      </c>
      <c r="J57" s="3"/>
      <c r="K57" s="3">
        <f t="shared" si="7"/>
        <v>6733.4748980632003</v>
      </c>
      <c r="L57" s="3"/>
      <c r="M57" s="3"/>
      <c r="N57" s="3"/>
      <c r="O57" s="3"/>
      <c r="P57" s="3"/>
    </row>
    <row r="58" spans="1:16" x14ac:dyDescent="0.25">
      <c r="A58" s="3">
        <f t="shared" si="3"/>
        <v>180</v>
      </c>
      <c r="B58" s="3">
        <f t="shared" si="4"/>
        <v>-6356.88</v>
      </c>
      <c r="C58" s="3">
        <f t="shared" si="8"/>
        <v>18.211182164936769</v>
      </c>
      <c r="D58" s="3">
        <f t="shared" si="9"/>
        <v>1916.4648454132646</v>
      </c>
      <c r="E58" s="3">
        <f t="shared" si="8"/>
        <v>10.322415806873817</v>
      </c>
      <c r="F58" s="3">
        <f t="shared" si="9"/>
        <v>5286.2399999999961</v>
      </c>
      <c r="G58" s="3">
        <f t="shared" si="8"/>
        <v>7.1092814131735445</v>
      </c>
      <c r="H58" s="3">
        <f t="shared" si="9"/>
        <v>5749.3945362397935</v>
      </c>
      <c r="I58" s="3">
        <f t="shared" si="8"/>
        <v>6.6676561706214521</v>
      </c>
      <c r="J58" s="3"/>
      <c r="K58" s="3">
        <f t="shared" si="7"/>
        <v>6385.2198980632002</v>
      </c>
      <c r="L58" s="3"/>
      <c r="M58" s="3"/>
      <c r="N58" s="3"/>
      <c r="O58" s="3"/>
      <c r="P58" s="3"/>
    </row>
    <row r="59" spans="1:16" x14ac:dyDescent="0.25">
      <c r="A59" s="3">
        <f t="shared" si="3"/>
        <v>185</v>
      </c>
      <c r="B59" s="3">
        <f t="shared" si="4"/>
        <v>-6714.9449999999997</v>
      </c>
      <c r="C59" s="3">
        <f t="shared" si="8"/>
        <v>18.552602857386912</v>
      </c>
      <c r="D59" s="3">
        <f t="shared" si="9"/>
        <v>1727.719980008078</v>
      </c>
      <c r="E59" s="3">
        <f t="shared" si="8"/>
        <v>10.502387048528398</v>
      </c>
      <c r="F59" s="3">
        <f t="shared" si="9"/>
        <v>5070.1099999999969</v>
      </c>
      <c r="G59" s="3">
        <f t="shared" si="8"/>
        <v>7.3153648177488293</v>
      </c>
      <c r="H59" s="3">
        <f t="shared" si="9"/>
        <v>5183.1599400242339</v>
      </c>
      <c r="I59" s="3">
        <f t="shared" si="8"/>
        <v>7.2075698955851983</v>
      </c>
      <c r="J59" s="3"/>
      <c r="K59" s="3">
        <f t="shared" si="7"/>
        <v>6027.1548980632006</v>
      </c>
      <c r="L59" s="3"/>
      <c r="M59" s="3"/>
      <c r="N59" s="3"/>
      <c r="O59" s="3"/>
      <c r="P59" s="3"/>
    </row>
    <row r="60" spans="1:16" x14ac:dyDescent="0.25">
      <c r="A60" s="3">
        <f t="shared" si="3"/>
        <v>190</v>
      </c>
      <c r="B60" s="3">
        <f t="shared" si="4"/>
        <v>-7082.8200000000006</v>
      </c>
      <c r="C60" s="3">
        <f t="shared" si="8"/>
        <v>18.903377541411032</v>
      </c>
      <c r="D60" s="3">
        <f t="shared" si="9"/>
        <v>1525.8951146028921</v>
      </c>
      <c r="E60" s="3">
        <f t="shared" si="8"/>
        <v>10.694830278948283</v>
      </c>
      <c r="F60" s="3">
        <f t="shared" si="9"/>
        <v>4834.3599999999951</v>
      </c>
      <c r="G60" s="3">
        <f t="shared" si="8"/>
        <v>7.5401562054720657</v>
      </c>
      <c r="H60" s="3">
        <f t="shared" si="9"/>
        <v>4577.6853438086728</v>
      </c>
      <c r="I60" s="3">
        <f t="shared" si="8"/>
        <v>7.7848995868448512</v>
      </c>
      <c r="J60" s="3"/>
      <c r="K60" s="3">
        <f t="shared" si="7"/>
        <v>5659.2798980631997</v>
      </c>
      <c r="L60" s="3"/>
      <c r="M60" s="3"/>
      <c r="N60" s="3"/>
      <c r="O60" s="3"/>
      <c r="P60" s="3"/>
    </row>
    <row r="61" spans="1:16" x14ac:dyDescent="0.25">
      <c r="A61" s="3">
        <f t="shared" si="3"/>
        <v>195</v>
      </c>
      <c r="B61" s="3">
        <f t="shared" si="4"/>
        <v>-7460.505000000001</v>
      </c>
      <c r="C61" s="3">
        <f t="shared" si="8"/>
        <v>19.263506217009127</v>
      </c>
      <c r="D61" s="3">
        <f t="shared" si="9"/>
        <v>1310.9902491977039</v>
      </c>
      <c r="E61" s="3">
        <f t="shared" si="8"/>
        <v>10.899745498133468</v>
      </c>
      <c r="F61" s="3">
        <f t="shared" si="9"/>
        <v>4578.9899999999961</v>
      </c>
      <c r="G61" s="3">
        <f t="shared" si="8"/>
        <v>7.7836555763432589</v>
      </c>
      <c r="H61" s="3">
        <f t="shared" si="9"/>
        <v>3932.9707475931118</v>
      </c>
      <c r="I61" s="3">
        <f t="shared" si="8"/>
        <v>8.3996452444004071</v>
      </c>
      <c r="J61" s="3"/>
      <c r="K61" s="3">
        <f t="shared" si="7"/>
        <v>5281.5948980632002</v>
      </c>
      <c r="L61" s="3"/>
      <c r="M61" s="3"/>
      <c r="N61" s="3"/>
      <c r="O61" s="3"/>
      <c r="P61" s="3"/>
    </row>
    <row r="62" spans="1:16" x14ac:dyDescent="0.25">
      <c r="A62" s="3">
        <f t="shared" si="3"/>
        <v>200</v>
      </c>
      <c r="B62" s="3">
        <f t="shared" si="4"/>
        <v>-7848</v>
      </c>
      <c r="C62" s="3">
        <f t="shared" si="8"/>
        <v>19.632988884181199</v>
      </c>
      <c r="D62" s="3">
        <f t="shared" si="9"/>
        <v>1083.0053837925177</v>
      </c>
      <c r="E62" s="3">
        <f t="shared" si="8"/>
        <v>11.117132706083956</v>
      </c>
      <c r="F62" s="3">
        <f t="shared" si="9"/>
        <v>4303.9999999999964</v>
      </c>
      <c r="G62" s="3">
        <f t="shared" si="8"/>
        <v>8.0458629303624001</v>
      </c>
      <c r="H62" s="3">
        <f t="shared" si="9"/>
        <v>3249.0161513775492</v>
      </c>
      <c r="I62" s="3">
        <f t="shared" si="8"/>
        <v>9.0518068682518695</v>
      </c>
      <c r="J62" s="3"/>
      <c r="K62" s="3">
        <f t="shared" si="7"/>
        <v>4894.0998980632003</v>
      </c>
      <c r="L62" s="3"/>
      <c r="M62" s="3"/>
      <c r="N62" s="3"/>
      <c r="O62" s="3"/>
      <c r="P62" s="3"/>
    </row>
    <row r="63" spans="1:16" x14ac:dyDescent="0.25">
      <c r="A63" s="3">
        <f t="shared" si="3"/>
        <v>205</v>
      </c>
      <c r="B63" s="3">
        <f t="shared" si="4"/>
        <v>-8245.3050000000003</v>
      </c>
      <c r="C63" s="3">
        <f t="shared" si="8"/>
        <v>20.011825542927244</v>
      </c>
      <c r="D63" s="3">
        <f t="shared" si="9"/>
        <v>841.94051838733094</v>
      </c>
      <c r="E63" s="3">
        <f t="shared" si="8"/>
        <v>11.346991902799747</v>
      </c>
      <c r="F63" s="3">
        <f t="shared" si="9"/>
        <v>4009.3899999999962</v>
      </c>
      <c r="G63" s="3">
        <f t="shared" si="8"/>
        <v>8.3267782675294963</v>
      </c>
      <c r="H63" s="3">
        <f t="shared" si="9"/>
        <v>2525.8215551619969</v>
      </c>
      <c r="I63" s="3">
        <f t="shared" si="8"/>
        <v>9.7413844583992351</v>
      </c>
      <c r="J63" s="3"/>
      <c r="K63" s="3">
        <f t="shared" si="7"/>
        <v>4496.7948980632</v>
      </c>
      <c r="L63" s="3"/>
      <c r="M63" s="3"/>
      <c r="N63" s="3"/>
      <c r="O63" s="3"/>
      <c r="P63" s="3"/>
    </row>
    <row r="64" spans="1:16" x14ac:dyDescent="0.25">
      <c r="A64" s="3">
        <f t="shared" si="3"/>
        <v>210</v>
      </c>
      <c r="B64" s="3">
        <f t="shared" si="4"/>
        <v>-8652.42</v>
      </c>
      <c r="C64" s="3">
        <f t="shared" si="8"/>
        <v>20.400016193247268</v>
      </c>
      <c r="D64" s="3">
        <f t="shared" si="9"/>
        <v>587.79565298214322</v>
      </c>
      <c r="E64" s="3">
        <f t="shared" si="8"/>
        <v>11.589323088280839</v>
      </c>
      <c r="F64" s="3">
        <f t="shared" si="9"/>
        <v>3695.1599999999958</v>
      </c>
      <c r="G64" s="3">
        <f t="shared" si="8"/>
        <v>8.6264015878445459</v>
      </c>
      <c r="H64" s="3">
        <f t="shared" si="9"/>
        <v>1763.3869589464325</v>
      </c>
      <c r="I64" s="3">
        <f t="shared" si="8"/>
        <v>10.468378014842514</v>
      </c>
      <c r="J64" s="3"/>
      <c r="K64" s="3">
        <f t="shared" si="7"/>
        <v>4089.6798980631997</v>
      </c>
      <c r="L64" s="3"/>
      <c r="M64" s="3"/>
      <c r="N64" s="3"/>
      <c r="O64" s="3"/>
      <c r="P64" s="3"/>
    </row>
    <row r="65" spans="1:16" x14ac:dyDescent="0.25">
      <c r="A65" s="3">
        <f t="shared" si="3"/>
        <v>215</v>
      </c>
      <c r="B65" s="3">
        <f t="shared" si="4"/>
        <v>-9069.3450000000012</v>
      </c>
      <c r="C65" s="3">
        <f t="shared" si="8"/>
        <v>20.797560835141272</v>
      </c>
      <c r="D65" s="3">
        <f t="shared" si="9"/>
        <v>320.57078757695621</v>
      </c>
      <c r="E65" s="3">
        <f t="shared" si="8"/>
        <v>11.844126262527231</v>
      </c>
      <c r="F65" s="3">
        <f t="shared" si="9"/>
        <v>3361.3099999999945</v>
      </c>
      <c r="G65" s="3">
        <f t="shared" si="8"/>
        <v>8.9447328913075506</v>
      </c>
      <c r="H65" s="3">
        <f t="shared" si="9"/>
        <v>961.7123627308672</v>
      </c>
      <c r="I65" s="3">
        <f t="shared" si="8"/>
        <v>11.232787537581693</v>
      </c>
      <c r="J65" s="3"/>
      <c r="K65" s="3">
        <f t="shared" si="7"/>
        <v>3672.7548980631996</v>
      </c>
      <c r="L65" s="3"/>
      <c r="M65" s="3"/>
      <c r="N65" s="3"/>
      <c r="O65" s="3"/>
      <c r="P65" s="3"/>
    </row>
    <row r="66" spans="1:16" x14ac:dyDescent="0.25">
      <c r="A66" s="3">
        <f t="shared" si="3"/>
        <v>220</v>
      </c>
      <c r="B66" s="3">
        <f t="shared" si="4"/>
        <v>-9496.08</v>
      </c>
      <c r="C66" s="3">
        <f t="shared" si="8"/>
        <v>21.204459468609251</v>
      </c>
      <c r="D66" s="3">
        <f t="shared" si="9"/>
        <v>40.265922171768409</v>
      </c>
      <c r="E66" s="3">
        <f t="shared" si="8"/>
        <v>12.111401425538928</v>
      </c>
      <c r="F66" s="3">
        <f t="shared" si="9"/>
        <v>3007.8399999999961</v>
      </c>
      <c r="G66" s="3">
        <f t="shared" si="8"/>
        <v>9.2817721779185032</v>
      </c>
      <c r="H66" s="3">
        <f t="shared" si="9"/>
        <v>120.79776651530665</v>
      </c>
      <c r="I66" s="3">
        <f t="shared" si="8"/>
        <v>12.034613026616782</v>
      </c>
      <c r="J66" s="3"/>
      <c r="K66" s="3">
        <f t="shared" si="7"/>
        <v>3246.0198980631999</v>
      </c>
      <c r="L66" s="3"/>
      <c r="M66" s="3"/>
      <c r="N66" s="3"/>
      <c r="O66" s="3"/>
      <c r="P66" s="3"/>
    </row>
    <row r="67" spans="1:16" x14ac:dyDescent="0.25">
      <c r="A67" s="3">
        <f t="shared" si="3"/>
        <v>225</v>
      </c>
      <c r="B67" s="3">
        <f t="shared" si="4"/>
        <v>-9932.6250000000018</v>
      </c>
      <c r="C67" s="3">
        <f t="shared" si="8"/>
        <v>21.620712093651203</v>
      </c>
      <c r="D67" s="3">
        <f t="shared" si="9"/>
        <v>-253.11894323341733</v>
      </c>
      <c r="E67" s="3">
        <f t="shared" si="8"/>
        <v>12.391148577315926</v>
      </c>
      <c r="F67" s="3">
        <f t="shared" si="9"/>
        <v>2634.7499999999941</v>
      </c>
      <c r="G67" s="3">
        <f t="shared" si="8"/>
        <v>9.6375194476774109</v>
      </c>
      <c r="H67" s="3">
        <f t="shared" si="9"/>
        <v>-759.35682970024914</v>
      </c>
      <c r="I67" s="3">
        <f t="shared" si="8"/>
        <v>12.873854481947781</v>
      </c>
      <c r="J67" s="3"/>
      <c r="K67" s="3">
        <f t="shared" si="7"/>
        <v>2809.4748980631989</v>
      </c>
      <c r="L67" s="3"/>
      <c r="M67" s="3"/>
      <c r="N67" s="3"/>
      <c r="O67" s="3"/>
      <c r="P67" s="3"/>
    </row>
    <row r="68" spans="1:16" x14ac:dyDescent="0.25">
      <c r="A68" s="3">
        <f t="shared" si="3"/>
        <v>230</v>
      </c>
      <c r="B68" s="3">
        <f t="shared" si="4"/>
        <v>-10378.980000000001</v>
      </c>
      <c r="C68" s="3">
        <f t="shared" si="8"/>
        <v>22.046318710267133</v>
      </c>
      <c r="D68" s="3">
        <f t="shared" si="9"/>
        <v>-559.58380863860668</v>
      </c>
      <c r="E68" s="3">
        <f t="shared" si="8"/>
        <v>12.683367717858225</v>
      </c>
      <c r="F68" s="3">
        <f t="shared" si="9"/>
        <v>2242.0399999999945</v>
      </c>
      <c r="G68" s="3">
        <f t="shared" si="8"/>
        <v>10.011974700584274</v>
      </c>
      <c r="H68" s="3">
        <f t="shared" si="9"/>
        <v>-1678.7514259158115</v>
      </c>
      <c r="I68" s="3">
        <f t="shared" si="8"/>
        <v>13.750511903574676</v>
      </c>
      <c r="J68" s="3"/>
      <c r="K68" s="3">
        <f t="shared" si="7"/>
        <v>2363.1198980631993</v>
      </c>
      <c r="L68" s="3"/>
      <c r="M68" s="3"/>
      <c r="N68" s="3"/>
      <c r="O68" s="3"/>
      <c r="P68" s="3"/>
    </row>
    <row r="69" spans="1:16" x14ac:dyDescent="0.25">
      <c r="A69" s="3">
        <f t="shared" si="3"/>
        <v>235</v>
      </c>
      <c r="B69" s="3">
        <f t="shared" si="4"/>
        <v>-10835.145000000002</v>
      </c>
      <c r="C69" s="3">
        <f t="shared" si="8"/>
        <v>22.481279318457041</v>
      </c>
      <c r="D69" s="3">
        <f t="shared" si="9"/>
        <v>-879.12867404379256</v>
      </c>
      <c r="E69" s="3">
        <f t="shared" si="8"/>
        <v>12.988058847165828</v>
      </c>
      <c r="F69" s="3">
        <f t="shared" si="9"/>
        <v>1829.7099999999944</v>
      </c>
      <c r="G69" s="3">
        <f t="shared" si="8"/>
        <v>10.405137936639088</v>
      </c>
      <c r="H69" s="3">
        <f t="shared" si="9"/>
        <v>-2637.3860221313748</v>
      </c>
      <c r="I69" s="3">
        <f t="shared" si="8"/>
        <v>14.664585291497481</v>
      </c>
      <c r="J69" s="3"/>
      <c r="K69" s="3">
        <f t="shared" si="7"/>
        <v>1906.9548980631994</v>
      </c>
      <c r="L69" s="3"/>
      <c r="M69" s="3"/>
      <c r="N69" s="3"/>
      <c r="O69" s="3"/>
      <c r="P69" s="3"/>
    </row>
    <row r="70" spans="1:16" x14ac:dyDescent="0.25">
      <c r="A70" s="3">
        <f t="shared" si="3"/>
        <v>240</v>
      </c>
      <c r="B70" s="3">
        <f t="shared" si="4"/>
        <v>-11301.12</v>
      </c>
      <c r="C70" s="3">
        <f t="shared" si="8"/>
        <v>22.925593918220926</v>
      </c>
      <c r="D70" s="3">
        <f t="shared" si="9"/>
        <v>-1211.7535394489805</v>
      </c>
      <c r="E70" s="3">
        <f t="shared" si="8"/>
        <v>13.305221965238731</v>
      </c>
      <c r="F70" s="3">
        <f t="shared" si="9"/>
        <v>1397.7599999999939</v>
      </c>
      <c r="G70" s="3">
        <f t="shared" si="8"/>
        <v>10.817009155841857</v>
      </c>
      <c r="H70" s="3">
        <f t="shared" si="9"/>
        <v>-3635.2606183469279</v>
      </c>
      <c r="I70" s="3">
        <f t="shared" si="8"/>
        <v>15.616074645716196</v>
      </c>
      <c r="J70" s="3"/>
      <c r="K70" s="3">
        <f t="shared" si="7"/>
        <v>1440.979898063199</v>
      </c>
      <c r="L70" s="3"/>
      <c r="M70" s="3"/>
      <c r="N70" s="3"/>
      <c r="O70" s="3"/>
      <c r="P70" s="3"/>
    </row>
    <row r="71" spans="1:16" x14ac:dyDescent="0.25">
      <c r="A71" s="3">
        <f t="shared" si="3"/>
        <v>245</v>
      </c>
      <c r="B71" s="3">
        <f t="shared" si="4"/>
        <v>-11776.905000000001</v>
      </c>
      <c r="C71" s="3">
        <f t="shared" ref="C71:I134" si="10">(C$17 + C$18*($A71-$B$5)+C$19*($A71-$B$5)^2)</f>
        <v>23.379262509558785</v>
      </c>
      <c r="D71" s="3">
        <f t="shared" si="9"/>
        <v>-1557.4584048541651</v>
      </c>
      <c r="E71" s="3">
        <f t="shared" si="10"/>
        <v>13.634857072076938</v>
      </c>
      <c r="F71" s="3">
        <f t="shared" si="9"/>
        <v>946.18999999999573</v>
      </c>
      <c r="G71" s="3">
        <f t="shared" si="10"/>
        <v>11.247588358192575</v>
      </c>
      <c r="H71" s="3">
        <f t="shared" si="9"/>
        <v>-4672.3752145624931</v>
      </c>
      <c r="I71" s="3">
        <f t="shared" si="10"/>
        <v>16.604979966230808</v>
      </c>
      <c r="J71" s="3"/>
      <c r="K71" s="3">
        <f t="shared" si="7"/>
        <v>965.19489806319996</v>
      </c>
      <c r="L71" s="3"/>
      <c r="M71" s="3"/>
      <c r="N71" s="3"/>
      <c r="O71" s="3"/>
      <c r="P71" s="3"/>
    </row>
    <row r="72" spans="1:16" x14ac:dyDescent="0.25">
      <c r="A72" s="3">
        <f t="shared" si="3"/>
        <v>250</v>
      </c>
      <c r="B72" s="3">
        <f t="shared" si="4"/>
        <v>-12262.500000000002</v>
      </c>
      <c r="C72" s="3">
        <f t="shared" si="10"/>
        <v>23.842285092470622</v>
      </c>
      <c r="D72" s="3">
        <f t="shared" si="9"/>
        <v>-1916.2432702593549</v>
      </c>
      <c r="E72" s="3">
        <f t="shared" si="10"/>
        <v>13.976964167680444</v>
      </c>
      <c r="F72" s="3">
        <f t="shared" si="9"/>
        <v>474.99999999999432</v>
      </c>
      <c r="G72" s="3">
        <f t="shared" si="10"/>
        <v>11.696875543691247</v>
      </c>
      <c r="H72" s="3">
        <f t="shared" si="9"/>
        <v>-5748.7298107780534</v>
      </c>
      <c r="I72" s="3">
        <f t="shared" si="10"/>
        <v>17.631301253041329</v>
      </c>
      <c r="J72" s="3"/>
      <c r="K72" s="3">
        <f t="shared" si="7"/>
        <v>479.59989806319925</v>
      </c>
      <c r="L72" s="3"/>
      <c r="M72" s="3"/>
      <c r="N72" s="3"/>
      <c r="O72" s="3"/>
      <c r="P72" s="3"/>
    </row>
    <row r="73" spans="1:16" x14ac:dyDescent="0.25">
      <c r="A73" s="3">
        <f t="shared" si="3"/>
        <v>255</v>
      </c>
      <c r="B73" s="3">
        <f t="shared" si="4"/>
        <v>-12757.905000000001</v>
      </c>
      <c r="C73" s="3">
        <f t="shared" si="10"/>
        <v>24.314661666956436</v>
      </c>
      <c r="D73" s="3">
        <f t="shared" si="9"/>
        <v>-2288.1081356645409</v>
      </c>
      <c r="E73" s="3">
        <f t="shared" si="10"/>
        <v>14.331543252049256</v>
      </c>
      <c r="F73" s="3">
        <f t="shared" si="9"/>
        <v>-15.81000000000472</v>
      </c>
      <c r="G73" s="3">
        <f t="shared" si="10"/>
        <v>12.164870712337878</v>
      </c>
      <c r="H73" s="3">
        <f t="shared" si="9"/>
        <v>-6864.3244069936145</v>
      </c>
      <c r="I73" s="3">
        <f t="shared" si="10"/>
        <v>18.695038506147768</v>
      </c>
      <c r="J73" s="3"/>
      <c r="K73" s="3">
        <f t="shared" si="7"/>
        <v>-15.80510193680027</v>
      </c>
      <c r="L73" s="3"/>
      <c r="M73" s="3"/>
      <c r="N73" s="3"/>
      <c r="O73" s="3"/>
      <c r="P73" s="3"/>
    </row>
    <row r="74" spans="1:16" x14ac:dyDescent="0.25">
      <c r="A74" s="3">
        <f t="shared" si="3"/>
        <v>260</v>
      </c>
      <c r="B74" s="3">
        <f t="shared" si="4"/>
        <v>-13263.12</v>
      </c>
      <c r="C74" s="3">
        <f t="shared" si="10"/>
        <v>24.796392233016228</v>
      </c>
      <c r="D74" s="3">
        <f t="shared" si="9"/>
        <v>-2673.0530010697294</v>
      </c>
      <c r="E74" s="3">
        <f t="shared" si="10"/>
        <v>14.698594325183366</v>
      </c>
      <c r="F74" s="3">
        <f t="shared" si="9"/>
        <v>-526.24000000000706</v>
      </c>
      <c r="G74" s="3">
        <f t="shared" si="10"/>
        <v>12.651573864132457</v>
      </c>
      <c r="H74" s="3">
        <f t="shared" si="9"/>
        <v>-8019.1590032091708</v>
      </c>
      <c r="I74" s="3">
        <f t="shared" si="10"/>
        <v>19.796191725550095</v>
      </c>
      <c r="J74" s="3"/>
      <c r="K74" s="3">
        <f t="shared" si="7"/>
        <v>-521.02010193680007</v>
      </c>
      <c r="L74" s="3"/>
      <c r="M74" s="3"/>
      <c r="N74" s="3"/>
      <c r="O74" s="3"/>
      <c r="P74" s="3"/>
    </row>
    <row r="75" spans="1:16" x14ac:dyDescent="0.25">
      <c r="A75" s="3">
        <f t="shared" si="3"/>
        <v>265</v>
      </c>
      <c r="B75" s="3">
        <f t="shared" si="4"/>
        <v>-13778.145</v>
      </c>
      <c r="C75" s="3">
        <f t="shared" si="10"/>
        <v>25.28747679064999</v>
      </c>
      <c r="D75" s="3">
        <f t="shared" si="9"/>
        <v>-3071.0778664749141</v>
      </c>
      <c r="E75" s="3">
        <f t="shared" si="10"/>
        <v>15.078117387082782</v>
      </c>
      <c r="F75" s="3">
        <f t="shared" si="9"/>
        <v>-1056.290000000007</v>
      </c>
      <c r="G75" s="3">
        <f t="shared" si="10"/>
        <v>13.156984999074988</v>
      </c>
      <c r="H75" s="3">
        <f t="shared" si="9"/>
        <v>-9213.2335994247333</v>
      </c>
      <c r="I75" s="3">
        <f t="shared" si="10"/>
        <v>20.93476091124834</v>
      </c>
      <c r="J75" s="3"/>
      <c r="K75" s="3">
        <f t="shared" si="7"/>
        <v>-1036.0451019367999</v>
      </c>
      <c r="L75" s="3"/>
      <c r="M75" s="3"/>
      <c r="N75" s="3"/>
      <c r="O75" s="3"/>
      <c r="P75" s="3"/>
    </row>
    <row r="76" spans="1:16" x14ac:dyDescent="0.25">
      <c r="A76" s="3">
        <f t="shared" si="3"/>
        <v>270</v>
      </c>
      <c r="B76" s="3">
        <f t="shared" si="4"/>
        <v>-14302.980000000003</v>
      </c>
      <c r="C76" s="3">
        <f t="shared" si="10"/>
        <v>25.787915339857733</v>
      </c>
      <c r="D76" s="3">
        <f t="shared" si="9"/>
        <v>-3482.1827318800983</v>
      </c>
      <c r="E76" s="3">
        <f t="shared" si="10"/>
        <v>15.470112437747495</v>
      </c>
      <c r="F76" s="3">
        <f t="shared" si="9"/>
        <v>-1605.9600000000103</v>
      </c>
      <c r="G76" s="3">
        <f t="shared" si="10"/>
        <v>13.681104117165477</v>
      </c>
      <c r="H76" s="3">
        <f t="shared" si="9"/>
        <v>-10446.548195640293</v>
      </c>
      <c r="I76" s="3">
        <f t="shared" si="10"/>
        <v>22.110746063242487</v>
      </c>
      <c r="J76" s="3"/>
      <c r="K76" s="3">
        <f t="shared" si="7"/>
        <v>-1560.8801019368016</v>
      </c>
      <c r="L76" s="3"/>
      <c r="M76" s="3"/>
      <c r="N76" s="3"/>
      <c r="O76" s="3"/>
      <c r="P76" s="3"/>
    </row>
    <row r="77" spans="1:16" x14ac:dyDescent="0.25">
      <c r="A77" s="3">
        <f t="shared" si="3"/>
        <v>275</v>
      </c>
      <c r="B77" s="3">
        <f t="shared" si="4"/>
        <v>-14837.625000000004</v>
      </c>
      <c r="C77" s="3">
        <f t="shared" si="10"/>
        <v>26.297707880639454</v>
      </c>
      <c r="D77" s="3">
        <f t="shared" si="9"/>
        <v>-3906.367597285288</v>
      </c>
      <c r="E77" s="3">
        <f t="shared" si="10"/>
        <v>15.874579477177516</v>
      </c>
      <c r="F77" s="3">
        <f t="shared" si="9"/>
        <v>-2175.2500000000109</v>
      </c>
      <c r="G77" s="3">
        <f t="shared" si="10"/>
        <v>14.223931218403914</v>
      </c>
      <c r="H77" s="3">
        <f t="shared" si="9"/>
        <v>-11719.102791855858</v>
      </c>
      <c r="I77" s="3">
        <f t="shared" si="10"/>
        <v>23.324147181532538</v>
      </c>
      <c r="J77" s="3"/>
      <c r="K77" s="3">
        <f t="shared" si="7"/>
        <v>-2095.525101936802</v>
      </c>
      <c r="L77" s="3"/>
      <c r="M77" s="3"/>
      <c r="N77" s="3"/>
      <c r="O77" s="3"/>
      <c r="P77" s="3"/>
    </row>
    <row r="78" spans="1:16" x14ac:dyDescent="0.25">
      <c r="A78" s="3">
        <f t="shared" si="3"/>
        <v>280</v>
      </c>
      <c r="B78" s="3">
        <f t="shared" si="4"/>
        <v>-15382.080000000002</v>
      </c>
      <c r="C78" s="3">
        <f t="shared" si="10"/>
        <v>26.816854412995148</v>
      </c>
      <c r="D78" s="3">
        <f t="shared" si="9"/>
        <v>-4343.6324626904734</v>
      </c>
      <c r="E78" s="3">
        <f t="shared" si="10"/>
        <v>16.291518505372835</v>
      </c>
      <c r="F78" s="3">
        <f t="shared" si="9"/>
        <v>-2764.1600000000099</v>
      </c>
      <c r="G78" s="3">
        <f t="shared" si="10"/>
        <v>14.785466302790303</v>
      </c>
      <c r="H78" s="3">
        <f t="shared" si="9"/>
        <v>-13030.897388071411</v>
      </c>
      <c r="I78" s="3">
        <f t="shared" si="10"/>
        <v>24.574964266118499</v>
      </c>
      <c r="J78" s="3"/>
      <c r="K78" s="3">
        <f t="shared" si="7"/>
        <v>-2639.9801019368015</v>
      </c>
      <c r="L78" s="3"/>
      <c r="M78" s="3"/>
      <c r="N78" s="3"/>
      <c r="O78" s="3"/>
      <c r="P78" s="3"/>
    </row>
    <row r="79" spans="1:16" x14ac:dyDescent="0.25">
      <c r="A79" s="3">
        <f t="shared" si="3"/>
        <v>285</v>
      </c>
      <c r="B79" s="3">
        <f t="shared" si="4"/>
        <v>-15936.345000000003</v>
      </c>
      <c r="C79" s="3">
        <f t="shared" si="10"/>
        <v>27.345354936924821</v>
      </c>
      <c r="D79" s="3">
        <f t="shared" si="9"/>
        <v>-4793.9773280956615</v>
      </c>
      <c r="E79" s="3">
        <f t="shared" si="10"/>
        <v>16.720929522333456</v>
      </c>
      <c r="F79" s="3">
        <f t="shared" si="9"/>
        <v>-3372.6900000000114</v>
      </c>
      <c r="G79" s="3">
        <f t="shared" si="10"/>
        <v>15.365709370324646</v>
      </c>
      <c r="H79" s="3">
        <f t="shared" si="9"/>
        <v>-14381.931984286979</v>
      </c>
      <c r="I79" s="3">
        <f t="shared" si="10"/>
        <v>25.863197317000363</v>
      </c>
      <c r="J79" s="3"/>
      <c r="K79" s="3">
        <f t="shared" si="7"/>
        <v>-3194.2451019368023</v>
      </c>
      <c r="L79" s="3"/>
      <c r="M79" s="3"/>
      <c r="N79" s="3"/>
      <c r="O79" s="3"/>
      <c r="P79" s="3"/>
    </row>
    <row r="80" spans="1:16" x14ac:dyDescent="0.25">
      <c r="A80" s="3">
        <f t="shared" si="3"/>
        <v>290</v>
      </c>
      <c r="B80" s="3">
        <f t="shared" si="4"/>
        <v>-16500.420000000002</v>
      </c>
      <c r="C80" s="3">
        <f t="shared" si="10"/>
        <v>27.883209452428471</v>
      </c>
      <c r="D80" s="3">
        <f t="shared" si="9"/>
        <v>-5257.4021935008486</v>
      </c>
      <c r="E80" s="3">
        <f t="shared" si="10"/>
        <v>17.162812528059384</v>
      </c>
      <c r="F80" s="3">
        <f t="shared" si="9"/>
        <v>-4000.8400000000111</v>
      </c>
      <c r="G80" s="3">
        <f t="shared" si="10"/>
        <v>15.964660421006945</v>
      </c>
      <c r="H80" s="3">
        <f t="shared" si="9"/>
        <v>-15772.206580502541</v>
      </c>
      <c r="I80" s="3">
        <f t="shared" si="10"/>
        <v>27.188846334178137</v>
      </c>
      <c r="J80" s="3"/>
      <c r="K80" s="3">
        <f t="shared" si="7"/>
        <v>-3758.3201019368021</v>
      </c>
      <c r="L80" s="3"/>
      <c r="M80" s="3"/>
      <c r="N80" s="3"/>
      <c r="O80" s="3"/>
      <c r="P80" s="3"/>
    </row>
    <row r="81" spans="1:16" x14ac:dyDescent="0.25">
      <c r="A81" s="3">
        <f t="shared" si="3"/>
        <v>295</v>
      </c>
      <c r="B81" s="3">
        <f t="shared" si="4"/>
        <v>-17074.305</v>
      </c>
      <c r="C81" s="3">
        <f t="shared" si="10"/>
        <v>28.430417959506094</v>
      </c>
      <c r="D81" s="3">
        <f t="shared" si="9"/>
        <v>-5733.9070589060357</v>
      </c>
      <c r="E81" s="3">
        <f t="shared" si="10"/>
        <v>17.617167522550609</v>
      </c>
      <c r="F81" s="3">
        <f t="shared" si="9"/>
        <v>-4648.6100000000079</v>
      </c>
      <c r="G81" s="3">
        <f t="shared" si="10"/>
        <v>16.582319454837197</v>
      </c>
      <c r="H81" s="3">
        <f t="shared" si="9"/>
        <v>-17201.721176718092</v>
      </c>
      <c r="I81" s="3">
        <f t="shared" si="10"/>
        <v>28.551911317651815</v>
      </c>
      <c r="J81" s="3"/>
      <c r="K81" s="3">
        <f t="shared" si="7"/>
        <v>-4332.2051019368</v>
      </c>
      <c r="L81" s="3"/>
      <c r="M81" s="3"/>
      <c r="N81" s="3"/>
      <c r="O81" s="3"/>
      <c r="P81" s="3"/>
    </row>
    <row r="82" spans="1:16" x14ac:dyDescent="0.25">
      <c r="A82" s="3">
        <f t="shared" si="3"/>
        <v>300</v>
      </c>
      <c r="B82" s="3">
        <f t="shared" si="4"/>
        <v>-17658</v>
      </c>
      <c r="C82" s="3">
        <f t="shared" si="10"/>
        <v>28.986980458157696</v>
      </c>
      <c r="D82" s="3">
        <f t="shared" si="9"/>
        <v>-6223.4919243112217</v>
      </c>
      <c r="E82" s="3">
        <f t="shared" si="10"/>
        <v>18.083994505807134</v>
      </c>
      <c r="F82" s="3">
        <f t="shared" si="9"/>
        <v>-5316.0000000000082</v>
      </c>
      <c r="G82" s="3">
        <f t="shared" si="10"/>
        <v>17.218686471815396</v>
      </c>
      <c r="H82" s="3">
        <f t="shared" si="9"/>
        <v>-18670.475772933663</v>
      </c>
      <c r="I82" s="3">
        <f t="shared" si="10"/>
        <v>29.952392267421395</v>
      </c>
      <c r="J82" s="3"/>
      <c r="K82" s="3">
        <f t="shared" si="7"/>
        <v>-4915.9001019368006</v>
      </c>
      <c r="L82" s="3"/>
      <c r="M82" s="3"/>
      <c r="N82" s="3"/>
      <c r="O82" s="3"/>
      <c r="P82" s="3"/>
    </row>
    <row r="83" spans="1:16" x14ac:dyDescent="0.25">
      <c r="A83" s="3">
        <f t="shared" si="3"/>
        <v>305</v>
      </c>
      <c r="B83" s="3">
        <f t="shared" si="4"/>
        <v>-18251.505000000005</v>
      </c>
      <c r="C83" s="3">
        <f t="shared" si="10"/>
        <v>29.552896948383278</v>
      </c>
      <c r="D83" s="3">
        <f t="shared" si="9"/>
        <v>-6726.1567897164095</v>
      </c>
      <c r="E83" s="3">
        <f t="shared" si="10"/>
        <v>18.563293477828964</v>
      </c>
      <c r="F83" s="3">
        <f t="shared" si="9"/>
        <v>-6003.010000000012</v>
      </c>
      <c r="G83" s="3">
        <f t="shared" si="10"/>
        <v>17.873761471941556</v>
      </c>
      <c r="H83" s="3">
        <f t="shared" si="9"/>
        <v>-20178.470369149214</v>
      </c>
      <c r="I83" s="3">
        <f t="shared" si="10"/>
        <v>31.390289183486892</v>
      </c>
      <c r="J83" s="3"/>
      <c r="K83" s="3">
        <f t="shared" si="7"/>
        <v>-5509.4051019368026</v>
      </c>
      <c r="L83" s="3"/>
      <c r="M83" s="3"/>
      <c r="N83" s="3"/>
      <c r="O83" s="3"/>
      <c r="P83" s="3"/>
    </row>
    <row r="84" spans="1:16" x14ac:dyDescent="0.25">
      <c r="A84" s="3">
        <f t="shared" si="3"/>
        <v>310</v>
      </c>
      <c r="B84" s="3">
        <f t="shared" si="4"/>
        <v>-18854.82</v>
      </c>
      <c r="C84" s="3">
        <f t="shared" si="10"/>
        <v>30.128167430182828</v>
      </c>
      <c r="D84" s="3">
        <f t="shared" si="9"/>
        <v>-7241.9016551215973</v>
      </c>
      <c r="E84" s="3">
        <f t="shared" si="10"/>
        <v>19.0550644386161</v>
      </c>
      <c r="F84" s="3">
        <f t="shared" si="9"/>
        <v>-6709.6400000000076</v>
      </c>
      <c r="G84" s="3">
        <f t="shared" si="10"/>
        <v>18.547544455215665</v>
      </c>
      <c r="H84" s="3">
        <f t="shared" si="9"/>
        <v>-21725.704965364777</v>
      </c>
      <c r="I84" s="3">
        <f t="shared" si="10"/>
        <v>32.865602065848279</v>
      </c>
      <c r="J84" s="3"/>
      <c r="K84" s="3">
        <f t="shared" si="7"/>
        <v>-6112.7201019368003</v>
      </c>
      <c r="L84" s="3"/>
      <c r="M84" s="3"/>
      <c r="N84" s="3"/>
      <c r="O84" s="3"/>
      <c r="P84" s="3"/>
    </row>
    <row r="85" spans="1:16" x14ac:dyDescent="0.25">
      <c r="A85" s="3">
        <f t="shared" si="3"/>
        <v>315</v>
      </c>
      <c r="B85" s="3">
        <f t="shared" si="4"/>
        <v>-19467.945000000003</v>
      </c>
      <c r="C85" s="3">
        <f t="shared" si="10"/>
        <v>30.712791903556358</v>
      </c>
      <c r="D85" s="3">
        <f t="shared" si="9"/>
        <v>-7770.7265205267877</v>
      </c>
      <c r="E85" s="3">
        <f t="shared" si="10"/>
        <v>19.559307388168527</v>
      </c>
      <c r="F85" s="3">
        <f t="shared" si="9"/>
        <v>-7435.8900000000122</v>
      </c>
      <c r="G85" s="3">
        <f t="shared" si="10"/>
        <v>19.240035421637728</v>
      </c>
      <c r="H85" s="3">
        <f t="shared" si="9"/>
        <v>-23312.179561580342</v>
      </c>
      <c r="I85" s="3">
        <f t="shared" si="10"/>
        <v>34.378330914505575</v>
      </c>
      <c r="J85" s="3"/>
      <c r="K85" s="3">
        <f t="shared" si="7"/>
        <v>-6725.8451019368022</v>
      </c>
      <c r="L85" s="3"/>
      <c r="M85" s="3"/>
      <c r="N85" s="3"/>
      <c r="O85" s="3"/>
      <c r="P85" s="3"/>
    </row>
    <row r="86" spans="1:16" x14ac:dyDescent="0.25">
      <c r="A86" s="3">
        <f t="shared" si="3"/>
        <v>320</v>
      </c>
      <c r="B86" s="3">
        <f t="shared" si="4"/>
        <v>-20090.88</v>
      </c>
      <c r="C86" s="3">
        <f t="shared" si="10"/>
        <v>31.306770368503869</v>
      </c>
      <c r="D86" s="3">
        <f t="shared" si="9"/>
        <v>-8312.6313859319707</v>
      </c>
      <c r="E86" s="3">
        <f t="shared" si="10"/>
        <v>20.076022326486267</v>
      </c>
      <c r="F86" s="3">
        <f t="shared" si="9"/>
        <v>-8181.7600000000084</v>
      </c>
      <c r="G86" s="3">
        <f t="shared" si="10"/>
        <v>19.951234371207747</v>
      </c>
      <c r="H86" s="3">
        <f t="shared" si="9"/>
        <v>-24937.894157795905</v>
      </c>
      <c r="I86" s="3">
        <f t="shared" si="10"/>
        <v>35.928475729458789</v>
      </c>
      <c r="J86" s="3"/>
      <c r="K86" s="3">
        <f t="shared" si="7"/>
        <v>-7348.7801019368007</v>
      </c>
      <c r="L86" s="3"/>
      <c r="M86" s="3"/>
      <c r="N86" s="3"/>
      <c r="O86" s="3"/>
      <c r="P86" s="3"/>
    </row>
    <row r="87" spans="1:16" x14ac:dyDescent="0.25">
      <c r="A87" s="3">
        <f t="shared" ref="A87:A139" si="11">(ROW($A87)-22)*$B$10</f>
        <v>325</v>
      </c>
      <c r="B87" s="3">
        <f t="shared" ref="B87:B139" si="12">(B$17 + B$18*($A87-$B$5)+B$19*($A87-$B$5)^2)*100</f>
        <v>-20723.625</v>
      </c>
      <c r="C87" s="3">
        <f t="shared" si="10"/>
        <v>31.910102825025355</v>
      </c>
      <c r="D87" s="3">
        <f t="shared" si="9"/>
        <v>-8867.6162513371564</v>
      </c>
      <c r="E87" s="3">
        <f t="shared" si="10"/>
        <v>20.605209253569306</v>
      </c>
      <c r="F87" s="3">
        <f t="shared" si="9"/>
        <v>-8947.2500000000073</v>
      </c>
      <c r="G87" s="3">
        <f t="shared" si="10"/>
        <v>20.681141303925713</v>
      </c>
      <c r="H87" s="3">
        <f t="shared" si="9"/>
        <v>-26602.848754011451</v>
      </c>
      <c r="I87" s="3">
        <f t="shared" si="10"/>
        <v>37.516036510707906</v>
      </c>
      <c r="J87" s="3"/>
      <c r="K87" s="3">
        <f t="shared" ref="K87:K122" si="13">(K$17 + K$18*($A87-$B$5)+K$19*($A87-$B$5)^2)*100</f>
        <v>-7981.5251019368006</v>
      </c>
      <c r="L87" s="3"/>
      <c r="M87" s="3"/>
      <c r="N87" s="3"/>
      <c r="O87" s="3"/>
      <c r="P87" s="3"/>
    </row>
    <row r="88" spans="1:16" x14ac:dyDescent="0.25">
      <c r="A88" s="3">
        <f t="shared" si="11"/>
        <v>330</v>
      </c>
      <c r="B88" s="3">
        <f t="shared" si="12"/>
        <v>-21366.180000000004</v>
      </c>
      <c r="C88" s="3">
        <f t="shared" si="10"/>
        <v>32.522789273120814</v>
      </c>
      <c r="D88" s="3">
        <f t="shared" si="9"/>
        <v>-9435.6811167423475</v>
      </c>
      <c r="E88" s="3">
        <f t="shared" si="10"/>
        <v>21.146868169417644</v>
      </c>
      <c r="F88" s="3">
        <f t="shared" si="9"/>
        <v>-9732.3600000000115</v>
      </c>
      <c r="G88" s="3">
        <f t="shared" si="10"/>
        <v>21.429756219791635</v>
      </c>
      <c r="H88" s="3">
        <f t="shared" si="9"/>
        <v>-28307.043350227024</v>
      </c>
      <c r="I88" s="3">
        <f t="shared" si="10"/>
        <v>39.141013258252919</v>
      </c>
      <c r="J88" s="3"/>
      <c r="K88" s="3">
        <f t="shared" si="13"/>
        <v>-8624.0801019368027</v>
      </c>
      <c r="L88" s="3"/>
      <c r="M88" s="3"/>
      <c r="N88" s="3"/>
      <c r="O88" s="3"/>
      <c r="P88" s="3"/>
    </row>
    <row r="89" spans="1:16" x14ac:dyDescent="0.25">
      <c r="A89" s="3">
        <f t="shared" si="11"/>
        <v>335</v>
      </c>
      <c r="B89" s="3">
        <f t="shared" si="12"/>
        <v>-22018.545000000002</v>
      </c>
      <c r="C89" s="3">
        <f t="shared" si="10"/>
        <v>33.144829712790248</v>
      </c>
      <c r="D89" s="3">
        <f t="shared" si="9"/>
        <v>-10016.825982147531</v>
      </c>
      <c r="E89" s="3">
        <f t="shared" si="10"/>
        <v>21.700999074031287</v>
      </c>
      <c r="F89" s="3">
        <f t="shared" si="9"/>
        <v>-10537.090000000011</v>
      </c>
      <c r="G89" s="3">
        <f t="shared" si="10"/>
        <v>22.197079118805512</v>
      </c>
      <c r="H89" s="3">
        <f t="shared" si="9"/>
        <v>-30050.477946442585</v>
      </c>
      <c r="I89" s="3">
        <f t="shared" si="10"/>
        <v>40.803405972093849</v>
      </c>
      <c r="J89" s="3"/>
      <c r="K89" s="3">
        <f t="shared" si="13"/>
        <v>-9276.4451019368025</v>
      </c>
      <c r="L89" s="3"/>
      <c r="M89" s="3"/>
      <c r="N89" s="3"/>
      <c r="O89" s="3"/>
      <c r="P89" s="3"/>
    </row>
    <row r="90" spans="1:16" x14ac:dyDescent="0.25">
      <c r="A90" s="3">
        <f t="shared" si="11"/>
        <v>340</v>
      </c>
      <c r="B90" s="3">
        <f t="shared" si="12"/>
        <v>-22680.720000000001</v>
      </c>
      <c r="C90" s="3">
        <f t="shared" si="10"/>
        <v>33.776224144033662</v>
      </c>
      <c r="D90" s="3">
        <f t="shared" si="9"/>
        <v>-10611.05084755272</v>
      </c>
      <c r="E90" s="3">
        <f t="shared" si="10"/>
        <v>22.267601967410229</v>
      </c>
      <c r="F90" s="3">
        <f t="shared" si="9"/>
        <v>-11361.44000000001</v>
      </c>
      <c r="G90" s="3">
        <f t="shared" si="10"/>
        <v>22.983110000967329</v>
      </c>
      <c r="H90" s="3">
        <f t="shared" si="9"/>
        <v>-31833.152542658139</v>
      </c>
      <c r="I90" s="3">
        <f t="shared" si="10"/>
        <v>42.503214652230682</v>
      </c>
      <c r="J90" s="3"/>
      <c r="K90" s="3">
        <f t="shared" si="13"/>
        <v>-9938.6201019368018</v>
      </c>
      <c r="L90" s="3"/>
      <c r="M90" s="3"/>
      <c r="N90" s="3"/>
      <c r="O90" s="3"/>
      <c r="P90" s="3"/>
    </row>
    <row r="91" spans="1:16" x14ac:dyDescent="0.25">
      <c r="A91" s="3">
        <f t="shared" si="11"/>
        <v>345</v>
      </c>
      <c r="B91" s="3">
        <f t="shared" si="12"/>
        <v>-23352.705000000002</v>
      </c>
      <c r="C91" s="3">
        <f t="shared" si="10"/>
        <v>34.416972566851058</v>
      </c>
      <c r="D91" s="3">
        <f t="shared" si="9"/>
        <v>-11218.355712957904</v>
      </c>
      <c r="E91" s="3">
        <f t="shared" si="10"/>
        <v>22.846676849554477</v>
      </c>
      <c r="F91" s="3">
        <f t="shared" si="9"/>
        <v>-12205.410000000013</v>
      </c>
      <c r="G91" s="3">
        <f t="shared" si="10"/>
        <v>23.787848866277116</v>
      </c>
      <c r="H91" s="3">
        <f t="shared" si="9"/>
        <v>-33655.067138873696</v>
      </c>
      <c r="I91" s="3">
        <f t="shared" si="10"/>
        <v>44.240439298663411</v>
      </c>
      <c r="J91" s="3"/>
      <c r="K91" s="3">
        <f t="shared" si="13"/>
        <v>-10610.605101936802</v>
      </c>
      <c r="L91" s="3"/>
      <c r="M91" s="3"/>
      <c r="N91" s="3"/>
      <c r="O91" s="3"/>
      <c r="P91" s="3"/>
    </row>
    <row r="92" spans="1:16" x14ac:dyDescent="0.25">
      <c r="A92" s="3">
        <f t="shared" si="11"/>
        <v>350</v>
      </c>
      <c r="B92" s="3">
        <f t="shared" si="12"/>
        <v>-24034.500000000004</v>
      </c>
      <c r="C92" s="3">
        <f t="shared" si="10"/>
        <v>35.067074981242421</v>
      </c>
      <c r="D92" s="3">
        <f t="shared" ref="D92:H139" si="14">(D$17 + D$18*($A92-$B$5)+D$19*($A92-$B$5)^2)*100</f>
        <v>-11838.740578363093</v>
      </c>
      <c r="E92" s="3">
        <f t="shared" si="10"/>
        <v>23.438223720464023</v>
      </c>
      <c r="F92" s="3">
        <f t="shared" si="14"/>
        <v>-13069.000000000011</v>
      </c>
      <c r="G92" s="3">
        <f t="shared" si="10"/>
        <v>24.611295714734844</v>
      </c>
      <c r="H92" s="3">
        <f t="shared" si="14"/>
        <v>-35516.221735089253</v>
      </c>
      <c r="I92" s="3">
        <f t="shared" si="10"/>
        <v>46.015079911392057</v>
      </c>
      <c r="J92" s="3"/>
      <c r="K92" s="3">
        <f t="shared" si="13"/>
        <v>-11292.400101936802</v>
      </c>
      <c r="L92" s="3"/>
      <c r="M92" s="3"/>
      <c r="N92" s="3"/>
      <c r="O92" s="3"/>
      <c r="P92" s="3"/>
    </row>
    <row r="93" spans="1:16" x14ac:dyDescent="0.25">
      <c r="A93" s="3">
        <f t="shared" si="11"/>
        <v>355</v>
      </c>
      <c r="B93" s="3">
        <f t="shared" si="12"/>
        <v>-24726.105</v>
      </c>
      <c r="C93" s="3">
        <f t="shared" si="10"/>
        <v>35.726531387207764</v>
      </c>
      <c r="D93" s="3">
        <f t="shared" si="14"/>
        <v>-12472.20544376828</v>
      </c>
      <c r="E93" s="3">
        <f t="shared" si="10"/>
        <v>24.042242580138875</v>
      </c>
      <c r="F93" s="3">
        <f t="shared" si="14"/>
        <v>-13952.210000000008</v>
      </c>
      <c r="G93" s="3">
        <f t="shared" si="10"/>
        <v>25.453450546340534</v>
      </c>
      <c r="H93" s="3">
        <f t="shared" si="14"/>
        <v>-37416.616331304831</v>
      </c>
      <c r="I93" s="3">
        <f t="shared" si="10"/>
        <v>47.827136490416606</v>
      </c>
      <c r="J93" s="3"/>
      <c r="K93" s="3">
        <f t="shared" si="13"/>
        <v>-11984.0051019368</v>
      </c>
      <c r="L93" s="3"/>
      <c r="M93" s="3"/>
      <c r="N93" s="3"/>
      <c r="O93" s="3"/>
      <c r="P93" s="3"/>
    </row>
    <row r="94" spans="1:16" x14ac:dyDescent="0.25">
      <c r="A94" s="3">
        <f t="shared" si="11"/>
        <v>360</v>
      </c>
      <c r="B94" s="3">
        <f t="shared" si="12"/>
        <v>-25427.52</v>
      </c>
      <c r="C94" s="3">
        <f t="shared" si="10"/>
        <v>36.395341784747082</v>
      </c>
      <c r="D94" s="3">
        <f t="shared" si="14"/>
        <v>-13118.750309173467</v>
      </c>
      <c r="E94" s="3">
        <f t="shared" si="10"/>
        <v>24.658733428579026</v>
      </c>
      <c r="F94" s="3">
        <f t="shared" si="14"/>
        <v>-14855.040000000008</v>
      </c>
      <c r="G94" s="3">
        <f t="shared" si="10"/>
        <v>26.314313361094172</v>
      </c>
      <c r="H94" s="3">
        <f t="shared" si="14"/>
        <v>-39356.250927520385</v>
      </c>
      <c r="I94" s="3">
        <f t="shared" si="10"/>
        <v>49.676609035737052</v>
      </c>
      <c r="J94" s="3"/>
      <c r="K94" s="3">
        <f t="shared" si="13"/>
        <v>-12685.420101936801</v>
      </c>
      <c r="L94" s="3"/>
      <c r="M94" s="3"/>
      <c r="N94" s="3"/>
      <c r="O94" s="3"/>
      <c r="P94" s="3"/>
    </row>
    <row r="95" spans="1:16" x14ac:dyDescent="0.25">
      <c r="A95" s="3">
        <f t="shared" si="11"/>
        <v>365</v>
      </c>
      <c r="B95" s="3">
        <f t="shared" si="12"/>
        <v>-26138.744999999999</v>
      </c>
      <c r="C95" s="3">
        <f t="shared" si="10"/>
        <v>37.07350617386038</v>
      </c>
      <c r="D95" s="3">
        <f t="shared" si="14"/>
        <v>-13778.375174578654</v>
      </c>
      <c r="E95" s="3">
        <f t="shared" si="10"/>
        <v>25.287696265784483</v>
      </c>
      <c r="F95" s="3">
        <f t="shared" si="14"/>
        <v>-15777.490000000005</v>
      </c>
      <c r="G95" s="3">
        <f t="shared" si="10"/>
        <v>27.193884158995765</v>
      </c>
      <c r="H95" s="3">
        <f t="shared" si="14"/>
        <v>-41335.125523735929</v>
      </c>
      <c r="I95" s="3">
        <f t="shared" si="10"/>
        <v>51.563497547353428</v>
      </c>
      <c r="J95" s="3"/>
      <c r="K95" s="3">
        <f t="shared" si="13"/>
        <v>-13396.645101936798</v>
      </c>
      <c r="L95" s="3"/>
      <c r="M95" s="3"/>
      <c r="N95" s="3"/>
      <c r="O95" s="3"/>
      <c r="P95" s="3"/>
    </row>
    <row r="96" spans="1:16" x14ac:dyDescent="0.25">
      <c r="A96" s="3">
        <f t="shared" si="11"/>
        <v>370</v>
      </c>
      <c r="B96" s="3">
        <f t="shared" si="12"/>
        <v>-26859.78</v>
      </c>
      <c r="C96" s="3">
        <f t="shared" si="10"/>
        <v>37.761024554547653</v>
      </c>
      <c r="D96" s="3">
        <f t="shared" si="14"/>
        <v>-14451.080039983839</v>
      </c>
      <c r="E96" s="3">
        <f t="shared" si="10"/>
        <v>25.929131091755231</v>
      </c>
      <c r="F96" s="3">
        <f t="shared" si="14"/>
        <v>-16719.560000000009</v>
      </c>
      <c r="G96" s="3">
        <f t="shared" si="10"/>
        <v>28.092162940045313</v>
      </c>
      <c r="H96" s="3">
        <f t="shared" si="14"/>
        <v>-43353.240119951501</v>
      </c>
      <c r="I96" s="3">
        <f t="shared" si="10"/>
        <v>53.487802025265694</v>
      </c>
      <c r="J96" s="3"/>
      <c r="K96" s="3">
        <f t="shared" si="13"/>
        <v>-14117.680101936799</v>
      </c>
      <c r="L96" s="3"/>
      <c r="M96" s="3"/>
      <c r="N96" s="3"/>
      <c r="O96" s="3"/>
      <c r="P96" s="3"/>
    </row>
    <row r="97" spans="1:16" x14ac:dyDescent="0.25">
      <c r="A97" s="3">
        <f t="shared" si="11"/>
        <v>375</v>
      </c>
      <c r="B97" s="3">
        <f t="shared" si="12"/>
        <v>-27590.625</v>
      </c>
      <c r="C97" s="3">
        <f t="shared" si="10"/>
        <v>38.4578969268089</v>
      </c>
      <c r="D97" s="3">
        <f t="shared" si="14"/>
        <v>-15136.864905389029</v>
      </c>
      <c r="E97" s="3">
        <f t="shared" si="10"/>
        <v>26.583037906491299</v>
      </c>
      <c r="F97" s="3">
        <f t="shared" si="14"/>
        <v>-17681.250000000007</v>
      </c>
      <c r="G97" s="3">
        <f t="shared" si="10"/>
        <v>29.009149704242809</v>
      </c>
      <c r="H97" s="3">
        <f t="shared" si="14"/>
        <v>-45410.594716167056</v>
      </c>
      <c r="I97" s="3">
        <f t="shared" si="10"/>
        <v>55.449522469473855</v>
      </c>
      <c r="J97" s="3"/>
      <c r="K97" s="3">
        <f t="shared" si="13"/>
        <v>-14848.525101936797</v>
      </c>
      <c r="L97" s="3"/>
      <c r="M97" s="3"/>
      <c r="N97" s="3"/>
      <c r="O97" s="3"/>
      <c r="P97" s="3"/>
    </row>
    <row r="98" spans="1:16" x14ac:dyDescent="0.25">
      <c r="A98" s="3">
        <f t="shared" si="11"/>
        <v>380</v>
      </c>
      <c r="B98" s="3">
        <f t="shared" si="12"/>
        <v>-28331.280000000002</v>
      </c>
      <c r="C98" s="3">
        <f t="shared" si="10"/>
        <v>39.164123290644127</v>
      </c>
      <c r="D98" s="3">
        <f t="shared" si="14"/>
        <v>-15835.729770794211</v>
      </c>
      <c r="E98" s="3">
        <f t="shared" si="10"/>
        <v>27.249416709992651</v>
      </c>
      <c r="F98" s="3">
        <f t="shared" si="14"/>
        <v>-18662.560000000012</v>
      </c>
      <c r="G98" s="3">
        <f t="shared" si="10"/>
        <v>29.94484445158826</v>
      </c>
      <c r="H98" s="3">
        <f t="shared" si="14"/>
        <v>-47507.18931238263</v>
      </c>
      <c r="I98" s="3">
        <f t="shared" si="10"/>
        <v>57.448658879977934</v>
      </c>
      <c r="J98" s="3"/>
      <c r="K98" s="3">
        <f t="shared" si="13"/>
        <v>-15589.180101936801</v>
      </c>
      <c r="L98" s="3"/>
      <c r="M98" s="3"/>
      <c r="N98" s="3"/>
      <c r="O98" s="3"/>
      <c r="P98" s="3"/>
    </row>
    <row r="99" spans="1:16" x14ac:dyDescent="0.25">
      <c r="A99" s="3">
        <f t="shared" si="11"/>
        <v>385</v>
      </c>
      <c r="B99" s="3">
        <f t="shared" si="12"/>
        <v>-29081.745000000003</v>
      </c>
      <c r="C99" s="3">
        <f t="shared" si="10"/>
        <v>39.879703646053329</v>
      </c>
      <c r="D99" s="3">
        <f t="shared" si="14"/>
        <v>-16547.674636199405</v>
      </c>
      <c r="E99" s="3">
        <f t="shared" si="10"/>
        <v>27.92826750225931</v>
      </c>
      <c r="F99" s="3">
        <f t="shared" si="14"/>
        <v>-19663.490000000009</v>
      </c>
      <c r="G99" s="3">
        <f t="shared" si="10"/>
        <v>30.899247182081666</v>
      </c>
      <c r="H99" s="3">
        <f t="shared" si="14"/>
        <v>-49643.023908598181</v>
      </c>
      <c r="I99" s="3">
        <f t="shared" si="10"/>
        <v>59.48521125677793</v>
      </c>
      <c r="J99" s="3"/>
      <c r="K99" s="3">
        <f t="shared" si="13"/>
        <v>-16339.6451019368</v>
      </c>
      <c r="L99" s="3"/>
      <c r="M99" s="3"/>
      <c r="N99" s="3"/>
      <c r="O99" s="3"/>
      <c r="P99" s="3"/>
    </row>
    <row r="100" spans="1:16" x14ac:dyDescent="0.25">
      <c r="A100" s="3">
        <f t="shared" si="11"/>
        <v>390</v>
      </c>
      <c r="B100" s="3">
        <f t="shared" si="12"/>
        <v>-29842.020000000004</v>
      </c>
      <c r="C100" s="3">
        <f t="shared" si="10"/>
        <v>40.604637993036512</v>
      </c>
      <c r="D100" s="3">
        <f t="shared" si="14"/>
        <v>-17272.699501604588</v>
      </c>
      <c r="E100" s="3">
        <f t="shared" si="10"/>
        <v>28.619590283291281</v>
      </c>
      <c r="F100" s="3">
        <f t="shared" si="14"/>
        <v>-20684.040000000012</v>
      </c>
      <c r="G100" s="3">
        <f t="shared" si="10"/>
        <v>31.872357895723027</v>
      </c>
      <c r="H100" s="3">
        <f t="shared" si="14"/>
        <v>-51818.098504813745</v>
      </c>
      <c r="I100" s="3">
        <f t="shared" si="10"/>
        <v>61.559179599873815</v>
      </c>
      <c r="J100" s="3"/>
      <c r="K100" s="3">
        <f t="shared" si="13"/>
        <v>-17099.920101936801</v>
      </c>
      <c r="L100" s="3"/>
      <c r="M100" s="3"/>
      <c r="N100" s="3"/>
      <c r="O100" s="3"/>
      <c r="P100" s="3"/>
    </row>
    <row r="101" spans="1:16" x14ac:dyDescent="0.25">
      <c r="A101" s="3">
        <f t="shared" si="11"/>
        <v>395</v>
      </c>
      <c r="B101" s="3">
        <f t="shared" si="12"/>
        <v>-30612.105000000003</v>
      </c>
      <c r="C101" s="3">
        <f t="shared" si="10"/>
        <v>41.338926331593662</v>
      </c>
      <c r="D101" s="3">
        <f t="shared" si="14"/>
        <v>-18010.804367009776</v>
      </c>
      <c r="E101" s="3">
        <f t="shared" si="10"/>
        <v>29.323385053088543</v>
      </c>
      <c r="F101" s="3">
        <f t="shared" si="14"/>
        <v>-21724.21000000001</v>
      </c>
      <c r="G101" s="3">
        <f t="shared" si="10"/>
        <v>32.864176592512329</v>
      </c>
      <c r="H101" s="3">
        <f t="shared" si="14"/>
        <v>-54032.413101029306</v>
      </c>
      <c r="I101" s="3">
        <f t="shared" si="10"/>
        <v>63.67056390926561</v>
      </c>
      <c r="J101" s="3"/>
      <c r="K101" s="3">
        <f t="shared" si="13"/>
        <v>-17870.0051019368</v>
      </c>
      <c r="L101" s="3"/>
      <c r="M101" s="3"/>
      <c r="N101" s="3"/>
      <c r="O101" s="3"/>
      <c r="P101" s="3"/>
    </row>
    <row r="102" spans="1:16" x14ac:dyDescent="0.25">
      <c r="A102" s="3">
        <f t="shared" si="11"/>
        <v>400</v>
      </c>
      <c r="B102" s="3">
        <f t="shared" si="12"/>
        <v>-31392</v>
      </c>
      <c r="C102" s="3">
        <f t="shared" si="10"/>
        <v>42.0825686617248</v>
      </c>
      <c r="D102" s="3">
        <f t="shared" si="14"/>
        <v>-18761.989232414959</v>
      </c>
      <c r="E102" s="3">
        <f t="shared" si="10"/>
        <v>30.039651811651112</v>
      </c>
      <c r="F102" s="3">
        <f t="shared" si="14"/>
        <v>-22784.000000000007</v>
      </c>
      <c r="G102" s="3">
        <f t="shared" si="10"/>
        <v>33.874703272449594</v>
      </c>
      <c r="H102" s="3">
        <f t="shared" si="14"/>
        <v>-56285.967697244872</v>
      </c>
      <c r="I102" s="3">
        <f t="shared" si="10"/>
        <v>65.819364184953315</v>
      </c>
      <c r="J102" s="3"/>
      <c r="K102" s="3">
        <f t="shared" si="13"/>
        <v>-18649.900101936801</v>
      </c>
      <c r="L102" s="3"/>
      <c r="M102" s="3"/>
      <c r="N102" s="3"/>
      <c r="O102" s="3"/>
      <c r="P102" s="3"/>
    </row>
    <row r="103" spans="1:16" x14ac:dyDescent="0.25">
      <c r="A103" s="3">
        <f t="shared" si="11"/>
        <v>405</v>
      </c>
      <c r="B103" s="3">
        <f t="shared" si="12"/>
        <v>-32181.705000000005</v>
      </c>
      <c r="C103" s="3">
        <f t="shared" si="10"/>
        <v>42.835564983429904</v>
      </c>
      <c r="D103" s="3">
        <f t="shared" si="14"/>
        <v>-19526.254097820147</v>
      </c>
      <c r="E103" s="3">
        <f t="shared" si="10"/>
        <v>30.768390558978979</v>
      </c>
      <c r="F103" s="3">
        <f t="shared" si="14"/>
        <v>-23863.410000000014</v>
      </c>
      <c r="G103" s="3">
        <f t="shared" si="10"/>
        <v>34.903937935534806</v>
      </c>
      <c r="H103" s="3">
        <f t="shared" si="14"/>
        <v>-58578.762293460422</v>
      </c>
      <c r="I103" s="3">
        <f t="shared" si="10"/>
        <v>68.00558042693693</v>
      </c>
      <c r="J103" s="3"/>
      <c r="K103" s="3">
        <f t="shared" si="13"/>
        <v>-19439.605101936802</v>
      </c>
      <c r="L103" s="3"/>
      <c r="M103" s="3"/>
      <c r="N103" s="3"/>
      <c r="O103" s="3"/>
      <c r="P103" s="3"/>
    </row>
    <row r="104" spans="1:16" x14ac:dyDescent="0.25">
      <c r="A104" s="3">
        <f t="shared" si="11"/>
        <v>410</v>
      </c>
      <c r="B104" s="3">
        <f t="shared" si="12"/>
        <v>-32981.22</v>
      </c>
      <c r="C104" s="3">
        <f t="shared" si="10"/>
        <v>43.59791529670899</v>
      </c>
      <c r="D104" s="3">
        <f t="shared" si="14"/>
        <v>-20303.598963225333</v>
      </c>
      <c r="E104" s="3">
        <f t="shared" si="10"/>
        <v>31.509601295072159</v>
      </c>
      <c r="F104" s="3">
        <f t="shared" si="14"/>
        <v>-24962.44000000001</v>
      </c>
      <c r="G104" s="3">
        <f t="shared" si="10"/>
        <v>35.951880581767981</v>
      </c>
      <c r="H104" s="3">
        <f t="shared" si="14"/>
        <v>-60910.796889675963</v>
      </c>
      <c r="I104" s="3">
        <f t="shared" si="10"/>
        <v>70.229212635216427</v>
      </c>
      <c r="J104" s="3"/>
      <c r="K104" s="3">
        <f t="shared" si="13"/>
        <v>-20239.120101936798</v>
      </c>
      <c r="L104" s="3"/>
      <c r="M104" s="3"/>
      <c r="N104" s="3"/>
      <c r="O104" s="3"/>
      <c r="P104" s="3"/>
    </row>
    <row r="105" spans="1:16" x14ac:dyDescent="0.25">
      <c r="A105" s="3">
        <f t="shared" si="11"/>
        <v>415</v>
      </c>
      <c r="B105" s="3">
        <f t="shared" si="12"/>
        <v>-33790.545000000006</v>
      </c>
      <c r="C105" s="3">
        <f t="shared" si="10"/>
        <v>44.36961960156205</v>
      </c>
      <c r="D105" s="3">
        <f t="shared" si="14"/>
        <v>-21094.023828630521</v>
      </c>
      <c r="E105" s="3">
        <f t="shared" si="10"/>
        <v>32.26328401993063</v>
      </c>
      <c r="F105" s="3">
        <f t="shared" si="14"/>
        <v>-26081.090000000011</v>
      </c>
      <c r="G105" s="3">
        <f t="shared" si="10"/>
        <v>37.018531211149103</v>
      </c>
      <c r="H105" s="3">
        <f t="shared" si="14"/>
        <v>-63282.071485891538</v>
      </c>
      <c r="I105" s="3">
        <f t="shared" si="10"/>
        <v>72.490260809791863</v>
      </c>
      <c r="J105" s="3"/>
      <c r="K105" s="3">
        <f t="shared" si="13"/>
        <v>-21048.445101936803</v>
      </c>
      <c r="L105" s="3"/>
      <c r="M105" s="3"/>
      <c r="N105" s="3"/>
      <c r="O105" s="3"/>
      <c r="P105" s="3"/>
    </row>
    <row r="106" spans="1:16" x14ac:dyDescent="0.25">
      <c r="A106" s="3">
        <f t="shared" si="11"/>
        <v>420</v>
      </c>
      <c r="B106" s="3">
        <f t="shared" si="12"/>
        <v>-34609.68</v>
      </c>
      <c r="C106" s="3">
        <f t="shared" si="10"/>
        <v>45.150677897989084</v>
      </c>
      <c r="D106" s="3">
        <f t="shared" si="14"/>
        <v>-21897.528694035707</v>
      </c>
      <c r="E106" s="3">
        <f t="shared" si="10"/>
        <v>33.029438733554407</v>
      </c>
      <c r="F106" s="3">
        <f t="shared" si="14"/>
        <v>-27219.360000000011</v>
      </c>
      <c r="G106" s="3">
        <f t="shared" si="10"/>
        <v>38.10388982367818</v>
      </c>
      <c r="H106" s="3">
        <f t="shared" si="14"/>
        <v>-65692.586082107096</v>
      </c>
      <c r="I106" s="3">
        <f t="shared" si="10"/>
        <v>74.78872495066318</v>
      </c>
      <c r="J106" s="3"/>
      <c r="K106" s="3">
        <f t="shared" si="13"/>
        <v>-21867.580101936801</v>
      </c>
      <c r="L106" s="3"/>
      <c r="M106" s="3"/>
      <c r="N106" s="3"/>
      <c r="O106" s="3"/>
      <c r="P106" s="3"/>
    </row>
    <row r="107" spans="1:16" x14ac:dyDescent="0.25">
      <c r="A107" s="3">
        <f t="shared" si="11"/>
        <v>425</v>
      </c>
      <c r="B107" s="3">
        <f t="shared" si="12"/>
        <v>-35438.625</v>
      </c>
      <c r="C107" s="3">
        <f t="shared" si="10"/>
        <v>45.941090185990099</v>
      </c>
      <c r="D107" s="3">
        <f t="shared" si="14"/>
        <v>-22714.113559440895</v>
      </c>
      <c r="E107" s="3">
        <f t="shared" si="10"/>
        <v>33.808065435943483</v>
      </c>
      <c r="F107" s="3">
        <f t="shared" si="14"/>
        <v>-28377.250000000011</v>
      </c>
      <c r="G107" s="3">
        <f t="shared" si="10"/>
        <v>39.207956419355213</v>
      </c>
      <c r="H107" s="3">
        <f t="shared" si="14"/>
        <v>-68142.340678322653</v>
      </c>
      <c r="I107" s="3">
        <f t="shared" si="10"/>
        <v>77.124605057830408</v>
      </c>
      <c r="J107" s="3"/>
      <c r="K107" s="3">
        <f t="shared" si="13"/>
        <v>-22696.525101936801</v>
      </c>
      <c r="L107" s="3"/>
      <c r="M107" s="3"/>
      <c r="N107" s="3"/>
      <c r="O107" s="3"/>
      <c r="P107" s="3"/>
    </row>
    <row r="108" spans="1:16" x14ac:dyDescent="0.25">
      <c r="A108" s="3">
        <f t="shared" si="11"/>
        <v>430</v>
      </c>
      <c r="B108" s="3">
        <f t="shared" si="12"/>
        <v>-36277.380000000005</v>
      </c>
      <c r="C108" s="3">
        <f t="shared" si="10"/>
        <v>46.740856465565095</v>
      </c>
      <c r="D108" s="3">
        <f t="shared" si="14"/>
        <v>-23543.778424846081</v>
      </c>
      <c r="E108" s="3">
        <f t="shared" si="10"/>
        <v>34.599164127097858</v>
      </c>
      <c r="F108" s="3">
        <f t="shared" si="14"/>
        <v>-29554.760000000017</v>
      </c>
      <c r="G108" s="3">
        <f t="shared" si="10"/>
        <v>40.330730998180194</v>
      </c>
      <c r="H108" s="3">
        <f t="shared" si="14"/>
        <v>-70631.335274538229</v>
      </c>
      <c r="I108" s="3">
        <f t="shared" si="10"/>
        <v>79.497901131293546</v>
      </c>
      <c r="J108" s="3"/>
      <c r="K108" s="3">
        <f t="shared" si="13"/>
        <v>-23535.280101936802</v>
      </c>
      <c r="L108" s="3"/>
      <c r="M108" s="3"/>
      <c r="N108" s="3"/>
      <c r="O108" s="3"/>
      <c r="P108" s="3"/>
    </row>
    <row r="109" spans="1:16" x14ac:dyDescent="0.25">
      <c r="A109" s="3">
        <f t="shared" si="11"/>
        <v>435</v>
      </c>
      <c r="B109" s="3">
        <f t="shared" si="12"/>
        <v>-37125.945</v>
      </c>
      <c r="C109" s="3">
        <f t="shared" si="10"/>
        <v>47.549976736714058</v>
      </c>
      <c r="D109" s="3">
        <f t="shared" si="14"/>
        <v>-24386.523290251269</v>
      </c>
      <c r="E109" s="3">
        <f t="shared" si="10"/>
        <v>35.402734807017545</v>
      </c>
      <c r="F109" s="3">
        <f t="shared" si="14"/>
        <v>-30751.89000000001</v>
      </c>
      <c r="G109" s="3">
        <f t="shared" si="10"/>
        <v>41.472213560153115</v>
      </c>
      <c r="H109" s="3">
        <f t="shared" si="14"/>
        <v>-73159.569870753767</v>
      </c>
      <c r="I109" s="3">
        <f t="shared" si="10"/>
        <v>81.908613171052608</v>
      </c>
      <c r="J109" s="3"/>
      <c r="K109" s="3">
        <f t="shared" si="13"/>
        <v>-24383.8451019368</v>
      </c>
      <c r="L109" s="3"/>
      <c r="M109" s="3"/>
      <c r="N109" s="3"/>
      <c r="O109" s="3"/>
      <c r="P109" s="3"/>
    </row>
    <row r="110" spans="1:16" x14ac:dyDescent="0.25">
      <c r="A110" s="3">
        <f t="shared" si="11"/>
        <v>440</v>
      </c>
      <c r="B110" s="3">
        <f t="shared" si="12"/>
        <v>-37984.32</v>
      </c>
      <c r="C110" s="3">
        <f t="shared" si="10"/>
        <v>48.368450999437002</v>
      </c>
      <c r="D110" s="3">
        <f t="shared" si="14"/>
        <v>-25242.348155656458</v>
      </c>
      <c r="E110" s="3">
        <f t="shared" si="10"/>
        <v>36.218777475702524</v>
      </c>
      <c r="F110" s="3">
        <f t="shared" si="14"/>
        <v>-31968.64000000001</v>
      </c>
      <c r="G110" s="3">
        <f t="shared" si="10"/>
        <v>42.632404105274006</v>
      </c>
      <c r="H110" s="3">
        <f t="shared" si="14"/>
        <v>-75727.044466969353</v>
      </c>
      <c r="I110" s="3">
        <f t="shared" si="10"/>
        <v>84.356741177107551</v>
      </c>
      <c r="J110" s="3"/>
      <c r="K110" s="3">
        <f t="shared" si="13"/>
        <v>-25242.2201019368</v>
      </c>
      <c r="L110" s="3"/>
      <c r="M110" s="3"/>
      <c r="N110" s="3"/>
      <c r="O110" s="3"/>
      <c r="P110" s="3"/>
    </row>
    <row r="111" spans="1:16" x14ac:dyDescent="0.25">
      <c r="A111" s="3">
        <f t="shared" si="11"/>
        <v>445</v>
      </c>
      <c r="B111" s="3">
        <f t="shared" si="12"/>
        <v>-38852.505000000005</v>
      </c>
      <c r="C111" s="3">
        <f t="shared" si="10"/>
        <v>49.19627925373392</v>
      </c>
      <c r="D111" s="3">
        <f t="shared" si="14"/>
        <v>-26111.253021061646</v>
      </c>
      <c r="E111" s="3">
        <f t="shared" si="10"/>
        <v>37.047292133152816</v>
      </c>
      <c r="F111" s="3">
        <f t="shared" si="14"/>
        <v>-33205.010000000009</v>
      </c>
      <c r="G111" s="3">
        <f t="shared" si="10"/>
        <v>43.811302633542851</v>
      </c>
      <c r="H111" s="3">
        <f t="shared" si="14"/>
        <v>-78333.759063184902</v>
      </c>
      <c r="I111" s="3">
        <f t="shared" si="10"/>
        <v>86.842285149458405</v>
      </c>
      <c r="J111" s="3"/>
      <c r="K111" s="3">
        <f t="shared" si="13"/>
        <v>-26110.405101936802</v>
      </c>
      <c r="L111" s="3"/>
      <c r="M111" s="3"/>
      <c r="N111" s="3"/>
      <c r="O111" s="3"/>
      <c r="P111" s="3"/>
    </row>
    <row r="112" spans="1:16" x14ac:dyDescent="0.25">
      <c r="A112" s="3">
        <f t="shared" si="11"/>
        <v>450</v>
      </c>
      <c r="B112" s="3">
        <f t="shared" si="12"/>
        <v>-39730.500000000007</v>
      </c>
      <c r="C112" s="3">
        <f t="shared" si="10"/>
        <v>50.033461499604819</v>
      </c>
      <c r="D112" s="3">
        <f t="shared" si="14"/>
        <v>-26993.237886466828</v>
      </c>
      <c r="E112" s="3">
        <f t="shared" si="10"/>
        <v>37.888278779368399</v>
      </c>
      <c r="F112" s="3">
        <f t="shared" si="14"/>
        <v>-34461.000000000022</v>
      </c>
      <c r="G112" s="3">
        <f t="shared" si="10"/>
        <v>45.008909144959638</v>
      </c>
      <c r="H112" s="3">
        <f t="shared" si="14"/>
        <v>-80979.713659400455</v>
      </c>
      <c r="I112" s="3">
        <f t="shared" si="10"/>
        <v>89.365245088105183</v>
      </c>
      <c r="J112" s="3"/>
      <c r="K112" s="3">
        <f t="shared" si="13"/>
        <v>-26988.400101936804</v>
      </c>
      <c r="L112" s="3"/>
      <c r="M112" s="3"/>
      <c r="N112" s="3"/>
      <c r="O112" s="3"/>
      <c r="P112" s="3"/>
    </row>
    <row r="113" spans="1:16" x14ac:dyDescent="0.25">
      <c r="A113" s="3">
        <f t="shared" si="11"/>
        <v>455</v>
      </c>
      <c r="B113" s="3">
        <f t="shared" si="12"/>
        <v>-40618.305</v>
      </c>
      <c r="C113" s="3">
        <f t="shared" si="10"/>
        <v>50.879997737049692</v>
      </c>
      <c r="D113" s="3">
        <f t="shared" si="14"/>
        <v>-27888.302751872023</v>
      </c>
      <c r="E113" s="3">
        <f t="shared" si="10"/>
        <v>38.741737414349295</v>
      </c>
      <c r="F113" s="3">
        <f t="shared" si="14"/>
        <v>-35736.610000000015</v>
      </c>
      <c r="G113" s="3">
        <f t="shared" si="10"/>
        <v>46.225223639524387</v>
      </c>
      <c r="H113" s="3">
        <f t="shared" si="14"/>
        <v>-83664.908255616014</v>
      </c>
      <c r="I113" s="3">
        <f t="shared" si="10"/>
        <v>91.925620993047843</v>
      </c>
      <c r="J113" s="3"/>
      <c r="K113" s="3">
        <f t="shared" si="13"/>
        <v>-27876.205101936801</v>
      </c>
      <c r="L113" s="3"/>
      <c r="M113" s="3"/>
      <c r="N113" s="3"/>
      <c r="O113" s="3"/>
      <c r="P113" s="3"/>
    </row>
    <row r="114" spans="1:16" x14ac:dyDescent="0.25">
      <c r="A114" s="3">
        <f t="shared" si="11"/>
        <v>460</v>
      </c>
      <c r="B114" s="3">
        <f t="shared" si="12"/>
        <v>-41515.920000000006</v>
      </c>
      <c r="C114" s="3">
        <f t="shared" si="10"/>
        <v>51.735887966068539</v>
      </c>
      <c r="D114" s="3">
        <f t="shared" si="14"/>
        <v>-28796.447617277208</v>
      </c>
      <c r="E114" s="3">
        <f t="shared" si="10"/>
        <v>39.607668038095483</v>
      </c>
      <c r="F114" s="3">
        <f t="shared" si="14"/>
        <v>-37031.840000000018</v>
      </c>
      <c r="G114" s="3">
        <f t="shared" si="10"/>
        <v>47.460246117237091</v>
      </c>
      <c r="H114" s="3">
        <f t="shared" si="14"/>
        <v>-86389.342851831578</v>
      </c>
      <c r="I114" s="3">
        <f t="shared" si="10"/>
        <v>94.523412864286414</v>
      </c>
      <c r="J114" s="3"/>
      <c r="K114" s="3">
        <f t="shared" si="13"/>
        <v>-28773.820101936803</v>
      </c>
      <c r="L114" s="3"/>
      <c r="M114" s="3"/>
      <c r="N114" s="3"/>
      <c r="O114" s="3"/>
      <c r="P114" s="3"/>
    </row>
    <row r="115" spans="1:16" x14ac:dyDescent="0.25">
      <c r="A115" s="3">
        <f t="shared" si="11"/>
        <v>465</v>
      </c>
      <c r="B115" s="3">
        <f t="shared" si="12"/>
        <v>-42423.345000000008</v>
      </c>
      <c r="C115" s="3">
        <f t="shared" si="10"/>
        <v>52.601132186661367</v>
      </c>
      <c r="D115" s="3">
        <f t="shared" si="14"/>
        <v>-29717.672482682388</v>
      </c>
      <c r="E115" s="3">
        <f t="shared" si="10"/>
        <v>40.486070650606976</v>
      </c>
      <c r="F115" s="3">
        <f t="shared" si="14"/>
        <v>-38346.690000000017</v>
      </c>
      <c r="G115" s="3">
        <f t="shared" si="10"/>
        <v>48.713976578097736</v>
      </c>
      <c r="H115" s="3">
        <f t="shared" si="14"/>
        <v>-89153.017448047132</v>
      </c>
      <c r="I115" s="3">
        <f t="shared" si="10"/>
        <v>97.158620701820908</v>
      </c>
      <c r="J115" s="3"/>
      <c r="K115" s="3">
        <f t="shared" si="13"/>
        <v>-29681.245101936805</v>
      </c>
      <c r="L115" s="3"/>
      <c r="M115" s="3"/>
      <c r="N115" s="3"/>
      <c r="O115" s="3"/>
      <c r="P115" s="3"/>
    </row>
    <row r="116" spans="1:16" x14ac:dyDescent="0.25">
      <c r="A116" s="3">
        <f t="shared" si="11"/>
        <v>470</v>
      </c>
      <c r="B116" s="3">
        <f t="shared" si="12"/>
        <v>-43340.580000000009</v>
      </c>
      <c r="C116" s="3">
        <f t="shared" si="10"/>
        <v>53.475730398828169</v>
      </c>
      <c r="D116" s="3">
        <f t="shared" si="14"/>
        <v>-30651.977348087581</v>
      </c>
      <c r="E116" s="3">
        <f t="shared" si="10"/>
        <v>41.376945251883775</v>
      </c>
      <c r="F116" s="3">
        <f t="shared" si="14"/>
        <v>-39681.160000000018</v>
      </c>
      <c r="G116" s="3">
        <f t="shared" si="10"/>
        <v>49.986415022106343</v>
      </c>
      <c r="H116" s="3">
        <f t="shared" si="14"/>
        <v>-91955.932044262707</v>
      </c>
      <c r="I116" s="3">
        <f t="shared" si="10"/>
        <v>99.831244505651284</v>
      </c>
      <c r="J116" s="3"/>
      <c r="K116" s="3">
        <f t="shared" si="13"/>
        <v>-30598.480101936802</v>
      </c>
      <c r="L116" s="3"/>
      <c r="M116" s="3"/>
      <c r="N116" s="3"/>
      <c r="O116" s="3"/>
      <c r="P116" s="3"/>
    </row>
    <row r="117" spans="1:16" x14ac:dyDescent="0.25">
      <c r="A117" s="3">
        <f t="shared" si="11"/>
        <v>475</v>
      </c>
      <c r="B117" s="3">
        <f t="shared" si="12"/>
        <v>-44267.625000000007</v>
      </c>
      <c r="C117" s="3">
        <f t="shared" si="10"/>
        <v>54.359682602568952</v>
      </c>
      <c r="D117" s="3">
        <f t="shared" si="14"/>
        <v>-31599.362213492772</v>
      </c>
      <c r="E117" s="3">
        <f t="shared" si="10"/>
        <v>42.280291841925866</v>
      </c>
      <c r="F117" s="3">
        <f t="shared" si="14"/>
        <v>-41035.250000000015</v>
      </c>
      <c r="G117" s="3">
        <f t="shared" si="10"/>
        <v>51.277561449262905</v>
      </c>
      <c r="H117" s="3">
        <f t="shared" si="14"/>
        <v>-94798.086640478257</v>
      </c>
      <c r="I117" s="3">
        <f t="shared" si="10"/>
        <v>102.54128427577757</v>
      </c>
      <c r="J117" s="3"/>
      <c r="K117" s="3">
        <f t="shared" si="13"/>
        <v>-31525.525101936801</v>
      </c>
      <c r="L117" s="3"/>
      <c r="M117" s="3"/>
      <c r="N117" s="3"/>
      <c r="O117" s="3"/>
      <c r="P117" s="3"/>
    </row>
    <row r="118" spans="1:16" x14ac:dyDescent="0.25">
      <c r="A118" s="3">
        <f t="shared" si="11"/>
        <v>480</v>
      </c>
      <c r="B118" s="3">
        <f t="shared" si="12"/>
        <v>-45204.480000000003</v>
      </c>
      <c r="C118" s="3">
        <f t="shared" si="10"/>
        <v>55.25298879788371</v>
      </c>
      <c r="D118" s="3">
        <f t="shared" si="14"/>
        <v>-32559.827078897957</v>
      </c>
      <c r="E118" s="3">
        <f t="shared" si="10"/>
        <v>43.19611042073327</v>
      </c>
      <c r="F118" s="3">
        <f t="shared" si="14"/>
        <v>-42408.960000000021</v>
      </c>
      <c r="G118" s="3">
        <f t="shared" si="10"/>
        <v>52.587415859567422</v>
      </c>
      <c r="H118" s="3">
        <f t="shared" si="14"/>
        <v>-97679.481236693799</v>
      </c>
      <c r="I118" s="3">
        <f t="shared" si="10"/>
        <v>105.28874001219978</v>
      </c>
      <c r="J118" s="3"/>
      <c r="K118" s="3">
        <f t="shared" si="13"/>
        <v>-32462.380101936804</v>
      </c>
      <c r="L118" s="3"/>
      <c r="M118" s="3"/>
      <c r="N118" s="3"/>
      <c r="O118" s="3"/>
      <c r="P118" s="3"/>
    </row>
    <row r="119" spans="1:16" x14ac:dyDescent="0.25">
      <c r="A119" s="3">
        <f t="shared" si="11"/>
        <v>485</v>
      </c>
      <c r="B119" s="3">
        <f t="shared" si="12"/>
        <v>-46151.145000000004</v>
      </c>
      <c r="C119" s="3">
        <f t="shared" si="10"/>
        <v>56.155648984772441</v>
      </c>
      <c r="D119" s="3">
        <f t="shared" si="14"/>
        <v>-33533.37194430313</v>
      </c>
      <c r="E119" s="3">
        <f t="shared" si="10"/>
        <v>44.124400988305972</v>
      </c>
      <c r="F119" s="3">
        <f t="shared" si="14"/>
        <v>-43802.290000000008</v>
      </c>
      <c r="G119" s="3">
        <f t="shared" si="10"/>
        <v>53.915978253019887</v>
      </c>
      <c r="H119" s="3">
        <f t="shared" si="14"/>
        <v>-100600.11583290937</v>
      </c>
      <c r="I119" s="3">
        <f t="shared" si="10"/>
        <v>108.07361171491787</v>
      </c>
      <c r="J119" s="3"/>
      <c r="K119" s="3">
        <f t="shared" si="13"/>
        <v>-33409.045101936797</v>
      </c>
      <c r="L119" s="3"/>
      <c r="M119" s="3"/>
      <c r="N119" s="3"/>
      <c r="O119" s="3"/>
      <c r="P119" s="3"/>
    </row>
    <row r="120" spans="1:16" x14ac:dyDescent="0.25">
      <c r="A120" s="3">
        <f t="shared" si="11"/>
        <v>490</v>
      </c>
      <c r="B120" s="3">
        <f t="shared" si="12"/>
        <v>-47107.62</v>
      </c>
      <c r="C120" s="3">
        <f t="shared" si="10"/>
        <v>57.067663163235146</v>
      </c>
      <c r="D120" s="3">
        <f t="shared" si="14"/>
        <v>-34519.996809708326</v>
      </c>
      <c r="E120" s="3">
        <f t="shared" si="10"/>
        <v>45.06516354464398</v>
      </c>
      <c r="F120" s="3">
        <f t="shared" si="14"/>
        <v>-45215.240000000013</v>
      </c>
      <c r="G120" s="3">
        <f t="shared" si="10"/>
        <v>55.263248629620293</v>
      </c>
      <c r="H120" s="3">
        <f t="shared" si="14"/>
        <v>-103559.99042912494</v>
      </c>
      <c r="I120" s="3">
        <f t="shared" si="10"/>
        <v>110.89589938393188</v>
      </c>
      <c r="J120" s="3"/>
      <c r="K120" s="3">
        <f t="shared" si="13"/>
        <v>-34365.520101936803</v>
      </c>
      <c r="L120" s="3"/>
      <c r="M120" s="3"/>
      <c r="N120" s="3"/>
      <c r="O120" s="3"/>
      <c r="P120" s="3"/>
    </row>
    <row r="121" spans="1:16" x14ac:dyDescent="0.25">
      <c r="A121" s="3">
        <f t="shared" si="11"/>
        <v>495</v>
      </c>
      <c r="B121" s="3">
        <f t="shared" si="12"/>
        <v>-48073.905000000006</v>
      </c>
      <c r="C121" s="3">
        <f t="shared" si="10"/>
        <v>57.989031333271832</v>
      </c>
      <c r="D121" s="3">
        <f t="shared" si="14"/>
        <v>-35519.701675113502</v>
      </c>
      <c r="E121" s="3">
        <f t="shared" si="10"/>
        <v>46.018398089747279</v>
      </c>
      <c r="F121" s="3">
        <f t="shared" si="14"/>
        <v>-46647.810000000019</v>
      </c>
      <c r="G121" s="3">
        <f t="shared" si="10"/>
        <v>56.629226989368668</v>
      </c>
      <c r="H121" s="3">
        <f t="shared" si="14"/>
        <v>-106559.1050253405</v>
      </c>
      <c r="I121" s="3">
        <f t="shared" si="10"/>
        <v>113.7556030192418</v>
      </c>
      <c r="J121" s="3"/>
      <c r="K121" s="3">
        <f t="shared" si="13"/>
        <v>-35331.805101936807</v>
      </c>
      <c r="L121" s="3"/>
      <c r="M121" s="3"/>
      <c r="N121" s="3"/>
      <c r="O121" s="3"/>
      <c r="P121" s="3"/>
    </row>
    <row r="122" spans="1:16" x14ac:dyDescent="0.25">
      <c r="A122" s="3">
        <f t="shared" si="11"/>
        <v>500</v>
      </c>
      <c r="B122" s="3">
        <f t="shared" si="12"/>
        <v>-49050.000000000007</v>
      </c>
      <c r="C122" s="3">
        <f t="shared" si="10"/>
        <v>58.919753494882492</v>
      </c>
      <c r="D122" s="3">
        <f t="shared" si="14"/>
        <v>-36532.486540518701</v>
      </c>
      <c r="E122" s="3">
        <f t="shared" si="10"/>
        <v>46.984104623615885</v>
      </c>
      <c r="F122" s="3">
        <f t="shared" si="14"/>
        <v>-48100.000000000015</v>
      </c>
      <c r="G122" s="3">
        <f t="shared" si="10"/>
        <v>58.013913332264984</v>
      </c>
      <c r="H122" s="3">
        <f t="shared" si="14"/>
        <v>-109597.45962155605</v>
      </c>
      <c r="I122" s="3">
        <f t="shared" si="10"/>
        <v>116.65272262084761</v>
      </c>
      <c r="J122" s="3"/>
      <c r="K122" s="3">
        <f t="shared" si="13"/>
        <v>-36307.900101936801</v>
      </c>
      <c r="L122" s="3"/>
      <c r="M122" s="3"/>
      <c r="N122" s="3"/>
      <c r="O122" s="3"/>
      <c r="P122" s="3"/>
    </row>
    <row r="123" spans="1:1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16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16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16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16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  <row r="216" spans="1:9" x14ac:dyDescent="0.25">
      <c r="A216" s="3"/>
      <c r="B216" s="3"/>
      <c r="C216" s="3"/>
      <c r="D216" s="3"/>
      <c r="E216" s="3"/>
      <c r="F216" s="3"/>
      <c r="G216" s="3"/>
      <c r="H216" s="3"/>
      <c r="I216" s="3"/>
    </row>
    <row r="217" spans="1:9" x14ac:dyDescent="0.25">
      <c r="A217" s="3"/>
      <c r="B217" s="3"/>
      <c r="C217" s="3"/>
      <c r="D217" s="3"/>
      <c r="E217" s="3"/>
      <c r="F217" s="3"/>
      <c r="G217" s="3"/>
      <c r="H217" s="3"/>
      <c r="I217" s="3"/>
    </row>
    <row r="218" spans="1:9" x14ac:dyDescent="0.25">
      <c r="A218" s="3"/>
      <c r="B218" s="3"/>
      <c r="C218" s="3"/>
      <c r="D218" s="3"/>
      <c r="E218" s="3"/>
      <c r="F218" s="3"/>
      <c r="G218" s="3"/>
      <c r="H218" s="3"/>
      <c r="I218" s="3"/>
    </row>
    <row r="219" spans="1:9" x14ac:dyDescent="0.25">
      <c r="A219" s="3"/>
      <c r="B219" s="3"/>
      <c r="C219" s="3"/>
      <c r="D219" s="3"/>
      <c r="E219" s="3"/>
      <c r="F219" s="3"/>
      <c r="G219" s="3"/>
      <c r="H219" s="3"/>
      <c r="I219" s="3"/>
    </row>
    <row r="220" spans="1:9" x14ac:dyDescent="0.25">
      <c r="A220" s="3"/>
      <c r="B220" s="3"/>
      <c r="C220" s="3"/>
      <c r="D220" s="3"/>
      <c r="E220" s="3"/>
      <c r="F220" s="3"/>
      <c r="G220" s="3"/>
      <c r="H220" s="3"/>
      <c r="I220" s="3"/>
    </row>
    <row r="221" spans="1:9" x14ac:dyDescent="0.25">
      <c r="A221" s="3"/>
      <c r="B221" s="3"/>
      <c r="C221" s="3"/>
      <c r="D221" s="3"/>
      <c r="E221" s="3"/>
      <c r="F221" s="3"/>
      <c r="G221" s="3"/>
      <c r="H221" s="3"/>
      <c r="I221" s="3"/>
    </row>
    <row r="222" spans="1:9" x14ac:dyDescent="0.25">
      <c r="A222" s="3"/>
      <c r="B222" s="3"/>
      <c r="C222" s="3"/>
      <c r="D222" s="3"/>
      <c r="E222" s="3"/>
      <c r="F222" s="3"/>
      <c r="G222" s="3"/>
      <c r="H222" s="3"/>
      <c r="I222" s="3"/>
    </row>
    <row r="223" spans="1:9" x14ac:dyDescent="0.25">
      <c r="A223" s="3"/>
      <c r="B223" s="3"/>
      <c r="C223" s="3"/>
      <c r="D223" s="3"/>
      <c r="E223" s="3"/>
      <c r="F223" s="3"/>
      <c r="G223" s="3"/>
      <c r="H223" s="3"/>
      <c r="I223" s="3"/>
    </row>
    <row r="224" spans="1:9" x14ac:dyDescent="0.25">
      <c r="A224" s="3"/>
      <c r="B224" s="3"/>
      <c r="C224" s="3"/>
      <c r="D224" s="3"/>
      <c r="E224" s="3"/>
      <c r="F224" s="3"/>
      <c r="G224" s="3"/>
      <c r="H224" s="3"/>
      <c r="I224" s="3"/>
    </row>
  </sheetData>
  <mergeCells count="12">
    <mergeCell ref="B14:C14"/>
    <mergeCell ref="D14:E14"/>
    <mergeCell ref="F14:G14"/>
    <mergeCell ref="H12:I12"/>
    <mergeCell ref="H13:I13"/>
    <mergeCell ref="H14:I14"/>
    <mergeCell ref="B12:C12"/>
    <mergeCell ref="B13:C13"/>
    <mergeCell ref="D12:E12"/>
    <mergeCell ref="D13:E13"/>
    <mergeCell ref="F12:G12"/>
    <mergeCell ref="F13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Hornady Calculator Shot Angles</vt:lpstr>
      <vt:lpstr>Vacuum D.E.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Dassen</dc:creator>
  <cp:lastModifiedBy>Victoria Dassen</cp:lastModifiedBy>
  <dcterms:created xsi:type="dcterms:W3CDTF">2024-08-22T13:25:24Z</dcterms:created>
  <dcterms:modified xsi:type="dcterms:W3CDTF">2024-08-22T18:32:09Z</dcterms:modified>
</cp:coreProperties>
</file>