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Projects\TownRaiser\"/>
    </mc:Choice>
  </mc:AlternateContent>
  <bookViews>
    <workbookView xWindow="0" yWindow="0" windowWidth="28770" windowHeight="13815" activeTab="2"/>
  </bookViews>
  <sheets>
    <sheet name="UnitData" sheetId="1" r:id="rId1"/>
    <sheet name="EncounterPointData" sheetId="3" r:id="rId2"/>
    <sheet name="Encounter Calculator" sheetId="2" r:id="rId3"/>
  </sheets>
  <calcPr calcId="0"/>
</workbook>
</file>

<file path=xl/calcChain.xml><?xml version="1.0" encoding="utf-8"?>
<calcChain xmlns="http://schemas.openxmlformats.org/spreadsheetml/2006/main">
  <c r="B7" i="2" l="1"/>
  <c r="D7" i="2" s="1"/>
  <c r="C7" i="2"/>
  <c r="B8" i="2"/>
  <c r="C8" i="2"/>
  <c r="D8" i="2"/>
  <c r="B17" i="2"/>
  <c r="C17" i="2"/>
  <c r="B18" i="2"/>
  <c r="C18" i="2"/>
  <c r="B19" i="2"/>
  <c r="C19" i="2"/>
  <c r="B20" i="2"/>
  <c r="C20" i="2"/>
  <c r="C16" i="2"/>
  <c r="B16" i="2"/>
  <c r="B5" i="2"/>
  <c r="D5" i="2" s="1"/>
  <c r="C5" i="2"/>
  <c r="B6" i="2"/>
  <c r="D6" i="2" s="1"/>
  <c r="C6" i="2"/>
  <c r="C3" i="2"/>
  <c r="C4" i="2"/>
  <c r="C2" i="2"/>
  <c r="B3" i="2"/>
  <c r="D3" i="2" s="1"/>
  <c r="B4" i="2"/>
  <c r="D4" i="2" s="1"/>
  <c r="B2" i="2"/>
  <c r="C12" i="2" l="1"/>
  <c r="B11" i="2"/>
  <c r="C11" i="2"/>
  <c r="C13" i="2" s="1"/>
  <c r="D2" i="2"/>
  <c r="D11" i="2" s="1"/>
  <c r="D20" i="2" l="1"/>
  <c r="E20" i="2" s="1"/>
  <c r="D17" i="2"/>
  <c r="E17" i="2" s="1"/>
  <c r="D18" i="2"/>
  <c r="E18" i="2" s="1"/>
  <c r="D19" i="2"/>
  <c r="E19" i="2" s="1"/>
  <c r="D16" i="2"/>
  <c r="E16" i="2" s="1"/>
</calcChain>
</file>

<file path=xl/sharedStrings.xml><?xml version="1.0" encoding="utf-8"?>
<sst xmlns="http://schemas.openxmlformats.org/spreadsheetml/2006/main" count="140" uniqueCount="64">
  <si>
    <t>Name (string, required)</t>
  </si>
  <si>
    <t>NameDisplay (string)</t>
  </si>
  <si>
    <t>SoundEffectName (string)</t>
  </si>
  <si>
    <t>WeaponSoundEffectName (string)</t>
  </si>
  <si>
    <t>Health (int)</t>
  </si>
  <si>
    <t>TrainTime (double)</t>
  </si>
  <si>
    <t>ResourceHarvestAmount (int)</t>
  </si>
  <si>
    <t>AttackDamage (int)</t>
  </si>
  <si>
    <t>AttackRange (float)</t>
  </si>
  <si>
    <t>MovementSpeed (float)</t>
  </si>
  <si>
    <t>BounceAdditionalMagnitude (int)</t>
  </si>
  <si>
    <t>AttackBounceAdditionalMagnitude (int)</t>
  </si>
  <si>
    <t>AttackWobbleAdditionalMagnitude (int)</t>
  </si>
  <si>
    <t>GoldCost (int)</t>
  </si>
  <si>
    <t>Capacity (int)</t>
  </si>
  <si>
    <t>Size (string)</t>
  </si>
  <si>
    <t>IsEnemy (bool)</t>
  </si>
  <si>
    <t>InitiatesBattle (bool)</t>
  </si>
  <si>
    <t>HotkeyFieldButUseProperty (Microsoft.Xna.Framework.Input.Keys)</t>
  </si>
  <si>
    <t>Worker</t>
  </si>
  <si>
    <t>worker</t>
  </si>
  <si>
    <t>Small</t>
  </si>
  <si>
    <t>W</t>
  </si>
  <si>
    <t>Fighter</t>
  </si>
  <si>
    <t>fighter</t>
  </si>
  <si>
    <t>sword</t>
  </si>
  <si>
    <t>F</t>
  </si>
  <si>
    <t>Slime</t>
  </si>
  <si>
    <t>slime</t>
  </si>
  <si>
    <t>Bat</t>
  </si>
  <si>
    <t>bat</t>
  </si>
  <si>
    <t>B</t>
  </si>
  <si>
    <t>Goblin</t>
  </si>
  <si>
    <t>goblin</t>
  </si>
  <si>
    <t>club</t>
  </si>
  <si>
    <t>G</t>
  </si>
  <si>
    <t>Skeleton</t>
  </si>
  <si>
    <t>skeleton</t>
  </si>
  <si>
    <t>Snake</t>
  </si>
  <si>
    <t>snake</t>
  </si>
  <si>
    <t>Medium</t>
  </si>
  <si>
    <t>KingSkeleton</t>
  </si>
  <si>
    <t>King Skeleton</t>
  </si>
  <si>
    <t>kingskeleton</t>
  </si>
  <si>
    <t>Cyclops</t>
  </si>
  <si>
    <t>cyclops</t>
  </si>
  <si>
    <t>Octopus</t>
  </si>
  <si>
    <t>Tako Tako</t>
  </si>
  <si>
    <t>octopus</t>
  </si>
  <si>
    <t>Large</t>
  </si>
  <si>
    <t>Dragon</t>
  </si>
  <si>
    <t>dragon</t>
  </si>
  <si>
    <t>Difficulty (int, required)</t>
  </si>
  <si>
    <t>Enemies (List&lt;string&gt;)</t>
  </si>
  <si>
    <t>Health</t>
  </si>
  <si>
    <t>Attacks To Kill</t>
  </si>
  <si>
    <t>Peons Killed Per Group Attack</t>
  </si>
  <si>
    <t>Group Totals</t>
  </si>
  <si>
    <t>Group 1</t>
  </si>
  <si>
    <t>Group Attacks to Kill Fighter</t>
  </si>
  <si>
    <t>Damage</t>
  </si>
  <si>
    <t>Rounds to win</t>
  </si>
  <si>
    <t>Losses</t>
  </si>
  <si>
    <t>Fighter Group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</si>
</sst>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2" fontId="0" fillId="0" borderId="0" xfId="0" applyNumberFormat="1"/>
    <xf numFmtId="171" fontId="16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E4" sqref="E4"/>
    </sheetView>
  </sheetViews>
  <sheetFormatPr defaultRowHeight="15" x14ac:dyDescent="0.25"/>
  <cols>
    <col min="1" max="1" width="22.28515625" bestFit="1" customWidth="1"/>
    <col min="2" max="2" width="19.85546875" bestFit="1" customWidth="1"/>
    <col min="3" max="3" width="24.28515625" bestFit="1" customWidth="1"/>
    <col min="4" max="4" width="11.140625" bestFit="1" customWidth="1"/>
    <col min="5" max="5" width="18.28515625" customWidth="1"/>
    <col min="6" max="6" width="32" customWidth="1"/>
    <col min="7" max="7" width="18.28515625" bestFit="1" customWidth="1"/>
    <col min="8" max="8" width="27.85546875" bestFit="1" customWidth="1"/>
    <col min="9" max="9" width="18.28515625" bestFit="1" customWidth="1"/>
    <col min="10" max="10" width="22.7109375" bestFit="1" customWidth="1"/>
    <col min="11" max="11" width="31.42578125" bestFit="1" customWidth="1"/>
    <col min="12" max="12" width="37.140625" bestFit="1" customWidth="1"/>
    <col min="13" max="13" width="37.5703125" bestFit="1" customWidth="1"/>
    <col min="14" max="14" width="13.42578125" bestFit="1" customWidth="1"/>
    <col min="15" max="15" width="12.7109375" bestFit="1" customWidth="1"/>
    <col min="16" max="16" width="11.42578125" bestFit="1" customWidth="1"/>
    <col min="17" max="17" width="14.42578125" bestFit="1" customWidth="1"/>
    <col min="18" max="18" width="19.7109375" bestFit="1" customWidth="1"/>
    <col min="19" max="19" width="62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 t="s">
        <v>20</v>
      </c>
      <c r="D2">
        <v>75</v>
      </c>
      <c r="E2">
        <v>10</v>
      </c>
      <c r="G2">
        <v>5</v>
      </c>
      <c r="H2">
        <v>20</v>
      </c>
      <c r="I2">
        <v>10</v>
      </c>
      <c r="J2">
        <v>50</v>
      </c>
      <c r="N2">
        <v>50</v>
      </c>
      <c r="O2">
        <v>1</v>
      </c>
      <c r="P2" t="s">
        <v>21</v>
      </c>
      <c r="Q2" t="b">
        <v>0</v>
      </c>
      <c r="R2" t="b">
        <v>0</v>
      </c>
      <c r="S2" t="s">
        <v>22</v>
      </c>
    </row>
    <row r="3" spans="1:19" x14ac:dyDescent="0.25">
      <c r="A3" t="s">
        <v>23</v>
      </c>
      <c r="B3" t="s">
        <v>23</v>
      </c>
      <c r="C3" t="s">
        <v>24</v>
      </c>
      <c r="D3">
        <v>150</v>
      </c>
      <c r="E3">
        <v>18</v>
      </c>
      <c r="F3" t="s">
        <v>25</v>
      </c>
      <c r="G3">
        <v>10</v>
      </c>
      <c r="I3">
        <v>12</v>
      </c>
      <c r="J3">
        <v>40</v>
      </c>
      <c r="L3">
        <v>5</v>
      </c>
      <c r="M3">
        <v>10</v>
      </c>
      <c r="N3">
        <v>100</v>
      </c>
      <c r="O3">
        <v>1</v>
      </c>
      <c r="P3" t="s">
        <v>21</v>
      </c>
      <c r="Q3" t="b">
        <v>0</v>
      </c>
      <c r="R3" t="b">
        <v>1</v>
      </c>
      <c r="S3" t="s">
        <v>26</v>
      </c>
    </row>
    <row r="4" spans="1:19" x14ac:dyDescent="0.25">
      <c r="A4" t="s">
        <v>27</v>
      </c>
      <c r="B4" t="s">
        <v>27</v>
      </c>
      <c r="C4" t="s">
        <v>28</v>
      </c>
      <c r="D4">
        <v>20</v>
      </c>
      <c r="E4">
        <v>3</v>
      </c>
      <c r="I4">
        <v>9</v>
      </c>
      <c r="J4">
        <v>40</v>
      </c>
      <c r="P4" t="s">
        <v>21</v>
      </c>
      <c r="Q4" t="b">
        <v>1</v>
      </c>
      <c r="R4" t="b">
        <v>1</v>
      </c>
    </row>
    <row r="5" spans="1:19" x14ac:dyDescent="0.25">
      <c r="A5" t="s">
        <v>29</v>
      </c>
      <c r="B5" t="s">
        <v>29</v>
      </c>
      <c r="C5" t="s">
        <v>30</v>
      </c>
      <c r="D5">
        <v>40</v>
      </c>
      <c r="E5">
        <v>5</v>
      </c>
      <c r="I5">
        <v>9</v>
      </c>
      <c r="J5">
        <v>70</v>
      </c>
      <c r="P5" t="s">
        <v>21</v>
      </c>
      <c r="Q5" t="b">
        <v>1</v>
      </c>
      <c r="R5" t="b">
        <v>1</v>
      </c>
      <c r="S5" t="s">
        <v>31</v>
      </c>
    </row>
    <row r="6" spans="1:19" x14ac:dyDescent="0.25">
      <c r="A6" t="s">
        <v>32</v>
      </c>
      <c r="B6" t="s">
        <v>32</v>
      </c>
      <c r="C6" t="s">
        <v>33</v>
      </c>
      <c r="D6">
        <v>60</v>
      </c>
      <c r="E6">
        <v>10</v>
      </c>
      <c r="F6" t="s">
        <v>34</v>
      </c>
      <c r="I6">
        <v>10</v>
      </c>
      <c r="J6">
        <v>50</v>
      </c>
      <c r="P6" t="s">
        <v>21</v>
      </c>
      <c r="Q6" t="b">
        <v>1</v>
      </c>
      <c r="R6" t="b">
        <v>1</v>
      </c>
      <c r="S6" t="s">
        <v>35</v>
      </c>
    </row>
    <row r="7" spans="1:19" x14ac:dyDescent="0.25">
      <c r="A7" t="s">
        <v>36</v>
      </c>
      <c r="B7" t="s">
        <v>36</v>
      </c>
      <c r="C7" t="s">
        <v>37</v>
      </c>
      <c r="D7">
        <v>100</v>
      </c>
      <c r="E7">
        <v>15</v>
      </c>
      <c r="I7">
        <v>9</v>
      </c>
      <c r="J7">
        <v>20</v>
      </c>
      <c r="P7" t="s">
        <v>21</v>
      </c>
      <c r="Q7" t="b">
        <v>1</v>
      </c>
      <c r="R7" t="b">
        <v>1</v>
      </c>
    </row>
    <row r="8" spans="1:19" x14ac:dyDescent="0.25">
      <c r="A8" t="s">
        <v>38</v>
      </c>
      <c r="B8" t="s">
        <v>38</v>
      </c>
      <c r="C8" t="s">
        <v>39</v>
      </c>
      <c r="D8">
        <v>120</v>
      </c>
      <c r="E8">
        <v>15</v>
      </c>
      <c r="I8">
        <v>9</v>
      </c>
      <c r="J8">
        <v>65</v>
      </c>
      <c r="P8" t="s">
        <v>40</v>
      </c>
      <c r="Q8" t="b">
        <v>1</v>
      </c>
      <c r="R8" t="b">
        <v>1</v>
      </c>
    </row>
    <row r="9" spans="1:19" x14ac:dyDescent="0.25">
      <c r="A9" t="s">
        <v>41</v>
      </c>
      <c r="B9" t="s">
        <v>42</v>
      </c>
      <c r="C9" t="s">
        <v>43</v>
      </c>
      <c r="D9">
        <v>300</v>
      </c>
      <c r="E9">
        <v>30</v>
      </c>
      <c r="I9">
        <v>12</v>
      </c>
      <c r="J9">
        <v>30</v>
      </c>
      <c r="P9" t="s">
        <v>21</v>
      </c>
      <c r="Q9" t="b">
        <v>1</v>
      </c>
      <c r="R9" t="b">
        <v>1</v>
      </c>
    </row>
    <row r="10" spans="1:19" x14ac:dyDescent="0.25">
      <c r="A10" t="s">
        <v>44</v>
      </c>
      <c r="B10" t="s">
        <v>44</v>
      </c>
      <c r="C10" t="s">
        <v>45</v>
      </c>
      <c r="D10">
        <v>500</v>
      </c>
      <c r="E10">
        <v>40</v>
      </c>
      <c r="I10">
        <v>12</v>
      </c>
      <c r="J10">
        <v>40</v>
      </c>
      <c r="P10" t="s">
        <v>21</v>
      </c>
      <c r="Q10" t="b">
        <v>1</v>
      </c>
      <c r="R10" t="b">
        <v>1</v>
      </c>
    </row>
    <row r="11" spans="1:19" x14ac:dyDescent="0.25">
      <c r="A11" t="s">
        <v>46</v>
      </c>
      <c r="B11" t="s">
        <v>47</v>
      </c>
      <c r="C11" t="s">
        <v>48</v>
      </c>
      <c r="D11">
        <v>750</v>
      </c>
      <c r="E11">
        <v>50</v>
      </c>
      <c r="I11">
        <v>20</v>
      </c>
      <c r="J11">
        <v>25</v>
      </c>
      <c r="P11" t="s">
        <v>49</v>
      </c>
      <c r="Q11" t="b">
        <v>1</v>
      </c>
      <c r="R11" t="b">
        <v>1</v>
      </c>
    </row>
    <row r="12" spans="1:19" x14ac:dyDescent="0.25">
      <c r="A12" t="s">
        <v>50</v>
      </c>
      <c r="B12" t="s">
        <v>50</v>
      </c>
      <c r="C12" t="s">
        <v>51</v>
      </c>
      <c r="D12">
        <v>1200</v>
      </c>
      <c r="E12">
        <v>75</v>
      </c>
      <c r="I12">
        <v>16</v>
      </c>
      <c r="J12">
        <v>50</v>
      </c>
      <c r="P12" t="s">
        <v>49</v>
      </c>
      <c r="Q12" t="b">
        <v>1</v>
      </c>
      <c r="R1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6" sqref="B16:B22"/>
    </sheetView>
  </sheetViews>
  <sheetFormatPr defaultRowHeight="15" x14ac:dyDescent="0.25"/>
  <sheetData>
    <row r="1" spans="1:2" x14ac:dyDescent="0.25">
      <c r="A1" t="s">
        <v>52</v>
      </c>
      <c r="B1" t="s">
        <v>53</v>
      </c>
    </row>
    <row r="2" spans="1:2" x14ac:dyDescent="0.25">
      <c r="A2">
        <v>1</v>
      </c>
      <c r="B2" t="s">
        <v>27</v>
      </c>
    </row>
    <row r="3" spans="1:2" x14ac:dyDescent="0.25">
      <c r="B3" t="s">
        <v>27</v>
      </c>
    </row>
    <row r="4" spans="1:2" x14ac:dyDescent="0.25">
      <c r="B4" t="s">
        <v>27</v>
      </c>
    </row>
    <row r="5" spans="1:2" x14ac:dyDescent="0.25">
      <c r="A5">
        <v>2</v>
      </c>
      <c r="B5" t="s">
        <v>29</v>
      </c>
    </row>
    <row r="6" spans="1:2" x14ac:dyDescent="0.25">
      <c r="B6" t="s">
        <v>29</v>
      </c>
    </row>
    <row r="7" spans="1:2" x14ac:dyDescent="0.25">
      <c r="B7" t="s">
        <v>29</v>
      </c>
    </row>
    <row r="8" spans="1:2" x14ac:dyDescent="0.25">
      <c r="B8" t="s">
        <v>29</v>
      </c>
    </row>
    <row r="9" spans="1:2" x14ac:dyDescent="0.25">
      <c r="B9" t="s">
        <v>29</v>
      </c>
    </row>
    <row r="10" spans="1:2" x14ac:dyDescent="0.25">
      <c r="A10">
        <v>3</v>
      </c>
      <c r="B10" t="s">
        <v>32</v>
      </c>
    </row>
    <row r="11" spans="1:2" x14ac:dyDescent="0.25">
      <c r="B11" t="s">
        <v>32</v>
      </c>
    </row>
    <row r="12" spans="1:2" x14ac:dyDescent="0.25">
      <c r="B12" t="s">
        <v>32</v>
      </c>
    </row>
    <row r="13" spans="1:2" x14ac:dyDescent="0.25">
      <c r="B13" t="s">
        <v>29</v>
      </c>
    </row>
    <row r="14" spans="1:2" x14ac:dyDescent="0.25">
      <c r="B14" t="s">
        <v>29</v>
      </c>
    </row>
    <row r="15" spans="1:2" x14ac:dyDescent="0.25">
      <c r="B15" t="s">
        <v>29</v>
      </c>
    </row>
    <row r="16" spans="1:2" x14ac:dyDescent="0.25">
      <c r="A16">
        <v>4</v>
      </c>
      <c r="B16" t="s">
        <v>32</v>
      </c>
    </row>
    <row r="17" spans="1:2" x14ac:dyDescent="0.25">
      <c r="B17" t="s">
        <v>32</v>
      </c>
    </row>
    <row r="18" spans="1:2" x14ac:dyDescent="0.25">
      <c r="B18" t="s">
        <v>32</v>
      </c>
    </row>
    <row r="19" spans="1:2" x14ac:dyDescent="0.25">
      <c r="B19" t="s">
        <v>32</v>
      </c>
    </row>
    <row r="20" spans="1:2" x14ac:dyDescent="0.25">
      <c r="B20" t="s">
        <v>32</v>
      </c>
    </row>
    <row r="21" spans="1:2" x14ac:dyDescent="0.25">
      <c r="B21" t="s">
        <v>32</v>
      </c>
    </row>
    <row r="22" spans="1:2" x14ac:dyDescent="0.25">
      <c r="B22" t="s">
        <v>32</v>
      </c>
    </row>
    <row r="23" spans="1:2" x14ac:dyDescent="0.25">
      <c r="A23">
        <v>5</v>
      </c>
      <c r="B23" t="s">
        <v>38</v>
      </c>
    </row>
    <row r="24" spans="1:2" x14ac:dyDescent="0.25">
      <c r="B24" t="s">
        <v>27</v>
      </c>
    </row>
    <row r="25" spans="1:2" x14ac:dyDescent="0.25">
      <c r="B25" t="s">
        <v>27</v>
      </c>
    </row>
    <row r="26" spans="1:2" x14ac:dyDescent="0.25">
      <c r="A26">
        <v>6</v>
      </c>
      <c r="B26" t="s">
        <v>41</v>
      </c>
    </row>
    <row r="27" spans="1:2" x14ac:dyDescent="0.25">
      <c r="B27" t="s">
        <v>32</v>
      </c>
    </row>
    <row r="28" spans="1:2" x14ac:dyDescent="0.25">
      <c r="B28" t="s">
        <v>32</v>
      </c>
    </row>
    <row r="29" spans="1:2" x14ac:dyDescent="0.25">
      <c r="B29" t="s">
        <v>32</v>
      </c>
    </row>
    <row r="30" spans="1:2" x14ac:dyDescent="0.25">
      <c r="B30" t="s">
        <v>36</v>
      </c>
    </row>
    <row r="31" spans="1:2" x14ac:dyDescent="0.25">
      <c r="B31" t="s">
        <v>36</v>
      </c>
    </row>
    <row r="32" spans="1:2" x14ac:dyDescent="0.25">
      <c r="B32" t="s">
        <v>36</v>
      </c>
    </row>
    <row r="33" spans="1:2" x14ac:dyDescent="0.25">
      <c r="B33" t="s">
        <v>36</v>
      </c>
    </row>
    <row r="34" spans="1:2" x14ac:dyDescent="0.25">
      <c r="B34" t="s">
        <v>36</v>
      </c>
    </row>
    <row r="35" spans="1:2" x14ac:dyDescent="0.25">
      <c r="A35">
        <v>7</v>
      </c>
      <c r="B35" t="s">
        <v>44</v>
      </c>
    </row>
    <row r="36" spans="1:2" x14ac:dyDescent="0.25">
      <c r="B36" t="s">
        <v>38</v>
      </c>
    </row>
    <row r="37" spans="1:2" x14ac:dyDescent="0.25">
      <c r="B37" t="s">
        <v>38</v>
      </c>
    </row>
    <row r="38" spans="1:2" x14ac:dyDescent="0.25">
      <c r="B38" t="s">
        <v>38</v>
      </c>
    </row>
    <row r="39" spans="1:2" x14ac:dyDescent="0.25">
      <c r="B39" t="s">
        <v>38</v>
      </c>
    </row>
    <row r="40" spans="1:2" x14ac:dyDescent="0.25">
      <c r="A40">
        <v>8</v>
      </c>
      <c r="B40" t="s">
        <v>46</v>
      </c>
    </row>
    <row r="41" spans="1:2" x14ac:dyDescent="0.25">
      <c r="B41" t="s">
        <v>27</v>
      </c>
    </row>
    <row r="42" spans="1:2" x14ac:dyDescent="0.25">
      <c r="B42" t="s">
        <v>27</v>
      </c>
    </row>
    <row r="43" spans="1:2" x14ac:dyDescent="0.25">
      <c r="B43" t="s">
        <v>27</v>
      </c>
    </row>
    <row r="44" spans="1:2" x14ac:dyDescent="0.25">
      <c r="B44" t="s">
        <v>27</v>
      </c>
    </row>
    <row r="45" spans="1:2" x14ac:dyDescent="0.25">
      <c r="B45" t="s">
        <v>27</v>
      </c>
    </row>
    <row r="46" spans="1:2" x14ac:dyDescent="0.25">
      <c r="B46" t="s">
        <v>27</v>
      </c>
    </row>
    <row r="47" spans="1:2" x14ac:dyDescent="0.25">
      <c r="A47">
        <v>9</v>
      </c>
      <c r="B47" t="s">
        <v>50</v>
      </c>
    </row>
    <row r="48" spans="1:2" x14ac:dyDescent="0.25">
      <c r="B48" t="s">
        <v>36</v>
      </c>
    </row>
    <row r="49" spans="2:2" x14ac:dyDescent="0.25">
      <c r="B49" t="s">
        <v>36</v>
      </c>
    </row>
    <row r="50" spans="2:2" x14ac:dyDescent="0.25">
      <c r="B50" t="s">
        <v>36</v>
      </c>
    </row>
    <row r="51" spans="2:2" x14ac:dyDescent="0.25">
      <c r="B51" t="s">
        <v>36</v>
      </c>
    </row>
    <row r="52" spans="2:2" x14ac:dyDescent="0.25">
      <c r="B52" t="s">
        <v>36</v>
      </c>
    </row>
    <row r="53" spans="2:2" x14ac:dyDescent="0.25">
      <c r="B5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8" sqref="F8"/>
    </sheetView>
  </sheetViews>
  <sheetFormatPr defaultRowHeight="15" x14ac:dyDescent="0.25"/>
  <cols>
    <col min="1" max="1" width="30.7109375" customWidth="1"/>
    <col min="2" max="2" width="8.28515625" customWidth="1"/>
    <col min="3" max="3" width="9" customWidth="1"/>
    <col min="4" max="4" width="14.140625" customWidth="1"/>
  </cols>
  <sheetData>
    <row r="1" spans="1:5" s="2" customFormat="1" x14ac:dyDescent="0.25">
      <c r="A1" s="2" t="s">
        <v>58</v>
      </c>
      <c r="B1" s="2" t="s">
        <v>54</v>
      </c>
      <c r="C1" s="2" t="s">
        <v>60</v>
      </c>
      <c r="D1" s="2" t="s">
        <v>55</v>
      </c>
    </row>
    <row r="2" spans="1:5" x14ac:dyDescent="0.25">
      <c r="A2" t="s">
        <v>32</v>
      </c>
      <c r="B2">
        <f>VLOOKUP(A2,UnitData!$A$2:$E$12,4, FALSE)</f>
        <v>60</v>
      </c>
      <c r="C2">
        <f>VLOOKUP(A2,UnitData!$A$2:$E$12,5, FALSE)</f>
        <v>10</v>
      </c>
      <c r="D2">
        <f>CEILING(B2/UnitData!$E$3,1)</f>
        <v>4</v>
      </c>
    </row>
    <row r="3" spans="1:5" x14ac:dyDescent="0.25">
      <c r="A3" t="s">
        <v>32</v>
      </c>
      <c r="B3">
        <f>VLOOKUP(A3,UnitData!$A$2:$E$12,4, FALSE)</f>
        <v>60</v>
      </c>
      <c r="C3">
        <f>VLOOKUP(A3,UnitData!$A$2:$E$12,5, FALSE)</f>
        <v>10</v>
      </c>
      <c r="D3">
        <f>CEILING(B3/UnitData!$E$3,1)</f>
        <v>4</v>
      </c>
    </row>
    <row r="4" spans="1:5" x14ac:dyDescent="0.25">
      <c r="A4" t="s">
        <v>32</v>
      </c>
      <c r="B4">
        <f>VLOOKUP(A4,UnitData!$A$2:$E$12,4, FALSE)</f>
        <v>60</v>
      </c>
      <c r="C4">
        <f>VLOOKUP(A4,UnitData!$A$2:$E$12,5, FALSE)</f>
        <v>10</v>
      </c>
      <c r="D4">
        <f>CEILING(B4/UnitData!$E$3,1)</f>
        <v>4</v>
      </c>
    </row>
    <row r="5" spans="1:5" x14ac:dyDescent="0.25">
      <c r="A5" t="s">
        <v>32</v>
      </c>
      <c r="B5">
        <f>VLOOKUP(A5,UnitData!$A$2:$E$12,4, FALSE)</f>
        <v>60</v>
      </c>
      <c r="C5">
        <f>VLOOKUP(A5,UnitData!$A$2:$E$12,5, FALSE)</f>
        <v>10</v>
      </c>
      <c r="D5">
        <f>CEILING(B5/UnitData!$E$3,1)</f>
        <v>4</v>
      </c>
    </row>
    <row r="6" spans="1:5" x14ac:dyDescent="0.25">
      <c r="A6" t="s">
        <v>32</v>
      </c>
      <c r="B6">
        <f>VLOOKUP(A6,UnitData!$A$2:$E$12,4, FALSE)</f>
        <v>60</v>
      </c>
      <c r="C6">
        <f>VLOOKUP(A6,UnitData!$A$2:$E$12,5, FALSE)</f>
        <v>10</v>
      </c>
      <c r="D6">
        <f>CEILING(B6/UnitData!$E$3,1)</f>
        <v>4</v>
      </c>
    </row>
    <row r="7" spans="1:5" x14ac:dyDescent="0.25">
      <c r="A7" t="s">
        <v>32</v>
      </c>
      <c r="B7">
        <f>VLOOKUP(A7,UnitData!$A$2:$E$12,4, FALSE)</f>
        <v>60</v>
      </c>
      <c r="C7">
        <f>VLOOKUP(A7,UnitData!$A$2:$E$12,5, FALSE)</f>
        <v>10</v>
      </c>
      <c r="D7">
        <f>CEILING(B7/UnitData!$E$3,1)</f>
        <v>4</v>
      </c>
    </row>
    <row r="8" spans="1:5" x14ac:dyDescent="0.25">
      <c r="A8" t="s">
        <v>32</v>
      </c>
      <c r="B8">
        <f>VLOOKUP(A8,UnitData!$A$2:$E$12,4, FALSE)</f>
        <v>60</v>
      </c>
      <c r="C8">
        <f>VLOOKUP(A8,UnitData!$A$2:$E$12,5, FALSE)</f>
        <v>10</v>
      </c>
      <c r="D8">
        <f>CEILING(B8/UnitData!$E$3,1)</f>
        <v>4</v>
      </c>
    </row>
    <row r="11" spans="1:5" x14ac:dyDescent="0.25">
      <c r="A11" s="1" t="s">
        <v>57</v>
      </c>
      <c r="B11" s="1">
        <f>SUM(B2:B10)</f>
        <v>420</v>
      </c>
      <c r="C11" s="1">
        <f t="shared" ref="C11:D11" si="0">SUM(C2:C10)</f>
        <v>70</v>
      </c>
      <c r="D11" s="1">
        <f t="shared" si="0"/>
        <v>28</v>
      </c>
    </row>
    <row r="12" spans="1:5" x14ac:dyDescent="0.25">
      <c r="A12" s="1" t="s">
        <v>59</v>
      </c>
      <c r="B12" s="1"/>
      <c r="C12" s="4">
        <f>UnitData!$D$3 / SUM(C2:C10)</f>
        <v>2.1428571428571428</v>
      </c>
    </row>
    <row r="13" spans="1:5" x14ac:dyDescent="0.25">
      <c r="A13" s="1" t="s">
        <v>56</v>
      </c>
      <c r="B13" s="1"/>
      <c r="C13" s="5">
        <f>C11/UnitData!D2</f>
        <v>0.93333333333333335</v>
      </c>
    </row>
    <row r="14" spans="1:5" x14ac:dyDescent="0.25">
      <c r="A14" s="1"/>
    </row>
    <row r="15" spans="1:5" x14ac:dyDescent="0.25">
      <c r="A15" s="1" t="s">
        <v>63</v>
      </c>
      <c r="D15" s="1" t="s">
        <v>61</v>
      </c>
      <c r="E15" s="1" t="s">
        <v>62</v>
      </c>
    </row>
    <row r="16" spans="1:5" x14ac:dyDescent="0.25">
      <c r="A16" s="1">
        <v>5</v>
      </c>
      <c r="B16">
        <f>A16*UnitData!$D$3</f>
        <v>750</v>
      </c>
      <c r="C16">
        <f>A16 * UnitData!$E$3</f>
        <v>90</v>
      </c>
      <c r="D16">
        <f>$D$11/A16</f>
        <v>5.6</v>
      </c>
      <c r="E16" s="3">
        <f>D16/$C$12</f>
        <v>2.6133333333333333</v>
      </c>
    </row>
    <row r="17" spans="1:5" x14ac:dyDescent="0.25">
      <c r="A17" s="1">
        <v>10</v>
      </c>
      <c r="B17">
        <f>A17*UnitData!$D$3</f>
        <v>1500</v>
      </c>
      <c r="C17">
        <f>A17 * UnitData!$E$3</f>
        <v>180</v>
      </c>
      <c r="D17">
        <f t="shared" ref="D17:D20" si="1">$D$11/A17</f>
        <v>2.8</v>
      </c>
      <c r="E17" s="3">
        <f t="shared" ref="E17:E20" si="2">D17/$C$12</f>
        <v>1.3066666666666666</v>
      </c>
    </row>
    <row r="18" spans="1:5" x14ac:dyDescent="0.25">
      <c r="A18" s="1">
        <v>25</v>
      </c>
      <c r="B18">
        <f>A18*UnitData!$D$3</f>
        <v>3750</v>
      </c>
      <c r="C18">
        <f>A18 * UnitData!$E$3</f>
        <v>450</v>
      </c>
      <c r="D18">
        <f t="shared" si="1"/>
        <v>1.1200000000000001</v>
      </c>
      <c r="E18" s="3">
        <f t="shared" si="2"/>
        <v>0.52266666666666672</v>
      </c>
    </row>
    <row r="19" spans="1:5" x14ac:dyDescent="0.25">
      <c r="A19" s="1">
        <v>50</v>
      </c>
      <c r="B19">
        <f>A19*UnitData!$D$3</f>
        <v>7500</v>
      </c>
      <c r="C19">
        <f>A19 * UnitData!$E$3</f>
        <v>900</v>
      </c>
      <c r="D19">
        <f t="shared" si="1"/>
        <v>0.56000000000000005</v>
      </c>
      <c r="E19" s="3">
        <f t="shared" si="2"/>
        <v>0.26133333333333336</v>
      </c>
    </row>
    <row r="20" spans="1:5" x14ac:dyDescent="0.25">
      <c r="A20" s="1">
        <v>100</v>
      </c>
      <c r="B20">
        <f>A20*UnitData!$D$3</f>
        <v>15000</v>
      </c>
      <c r="C20">
        <f>A20 * UnitData!$E$3</f>
        <v>1800</v>
      </c>
      <c r="D20">
        <f t="shared" si="1"/>
        <v>0.28000000000000003</v>
      </c>
      <c r="E20" s="3">
        <f t="shared" si="2"/>
        <v>0.13066666666666668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UnitData</vt:lpstr>
      <vt:lpstr>EncounterPointData</vt:lpstr>
      <vt:lpstr>Encounter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Johnson</dc:creator>
  <cp:lastModifiedBy>Justin Johnson</cp:lastModifiedBy>
  <dcterms:created xsi:type="dcterms:W3CDTF">2017-03-09T01:50:02Z</dcterms:created>
  <dcterms:modified xsi:type="dcterms:W3CDTF">2017-03-09T02:31:00Z</dcterms:modified>
</cp:coreProperties>
</file>