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axu/Desktop/Decision Analytics/midterm/"/>
    </mc:Choice>
  </mc:AlternateContent>
  <xr:revisionPtr revIDLastSave="0" documentId="13_ncr:1_{961F436F-0473-E249-A846-BAD01DA675F5}" xr6:coauthVersionLast="46" xr6:coauthVersionMax="46" xr10:uidLastSave="{00000000-0000-0000-0000-000000000000}"/>
  <bookViews>
    <workbookView xWindow="0" yWindow="460" windowWidth="23840" windowHeight="16920" activeTab="4" xr2:uid="{00000000-000D-0000-FFFF-FFFF00000000}"/>
  </bookViews>
  <sheets>
    <sheet name="Total_Dollar_Amount_Invested_in" sheetId="1" r:id="rId1"/>
    <sheet name="perc of biz under 1 years" sheetId="6" r:id="rId2"/>
    <sheet name="Total_Employment_in_Arts-Relate" sheetId="3" r:id="rId3"/>
    <sheet name="Total_population" sheetId="4" r:id="rId4"/>
    <sheet name="simple_linear_regression" sheetId="2" r:id="rId5"/>
  </sheets>
  <calcPr calcId="191029"/>
  <pivotCaches>
    <pivotCache cacheId="2" r:id="rId6"/>
    <pivotCache cacheId="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D62" i="3"/>
  <c r="C62" i="3"/>
  <c r="D61" i="3"/>
  <c r="C61" i="3"/>
  <c r="R3" i="6"/>
  <c r="S3" i="6"/>
  <c r="T3" i="6"/>
  <c r="U3" i="6"/>
  <c r="V3" i="6"/>
  <c r="W3" i="6"/>
  <c r="X3" i="6"/>
  <c r="Y3" i="6"/>
  <c r="Z3" i="6"/>
  <c r="Q3" i="6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I2" i="1"/>
  <c r="J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2" i="2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2" i="2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H55" i="2" l="1"/>
  <c r="H51" i="2"/>
  <c r="H47" i="2"/>
  <c r="H43" i="2"/>
  <c r="H39" i="2"/>
  <c r="H35" i="2"/>
  <c r="H31" i="2"/>
  <c r="H27" i="2"/>
  <c r="H23" i="2"/>
  <c r="H19" i="2"/>
  <c r="H15" i="2"/>
  <c r="H11" i="2"/>
  <c r="H7" i="2"/>
  <c r="H3" i="2"/>
  <c r="H54" i="2"/>
  <c r="H50" i="2"/>
  <c r="H46" i="2"/>
  <c r="H42" i="2"/>
  <c r="H38" i="2"/>
  <c r="H34" i="2"/>
  <c r="H30" i="2"/>
  <c r="H26" i="2"/>
  <c r="H22" i="2"/>
  <c r="H18" i="2"/>
  <c r="H14" i="2"/>
  <c r="H10" i="2"/>
  <c r="H6" i="2"/>
  <c r="H2" i="2"/>
  <c r="H53" i="2"/>
  <c r="H49" i="2"/>
  <c r="H45" i="2"/>
  <c r="H41" i="2"/>
  <c r="H37" i="2"/>
  <c r="H33" i="2"/>
  <c r="H29" i="2"/>
  <c r="H25" i="2"/>
  <c r="H21" i="2"/>
  <c r="H17" i="2"/>
  <c r="H13" i="2"/>
  <c r="H9" i="2"/>
  <c r="H5" i="2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H4" i="2"/>
</calcChain>
</file>

<file path=xl/sharedStrings.xml><?xml version="1.0" encoding="utf-8"?>
<sst xmlns="http://schemas.openxmlformats.org/spreadsheetml/2006/main" count="357" uniqueCount="106">
  <si>
    <t>OBJECTID_1</t>
  </si>
  <si>
    <t>CSA2010</t>
  </si>
  <si>
    <t>smlinvst16</t>
  </si>
  <si>
    <t>smlinvst17</t>
  </si>
  <si>
    <t>smlinvst18</t>
  </si>
  <si>
    <t>smlinvst19</t>
  </si>
  <si>
    <t>Shape__Area</t>
  </si>
  <si>
    <t>Shape__Length</t>
  </si>
  <si>
    <t>Allendale/Irvington/S. Hilton</t>
  </si>
  <si>
    <t>Beechfield/Ten Hills/West Hills</t>
  </si>
  <si>
    <t>Belair-Edison</t>
  </si>
  <si>
    <t>Brooklyn/Curtis Bay/Hawkins Point</t>
  </si>
  <si>
    <t>Canton</t>
  </si>
  <si>
    <t>Cedonia/Frankford</t>
  </si>
  <si>
    <t>Cherry Hill</t>
  </si>
  <si>
    <t>Chinquapin Park/Belvedere</t>
  </si>
  <si>
    <t>Claremont/Armistead</t>
  </si>
  <si>
    <t>Clifton-Berea</t>
  </si>
  <si>
    <t>Cross-Country/Cheswolde</t>
  </si>
  <si>
    <t>Dickeyville/Franklintown</t>
  </si>
  <si>
    <t>Dorchester/Ashburton</t>
  </si>
  <si>
    <t>Downtown/Seton Hill</t>
  </si>
  <si>
    <t>Edmondson Village</t>
  </si>
  <si>
    <t>Fells Point</t>
  </si>
  <si>
    <t>Forest Park/Walbrook</t>
  </si>
  <si>
    <t>Glen-Fallstaff</t>
  </si>
  <si>
    <t>Greater Charles Village/Barclay</t>
  </si>
  <si>
    <t>Greater Govans</t>
  </si>
  <si>
    <t>Greater Mondawmin</t>
  </si>
  <si>
    <t>Greater Roland Park/Poplar Hill</t>
  </si>
  <si>
    <t>Greater Rosemont</t>
  </si>
  <si>
    <t>Greenmount East</t>
  </si>
  <si>
    <t>Hamilton</t>
  </si>
  <si>
    <t>Harbor East/Little Italy</t>
  </si>
  <si>
    <t>Harford/Echodale</t>
  </si>
  <si>
    <t>Highlandtown</t>
  </si>
  <si>
    <t>Howard Park/West Arlington</t>
  </si>
  <si>
    <t>Inner Harbor/Federal Hill</t>
  </si>
  <si>
    <t>Lauraville</t>
  </si>
  <si>
    <t>Loch Raven</t>
  </si>
  <si>
    <t>Madison/East End</t>
  </si>
  <si>
    <t>Medfield/Hampden/Woodberry/Remington</t>
  </si>
  <si>
    <t>Midtown</t>
  </si>
  <si>
    <t>Midway/Coldstream</t>
  </si>
  <si>
    <t>Morrell Park/Violetville</t>
  </si>
  <si>
    <t>Mount Washington/Coldspring</t>
  </si>
  <si>
    <t>North Baltimore/Guilford/Homeland</t>
  </si>
  <si>
    <t>Northwood</t>
  </si>
  <si>
    <t>Oldtown/Middle East</t>
  </si>
  <si>
    <t>Orangeville/East Highlandtown</t>
  </si>
  <si>
    <t>Patterson Park North &amp; East</t>
  </si>
  <si>
    <t>Penn North/Reservoir Hill</t>
  </si>
  <si>
    <t>Pimlico/Arlington/Hilltop</t>
  </si>
  <si>
    <t>Poppleton/The Terraces/Hollins Market</t>
  </si>
  <si>
    <t>Sandtown-Winchester/Harlem Park</t>
  </si>
  <si>
    <t>South Baltimore</t>
  </si>
  <si>
    <t>Southeastern</t>
  </si>
  <si>
    <t>Southern Park Heights</t>
  </si>
  <si>
    <t>Southwest Baltimore</t>
  </si>
  <si>
    <t>The Waverlies</t>
  </si>
  <si>
    <t>Upton/Druid Heights</t>
  </si>
  <si>
    <t>Washington Village/Pigtown</t>
  </si>
  <si>
    <t>Westport/Mount Winans/Lakeland</t>
  </si>
  <si>
    <t>increase_artemp_16_to_17</t>
  </si>
  <si>
    <t>OBJECTID</t>
  </si>
  <si>
    <t>artemp10</t>
  </si>
  <si>
    <t>artemp11</t>
  </si>
  <si>
    <t>artemp12</t>
  </si>
  <si>
    <t>artemp13</t>
  </si>
  <si>
    <t>artemp14</t>
  </si>
  <si>
    <t>artemp15</t>
  </si>
  <si>
    <t>artemp16</t>
  </si>
  <si>
    <t>artemp17</t>
  </si>
  <si>
    <t>artemp18</t>
  </si>
  <si>
    <t>tpop10</t>
  </si>
  <si>
    <t>artemp_rate_16</t>
  </si>
  <si>
    <t>biz1_10</t>
  </si>
  <si>
    <t>biz1_11</t>
  </si>
  <si>
    <t>biz1_12</t>
  </si>
  <si>
    <t>biz1_13</t>
  </si>
  <si>
    <t>biz1_14</t>
  </si>
  <si>
    <t>biz1_15</t>
  </si>
  <si>
    <t>biz1_16</t>
  </si>
  <si>
    <t>biz1_17</t>
  </si>
  <si>
    <t>biz1_18</t>
  </si>
  <si>
    <t>biz1_19</t>
  </si>
  <si>
    <t>increase_artemp_167_to_18</t>
  </si>
  <si>
    <t>smlinvst-perbusiness-16</t>
  </si>
  <si>
    <t>smlinvest16-per-biz</t>
  </si>
  <si>
    <t>smlinvest17-per-biz</t>
  </si>
  <si>
    <t>smlinvest18-per-biz</t>
  </si>
  <si>
    <t>smlinvest19-per-biz</t>
  </si>
  <si>
    <t>2016</t>
  </si>
  <si>
    <t>2017</t>
  </si>
  <si>
    <t>2018</t>
  </si>
  <si>
    <t>2019</t>
  </si>
  <si>
    <t>(All)</t>
  </si>
  <si>
    <t>2010</t>
  </si>
  <si>
    <t>2011</t>
  </si>
  <si>
    <t>2012</t>
  </si>
  <si>
    <t>2013</t>
  </si>
  <si>
    <t>2014</t>
  </si>
  <si>
    <t>2015</t>
  </si>
  <si>
    <t xml:space="preserve"> </t>
  </si>
  <si>
    <t>Values</t>
  </si>
  <si>
    <t>increase_artemp_17_to_18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</si>
</sst>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/>
    <xf numFmtId="0" fontId="16" fillId="33" borderId="0" xfId="0" applyFont="1" applyFill="1"/>
    <xf numFmtId="0" fontId="16" fillId="34" borderId="0" xfId="0" applyFont="1" applyFill="1"/>
    <xf numFmtId="0" fontId="0" fillId="0" borderId="0" xfId="0" applyNumberFormat="1"/>
    <xf numFmtId="0" fontId="14" fillId="0" borderId="0" xfId="0" applyFont="1"/>
    <xf numFmtId="0" fontId="0" fillId="0" borderId="0" xfId="0" pivotButton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0" fillId="0" borderId="13" xfId="0" applyBorder="1"/>
    <xf numFmtId="0" fontId="0" fillId="0" borderId="0" xfId="0" applyAlignment="1">
      <alignment horizontal="left"/>
    </xf>
    <xf numFmtId="0" fontId="16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[Linear-regression-analysis.xlsx]Total_Dollar_Amount_Invested_in!PivotTable3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Dollar</a:t>
            </a:r>
            <a:r>
              <a:rPr lang="en-US" baseline="0"/>
              <a:t> Amount Invested Per Small Business over 2016 - 2019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Total_Dollar_Amount_Invested_in!$O$4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Total_Dollar_Amount_Invested_in!$N$5:$N$8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Total_Dollar_Amount_Invested_in!$O$5:$O$8</c:f>
              <c:numCache>
                <c:formatCode>General</c:formatCode>
                <c:ptCount val="4"/>
                <c:pt idx="0">
                  <c:v>1270454.0180501819</c:v>
                </c:pt>
                <c:pt idx="1">
                  <c:v>1591213.6921909091</c:v>
                </c:pt>
                <c:pt idx="2">
                  <c:v>2162848.418181818</c:v>
                </c:pt>
                <c:pt idx="3">
                  <c:v>9416857.6181818191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B8-BA4A-8203-9C64068AA2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34984703"/>
        <c:axId val="1228016863"/>
      </c:barChart>
      <c:catAx>
        <c:axId val="133498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016863"/>
        <c:crosses val="autoZero"/>
        <c:auto val="1"/>
        <c:lblAlgn val="ctr"/>
        <c:lblOffset val="100"/>
        <c:noMultiLvlLbl val="0"/>
      </c:catAx>
      <c:valAx>
        <c:axId val="12280168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Dollar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98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[Linear-regression-analysis.xlsx]Total_Dollar_Amount_Invested_in!PivotTable3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Dollar Amount Invested Per Small Business over 2016 - 2019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Total_Dollar_Amount_Invested_in!$O$4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Total_Dollar_Amount_Invested_in!$N$5:$N$8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Total_Dollar_Amount_Invested_in!$O$5:$O$8</c:f>
              <c:numCache>
                <c:formatCode>General</c:formatCode>
                <c:ptCount val="4"/>
                <c:pt idx="0">
                  <c:v>1270454.0180501819</c:v>
                </c:pt>
                <c:pt idx="1">
                  <c:v>1591213.6921909091</c:v>
                </c:pt>
                <c:pt idx="2">
                  <c:v>2162848.418181818</c:v>
                </c:pt>
                <c:pt idx="3">
                  <c:v>9416857.6181818191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A-AC47-9C65-1DE5008CC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432783"/>
        <c:axId val="1535230447"/>
      </c:lineChart>
      <c:catAx>
        <c:axId val="137843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230447"/>
        <c:crosses val="autoZero"/>
        <c:auto val="1"/>
        <c:lblAlgn val="ctr"/>
        <c:lblOffset val="100"/>
        <c:noMultiLvlLbl val="0"/>
      </c:catAx>
      <c:valAx>
        <c:axId val="153523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Dollars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43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Percentage of Business</a:t>
            </a:r>
            <a:r>
              <a:rPr lang="en-US" baseline="0"/>
              <a:t> in Baltimore that is Under Two Years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'perc of biz under 1 years'!$Q$2:$Z$2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'perc of biz under 1 years'!$Q$3:$Z$3</c:f>
              <c:numCache>
                <c:formatCode>General</c:formatCode>
                <c:ptCount val="10"/>
                <c:pt idx="0">
                  <c:v>8.6691932938400011</c:v>
                </c:pt>
                <c:pt idx="1">
                  <c:v>9.1397106914399995</c:v>
                </c:pt>
                <c:pt idx="2">
                  <c:v>8.8626388213600027</c:v>
                </c:pt>
                <c:pt idx="3">
                  <c:v>6.0788123287199998</c:v>
                </c:pt>
                <c:pt idx="4">
                  <c:v>7.351324</c:v>
                </c:pt>
                <c:pt idx="5">
                  <c:v>8.0295278849199985</c:v>
                </c:pt>
                <c:pt idx="6">
                  <c:v>5.8392075096200031</c:v>
                </c:pt>
                <c:pt idx="7">
                  <c:v>6.025040122660001</c:v>
                </c:pt>
                <c:pt idx="8">
                  <c:v>6.1600993219999989</c:v>
                </c:pt>
                <c:pt idx="9">
                  <c:v>6.7617990599999995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32-6C4D-9BDD-76EEDD33D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288303679"/>
        <c:axId val="1313853647"/>
      </c:lineChart>
      <c:catAx>
        <c:axId val="1288303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853647"/>
        <c:crosses val="autoZero"/>
        <c:auto val="1"/>
        <c:lblAlgn val="ctr"/>
        <c:lblOffset val="100"/>
        <c:noMultiLvlLbl val="0"/>
      </c:catAx>
      <c:valAx>
        <c:axId val="131385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business &lt; 2yrs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30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[Linear-regression-analysis.xlsx]Total_Employment_in_Arts-Relate!PivotTable5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Art Employment in Baltimore (2010 -2018)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'Total_Employment_in_Arts-Relate'!$R$6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'Total_Employment_in_Arts-Relate'!$Q$7:$Q$15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'Total_Employment_in_Arts-Relate'!$R$7:$R$15</c:f>
              <c:numCache>
                <c:formatCode>General</c:formatCode>
                <c:ptCount val="9"/>
                <c:pt idx="0">
                  <c:v>2837</c:v>
                </c:pt>
                <c:pt idx="1">
                  <c:v>3900</c:v>
                </c:pt>
                <c:pt idx="2">
                  <c:v>3884</c:v>
                </c:pt>
                <c:pt idx="3">
                  <c:v>4258</c:v>
                </c:pt>
                <c:pt idx="4">
                  <c:v>4014</c:v>
                </c:pt>
                <c:pt idx="5">
                  <c:v>4177</c:v>
                </c:pt>
                <c:pt idx="6">
                  <c:v>4353</c:v>
                </c:pt>
                <c:pt idx="7">
                  <c:v>4219</c:v>
                </c:pt>
                <c:pt idx="8">
                  <c:v>4596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5-7140-AB7A-CE440B86FF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03661375"/>
        <c:axId val="1303827903"/>
      </c:barChart>
      <c:catAx>
        <c:axId val="130366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827903"/>
        <c:crosses val="autoZero"/>
        <c:auto val="1"/>
        <c:lblAlgn val="ctr"/>
        <c:lblOffset val="100"/>
        <c:noMultiLvlLbl val="0"/>
      </c:catAx>
      <c:valAx>
        <c:axId val="1303827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Art Professionals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66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[Linear-regression-analysis.xlsx]Total_Employment_in_Arts-Relate!PivotTable5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Art Employment in Baltimore (2010- 2018)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'Total_Employment_in_Arts-Relate'!$R$6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'Total_Employment_in_Arts-Relate'!$Q$7:$Q$15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'Total_Employment_in_Arts-Relate'!$R$7:$R$15</c:f>
              <c:numCache>
                <c:formatCode>General</c:formatCode>
                <c:ptCount val="9"/>
                <c:pt idx="0">
                  <c:v>2837</c:v>
                </c:pt>
                <c:pt idx="1">
                  <c:v>3900</c:v>
                </c:pt>
                <c:pt idx="2">
                  <c:v>3884</c:v>
                </c:pt>
                <c:pt idx="3">
                  <c:v>4258</c:v>
                </c:pt>
                <c:pt idx="4">
                  <c:v>4014</c:v>
                </c:pt>
                <c:pt idx="5">
                  <c:v>4177</c:v>
                </c:pt>
                <c:pt idx="6">
                  <c:v>4353</c:v>
                </c:pt>
                <c:pt idx="7">
                  <c:v>4219</c:v>
                </c:pt>
                <c:pt idx="8">
                  <c:v>4596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4-5D4D-9A54-FF6799987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347967"/>
        <c:axId val="1295288319"/>
      </c:lineChart>
      <c:catAx>
        <c:axId val="142934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288319"/>
        <c:crosses val="autoZero"/>
        <c:auto val="1"/>
        <c:lblAlgn val="ctr"/>
        <c:lblOffset val="100"/>
        <c:noMultiLvlLbl val="0"/>
      </c:catAx>
      <c:valAx>
        <c:axId val="129528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Art Profesionals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34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Relationship Between Average Investment Per Small Business and Art Employment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simple_linear_regression!$H$1</c:f>
              <c:strCache>
                <c:ptCount val="1"/>
                <c:pt idx="0">
                  <c:v>artemp_rate_16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2225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735564304461942E-2"/>
                  <c:y val="-0.256080125400991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simple_linear_regression!$D$2:$D$56</c:f>
              <c:numCache>
                <c:formatCode>General</c:formatCode>
                <c:ptCount val="55"/>
                <c:pt idx="0">
                  <c:v>19903.225805999999</c:v>
                </c:pt>
                <c:pt idx="1">
                  <c:v>6008</c:v>
                </c:pt>
                <c:pt idx="2">
                  <c:v>11442.622949999999</c:v>
                </c:pt>
                <c:pt idx="3">
                  <c:v>40155</c:v>
                </c:pt>
                <c:pt idx="4">
                  <c:v>26191.212200000002</c:v>
                </c:pt>
                <c:pt idx="5">
                  <c:v>4471.6417920000004</c:v>
                </c:pt>
                <c:pt idx="6">
                  <c:v>4500</c:v>
                </c:pt>
                <c:pt idx="7">
                  <c:v>24072.992699999999</c:v>
                </c:pt>
                <c:pt idx="8">
                  <c:v>42861.445779999995</c:v>
                </c:pt>
                <c:pt idx="9">
                  <c:v>6062.5</c:v>
                </c:pt>
                <c:pt idx="10">
                  <c:v>26256.410260000001</c:v>
                </c:pt>
                <c:pt idx="11">
                  <c:v>12931.818182000001</c:v>
                </c:pt>
                <c:pt idx="12">
                  <c:v>7862.7450980000003</c:v>
                </c:pt>
                <c:pt idx="13">
                  <c:v>17977.432948000001</c:v>
                </c:pt>
                <c:pt idx="14">
                  <c:v>21833.333339999997</c:v>
                </c:pt>
                <c:pt idx="15">
                  <c:v>36169.767439999996</c:v>
                </c:pt>
                <c:pt idx="16">
                  <c:v>11418.604652</c:v>
                </c:pt>
                <c:pt idx="17">
                  <c:v>14117.647058</c:v>
                </c:pt>
                <c:pt idx="18">
                  <c:v>9776.7417459999997</c:v>
                </c:pt>
                <c:pt idx="19">
                  <c:v>1954.1984732000001</c:v>
                </c:pt>
                <c:pt idx="20">
                  <c:v>6917.3228339999996</c:v>
                </c:pt>
                <c:pt idx="21">
                  <c:v>15533.702248</c:v>
                </c:pt>
                <c:pt idx="22">
                  <c:v>11737.704917999999</c:v>
                </c:pt>
                <c:pt idx="23">
                  <c:v>2829.2682919999997</c:v>
                </c:pt>
                <c:pt idx="24">
                  <c:v>18102.564102</c:v>
                </c:pt>
                <c:pt idx="25">
                  <c:v>89834.408599999995</c:v>
                </c:pt>
                <c:pt idx="26">
                  <c:v>11275.735294000002</c:v>
                </c:pt>
                <c:pt idx="27">
                  <c:v>62602.898559999994</c:v>
                </c:pt>
                <c:pt idx="28">
                  <c:v>31850.74626</c:v>
                </c:pt>
                <c:pt idx="29">
                  <c:v>150891.715</c:v>
                </c:pt>
                <c:pt idx="30">
                  <c:v>13283.58209</c:v>
                </c:pt>
                <c:pt idx="31">
                  <c:v>8502.8248579999999</c:v>
                </c:pt>
                <c:pt idx="32">
                  <c:v>3634.1463419999995</c:v>
                </c:pt>
                <c:pt idx="33">
                  <c:v>42579.476279999995</c:v>
                </c:pt>
                <c:pt idx="34">
                  <c:v>25159.239819999999</c:v>
                </c:pt>
                <c:pt idx="35">
                  <c:v>27048.648639999999</c:v>
                </c:pt>
                <c:pt idx="36">
                  <c:v>45849.350640000004</c:v>
                </c:pt>
                <c:pt idx="37">
                  <c:v>31504.587159999999</c:v>
                </c:pt>
                <c:pt idx="38">
                  <c:v>14555.25337</c:v>
                </c:pt>
                <c:pt idx="39">
                  <c:v>3813.7931040000003</c:v>
                </c:pt>
                <c:pt idx="40">
                  <c:v>28376.055479999999</c:v>
                </c:pt>
                <c:pt idx="41">
                  <c:v>34701.030920000005</c:v>
                </c:pt>
                <c:pt idx="42">
                  <c:v>13189.349112</c:v>
                </c:pt>
                <c:pt idx="43">
                  <c:v>6783.5820899999999</c:v>
                </c:pt>
                <c:pt idx="44">
                  <c:v>5277.591973999999</c:v>
                </c:pt>
                <c:pt idx="45">
                  <c:v>117928.62184000001</c:v>
                </c:pt>
                <c:pt idx="46">
                  <c:v>6310.7344640000001</c:v>
                </c:pt>
                <c:pt idx="47">
                  <c:v>23963.561800000003</c:v>
                </c:pt>
                <c:pt idx="48">
                  <c:v>58296.021739999996</c:v>
                </c:pt>
                <c:pt idx="49">
                  <c:v>6386.503068</c:v>
                </c:pt>
                <c:pt idx="50">
                  <c:v>17608.333333999999</c:v>
                </c:pt>
                <c:pt idx="51">
                  <c:v>28510.922160000002</c:v>
                </c:pt>
                <c:pt idx="52">
                  <c:v>2460.526316</c:v>
                </c:pt>
                <c:pt idx="53">
                  <c:v>47872.6708</c:v>
                </c:pt>
                <c:pt idx="54">
                  <c:v>36359.605920000002</c:v>
                </c:pt>
              </c:numCache>
            </c:numRef>
          </c:xVal>
          <c:yVal>
            <c:numRef>
              <c:f>simple_linear_regression!$H$2:$H$56</c:f>
              <c:numCache>
                <c:formatCode>General</c:formatCode>
                <c:ptCount val="55"/>
                <c:pt idx="0">
                  <c:v>6.1663686255164333E-4</c:v>
                </c:pt>
                <c:pt idx="1">
                  <c:v>3.2615786040443573E-4</c:v>
                </c:pt>
                <c:pt idx="2">
                  <c:v>6.8902158934313273E-4</c:v>
                </c:pt>
                <c:pt idx="3">
                  <c:v>1.7552481920943622E-3</c:v>
                </c:pt>
                <c:pt idx="4">
                  <c:v>1.1111111111111111E-3</c:v>
                </c:pt>
                <c:pt idx="5">
                  <c:v>2.5470136265229017E-4</c:v>
                </c:pt>
                <c:pt idx="6">
                  <c:v>3.0480370641306999E-3</c:v>
                </c:pt>
                <c:pt idx="7">
                  <c:v>5.1572975760701394E-4</c:v>
                </c:pt>
                <c:pt idx="8">
                  <c:v>2.4298384157453529E-4</c:v>
                </c:pt>
                <c:pt idx="9">
                  <c:v>1.2153129430828439E-3</c:v>
                </c:pt>
                <c:pt idx="10">
                  <c:v>8.4394660119686967E-4</c:v>
                </c:pt>
                <c:pt idx="11">
                  <c:v>1.21921482565228E-3</c:v>
                </c:pt>
                <c:pt idx="12">
                  <c:v>0</c:v>
                </c:pt>
                <c:pt idx="13">
                  <c:v>0.11030096183679801</c:v>
                </c:pt>
                <c:pt idx="14">
                  <c:v>8.8607594936708858E-4</c:v>
                </c:pt>
                <c:pt idx="15">
                  <c:v>1.2722646310432569E-2</c:v>
                </c:pt>
                <c:pt idx="16">
                  <c:v>7.1073205401563609E-4</c:v>
                </c:pt>
                <c:pt idx="17">
                  <c:v>1.9444816950516294E-3</c:v>
                </c:pt>
                <c:pt idx="18">
                  <c:v>2.0743090720517356E-2</c:v>
                </c:pt>
                <c:pt idx="19">
                  <c:v>0</c:v>
                </c:pt>
                <c:pt idx="20">
                  <c:v>1.0727311735679039E-3</c:v>
                </c:pt>
                <c:pt idx="21">
                  <c:v>8.8111698522434587E-3</c:v>
                </c:pt>
                <c:pt idx="22">
                  <c:v>7.2693286255776524E-4</c:v>
                </c:pt>
                <c:pt idx="23">
                  <c:v>2.4437927663734115E-3</c:v>
                </c:pt>
                <c:pt idx="24">
                  <c:v>1.3074911552068912E-3</c:v>
                </c:pt>
                <c:pt idx="25">
                  <c:v>1.9419271314962086E-2</c:v>
                </c:pt>
                <c:pt idx="26">
                  <c:v>1.6034206306787815E-3</c:v>
                </c:pt>
                <c:pt idx="27">
                  <c:v>5.3793103448275866E-3</c:v>
                </c:pt>
                <c:pt idx="28">
                  <c:v>3.6788374873539964E-4</c:v>
                </c:pt>
                <c:pt idx="29">
                  <c:v>8.3780630105017503E-2</c:v>
                </c:pt>
                <c:pt idx="30">
                  <c:v>2.7703088079524159E-3</c:v>
                </c:pt>
                <c:pt idx="31">
                  <c:v>1.959375612304879E-4</c:v>
                </c:pt>
                <c:pt idx="32">
                  <c:v>2.5703637064644646E-4</c:v>
                </c:pt>
                <c:pt idx="33">
                  <c:v>1.0869565217391304E-2</c:v>
                </c:pt>
                <c:pt idx="34">
                  <c:v>5.3262316910785618E-2</c:v>
                </c:pt>
                <c:pt idx="35">
                  <c:v>4.1562759767248546E-4</c:v>
                </c:pt>
                <c:pt idx="36">
                  <c:v>1.004016064257028E-3</c:v>
                </c:pt>
                <c:pt idx="37">
                  <c:v>5.4179566563467493E-3</c:v>
                </c:pt>
                <c:pt idx="38">
                  <c:v>5.1534585432890514E-3</c:v>
                </c:pt>
                <c:pt idx="39">
                  <c:v>2.8840954154899959E-3</c:v>
                </c:pt>
                <c:pt idx="40">
                  <c:v>9.3803013671290292E-3</c:v>
                </c:pt>
                <c:pt idx="41">
                  <c:v>7.228123973277845E-3</c:v>
                </c:pt>
                <c:pt idx="42">
                  <c:v>6.1859921644099247E-4</c:v>
                </c:pt>
                <c:pt idx="43">
                  <c:v>2.3789822093504345E-3</c:v>
                </c:pt>
                <c:pt idx="44">
                  <c:v>2.031144211238998E-3</c:v>
                </c:pt>
                <c:pt idx="45">
                  <c:v>2.7526543452615023E-3</c:v>
                </c:pt>
                <c:pt idx="46">
                  <c:v>1.8125671321160043E-3</c:v>
                </c:pt>
                <c:pt idx="47">
                  <c:v>1.0927255697783327E-3</c:v>
                </c:pt>
                <c:pt idx="48">
                  <c:v>6.7092651757188499E-3</c:v>
                </c:pt>
                <c:pt idx="49">
                  <c:v>7.5278530563083407E-4</c:v>
                </c:pt>
                <c:pt idx="50">
                  <c:v>1.0064299692479732E-3</c:v>
                </c:pt>
                <c:pt idx="51">
                  <c:v>7.7389397652521605E-4</c:v>
                </c:pt>
                <c:pt idx="52">
                  <c:v>2.6107135950493134E-3</c:v>
                </c:pt>
                <c:pt idx="53">
                  <c:v>1.2175177176085772E-2</c:v>
                </c:pt>
                <c:pt idx="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53-C344-9068-0303E8320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520927"/>
        <c:axId val="1674635967"/>
      </c:scatterChart>
      <c:valAx>
        <c:axId val="167852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Investment Per Small Business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635967"/>
        <c:crosses val="autoZero"/>
        <c:crossBetween val="midCat"/>
      </c:valAx>
      <c:valAx>
        <c:axId val="167463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Art-profession</a:t>
                </a:r>
                <a:r>
                  <a:rPr lang="en-US" baseline="0"/>
                  <a:t> Employment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520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</a:t>
            </a:r>
            <a:r>
              <a:rPr lang="en-US" baseline="0"/>
              <a:t> Between Average Investment Per Small Business and Rate of Small Business in Baltimore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simple_linear_regression!$E$1</c:f>
              <c:strCache>
                <c:ptCount val="1"/>
                <c:pt idx="0">
                  <c:v>biz1_16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22225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663385826771653E-2"/>
                  <c:y val="-0.174870953630796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simple_linear_regression!$D$2:$D$56</c:f>
              <c:numCache>
                <c:formatCode>General</c:formatCode>
                <c:ptCount val="55"/>
                <c:pt idx="0">
                  <c:v>19903.225805999999</c:v>
                </c:pt>
                <c:pt idx="1">
                  <c:v>6008</c:v>
                </c:pt>
                <c:pt idx="2">
                  <c:v>11442.622949999999</c:v>
                </c:pt>
                <c:pt idx="3">
                  <c:v>40155</c:v>
                </c:pt>
                <c:pt idx="4">
                  <c:v>26191.212200000002</c:v>
                </c:pt>
                <c:pt idx="5">
                  <c:v>4471.6417920000004</c:v>
                </c:pt>
                <c:pt idx="6">
                  <c:v>4500</c:v>
                </c:pt>
                <c:pt idx="7">
                  <c:v>24072.992699999999</c:v>
                </c:pt>
                <c:pt idx="8">
                  <c:v>42861.445779999995</c:v>
                </c:pt>
                <c:pt idx="9">
                  <c:v>6062.5</c:v>
                </c:pt>
                <c:pt idx="10">
                  <c:v>26256.410260000001</c:v>
                </c:pt>
                <c:pt idx="11">
                  <c:v>12931.818182000001</c:v>
                </c:pt>
                <c:pt idx="12">
                  <c:v>7862.7450980000003</c:v>
                </c:pt>
                <c:pt idx="13">
                  <c:v>17977.432948000001</c:v>
                </c:pt>
                <c:pt idx="14">
                  <c:v>21833.333339999997</c:v>
                </c:pt>
                <c:pt idx="15">
                  <c:v>36169.767439999996</c:v>
                </c:pt>
                <c:pt idx="16">
                  <c:v>11418.604652</c:v>
                </c:pt>
                <c:pt idx="17">
                  <c:v>14117.647058</c:v>
                </c:pt>
                <c:pt idx="18">
                  <c:v>9776.7417459999997</c:v>
                </c:pt>
                <c:pt idx="19">
                  <c:v>1954.1984732000001</c:v>
                </c:pt>
                <c:pt idx="20">
                  <c:v>6917.3228339999996</c:v>
                </c:pt>
                <c:pt idx="21">
                  <c:v>15533.702248</c:v>
                </c:pt>
                <c:pt idx="22">
                  <c:v>11737.704917999999</c:v>
                </c:pt>
                <c:pt idx="23">
                  <c:v>2829.2682919999997</c:v>
                </c:pt>
                <c:pt idx="24">
                  <c:v>18102.564102</c:v>
                </c:pt>
                <c:pt idx="25">
                  <c:v>89834.408599999995</c:v>
                </c:pt>
                <c:pt idx="26">
                  <c:v>11275.735294000002</c:v>
                </c:pt>
                <c:pt idx="27">
                  <c:v>62602.898559999994</c:v>
                </c:pt>
                <c:pt idx="28">
                  <c:v>31850.74626</c:v>
                </c:pt>
                <c:pt idx="29">
                  <c:v>150891.715</c:v>
                </c:pt>
                <c:pt idx="30">
                  <c:v>13283.58209</c:v>
                </c:pt>
                <c:pt idx="31">
                  <c:v>8502.8248579999999</c:v>
                </c:pt>
                <c:pt idx="32">
                  <c:v>3634.1463419999995</c:v>
                </c:pt>
                <c:pt idx="33">
                  <c:v>42579.476279999995</c:v>
                </c:pt>
                <c:pt idx="34">
                  <c:v>25159.239819999999</c:v>
                </c:pt>
                <c:pt idx="35">
                  <c:v>27048.648639999999</c:v>
                </c:pt>
                <c:pt idx="36">
                  <c:v>45849.350640000004</c:v>
                </c:pt>
                <c:pt idx="37">
                  <c:v>31504.587159999999</c:v>
                </c:pt>
                <c:pt idx="38">
                  <c:v>14555.25337</c:v>
                </c:pt>
                <c:pt idx="39">
                  <c:v>3813.7931040000003</c:v>
                </c:pt>
                <c:pt idx="40">
                  <c:v>28376.055479999999</c:v>
                </c:pt>
                <c:pt idx="41">
                  <c:v>34701.030920000005</c:v>
                </c:pt>
                <c:pt idx="42">
                  <c:v>13189.349112</c:v>
                </c:pt>
                <c:pt idx="43">
                  <c:v>6783.5820899999999</c:v>
                </c:pt>
                <c:pt idx="44">
                  <c:v>5277.591973999999</c:v>
                </c:pt>
                <c:pt idx="45">
                  <c:v>117928.62184000001</c:v>
                </c:pt>
                <c:pt idx="46">
                  <c:v>6310.7344640000001</c:v>
                </c:pt>
                <c:pt idx="47">
                  <c:v>23963.561800000003</c:v>
                </c:pt>
                <c:pt idx="48">
                  <c:v>58296.021739999996</c:v>
                </c:pt>
                <c:pt idx="49">
                  <c:v>6386.503068</c:v>
                </c:pt>
                <c:pt idx="50">
                  <c:v>17608.333333999999</c:v>
                </c:pt>
                <c:pt idx="51">
                  <c:v>28510.922160000002</c:v>
                </c:pt>
                <c:pt idx="52">
                  <c:v>2460.526316</c:v>
                </c:pt>
                <c:pt idx="53">
                  <c:v>47872.6708</c:v>
                </c:pt>
                <c:pt idx="54">
                  <c:v>36359.605920000002</c:v>
                </c:pt>
              </c:numCache>
            </c:numRef>
          </c:xVal>
          <c:yVal>
            <c:numRef>
              <c:f>simple_linear_regression!$E$2:$E$56</c:f>
              <c:numCache>
                <c:formatCode>General</c:formatCode>
                <c:ptCount val="55"/>
                <c:pt idx="0">
                  <c:v>3.6866359449999999</c:v>
                </c:pt>
                <c:pt idx="1">
                  <c:v>2.4</c:v>
                </c:pt>
                <c:pt idx="2">
                  <c:v>2.7322404370000002</c:v>
                </c:pt>
                <c:pt idx="3">
                  <c:v>4.5</c:v>
                </c:pt>
                <c:pt idx="4">
                  <c:v>5.2325581400000001</c:v>
                </c:pt>
                <c:pt idx="5">
                  <c:v>2.686567164</c:v>
                </c:pt>
                <c:pt idx="6">
                  <c:v>5.223880597</c:v>
                </c:pt>
                <c:pt idx="7">
                  <c:v>5.8394160580000003</c:v>
                </c:pt>
                <c:pt idx="8">
                  <c:v>2.4096385539999998</c:v>
                </c:pt>
                <c:pt idx="9">
                  <c:v>5.46875</c:v>
                </c:pt>
                <c:pt idx="10">
                  <c:v>5.6410256409999997</c:v>
                </c:pt>
                <c:pt idx="11">
                  <c:v>9.0909090910000003</c:v>
                </c:pt>
                <c:pt idx="12">
                  <c:v>3.9215686270000001</c:v>
                </c:pt>
                <c:pt idx="13">
                  <c:v>7.2098053350000004</c:v>
                </c:pt>
                <c:pt idx="14">
                  <c:v>11.11111111</c:v>
                </c:pt>
                <c:pt idx="15">
                  <c:v>4.4186046509999999</c:v>
                </c:pt>
                <c:pt idx="16">
                  <c:v>7.7519379839999996</c:v>
                </c:pt>
                <c:pt idx="17">
                  <c:v>4.6757164400000004</c:v>
                </c:pt>
                <c:pt idx="18">
                  <c:v>5.5424528300000002</c:v>
                </c:pt>
                <c:pt idx="19">
                  <c:v>6.8702290079999999</c:v>
                </c:pt>
                <c:pt idx="20">
                  <c:v>2.755905512</c:v>
                </c:pt>
                <c:pt idx="21">
                  <c:v>5.8988764040000001</c:v>
                </c:pt>
                <c:pt idx="22">
                  <c:v>3.6885245900000001</c:v>
                </c:pt>
                <c:pt idx="23">
                  <c:v>4.8780487800000003</c:v>
                </c:pt>
                <c:pt idx="24">
                  <c:v>3.4188034190000001</c:v>
                </c:pt>
                <c:pt idx="25">
                  <c:v>4.9462365589999999</c:v>
                </c:pt>
                <c:pt idx="26">
                  <c:v>1.1029411760000001</c:v>
                </c:pt>
                <c:pt idx="27">
                  <c:v>6.6666666670000003</c:v>
                </c:pt>
                <c:pt idx="28">
                  <c:v>5.4726368159999996</c:v>
                </c:pt>
                <c:pt idx="29">
                  <c:v>5.0441361919999999</c:v>
                </c:pt>
                <c:pt idx="30">
                  <c:v>1.4925373129999999</c:v>
                </c:pt>
                <c:pt idx="31">
                  <c:v>9.6045197739999999</c:v>
                </c:pt>
                <c:pt idx="32">
                  <c:v>3.6585365849999998</c:v>
                </c:pt>
                <c:pt idx="33">
                  <c:v>7.6291079809999998</c:v>
                </c:pt>
                <c:pt idx="34">
                  <c:v>6.4454976300000002</c:v>
                </c:pt>
                <c:pt idx="35">
                  <c:v>4.324324324</c:v>
                </c:pt>
                <c:pt idx="36">
                  <c:v>4.4155844159999997</c:v>
                </c:pt>
                <c:pt idx="37">
                  <c:v>8.7155963300000003</c:v>
                </c:pt>
                <c:pt idx="38">
                  <c:v>5.3908355800000001</c:v>
                </c:pt>
                <c:pt idx="39">
                  <c:v>5.5172413789999997</c:v>
                </c:pt>
                <c:pt idx="40">
                  <c:v>21.689785619999999</c:v>
                </c:pt>
                <c:pt idx="41">
                  <c:v>6.5292096219999998</c:v>
                </c:pt>
                <c:pt idx="42">
                  <c:v>4.7337278109999996</c:v>
                </c:pt>
                <c:pt idx="43">
                  <c:v>2.9850746269999999</c:v>
                </c:pt>
                <c:pt idx="44">
                  <c:v>12.374581940000001</c:v>
                </c:pt>
                <c:pt idx="45">
                  <c:v>5.8823529409999997</c:v>
                </c:pt>
                <c:pt idx="46">
                  <c:v>3.3898305080000002</c:v>
                </c:pt>
                <c:pt idx="47">
                  <c:v>5.243445693</c:v>
                </c:pt>
                <c:pt idx="48">
                  <c:v>5.5555555559999998</c:v>
                </c:pt>
                <c:pt idx="49">
                  <c:v>0.61349693299999997</c:v>
                </c:pt>
                <c:pt idx="50">
                  <c:v>2.2222222220000001</c:v>
                </c:pt>
                <c:pt idx="51">
                  <c:v>2.395209581</c:v>
                </c:pt>
                <c:pt idx="52">
                  <c:v>3.0701754389999998</c:v>
                </c:pt>
                <c:pt idx="53">
                  <c:v>4.3478260869999996</c:v>
                </c:pt>
                <c:pt idx="54">
                  <c:v>3.448275862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1B-1349-8A69-D33C5EE23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700335"/>
        <c:axId val="1619654767"/>
      </c:scatterChart>
      <c:valAx>
        <c:axId val="161170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Investment Per Small Business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654767"/>
        <c:crosses val="autoZero"/>
        <c:crossBetween val="midCat"/>
      </c:valAx>
      <c:valAx>
        <c:axId val="161965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Small Business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700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11</xdr:row>
      <xdr:rowOff>12700</xdr:rowOff>
    </xdr:from>
    <xdr:to>
      <xdr:col>17</xdr:col>
      <xdr:colOff>812800</xdr:colOff>
      <xdr:row>24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CE0098-5F4E-B94D-BEA4-A6FB9E589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825950</xdr:colOff>
      <xdr:row>25</xdr:row>
      <xdr:rowOff>150598</xdr:rowOff>
    </xdr:from>
    <xdr:to>
      <xdr:col>17</xdr:col>
      <xdr:colOff>858376</xdr:colOff>
      <xdr:row>38</xdr:row>
      <xdr:rowOff>200677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282405-5C4D-B545-AEFD-84917A342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303389</xdr:colOff>
      <xdr:row>5</xdr:row>
      <xdr:rowOff>46567</xdr:rowOff>
    </xdr:from>
    <xdr:to>
      <xdr:col>24</xdr:col>
      <xdr:colOff>246945</xdr:colOff>
      <xdr:row>19</xdr:row>
      <xdr:rowOff>23989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E4D147-1662-ED4B-B230-08A67C996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544285</xdr:colOff>
      <xdr:row>10</xdr:row>
      <xdr:rowOff>108857</xdr:rowOff>
    </xdr:from>
    <xdr:to>
      <xdr:col>25</xdr:col>
      <xdr:colOff>254000</xdr:colOff>
      <xdr:row>22</xdr:row>
      <xdr:rowOff>36286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AA3C9D-8BE8-0641-9C47-82351835B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668130</xdr:colOff>
      <xdr:row>24</xdr:row>
      <xdr:rowOff>64052</xdr:rowOff>
    </xdr:from>
    <xdr:to>
      <xdr:col>25</xdr:col>
      <xdr:colOff>447261</xdr:colOff>
      <xdr:row>38</xdr:row>
      <xdr:rowOff>24296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B5F901-CEF9-D047-8CFE-8F8EF5180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16</xdr:row>
      <xdr:rowOff>25400</xdr:rowOff>
    </xdr:from>
    <xdr:to>
      <xdr:col>14</xdr:col>
      <xdr:colOff>457200</xdr:colOff>
      <xdr:row>29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059932-34B6-1445-84A0-153BF8F87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808566</xdr:colOff>
      <xdr:row>0</xdr:row>
      <xdr:rowOff>190500</xdr:rowOff>
    </xdr:from>
    <xdr:to>
      <xdr:col>14</xdr:col>
      <xdr:colOff>423333</xdr:colOff>
      <xdr:row>14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B03D9B-64C1-5944-871F-33805FBC4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79.772850925925" createdVersion="7" refreshedVersion="7" minRefreshableVersion="3" recordCount="55" xr:uid="{B2F7C7A8-A294-DE4E-8A77-9EABA848A436}">
  <cacheSource type="worksheet">
    <worksheetSource ref="A1:J56" sheet="Total_Dollar_Amount_Invested_in"/>
  </cacheSource>
  <cacheFields count="10">
    <cacheField name="OBJECTID_1" numFmtId="0">
      <sharedItems containsSemiMixedTypes="0" containsString="0" containsNumber="1" containsInteger="1" minValue="1" maxValue="55"/>
    </cacheField>
    <cacheField name="CSA2010" numFmtId="0">
      <sharedItems/>
    </cacheField>
    <cacheField name="smlinvst16" numFmtId="0">
      <sharedItems containsSemiMixedTypes="0" containsString="0" containsNumber="1" minValue="97709.92366" maxValue="7544585.75"/>
    </cacheField>
    <cacheField name="smlinvst17" numFmtId="0">
      <sharedItems containsSemiMixedTypes="0" containsString="0" containsNumber="1" minValue="139436.61970000001" maxValue="14092500"/>
    </cacheField>
    <cacheField name="smlinvst18" numFmtId="0">
      <sharedItems containsSemiMixedTypes="0" containsString="0" containsNumber="1" containsInteger="1" minValue="92453" maxValue="20209194"/>
    </cacheField>
    <cacheField name="smlinvst19" numFmtId="0">
      <sharedItems containsSemiMixedTypes="0" containsString="0" containsNumber="1" containsInteger="1" minValue="144737" maxValue="441559559"/>
    </cacheField>
    <cacheField name="smlinvest16-per-biz" numFmtId="0">
      <sharedItems containsSemiMixedTypes="0" containsString="0" containsNumber="1" minValue="1954.1984732000001" maxValue="150891.715"/>
    </cacheField>
    <cacheField name="smlinvest17-per-biz" numFmtId="0">
      <sharedItems containsSemiMixedTypes="0" containsString="0" containsNumber="1" minValue="2788.7323940000001" maxValue="281850"/>
    </cacheField>
    <cacheField name="smlinvest18-per-biz" numFmtId="0">
      <sharedItems containsSemiMixedTypes="0" containsString="0" containsNumber="1" minValue="1849.06" maxValue="404183.88"/>
    </cacheField>
    <cacheField name="smlinvest19-per-biz" numFmtId="0">
      <sharedItems containsSemiMixedTypes="0" containsString="0" containsNumber="1" minValue="2894.74" maxValue="8831191.17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79.782225000003" createdVersion="7" refreshedVersion="7" minRefreshableVersion="3" recordCount="55" xr:uid="{1534930A-D63C-7942-BD3C-56A9DA364AB7}">
  <cacheSource type="worksheet">
    <worksheetSource ref="A1:K56" sheet="Total_Employment_in_Arts-Relate"/>
  </cacheSource>
  <cacheFields count="11">
    <cacheField name="OBJECTID" numFmtId="0">
      <sharedItems containsSemiMixedTypes="0" containsString="0" containsNumber="1" containsInteger="1" minValue="1" maxValue="55"/>
    </cacheField>
    <cacheField name="CSA2010" numFmtId="0">
      <sharedItems count="55">
        <s v="Allendale/Irvington/S. Hilton"/>
        <s v="Beechfield/Ten Hills/West Hills"/>
        <s v="Belair-Edison"/>
        <s v="Brooklyn/Curtis Bay/Hawkins Point"/>
        <s v="Canton"/>
        <s v="Cedonia/Frankford"/>
        <s v="Cherry Hill"/>
        <s v="Chinquapin Park/Belvedere"/>
        <s v="Claremont/Armistead"/>
        <s v="Clifton-Berea"/>
        <s v="Cross-Country/Cheswolde"/>
        <s v="Dickeyville/Franklintown"/>
        <s v="Dorchester/Ashburton"/>
        <s v="Downtown/Seton Hill"/>
        <s v="Edmondson Village"/>
        <s v="Fells Point"/>
        <s v="Forest Park/Walbrook"/>
        <s v="Glen-Fallstaff"/>
        <s v="Greater Charles Village/Barclay"/>
        <s v="Greater Govans"/>
        <s v="Greater Mondawmin"/>
        <s v="Greater Roland Park/Poplar Hill"/>
        <s v="Greater Rosemont"/>
        <s v="Greenmount East"/>
        <s v="Hamilton"/>
        <s v="Harbor East/Little Italy"/>
        <s v="Harford/Echodale"/>
        <s v="Highlandtown"/>
        <s v="Howard Park/West Arlington"/>
        <s v="Inner Harbor/Federal Hill"/>
        <s v="Lauraville"/>
        <s v="Loch Raven"/>
        <s v="Madison/East End"/>
        <s v="Medfield/Hampden/Woodberry/Remington"/>
        <s v="Midtown"/>
        <s v="Midway/Coldstream"/>
        <s v="Morrell Park/Violetville"/>
        <s v="Mount Washington/Coldspring"/>
        <s v="North Baltimore/Guilford/Homeland"/>
        <s v="Northwood"/>
        <s v="Oldtown/Middle East"/>
        <s v="Orangeville/East Highlandtown"/>
        <s v="Patterson Park North &amp; East"/>
        <s v="Penn North/Reservoir Hill"/>
        <s v="Pimlico/Arlington/Hilltop"/>
        <s v="Poppleton/The Terraces/Hollins Market"/>
        <s v="Sandtown-Winchester/Harlem Park"/>
        <s v="South Baltimore"/>
        <s v="Southeastern"/>
        <s v="Southern Park Heights"/>
        <s v="Southwest Baltimore"/>
        <s v="The Waverlies"/>
        <s v="Upton/Druid Heights"/>
        <s v="Washington Village/Pigtown"/>
        <s v="Westport/Mount Winans/Lakeland"/>
      </sharedItems>
    </cacheField>
    <cacheField name="artemp10" numFmtId="0">
      <sharedItems containsString="0" containsBlank="1" containsNumber="1" containsInteger="1" minValue="2" maxValue="998"/>
    </cacheField>
    <cacheField name="artemp11" numFmtId="0">
      <sharedItems containsSemiMixedTypes="0" containsString="0" containsNumber="1" containsInteger="1" minValue="0" maxValue="884"/>
    </cacheField>
    <cacheField name="artemp12" numFmtId="0">
      <sharedItems containsSemiMixedTypes="0" containsString="0" containsNumber="1" containsInteger="1" minValue="0" maxValue="877"/>
    </cacheField>
    <cacheField name="artemp13" numFmtId="0">
      <sharedItems containsSemiMixedTypes="0" containsString="0" containsNumber="1" containsInteger="1" minValue="0" maxValue="1071"/>
    </cacheField>
    <cacheField name="artemp14" numFmtId="0">
      <sharedItems containsString="0" containsBlank="1" containsNumber="1" containsInteger="1" minValue="0" maxValue="1073"/>
    </cacheField>
    <cacheField name="artemp15" numFmtId="0">
      <sharedItems containsSemiMixedTypes="0" containsString="0" containsNumber="1" containsInteger="1" minValue="0" maxValue="1139"/>
    </cacheField>
    <cacheField name="artemp16" numFmtId="0">
      <sharedItems containsSemiMixedTypes="0" containsString="0" containsNumber="1" containsInteger="1" minValue="0" maxValue="1077"/>
    </cacheField>
    <cacheField name="artemp17" numFmtId="0">
      <sharedItems containsSemiMixedTypes="0" containsString="0" containsNumber="1" containsInteger="1" minValue="0" maxValue="1070"/>
    </cacheField>
    <cacheField name="artemp18" numFmtId="0">
      <sharedItems containsSemiMixedTypes="0" containsString="0" containsNumber="1" containsInteger="1" minValue="0" maxValue="10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n v="1"/>
    <s v="Allendale/Irvington/S. Hilton"/>
    <n v="995161.29029999999"/>
    <n v="339010.989"/>
    <n v="465641"/>
    <n v="1751099"/>
    <n v="19903.225805999999"/>
    <n v="6780.2197800000004"/>
    <n v="9312.82"/>
    <n v="35021.980000000003"/>
  </r>
  <r>
    <n v="2"/>
    <s v="Beechfield/Ten Hills/West Hills"/>
    <n v="300400"/>
    <n v="331889.76380000002"/>
    <n v="415546"/>
    <n v="480660"/>
    <n v="6008"/>
    <n v="6637.7952760000007"/>
    <n v="8310.92"/>
    <n v="9613.2000000000007"/>
  </r>
  <r>
    <n v="3"/>
    <s v="Belair-Edison"/>
    <n v="572131.14749999996"/>
    <n v="500662.25170000002"/>
    <n v="891509"/>
    <n v="659938"/>
    <n v="11442.622949999999"/>
    <n v="10013.245034"/>
    <n v="17830.18"/>
    <n v="13198.76"/>
  </r>
  <r>
    <n v="4"/>
    <s v="Brooklyn/Curtis Bay/Hawkins Point"/>
    <n v="2007750"/>
    <n v="2160521.7200000002"/>
    <n v="17094610"/>
    <n v="2467594"/>
    <n v="40155"/>
    <n v="43210.434400000006"/>
    <n v="341892.2"/>
    <n v="49351.88"/>
  </r>
  <r>
    <n v="5"/>
    <s v="Canton"/>
    <n v="1309560.6100000001"/>
    <n v="2454866.4559999998"/>
    <n v="20209194"/>
    <n v="2349852"/>
    <n v="26191.212200000002"/>
    <n v="49097.329119999995"/>
    <n v="404183.88"/>
    <n v="46997.04"/>
  </r>
  <r>
    <n v="6"/>
    <s v="Cedonia/Frankford"/>
    <n v="223582.08960000001"/>
    <n v="440166.6667"/>
    <n v="486306"/>
    <n v="503731"/>
    <n v="4471.6417920000004"/>
    <n v="8803.3333340000008"/>
    <n v="9726.1200000000008"/>
    <n v="10074.620000000001"/>
  </r>
  <r>
    <n v="7"/>
    <s v="Cherry Hill"/>
    <n v="225000"/>
    <n v="447058.8235"/>
    <n v="893033"/>
    <n v="843694"/>
    <n v="4500"/>
    <n v="8941.1764700000003"/>
    <n v="17860.66"/>
    <n v="16873.88"/>
  </r>
  <r>
    <n v="8"/>
    <s v="Chinquapin Park/Belvedere"/>
    <n v="1203649.635"/>
    <n v="1154392.52"/>
    <n v="843802"/>
    <n v="869849"/>
    <n v="24072.992699999999"/>
    <n v="23087.850399999999"/>
    <n v="16876.04"/>
    <n v="17396.98"/>
  </r>
  <r>
    <n v="9"/>
    <s v="Claremont/Armistead"/>
    <n v="2143072.2889999999"/>
    <n v="2111708.861"/>
    <n v="2580000"/>
    <n v="2050262"/>
    <n v="42861.445779999995"/>
    <n v="42234.177219999998"/>
    <n v="51600"/>
    <n v="41005.24"/>
  </r>
  <r>
    <n v="10"/>
    <s v="Clifton-Berea"/>
    <n v="303125"/>
    <n v="365094.33960000001"/>
    <n v="475391"/>
    <n v="874150"/>
    <n v="6062.5"/>
    <n v="7301.8867920000002"/>
    <n v="9507.82"/>
    <n v="17483"/>
  </r>
  <r>
    <n v="11"/>
    <s v="Cross-Country/Cheswolde"/>
    <n v="1312820.513"/>
    <n v="1723295.4550000001"/>
    <n v="2691503"/>
    <n v="1749432"/>
    <n v="26256.410260000001"/>
    <n v="34465.909100000004"/>
    <n v="53830.06"/>
    <n v="34988.639999999999"/>
  </r>
  <r>
    <n v="12"/>
    <s v="Dickeyville/Franklintown"/>
    <n v="646590.90910000005"/>
    <n v="491666.6667"/>
    <n v="92453"/>
    <n v="2288000"/>
    <n v="12931.818182000001"/>
    <n v="9833.3333340000008"/>
    <n v="1849.06"/>
    <n v="45760"/>
  </r>
  <r>
    <n v="13"/>
    <s v="Dorchester/Ashburton"/>
    <n v="393137.2549"/>
    <n v="353985.50719999999"/>
    <n v="232566"/>
    <n v="526408"/>
    <n v="7862.7450980000003"/>
    <n v="7079.7101439999997"/>
    <n v="4651.32"/>
    <n v="10528.16"/>
  </r>
  <r>
    <n v="14"/>
    <s v="Downtown/Seton Hill"/>
    <n v="898871.64740000002"/>
    <n v="858518.51850000001"/>
    <n v="1406543"/>
    <n v="1089091"/>
    <n v="17977.432948000001"/>
    <n v="17170.370370000001"/>
    <n v="28130.86"/>
    <n v="21781.82"/>
  </r>
  <r>
    <n v="15"/>
    <s v="Edmondson Village"/>
    <n v="1091666.6669999999"/>
    <n v="232978.72339999999"/>
    <n v="589815"/>
    <n v="241818"/>
    <n v="21833.333339999997"/>
    <n v="4659.5744679999998"/>
    <n v="11796.3"/>
    <n v="4836.3599999999997"/>
  </r>
  <r>
    <n v="16"/>
    <s v="Fells Point"/>
    <n v="1808488.372"/>
    <n v="1714340.102"/>
    <n v="3787813"/>
    <n v="1784823"/>
    <n v="36169.767439999996"/>
    <n v="34286.802040000002"/>
    <n v="75756.259999999995"/>
    <n v="35696.46"/>
  </r>
  <r>
    <n v="17"/>
    <s v="Forest Park/Walbrook"/>
    <n v="570930.23259999999"/>
    <n v="173076.92310000001"/>
    <n v="400403"/>
    <n v="201613"/>
    <n v="11418.604652"/>
    <n v="3461.5384620000004"/>
    <n v="8008.06"/>
    <n v="4032.26"/>
  </r>
  <r>
    <n v="18"/>
    <s v="Glen-Fallstaff"/>
    <n v="705882.35290000006"/>
    <n v="1015894.04"/>
    <n v="790185"/>
    <n v="1146743"/>
    <n v="14117.647058"/>
    <n v="20317.880799999999"/>
    <n v="15803.7"/>
    <n v="22934.86"/>
  </r>
  <r>
    <n v="19"/>
    <s v="Greater Charles Village/Barclay"/>
    <n v="488837.08730000001"/>
    <n v="498719.59029999998"/>
    <n v="903061"/>
    <n v="552702"/>
    <n v="9776.7417459999997"/>
    <n v="9974.3918059999996"/>
    <n v="18061.22"/>
    <n v="11054.04"/>
  </r>
  <r>
    <n v="20"/>
    <s v="Greater Govans"/>
    <n v="97709.92366"/>
    <n v="168376.06839999999"/>
    <n v="250943"/>
    <n v="144737"/>
    <n v="1954.1984732000001"/>
    <n v="3367.5213679999997"/>
    <n v="5018.8599999999997"/>
    <n v="2894.74"/>
  </r>
  <r>
    <n v="21"/>
    <s v="Greater Mondawmin"/>
    <n v="345866.14169999998"/>
    <n v="866210.04570000002"/>
    <n v="1030519"/>
    <n v="859748"/>
    <n v="6917.3228339999996"/>
    <n v="17324.200914000001"/>
    <n v="20610.38"/>
    <n v="17194.96"/>
  </r>
  <r>
    <n v="22"/>
    <s v="Greater Roland Park/Poplar Hill"/>
    <n v="776685.11239999998"/>
    <n v="671382.63670000003"/>
    <n v="1696724"/>
    <n v="1483721"/>
    <n v="15533.702248"/>
    <n v="13427.652734000001"/>
    <n v="33934.480000000003"/>
    <n v="29674.42"/>
  </r>
  <r>
    <n v="23"/>
    <s v="Greater Rosemont"/>
    <n v="586885.24589999998"/>
    <n v="725376.88439999998"/>
    <n v="518388"/>
    <n v="670093"/>
    <n v="11737.704917999999"/>
    <n v="14507.537688"/>
    <n v="10367.76"/>
    <n v="13401.86"/>
  </r>
  <r>
    <n v="24"/>
    <s v="Greenmount East"/>
    <n v="141463.41459999999"/>
    <n v="585643.56440000003"/>
    <n v="346759"/>
    <n v="480303"/>
    <n v="2829.2682919999997"/>
    <n v="11712.871288"/>
    <n v="6935.18"/>
    <n v="9606.06"/>
  </r>
  <r>
    <n v="25"/>
    <s v="Hamilton"/>
    <n v="905128.20510000002"/>
    <n v="413953.48839999997"/>
    <n v="380328"/>
    <n v="409524"/>
    <n v="18102.564102"/>
    <n v="8279.0697679999994"/>
    <n v="7606.56"/>
    <n v="8190.48"/>
  </r>
  <r>
    <n v="26"/>
    <s v="Harbor East/Little Italy"/>
    <n v="4491720.43"/>
    <n v="14092500"/>
    <n v="5960000"/>
    <n v="4530878"/>
    <n v="89834.408599999995"/>
    <n v="281850"/>
    <n v="119200"/>
    <n v="90617.56"/>
  </r>
  <r>
    <n v="27"/>
    <s v="Harford/Echodale"/>
    <n v="563786.76470000006"/>
    <n v="854258.94940000004"/>
    <n v="479681"/>
    <n v="837706"/>
    <n v="11275.735294000002"/>
    <n v="17085.178988"/>
    <n v="9593.6200000000008"/>
    <n v="16754.12"/>
  </r>
  <r>
    <n v="28"/>
    <s v="Highlandtown"/>
    <n v="3130144.9279999998"/>
    <n v="3260161.29"/>
    <n v="1193393"/>
    <n v="4249524"/>
    <n v="62602.898559999994"/>
    <n v="65203.2258"/>
    <n v="23867.86"/>
    <n v="84990.48"/>
  </r>
  <r>
    <n v="29"/>
    <s v="Howard Park/West Arlington"/>
    <n v="1592537.3130000001"/>
    <n v="659625.66839999997"/>
    <n v="347074"/>
    <n v="1126160"/>
    <n v="31850.74626"/>
    <n v="13192.513368"/>
    <n v="6941.48"/>
    <n v="22523.200000000001"/>
  </r>
  <r>
    <n v="30"/>
    <s v="Inner Harbor/Federal Hill"/>
    <n v="7544585.75"/>
    <n v="4273664.0080000004"/>
    <n v="1914962"/>
    <n v="2902086"/>
    <n v="150891.715"/>
    <n v="85473.280160000009"/>
    <n v="38299.24"/>
    <n v="58041.72"/>
  </r>
  <r>
    <n v="31"/>
    <s v="Lauraville"/>
    <n v="664179.10450000002"/>
    <n v="763736.26370000001"/>
    <n v="928415"/>
    <n v="994444"/>
    <n v="13283.58209"/>
    <n v="15274.725274"/>
    <n v="18568.3"/>
    <n v="19888.88"/>
  </r>
  <r>
    <n v="32"/>
    <s v="Loch Raven"/>
    <n v="425141.24290000001"/>
    <n v="247206.70389999999"/>
    <n v="264865"/>
    <n v="527247"/>
    <n v="8502.8248579999999"/>
    <n v="4944.134078"/>
    <n v="5297.3"/>
    <n v="10544.94"/>
  </r>
  <r>
    <n v="33"/>
    <s v="Madison/East End"/>
    <n v="181707.31709999999"/>
    <n v="139436.61970000001"/>
    <n v="579310"/>
    <n v="868705"/>
    <n v="3634.1463419999995"/>
    <n v="2788.7323940000001"/>
    <n v="11586.2"/>
    <n v="17374.099999999999"/>
  </r>
  <r>
    <n v="34"/>
    <s v="Medfield/Hampden/Woodberry/Remington"/>
    <n v="2128973.8139999998"/>
    <n v="1616495.0959999999"/>
    <n v="1863532"/>
    <n v="2071578"/>
    <n v="42579.476279999995"/>
    <n v="32329.901919999997"/>
    <n v="37270.639999999999"/>
    <n v="41431.56"/>
  </r>
  <r>
    <n v="35"/>
    <s v="Midtown"/>
    <n v="1257961.9909999999"/>
    <n v="1171676.892"/>
    <n v="1344167"/>
    <n v="1041765"/>
    <n v="25159.239819999999"/>
    <n v="23433.537840000001"/>
    <n v="26883.34"/>
    <n v="20835.3"/>
  </r>
  <r>
    <n v="36"/>
    <s v="Midway/Coldstream"/>
    <n v="1352432.432"/>
    <n v="529487.17949999997"/>
    <n v="1890252"/>
    <n v="878276"/>
    <n v="27048.648639999999"/>
    <n v="10589.74359"/>
    <n v="37805.040000000001"/>
    <n v="17565.52"/>
  </r>
  <r>
    <n v="37"/>
    <s v="Morrell Park/Violetville"/>
    <n v="2292467.5320000001"/>
    <n v="1904353.5619999999"/>
    <n v="2648093"/>
    <n v="2045317"/>
    <n v="45849.350640000004"/>
    <n v="38087.071239999997"/>
    <n v="52961.86"/>
    <n v="40906.339999999997"/>
  </r>
  <r>
    <n v="38"/>
    <s v="Mount Washington/Coldspring"/>
    <n v="1575229.358"/>
    <n v="3492548.077"/>
    <n v="2341791"/>
    <n v="1625385"/>
    <n v="31504.587159999999"/>
    <n v="69850.961540000004"/>
    <n v="46835.82"/>
    <n v="32507.7"/>
  </r>
  <r>
    <n v="39"/>
    <s v="North Baltimore/Guilford/Homeland"/>
    <n v="727762.66850000003"/>
    <n v="702890.17339999997"/>
    <n v="1216960"/>
    <n v="1164279"/>
    <n v="14555.25337"/>
    <n v="14057.803468"/>
    <n v="24339.200000000001"/>
    <n v="23285.58"/>
  </r>
  <r>
    <n v="40"/>
    <s v="Northwood"/>
    <n v="190689.65520000001"/>
    <n v="317716.53539999999"/>
    <n v="648624"/>
    <n v="886239"/>
    <n v="3813.7931040000003"/>
    <n v="6354.3307079999995"/>
    <n v="12972.48"/>
    <n v="17724.78"/>
  </r>
  <r>
    <n v="41"/>
    <s v="Oldtown/Middle East"/>
    <n v="1418802.774"/>
    <n v="1881158.9550000001"/>
    <n v="4465223"/>
    <n v="515846"/>
    <n v="28376.055479999999"/>
    <n v="37623.179100000001"/>
    <n v="89304.46"/>
    <n v="10316.92"/>
  </r>
  <r>
    <n v="42"/>
    <s v="Orangeville/East Highlandtown"/>
    <n v="1735051.5460000001"/>
    <n v="1568495.575"/>
    <n v="1334932"/>
    <n v="1693870"/>
    <n v="34701.030920000005"/>
    <n v="31369.911499999998"/>
    <n v="26698.639999999999"/>
    <n v="33877.4"/>
  </r>
  <r>
    <n v="43"/>
    <s v="Patterson Park North &amp; East"/>
    <n v="659467.45559999999"/>
    <n v="1250373.1340000001"/>
    <n v="726136"/>
    <n v="1161161"/>
    <n v="13189.349112"/>
    <n v="25007.462680000001"/>
    <n v="14522.72"/>
    <n v="23223.22"/>
  </r>
  <r>
    <n v="44"/>
    <s v="Penn North/Reservoir Hill"/>
    <n v="339179.10450000002"/>
    <n v="518181.81819999998"/>
    <n v="475221"/>
    <n v="533929"/>
    <n v="6783.5820899999999"/>
    <n v="10363.636364"/>
    <n v="9504.42"/>
    <n v="10678.58"/>
  </r>
  <r>
    <n v="45"/>
    <s v="Pimlico/Arlington/Hilltop"/>
    <n v="263879.59869999997"/>
    <n v="147147.65100000001"/>
    <n v="491054"/>
    <n v="166808"/>
    <n v="5277.591973999999"/>
    <n v="2942.9530200000004"/>
    <n v="9821.08"/>
    <n v="3336.16"/>
  </r>
  <r>
    <n v="46"/>
    <s v="Poppleton/The Terraces/Hollins Market"/>
    <n v="5896431.0920000002"/>
    <n v="1010824.742"/>
    <n v="14821078"/>
    <n v="441559559"/>
    <n v="117928.62184000001"/>
    <n v="20216.494839999999"/>
    <n v="296421.56"/>
    <n v="8831191.1799999997"/>
  </r>
  <r>
    <n v="47"/>
    <s v="Sandtown-Winchester/Harlem Park"/>
    <n v="315536.72320000001"/>
    <n v="325649.35060000001"/>
    <n v="226689"/>
    <n v="316800"/>
    <n v="6310.7344640000001"/>
    <n v="6512.9870120000005"/>
    <n v="4533.78"/>
    <n v="6336"/>
  </r>
  <r>
    <n v="48"/>
    <s v="South Baltimore"/>
    <n v="1198178.0900000001"/>
    <n v="11065730.41"/>
    <n v="1363115"/>
    <n v="7443005"/>
    <n v="23963.561800000003"/>
    <n v="221314.60820000002"/>
    <n v="27262.3"/>
    <n v="148860.1"/>
  </r>
  <r>
    <n v="49"/>
    <s v="Southeastern"/>
    <n v="2914801.0869999998"/>
    <n v="2124381.327"/>
    <n v="4167104"/>
    <n v="3132133"/>
    <n v="58296.021739999996"/>
    <n v="42487.626539999997"/>
    <n v="83342.080000000002"/>
    <n v="62642.66"/>
  </r>
  <r>
    <n v="50"/>
    <s v="Southern Park Heights"/>
    <n v="319325.15340000001"/>
    <n v="773913.04350000003"/>
    <n v="934375"/>
    <n v="963014"/>
    <n v="6386.503068"/>
    <n v="15478.26087"/>
    <n v="18687.5"/>
    <n v="19260.28"/>
  </r>
  <r>
    <n v="51"/>
    <s v="Southwest Baltimore"/>
    <n v="880416.66669999994"/>
    <n v="736222.91020000004"/>
    <n v="626590"/>
    <n v="841270"/>
    <n v="17608.333333999999"/>
    <n v="14724.458204"/>
    <n v="12531.8"/>
    <n v="16825.400000000001"/>
  </r>
  <r>
    <n v="52"/>
    <s v="The Waverlies"/>
    <n v="1425546.108"/>
    <n v="6334891.4110000003"/>
    <n v="1010369"/>
    <n v="1644580"/>
    <n v="28510.922160000002"/>
    <n v="126697.82822000001"/>
    <n v="20207.38"/>
    <n v="32891.599999999999"/>
  </r>
  <r>
    <n v="53"/>
    <s v="Upton/Druid Heights"/>
    <n v="123026.3158"/>
    <n v="159090.90909999999"/>
    <n v="417257"/>
    <n v="159110"/>
    <n v="2460.526316"/>
    <n v="3181.818182"/>
    <n v="8345.14"/>
    <n v="3182.2"/>
  </r>
  <r>
    <n v="54"/>
    <s v="Washington Village/Pigtown"/>
    <n v="2393633.54"/>
    <n v="2155083.5589999999"/>
    <n v="1657123"/>
    <n v="2553274"/>
    <n v="47872.6708"/>
    <n v="43101.671179999998"/>
    <n v="33142.46"/>
    <n v="51065.48"/>
  </r>
  <r>
    <n v="55"/>
    <s v="Westport/Mount Winans/Lakeland"/>
    <n v="1817980.2960000001"/>
    <n v="2641060.6510000001"/>
    <n v="3146243"/>
    <n v="3013636"/>
    <n v="36359.605920000002"/>
    <n v="52821.213020000003"/>
    <n v="62924.86"/>
    <n v="60272.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n v="1"/>
    <x v="0"/>
    <m/>
    <n v="0"/>
    <n v="0"/>
    <n v="0"/>
    <n v="0"/>
    <n v="0"/>
    <n v="10"/>
    <n v="10"/>
    <n v="0"/>
  </r>
  <r>
    <n v="2"/>
    <x v="1"/>
    <n v="4"/>
    <n v="5"/>
    <n v="7"/>
    <n v="4"/>
    <n v="4"/>
    <n v="4"/>
    <n v="4"/>
    <n v="4"/>
    <n v="4"/>
  </r>
  <r>
    <n v="3"/>
    <x v="2"/>
    <n v="4"/>
    <n v="33"/>
    <n v="35"/>
    <n v="35"/>
    <n v="22"/>
    <n v="12"/>
    <n v="12"/>
    <n v="12"/>
    <n v="44"/>
  </r>
  <r>
    <n v="4"/>
    <x v="3"/>
    <n v="12"/>
    <n v="17"/>
    <n v="18"/>
    <n v="14"/>
    <n v="8"/>
    <n v="27"/>
    <n v="25"/>
    <n v="25"/>
    <n v="27"/>
  </r>
  <r>
    <n v="5"/>
    <x v="4"/>
    <n v="2"/>
    <n v="9"/>
    <n v="5"/>
    <n v="5"/>
    <n v="6"/>
    <n v="45"/>
    <n v="9"/>
    <n v="9"/>
    <n v="22"/>
  </r>
  <r>
    <n v="6"/>
    <x v="5"/>
    <n v="15"/>
    <n v="12"/>
    <n v="15"/>
    <n v="11"/>
    <n v="13"/>
    <n v="6"/>
    <n v="6"/>
    <n v="12"/>
    <n v="18"/>
  </r>
  <r>
    <n v="7"/>
    <x v="6"/>
    <m/>
    <n v="59"/>
    <n v="11"/>
    <n v="21"/>
    <n v="17"/>
    <n v="21"/>
    <n v="25"/>
    <n v="21"/>
    <n v="23"/>
  </r>
  <r>
    <n v="8"/>
    <x v="7"/>
    <n v="19"/>
    <n v="15"/>
    <n v="15"/>
    <n v="7"/>
    <n v="5"/>
    <n v="27"/>
    <n v="4"/>
    <n v="4"/>
    <n v="4"/>
  </r>
  <r>
    <n v="9"/>
    <x v="8"/>
    <n v="22"/>
    <n v="22"/>
    <n v="22"/>
    <n v="14"/>
    <n v="15"/>
    <n v="65"/>
    <n v="2"/>
    <n v="2"/>
    <n v="2"/>
  </r>
  <r>
    <n v="10"/>
    <x v="9"/>
    <m/>
    <n v="6"/>
    <n v="6"/>
    <n v="1"/>
    <n v="1"/>
    <n v="26"/>
    <n v="12"/>
    <n v="0"/>
    <n v="0"/>
  </r>
  <r>
    <n v="11"/>
    <x v="10"/>
    <n v="12"/>
    <n v="11"/>
    <n v="11"/>
    <n v="19"/>
    <n v="14"/>
    <n v="12"/>
    <n v="11"/>
    <n v="16"/>
    <n v="23"/>
  </r>
  <r>
    <n v="12"/>
    <x v="11"/>
    <m/>
    <n v="0"/>
    <n v="0"/>
    <n v="3"/>
    <n v="3"/>
    <n v="3"/>
    <n v="5"/>
    <n v="35"/>
    <n v="35"/>
  </r>
  <r>
    <n v="13"/>
    <x v="12"/>
    <n v="2"/>
    <n v="6"/>
    <n v="6"/>
    <n v="6"/>
    <n v="6"/>
    <n v="6"/>
    <n v="0"/>
    <n v="0"/>
    <n v="0"/>
  </r>
  <r>
    <n v="14"/>
    <x v="13"/>
    <n v="134"/>
    <n v="559"/>
    <n v="570"/>
    <n v="551"/>
    <n v="517"/>
    <n v="1139"/>
    <n v="711"/>
    <n v="657"/>
    <n v="682"/>
  </r>
  <r>
    <n v="15"/>
    <x v="14"/>
    <m/>
    <n v="7"/>
    <n v="8"/>
    <n v="9"/>
    <n v="9"/>
    <n v="9"/>
    <n v="7"/>
    <n v="7"/>
    <n v="0"/>
  </r>
  <r>
    <n v="16"/>
    <x v="15"/>
    <n v="86"/>
    <n v="93"/>
    <n v="67"/>
    <n v="89"/>
    <n v="99"/>
    <n v="97"/>
    <n v="115"/>
    <n v="151"/>
    <n v="163"/>
  </r>
  <r>
    <n v="17"/>
    <x v="16"/>
    <n v="4"/>
    <n v="7"/>
    <n v="7"/>
    <n v="7"/>
    <n v="15"/>
    <n v="7"/>
    <n v="7"/>
    <n v="6"/>
    <n v="6"/>
  </r>
  <r>
    <n v="18"/>
    <x v="17"/>
    <n v="17"/>
    <n v="12"/>
    <n v="20"/>
    <n v="24"/>
    <n v="99"/>
    <n v="90"/>
    <n v="29"/>
    <n v="25"/>
    <n v="28"/>
  </r>
  <r>
    <n v="19"/>
    <x v="18"/>
    <n v="232"/>
    <n v="273"/>
    <n v="279"/>
    <n v="350"/>
    <n v="337"/>
    <n v="323"/>
    <n v="340"/>
    <n v="338"/>
    <n v="350"/>
  </r>
  <r>
    <n v="20"/>
    <x v="19"/>
    <n v="7"/>
    <n v="12"/>
    <n v="7"/>
    <n v="7"/>
    <n v="10"/>
    <n v="16"/>
    <n v="0"/>
    <n v="7"/>
    <n v="10"/>
  </r>
  <r>
    <n v="21"/>
    <x v="20"/>
    <n v="8"/>
    <n v="51"/>
    <n v="33"/>
    <n v="31"/>
    <n v="15"/>
    <n v="18"/>
    <n v="10"/>
    <n v="1"/>
    <n v="15"/>
  </r>
  <r>
    <n v="22"/>
    <x v="21"/>
    <n v="22"/>
    <n v="24"/>
    <n v="28"/>
    <n v="30"/>
    <n v="53"/>
    <n v="48"/>
    <n v="65"/>
    <n v="65"/>
    <n v="58"/>
  </r>
  <r>
    <n v="23"/>
    <x v="22"/>
    <m/>
    <n v="16"/>
    <n v="16"/>
    <n v="16"/>
    <n v="6"/>
    <n v="11"/>
    <n v="14"/>
    <n v="9"/>
    <n v="15"/>
  </r>
  <r>
    <n v="24"/>
    <x v="23"/>
    <n v="20"/>
    <n v="20"/>
    <n v="20"/>
    <n v="20"/>
    <n v="20"/>
    <n v="0"/>
    <n v="20"/>
    <n v="32"/>
    <n v="32"/>
  </r>
  <r>
    <n v="25"/>
    <x v="24"/>
    <n v="8"/>
    <n v="8"/>
    <n v="7"/>
    <n v="10"/>
    <n v="8"/>
    <n v="27"/>
    <n v="17"/>
    <n v="14"/>
    <n v="45"/>
  </r>
  <r>
    <n v="26"/>
    <x v="25"/>
    <n v="61"/>
    <n v="89"/>
    <n v="84"/>
    <n v="87"/>
    <n v="95"/>
    <n v="97"/>
    <n v="105"/>
    <n v="75"/>
    <n v="84"/>
  </r>
  <r>
    <n v="27"/>
    <x v="26"/>
    <n v="16"/>
    <n v="32"/>
    <n v="36"/>
    <n v="38"/>
    <n v="29"/>
    <n v="10"/>
    <n v="27"/>
    <n v="22"/>
    <n v="24"/>
  </r>
  <r>
    <n v="28"/>
    <x v="27"/>
    <n v="4"/>
    <n v="33"/>
    <n v="34"/>
    <n v="38"/>
    <n v="40"/>
    <n v="40"/>
    <n v="39"/>
    <n v="38"/>
    <n v="68"/>
  </r>
  <r>
    <n v="29"/>
    <x v="28"/>
    <n v="15"/>
    <n v="16"/>
    <n v="16"/>
    <n v="17"/>
    <n v="2"/>
    <n v="4"/>
    <n v="4"/>
    <n v="4"/>
    <n v="4"/>
  </r>
  <r>
    <n v="30"/>
    <x v="29"/>
    <n v="998"/>
    <n v="884"/>
    <n v="877"/>
    <n v="1071"/>
    <n v="1073"/>
    <n v="564"/>
    <n v="1077"/>
    <n v="1070"/>
    <n v="1076"/>
  </r>
  <r>
    <n v="31"/>
    <x v="30"/>
    <m/>
    <n v="2"/>
    <n v="15"/>
    <n v="27"/>
    <n v="22"/>
    <n v="8"/>
    <n v="34"/>
    <n v="34"/>
    <n v="39"/>
  </r>
  <r>
    <n v="32"/>
    <x v="31"/>
    <n v="4"/>
    <n v="5"/>
    <n v="5"/>
    <n v="3"/>
    <n v="5"/>
    <n v="9"/>
    <n v="3"/>
    <n v="2"/>
    <n v="1"/>
  </r>
  <r>
    <n v="33"/>
    <x v="32"/>
    <m/>
    <n v="3"/>
    <n v="3"/>
    <n v="3"/>
    <n v="6"/>
    <n v="6"/>
    <n v="2"/>
    <n v="2"/>
    <n v="2"/>
  </r>
  <r>
    <n v="34"/>
    <x v="33"/>
    <n v="90"/>
    <n v="137"/>
    <n v="130"/>
    <n v="158"/>
    <n v="156"/>
    <n v="152"/>
    <n v="189"/>
    <n v="179"/>
    <n v="179"/>
  </r>
  <r>
    <n v="35"/>
    <x v="34"/>
    <n v="469"/>
    <n v="625"/>
    <n v="787"/>
    <n v="615"/>
    <n v="569"/>
    <n v="604"/>
    <n v="800"/>
    <n v="552"/>
    <n v="549"/>
  </r>
  <r>
    <n v="36"/>
    <x v="35"/>
    <n v="3"/>
    <n v="8"/>
    <n v="8"/>
    <n v="11"/>
    <n v="3"/>
    <n v="11"/>
    <n v="4"/>
    <n v="4"/>
    <n v="8"/>
  </r>
  <r>
    <n v="37"/>
    <x v="36"/>
    <m/>
    <n v="2"/>
    <n v="12"/>
    <n v="3"/>
    <n v="4"/>
    <n v="4"/>
    <n v="9"/>
    <n v="6"/>
    <n v="8"/>
  </r>
  <r>
    <n v="38"/>
    <x v="37"/>
    <n v="76"/>
    <n v="141"/>
    <n v="20"/>
    <n v="27"/>
    <n v="25"/>
    <n v="29"/>
    <n v="28"/>
    <n v="25"/>
    <n v="25"/>
  </r>
  <r>
    <n v="39"/>
    <x v="38"/>
    <n v="50"/>
    <n v="72"/>
    <n v="75"/>
    <n v="72"/>
    <n v="89"/>
    <n v="51"/>
    <n v="90"/>
    <n v="73"/>
    <n v="74"/>
  </r>
  <r>
    <n v="40"/>
    <x v="39"/>
    <n v="5"/>
    <n v="41"/>
    <n v="44"/>
    <n v="47"/>
    <n v="53"/>
    <n v="51"/>
    <n v="48"/>
    <n v="89"/>
    <n v="91"/>
  </r>
  <r>
    <n v="41"/>
    <x v="40"/>
    <n v="14"/>
    <n v="166"/>
    <n v="162"/>
    <n v="156"/>
    <n v="156"/>
    <n v="156"/>
    <n v="94"/>
    <n v="239"/>
    <n v="109"/>
  </r>
  <r>
    <n v="42"/>
    <x v="41"/>
    <n v="55"/>
    <n v="61"/>
    <n v="62"/>
    <n v="66"/>
    <n v="61"/>
    <n v="17"/>
    <n v="66"/>
    <n v="60"/>
    <n v="75"/>
  </r>
  <r>
    <n v="43"/>
    <x v="42"/>
    <n v="30"/>
    <n v="47"/>
    <n v="47"/>
    <n v="30"/>
    <n v="7"/>
    <n v="19"/>
    <n v="9"/>
    <n v="6"/>
    <n v="6"/>
  </r>
  <r>
    <n v="44"/>
    <x v="43"/>
    <n v="85"/>
    <n v="25"/>
    <n v="25"/>
    <n v="321"/>
    <n v="21"/>
    <n v="25"/>
    <n v="23"/>
    <n v="12"/>
    <n v="244"/>
  </r>
  <r>
    <n v="45"/>
    <x v="44"/>
    <n v="7"/>
    <n v="22"/>
    <n v="19"/>
    <n v="22"/>
    <n v="19"/>
    <n v="26"/>
    <n v="24"/>
    <n v="10"/>
    <n v="3"/>
  </r>
  <r>
    <n v="46"/>
    <x v="45"/>
    <n v="21"/>
    <n v="17"/>
    <n v="15"/>
    <n v="6"/>
    <n v="6"/>
    <n v="63"/>
    <n v="14"/>
    <n v="12"/>
    <n v="12"/>
  </r>
  <r>
    <n v="47"/>
    <x v="46"/>
    <n v="4"/>
    <n v="0"/>
    <n v="2"/>
    <n v="2"/>
    <m/>
    <n v="1"/>
    <n v="27"/>
    <n v="1"/>
    <n v="1"/>
  </r>
  <r>
    <n v="48"/>
    <x v="47"/>
    <n v="42"/>
    <n v="42"/>
    <n v="39"/>
    <n v="3"/>
    <n v="55"/>
    <n v="54"/>
    <n v="7"/>
    <n v="47"/>
    <n v="76"/>
  </r>
  <r>
    <n v="49"/>
    <x v="48"/>
    <n v="18"/>
    <n v="18"/>
    <n v="17"/>
    <n v="14"/>
    <n v="48"/>
    <n v="48"/>
    <n v="42"/>
    <n v="42"/>
    <n v="43"/>
  </r>
  <r>
    <n v="50"/>
    <x v="49"/>
    <m/>
    <n v="0"/>
    <n v="3"/>
    <n v="17"/>
    <n v="10"/>
    <n v="10"/>
    <n v="10"/>
    <n v="10"/>
    <n v="40"/>
  </r>
  <r>
    <n v="51"/>
    <x v="50"/>
    <n v="8"/>
    <n v="11"/>
    <n v="10"/>
    <n v="18"/>
    <n v="13"/>
    <n v="7"/>
    <n v="18"/>
    <n v="46"/>
    <n v="49"/>
  </r>
  <r>
    <n v="52"/>
    <x v="51"/>
    <m/>
    <n v="3"/>
    <n v="5"/>
    <n v="7"/>
    <n v="9"/>
    <n v="5"/>
    <n v="6"/>
    <n v="11"/>
    <n v="18"/>
  </r>
  <r>
    <n v="53"/>
    <x v="52"/>
    <n v="2"/>
    <n v="25"/>
    <n v="23"/>
    <n v="24"/>
    <n v="23"/>
    <n v="3"/>
    <n v="27"/>
    <n v="22"/>
    <n v="18"/>
  </r>
  <r>
    <n v="54"/>
    <x v="53"/>
    <n v="57"/>
    <n v="84"/>
    <n v="84"/>
    <n v="63"/>
    <n v="101"/>
    <n v="48"/>
    <n v="67"/>
    <n v="64"/>
    <n v="64"/>
  </r>
  <r>
    <n v="55"/>
    <x v="54"/>
    <n v="73"/>
    <n v="12"/>
    <n v="12"/>
    <n v="8"/>
    <n v="12"/>
    <n v="16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27A49E-B192-3548-8116-BC4A501D9503}" name="PivotTable3" cacheId="2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N4:O8" firstHeaderRow="1" firstDataRow="1" firstDataCol="1"/>
  <pivotFields count="10"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Items count="1">
    <i/>
  </colItems>
  <dataFields count="4">
    <dataField name="2016" fld="2" subtotal="average" baseField="0" baseItem="0"/>
    <dataField name="2017" fld="3" subtotal="average" baseField="0" baseItem="0"/>
    <dataField name="2018" fld="4" subtotal="average" baseField="0" baseItem="0"/>
    <dataField name="2019" fld="5" subtotal="average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6BEF8D-9CE7-A447-A06D-C4ECCC1A7928}" name="PivotTable5" cacheId="3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Q6:R15" firstHeaderRow="1" firstDataRow="1" firstDataCol="1" rowPageCount="1" colPageCount="1"/>
  <pivotFields count="11">
    <pivotField showAll="0"/>
    <pivotField axis="axisPage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rowItems>
  <colItems count="1">
    <i/>
  </colItems>
  <pageFields count="1">
    <pageField fld="1" hier="-1"/>
  </pageFields>
  <dataFields count="9">
    <dataField name="2010" fld="2" baseField="0" baseItem="0"/>
    <dataField name="2011" fld="3" baseField="0" baseItem="0"/>
    <dataField name="2012" fld="4" baseField="0" baseItem="0"/>
    <dataField name="2013" fld="5" baseField="0" baseItem="0"/>
    <dataField name="2014" fld="6" baseField="0" baseItem="0"/>
    <dataField name="2015" fld="7" baseField="0" baseItem="0"/>
    <dataField name="2016" fld="8" baseField="0" baseItem="0"/>
    <dataField name="2017" fld="9" baseField="0" baseItem="0"/>
    <dataField name="2018" fld="10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"/>
  <sheetViews>
    <sheetView topLeftCell="A9" zoomScaleNormal="219" workbookViewId="0">
      <selection activeCell="G5" sqref="G5"/>
    </sheetView>
  </sheetViews>
  <sheetFormatPr baseColWidth="10" defaultRowHeight="16" x14ac:dyDescent="0.2"/>
  <cols>
    <col min="7" max="7" width="17.6640625" bestFit="1" customWidth="1"/>
    <col min="14" max="14" width="6.6640625" bestFit="1" customWidth="1"/>
    <col min="15" max="15" width="12.83203125" bestFit="1" customWidth="1"/>
    <col min="16" max="17" width="12.1640625" bestFit="1" customWidth="1"/>
    <col min="18" max="18" width="17.6640625" bestFit="1" customWidth="1"/>
  </cols>
  <sheetData>
    <row r="1" spans="1:15" s="1" customFormat="1" x14ac:dyDescent="0.2">
      <c r="A1" s="1" t="s">
        <v>0</v>
      </c>
      <c r="B1" s="1" t="s">
        <v>1</v>
      </c>
      <c r="C1" s="2" t="s">
        <v>2</v>
      </c>
      <c r="D1" s="12" t="s">
        <v>3</v>
      </c>
      <c r="E1" s="1" t="s">
        <v>4</v>
      </c>
      <c r="F1" s="1" t="s">
        <v>5</v>
      </c>
      <c r="G1" s="2" t="s">
        <v>88</v>
      </c>
      <c r="H1" s="12" t="s">
        <v>89</v>
      </c>
      <c r="I1" s="12" t="s">
        <v>90</v>
      </c>
      <c r="J1" s="12" t="s">
        <v>91</v>
      </c>
      <c r="K1" s="1" t="s">
        <v>6</v>
      </c>
      <c r="L1" s="1" t="s">
        <v>7</v>
      </c>
    </row>
    <row r="2" spans="1:15" x14ac:dyDescent="0.2">
      <c r="A2">
        <v>1</v>
      </c>
      <c r="B2" t="s">
        <v>8</v>
      </c>
      <c r="C2">
        <v>995161.29029999999</v>
      </c>
      <c r="D2">
        <v>339010.989</v>
      </c>
      <c r="E2">
        <v>465641</v>
      </c>
      <c r="F2">
        <v>1751099</v>
      </c>
      <c r="G2">
        <f>C2 / 50</f>
        <v>19903.225805999999</v>
      </c>
      <c r="H2">
        <f>D2 / 50</f>
        <v>6780.2197800000004</v>
      </c>
      <c r="I2">
        <f>E2 / 50</f>
        <v>9312.82</v>
      </c>
      <c r="J2">
        <f t="shared" ref="J2:J17" si="0">F2 / 50</f>
        <v>35021.980000000003</v>
      </c>
      <c r="K2">
        <v>63770461.778930701</v>
      </c>
      <c r="L2">
        <v>38770.1655712543</v>
      </c>
    </row>
    <row r="3" spans="1:15" x14ac:dyDescent="0.2">
      <c r="A3">
        <v>2</v>
      </c>
      <c r="B3" t="s">
        <v>9</v>
      </c>
      <c r="C3">
        <v>300400</v>
      </c>
      <c r="D3">
        <v>331889.76380000002</v>
      </c>
      <c r="E3">
        <v>415546</v>
      </c>
      <c r="F3">
        <v>480660</v>
      </c>
      <c r="G3">
        <f>C3 / 50</f>
        <v>6008</v>
      </c>
      <c r="H3">
        <f t="shared" ref="H3:H56" si="1">D3 / 50</f>
        <v>6637.7952760000007</v>
      </c>
      <c r="I3">
        <f t="shared" ref="I3:J56" si="2">E3 / 50</f>
        <v>8310.92</v>
      </c>
      <c r="J3">
        <f t="shared" si="0"/>
        <v>9613.2000000000007</v>
      </c>
      <c r="K3">
        <v>47882527.710388198</v>
      </c>
      <c r="L3">
        <v>37524.950533402698</v>
      </c>
    </row>
    <row r="4" spans="1:15" x14ac:dyDescent="0.2">
      <c r="A4">
        <v>3</v>
      </c>
      <c r="B4" t="s">
        <v>10</v>
      </c>
      <c r="C4">
        <v>572131.14749999996</v>
      </c>
      <c r="D4">
        <v>500662.25170000002</v>
      </c>
      <c r="E4">
        <v>891509</v>
      </c>
      <c r="F4">
        <v>659938</v>
      </c>
      <c r="G4">
        <f t="shared" ref="G4:G56" si="3">C4 / 50</f>
        <v>11442.622949999999</v>
      </c>
      <c r="H4">
        <f t="shared" si="1"/>
        <v>10013.245034</v>
      </c>
      <c r="I4">
        <f t="shared" si="2"/>
        <v>17830.18</v>
      </c>
      <c r="J4">
        <f t="shared" si="0"/>
        <v>13198.76</v>
      </c>
      <c r="K4">
        <v>44950030.473144501</v>
      </c>
      <c r="L4">
        <v>31307.314843433502</v>
      </c>
      <c r="N4" s="6" t="s">
        <v>104</v>
      </c>
    </row>
    <row r="5" spans="1:15" x14ac:dyDescent="0.2">
      <c r="A5">
        <v>4</v>
      </c>
      <c r="B5" t="s">
        <v>11</v>
      </c>
      <c r="C5">
        <v>2007750</v>
      </c>
      <c r="D5">
        <v>2160521.7200000002</v>
      </c>
      <c r="E5">
        <v>17094610</v>
      </c>
      <c r="F5">
        <v>2467594</v>
      </c>
      <c r="G5">
        <f t="shared" si="3"/>
        <v>40155</v>
      </c>
      <c r="H5">
        <f t="shared" si="1"/>
        <v>43210.434400000006</v>
      </c>
      <c r="I5">
        <f t="shared" si="2"/>
        <v>341892.2</v>
      </c>
      <c r="J5">
        <f t="shared" si="0"/>
        <v>49351.88</v>
      </c>
      <c r="K5">
        <v>176077742.748108</v>
      </c>
      <c r="L5">
        <v>150987.703638971</v>
      </c>
      <c r="N5" s="11" t="s">
        <v>92</v>
      </c>
      <c r="O5" s="4">
        <v>1270454.0180501819</v>
      </c>
    </row>
    <row r="6" spans="1:15" x14ac:dyDescent="0.2">
      <c r="A6">
        <v>5</v>
      </c>
      <c r="B6" t="s">
        <v>12</v>
      </c>
      <c r="C6">
        <v>1309560.6100000001</v>
      </c>
      <c r="D6">
        <v>2454866.4559999998</v>
      </c>
      <c r="E6">
        <v>20209194</v>
      </c>
      <c r="F6">
        <v>2349852</v>
      </c>
      <c r="G6">
        <f t="shared" si="3"/>
        <v>26191.212200000002</v>
      </c>
      <c r="H6">
        <f t="shared" si="1"/>
        <v>49097.329119999995</v>
      </c>
      <c r="I6">
        <f t="shared" si="2"/>
        <v>404183.88</v>
      </c>
      <c r="J6">
        <f t="shared" si="0"/>
        <v>46997.04</v>
      </c>
      <c r="K6">
        <v>15408538.225097699</v>
      </c>
      <c r="L6">
        <v>23338.6119476204</v>
      </c>
      <c r="N6" s="11" t="s">
        <v>93</v>
      </c>
      <c r="O6" s="4">
        <v>1591213.6921909091</v>
      </c>
    </row>
    <row r="7" spans="1:15" x14ac:dyDescent="0.2">
      <c r="A7">
        <v>6</v>
      </c>
      <c r="B7" t="s">
        <v>13</v>
      </c>
      <c r="C7">
        <v>223582.08960000001</v>
      </c>
      <c r="D7">
        <v>440166.6667</v>
      </c>
      <c r="E7">
        <v>486306</v>
      </c>
      <c r="F7">
        <v>503731</v>
      </c>
      <c r="G7">
        <f t="shared" si="3"/>
        <v>4471.6417920000004</v>
      </c>
      <c r="H7">
        <f t="shared" si="1"/>
        <v>8803.3333340000008</v>
      </c>
      <c r="I7">
        <f t="shared" si="2"/>
        <v>9726.1200000000008</v>
      </c>
      <c r="J7">
        <f t="shared" si="0"/>
        <v>10074.620000000001</v>
      </c>
      <c r="K7">
        <v>71541340.305847198</v>
      </c>
      <c r="L7">
        <v>39962.5498346815</v>
      </c>
      <c r="N7" s="11" t="s">
        <v>94</v>
      </c>
      <c r="O7" s="4">
        <v>2162848.418181818</v>
      </c>
    </row>
    <row r="8" spans="1:15" x14ac:dyDescent="0.2">
      <c r="A8">
        <v>7</v>
      </c>
      <c r="B8" t="s">
        <v>14</v>
      </c>
      <c r="C8">
        <v>225000</v>
      </c>
      <c r="D8">
        <v>447058.8235</v>
      </c>
      <c r="E8">
        <v>893033</v>
      </c>
      <c r="F8">
        <v>843694</v>
      </c>
      <c r="G8">
        <f t="shared" si="3"/>
        <v>4500</v>
      </c>
      <c r="H8">
        <f t="shared" si="1"/>
        <v>8941.1764700000003</v>
      </c>
      <c r="I8">
        <f t="shared" si="2"/>
        <v>17860.66</v>
      </c>
      <c r="J8">
        <f t="shared" si="0"/>
        <v>16873.88</v>
      </c>
      <c r="K8">
        <v>29144181.350768998</v>
      </c>
      <c r="L8">
        <v>22305.302066661799</v>
      </c>
      <c r="N8" s="11" t="s">
        <v>95</v>
      </c>
      <c r="O8" s="4">
        <v>9416857.6181818191</v>
      </c>
    </row>
    <row r="9" spans="1:15" x14ac:dyDescent="0.2">
      <c r="A9">
        <v>8</v>
      </c>
      <c r="B9" t="s">
        <v>15</v>
      </c>
      <c r="C9">
        <v>1203649.635</v>
      </c>
      <c r="D9">
        <v>1154392.52</v>
      </c>
      <c r="E9">
        <v>843802</v>
      </c>
      <c r="F9">
        <v>869849</v>
      </c>
      <c r="G9">
        <f t="shared" si="3"/>
        <v>24072.992699999999</v>
      </c>
      <c r="H9">
        <f t="shared" si="1"/>
        <v>23087.850399999999</v>
      </c>
      <c r="I9">
        <f t="shared" si="2"/>
        <v>16876.04</v>
      </c>
      <c r="J9">
        <f t="shared" si="0"/>
        <v>17396.98</v>
      </c>
      <c r="K9">
        <v>21022590.131286599</v>
      </c>
      <c r="L9">
        <v>21705.411630312599</v>
      </c>
    </row>
    <row r="10" spans="1:15" x14ac:dyDescent="0.2">
      <c r="A10">
        <v>9</v>
      </c>
      <c r="B10" t="s">
        <v>16</v>
      </c>
      <c r="C10">
        <v>2143072.2889999999</v>
      </c>
      <c r="D10">
        <v>2111708.861</v>
      </c>
      <c r="E10">
        <v>2580000</v>
      </c>
      <c r="F10">
        <v>2050262</v>
      </c>
      <c r="G10">
        <f t="shared" si="3"/>
        <v>42861.445779999995</v>
      </c>
      <c r="H10">
        <f t="shared" si="1"/>
        <v>42234.177219999998</v>
      </c>
      <c r="I10">
        <f t="shared" si="2"/>
        <v>51600</v>
      </c>
      <c r="J10">
        <f t="shared" si="0"/>
        <v>41005.24</v>
      </c>
      <c r="K10">
        <v>61243774.420959502</v>
      </c>
      <c r="L10">
        <v>40104.415980161502</v>
      </c>
    </row>
    <row r="11" spans="1:15" x14ac:dyDescent="0.2">
      <c r="A11">
        <v>10</v>
      </c>
      <c r="B11" t="s">
        <v>17</v>
      </c>
      <c r="C11">
        <v>303125</v>
      </c>
      <c r="D11">
        <v>365094.33960000001</v>
      </c>
      <c r="E11">
        <v>475391</v>
      </c>
      <c r="F11">
        <v>874150</v>
      </c>
      <c r="G11">
        <f t="shared" si="3"/>
        <v>6062.5</v>
      </c>
      <c r="H11">
        <f t="shared" si="1"/>
        <v>7301.8867920000002</v>
      </c>
      <c r="I11">
        <f t="shared" si="2"/>
        <v>9507.82</v>
      </c>
      <c r="J11">
        <f t="shared" si="0"/>
        <v>17483</v>
      </c>
      <c r="K11">
        <v>23285233.9252319</v>
      </c>
      <c r="L11">
        <v>24022.764620783699</v>
      </c>
    </row>
    <row r="12" spans="1:15" x14ac:dyDescent="0.2">
      <c r="A12">
        <v>11</v>
      </c>
      <c r="B12" t="s">
        <v>18</v>
      </c>
      <c r="C12">
        <v>1312820.513</v>
      </c>
      <c r="D12">
        <v>1723295.4550000001</v>
      </c>
      <c r="E12">
        <v>2691503</v>
      </c>
      <c r="F12">
        <v>1749432</v>
      </c>
      <c r="G12">
        <f t="shared" si="3"/>
        <v>26256.410260000001</v>
      </c>
      <c r="H12">
        <f t="shared" si="1"/>
        <v>34465.909100000004</v>
      </c>
      <c r="I12">
        <f t="shared" si="2"/>
        <v>53830.06</v>
      </c>
      <c r="J12">
        <f t="shared" si="0"/>
        <v>34988.639999999999</v>
      </c>
      <c r="K12">
        <v>38222018.316040002</v>
      </c>
      <c r="L12">
        <v>26788.3018783796</v>
      </c>
    </row>
    <row r="13" spans="1:15" x14ac:dyDescent="0.2">
      <c r="A13">
        <v>12</v>
      </c>
      <c r="B13" t="s">
        <v>19</v>
      </c>
      <c r="C13">
        <v>646590.90910000005</v>
      </c>
      <c r="D13">
        <v>491666.6667</v>
      </c>
      <c r="E13">
        <v>92453</v>
      </c>
      <c r="F13">
        <v>2288000</v>
      </c>
      <c r="G13">
        <f t="shared" si="3"/>
        <v>12931.818182000001</v>
      </c>
      <c r="H13">
        <f t="shared" si="1"/>
        <v>9833.3333340000008</v>
      </c>
      <c r="I13">
        <f t="shared" si="2"/>
        <v>1849.06</v>
      </c>
      <c r="J13">
        <f t="shared" si="0"/>
        <v>45760</v>
      </c>
      <c r="K13">
        <v>35719112.415527299</v>
      </c>
      <c r="L13">
        <v>31637.817423796201</v>
      </c>
    </row>
    <row r="14" spans="1:15" x14ac:dyDescent="0.2">
      <c r="A14">
        <v>13</v>
      </c>
      <c r="B14" t="s">
        <v>20</v>
      </c>
      <c r="C14">
        <v>393137.2549</v>
      </c>
      <c r="D14">
        <v>353985.50719999999</v>
      </c>
      <c r="E14">
        <v>232566</v>
      </c>
      <c r="F14">
        <v>526408</v>
      </c>
      <c r="G14">
        <f t="shared" si="3"/>
        <v>7862.7450980000003</v>
      </c>
      <c r="H14">
        <f t="shared" si="1"/>
        <v>7079.7101439999997</v>
      </c>
      <c r="I14">
        <f t="shared" si="2"/>
        <v>4651.32</v>
      </c>
      <c r="J14">
        <f t="shared" si="0"/>
        <v>10528.16</v>
      </c>
      <c r="K14">
        <v>34118277.181457497</v>
      </c>
      <c r="L14">
        <v>27136.075711541402</v>
      </c>
    </row>
    <row r="15" spans="1:15" x14ac:dyDescent="0.2">
      <c r="A15">
        <v>14</v>
      </c>
      <c r="B15" t="s">
        <v>21</v>
      </c>
      <c r="C15">
        <v>898871.64740000002</v>
      </c>
      <c r="D15">
        <v>858518.51850000001</v>
      </c>
      <c r="E15">
        <v>1406543</v>
      </c>
      <c r="F15">
        <v>1089091</v>
      </c>
      <c r="G15">
        <f t="shared" si="3"/>
        <v>17977.432948000001</v>
      </c>
      <c r="H15">
        <f t="shared" si="1"/>
        <v>17170.370370000001</v>
      </c>
      <c r="I15">
        <f t="shared" si="2"/>
        <v>28130.86</v>
      </c>
      <c r="J15">
        <f t="shared" si="0"/>
        <v>21781.82</v>
      </c>
      <c r="K15">
        <v>20736554.407348599</v>
      </c>
      <c r="L15">
        <v>21565.859394552201</v>
      </c>
    </row>
    <row r="16" spans="1:15" x14ac:dyDescent="0.2">
      <c r="A16">
        <v>15</v>
      </c>
      <c r="B16" t="s">
        <v>22</v>
      </c>
      <c r="C16">
        <v>1091666.6669999999</v>
      </c>
      <c r="D16">
        <v>232978.72339999999</v>
      </c>
      <c r="E16">
        <v>589815</v>
      </c>
      <c r="F16">
        <v>241818</v>
      </c>
      <c r="G16">
        <f t="shared" si="3"/>
        <v>21833.333339999997</v>
      </c>
      <c r="H16">
        <f t="shared" si="1"/>
        <v>4659.5744679999998</v>
      </c>
      <c r="I16">
        <f t="shared" si="2"/>
        <v>11796.3</v>
      </c>
      <c r="J16">
        <f t="shared" si="0"/>
        <v>4836.3599999999997</v>
      </c>
      <c r="K16">
        <v>23563061.041625999</v>
      </c>
      <c r="L16">
        <v>21504.551357817902</v>
      </c>
    </row>
    <row r="17" spans="1:12" x14ac:dyDescent="0.2">
      <c r="A17">
        <v>16</v>
      </c>
      <c r="B17" t="s">
        <v>23</v>
      </c>
      <c r="C17">
        <v>1808488.372</v>
      </c>
      <c r="D17">
        <v>1714340.102</v>
      </c>
      <c r="E17">
        <v>3787813</v>
      </c>
      <c r="F17">
        <v>1784823</v>
      </c>
      <c r="G17">
        <f t="shared" si="3"/>
        <v>36169.767439999996</v>
      </c>
      <c r="H17">
        <f t="shared" si="1"/>
        <v>34286.802040000002</v>
      </c>
      <c r="I17">
        <f t="shared" si="2"/>
        <v>75756.259999999995</v>
      </c>
      <c r="J17">
        <f t="shared" si="0"/>
        <v>35696.46</v>
      </c>
      <c r="K17">
        <v>12620515.717468301</v>
      </c>
      <c r="L17">
        <v>27670.169915754599</v>
      </c>
    </row>
    <row r="18" spans="1:12" x14ac:dyDescent="0.2">
      <c r="A18">
        <v>17</v>
      </c>
      <c r="B18" t="s">
        <v>24</v>
      </c>
      <c r="C18">
        <v>570930.23259999999</v>
      </c>
      <c r="D18">
        <v>173076.92310000001</v>
      </c>
      <c r="E18">
        <v>400403</v>
      </c>
      <c r="F18">
        <v>201613</v>
      </c>
      <c r="G18">
        <f t="shared" si="3"/>
        <v>11418.604652</v>
      </c>
      <c r="H18">
        <f t="shared" si="1"/>
        <v>3461.5384620000004</v>
      </c>
      <c r="I18">
        <f t="shared" si="2"/>
        <v>8008.06</v>
      </c>
      <c r="J18">
        <f t="shared" si="2"/>
        <v>4032.26</v>
      </c>
      <c r="K18">
        <v>37200535.029418901</v>
      </c>
      <c r="L18">
        <v>36886.899781119799</v>
      </c>
    </row>
    <row r="19" spans="1:12" x14ac:dyDescent="0.2">
      <c r="A19">
        <v>18</v>
      </c>
      <c r="B19" t="s">
        <v>25</v>
      </c>
      <c r="C19">
        <v>705882.35290000006</v>
      </c>
      <c r="D19">
        <v>1015894.04</v>
      </c>
      <c r="E19">
        <v>790185</v>
      </c>
      <c r="F19">
        <v>1146743</v>
      </c>
      <c r="G19">
        <f t="shared" si="3"/>
        <v>14117.647058</v>
      </c>
      <c r="H19">
        <f t="shared" si="1"/>
        <v>20317.880799999999</v>
      </c>
      <c r="I19">
        <f t="shared" si="2"/>
        <v>15803.7</v>
      </c>
      <c r="J19">
        <f t="shared" si="2"/>
        <v>22934.86</v>
      </c>
      <c r="K19">
        <v>46995477.478332497</v>
      </c>
      <c r="L19">
        <v>48549.004617915103</v>
      </c>
    </row>
    <row r="20" spans="1:12" x14ac:dyDescent="0.2">
      <c r="A20">
        <v>19</v>
      </c>
      <c r="B20" t="s">
        <v>26</v>
      </c>
      <c r="C20">
        <v>488837.08730000001</v>
      </c>
      <c r="D20">
        <v>498719.59029999998</v>
      </c>
      <c r="E20">
        <v>903061</v>
      </c>
      <c r="F20">
        <v>552702</v>
      </c>
      <c r="G20">
        <f t="shared" si="3"/>
        <v>9776.7417459999997</v>
      </c>
      <c r="H20">
        <f t="shared" si="1"/>
        <v>9974.3918059999996</v>
      </c>
      <c r="I20">
        <f t="shared" si="2"/>
        <v>18061.22</v>
      </c>
      <c r="J20">
        <f t="shared" si="2"/>
        <v>11054.04</v>
      </c>
      <c r="K20">
        <v>27051213.4530029</v>
      </c>
      <c r="L20">
        <v>26454.269211321302</v>
      </c>
    </row>
    <row r="21" spans="1:12" x14ac:dyDescent="0.2">
      <c r="A21">
        <v>20</v>
      </c>
      <c r="B21" t="s">
        <v>27</v>
      </c>
      <c r="C21">
        <v>97709.92366</v>
      </c>
      <c r="D21">
        <v>168376.06839999999</v>
      </c>
      <c r="E21">
        <v>250943</v>
      </c>
      <c r="F21">
        <v>144737</v>
      </c>
      <c r="G21">
        <f t="shared" si="3"/>
        <v>1954.1984732000001</v>
      </c>
      <c r="H21">
        <f t="shared" si="1"/>
        <v>3367.5213679999997</v>
      </c>
      <c r="I21">
        <f t="shared" si="2"/>
        <v>5018.8599999999997</v>
      </c>
      <c r="J21">
        <f t="shared" si="2"/>
        <v>2894.74</v>
      </c>
      <c r="K21">
        <v>22698495.717956498</v>
      </c>
      <c r="L21">
        <v>22982.125714953701</v>
      </c>
    </row>
    <row r="22" spans="1:12" x14ac:dyDescent="0.2">
      <c r="A22">
        <v>21</v>
      </c>
      <c r="B22" t="s">
        <v>28</v>
      </c>
      <c r="C22">
        <v>345866.14169999998</v>
      </c>
      <c r="D22">
        <v>866210.04570000002</v>
      </c>
      <c r="E22">
        <v>1030519</v>
      </c>
      <c r="F22">
        <v>859748</v>
      </c>
      <c r="G22">
        <f t="shared" si="3"/>
        <v>6917.3228339999996</v>
      </c>
      <c r="H22">
        <f t="shared" si="1"/>
        <v>17324.200914000001</v>
      </c>
      <c r="I22">
        <f t="shared" si="2"/>
        <v>20610.38</v>
      </c>
      <c r="J22">
        <f t="shared" si="2"/>
        <v>17194.96</v>
      </c>
      <c r="K22">
        <v>33663448.279480003</v>
      </c>
      <c r="L22">
        <v>31136.731890356499</v>
      </c>
    </row>
    <row r="23" spans="1:12" x14ac:dyDescent="0.2">
      <c r="A23">
        <v>22</v>
      </c>
      <c r="B23" t="s">
        <v>29</v>
      </c>
      <c r="C23">
        <v>776685.11239999998</v>
      </c>
      <c r="D23">
        <v>671382.63670000003</v>
      </c>
      <c r="E23">
        <v>1696724</v>
      </c>
      <c r="F23">
        <v>1483721</v>
      </c>
      <c r="G23">
        <f t="shared" si="3"/>
        <v>15533.702248</v>
      </c>
      <c r="H23">
        <f t="shared" si="1"/>
        <v>13427.652734000001</v>
      </c>
      <c r="I23">
        <f t="shared" si="2"/>
        <v>33934.480000000003</v>
      </c>
      <c r="J23">
        <f t="shared" si="2"/>
        <v>29674.42</v>
      </c>
      <c r="K23">
        <v>56688145.179138198</v>
      </c>
      <c r="L23">
        <v>39862.749795327902</v>
      </c>
    </row>
    <row r="24" spans="1:12" x14ac:dyDescent="0.2">
      <c r="A24">
        <v>23</v>
      </c>
      <c r="B24" t="s">
        <v>30</v>
      </c>
      <c r="C24">
        <v>586885.24589999998</v>
      </c>
      <c r="D24">
        <v>725376.88439999998</v>
      </c>
      <c r="E24">
        <v>518388</v>
      </c>
      <c r="F24">
        <v>670093</v>
      </c>
      <c r="G24">
        <f t="shared" si="3"/>
        <v>11737.704917999999</v>
      </c>
      <c r="H24">
        <f t="shared" si="1"/>
        <v>14507.537688</v>
      </c>
      <c r="I24">
        <f t="shared" si="2"/>
        <v>10367.76</v>
      </c>
      <c r="J24">
        <f t="shared" si="2"/>
        <v>13401.86</v>
      </c>
      <c r="K24">
        <v>42204384.542602502</v>
      </c>
      <c r="L24">
        <v>32559.076221187399</v>
      </c>
    </row>
    <row r="25" spans="1:12" x14ac:dyDescent="0.2">
      <c r="A25">
        <v>24</v>
      </c>
      <c r="B25" t="s">
        <v>31</v>
      </c>
      <c r="C25">
        <v>141463.41459999999</v>
      </c>
      <c r="D25">
        <v>585643.56440000003</v>
      </c>
      <c r="E25">
        <v>346759</v>
      </c>
      <c r="F25">
        <v>480303</v>
      </c>
      <c r="G25">
        <f t="shared" si="3"/>
        <v>2829.2682919999997</v>
      </c>
      <c r="H25">
        <f t="shared" si="1"/>
        <v>11712.871288</v>
      </c>
      <c r="I25">
        <f t="shared" si="2"/>
        <v>6935.18</v>
      </c>
      <c r="J25">
        <f t="shared" si="2"/>
        <v>9606.06</v>
      </c>
      <c r="K25">
        <v>19072287.823974598</v>
      </c>
      <c r="L25">
        <v>20797.473457854201</v>
      </c>
    </row>
    <row r="26" spans="1:12" x14ac:dyDescent="0.2">
      <c r="A26">
        <v>25</v>
      </c>
      <c r="B26" t="s">
        <v>32</v>
      </c>
      <c r="C26">
        <v>905128.20510000002</v>
      </c>
      <c r="D26">
        <v>413953.48839999997</v>
      </c>
      <c r="E26">
        <v>380328</v>
      </c>
      <c r="F26">
        <v>409524</v>
      </c>
      <c r="G26">
        <f t="shared" si="3"/>
        <v>18102.564102</v>
      </c>
      <c r="H26">
        <f t="shared" si="1"/>
        <v>8279.0697679999994</v>
      </c>
      <c r="I26">
        <f t="shared" si="2"/>
        <v>7606.56</v>
      </c>
      <c r="J26">
        <f t="shared" si="2"/>
        <v>8190.48</v>
      </c>
      <c r="K26">
        <v>45191100.558959998</v>
      </c>
      <c r="L26">
        <v>27712.111091509301</v>
      </c>
    </row>
    <row r="27" spans="1:12" x14ac:dyDescent="0.2">
      <c r="A27">
        <v>26</v>
      </c>
      <c r="B27" t="s">
        <v>33</v>
      </c>
      <c r="C27">
        <v>4491720.43</v>
      </c>
      <c r="D27">
        <v>14092500</v>
      </c>
      <c r="E27">
        <v>5960000</v>
      </c>
      <c r="F27">
        <v>4530878</v>
      </c>
      <c r="G27">
        <f t="shared" si="3"/>
        <v>89834.408599999995</v>
      </c>
      <c r="H27">
        <f t="shared" si="1"/>
        <v>281850</v>
      </c>
      <c r="I27">
        <f t="shared" si="2"/>
        <v>119200</v>
      </c>
      <c r="J27">
        <f t="shared" si="2"/>
        <v>90617.56</v>
      </c>
      <c r="K27">
        <v>10215859.084289599</v>
      </c>
      <c r="L27">
        <v>18552.407581584801</v>
      </c>
    </row>
    <row r="28" spans="1:12" x14ac:dyDescent="0.2">
      <c r="A28">
        <v>27</v>
      </c>
      <c r="B28" t="s">
        <v>34</v>
      </c>
      <c r="C28">
        <v>563786.76470000006</v>
      </c>
      <c r="D28">
        <v>854258.94940000004</v>
      </c>
      <c r="E28">
        <v>479681</v>
      </c>
      <c r="F28">
        <v>837706</v>
      </c>
      <c r="G28">
        <f t="shared" si="3"/>
        <v>11275.735294000002</v>
      </c>
      <c r="H28">
        <f t="shared" si="1"/>
        <v>17085.178988</v>
      </c>
      <c r="I28">
        <f t="shared" si="2"/>
        <v>9593.6200000000008</v>
      </c>
      <c r="J28">
        <f t="shared" si="2"/>
        <v>16754.12</v>
      </c>
      <c r="K28">
        <v>65360039.170105003</v>
      </c>
      <c r="L28">
        <v>40019.185400202601</v>
      </c>
    </row>
    <row r="29" spans="1:12" x14ac:dyDescent="0.2">
      <c r="A29">
        <v>28</v>
      </c>
      <c r="B29" t="s">
        <v>35</v>
      </c>
      <c r="C29">
        <v>3130144.9279999998</v>
      </c>
      <c r="D29">
        <v>3260161.29</v>
      </c>
      <c r="E29">
        <v>1193393</v>
      </c>
      <c r="F29">
        <v>4249524</v>
      </c>
      <c r="G29">
        <f t="shared" si="3"/>
        <v>62602.898559999994</v>
      </c>
      <c r="H29">
        <f t="shared" si="1"/>
        <v>65203.2258</v>
      </c>
      <c r="I29">
        <f t="shared" si="2"/>
        <v>23867.86</v>
      </c>
      <c r="J29">
        <f t="shared" si="2"/>
        <v>84990.48</v>
      </c>
      <c r="K29">
        <v>11684191.118774399</v>
      </c>
      <c r="L29">
        <v>14976.123851369301</v>
      </c>
    </row>
    <row r="30" spans="1:12" x14ac:dyDescent="0.2">
      <c r="A30">
        <v>29</v>
      </c>
      <c r="B30" t="s">
        <v>36</v>
      </c>
      <c r="C30">
        <v>1592537.3130000001</v>
      </c>
      <c r="D30">
        <v>659625.66839999997</v>
      </c>
      <c r="E30">
        <v>347074</v>
      </c>
      <c r="F30">
        <v>1126160</v>
      </c>
      <c r="G30">
        <f t="shared" si="3"/>
        <v>31850.74626</v>
      </c>
      <c r="H30">
        <f t="shared" si="1"/>
        <v>13192.513368</v>
      </c>
      <c r="I30">
        <f t="shared" si="2"/>
        <v>6941.48</v>
      </c>
      <c r="J30">
        <f t="shared" si="2"/>
        <v>22523.200000000001</v>
      </c>
      <c r="K30">
        <v>63262430.073608398</v>
      </c>
      <c r="L30">
        <v>36034.498446969003</v>
      </c>
    </row>
    <row r="31" spans="1:12" x14ac:dyDescent="0.2">
      <c r="A31">
        <v>30</v>
      </c>
      <c r="B31" t="s">
        <v>37</v>
      </c>
      <c r="C31">
        <v>7544585.75</v>
      </c>
      <c r="D31">
        <v>4273664.0080000004</v>
      </c>
      <c r="E31">
        <v>1914962</v>
      </c>
      <c r="F31">
        <v>2902086</v>
      </c>
      <c r="G31">
        <f t="shared" si="3"/>
        <v>150891.715</v>
      </c>
      <c r="H31">
        <f t="shared" si="1"/>
        <v>85473.280160000009</v>
      </c>
      <c r="I31">
        <f t="shared" si="2"/>
        <v>38299.24</v>
      </c>
      <c r="J31">
        <f t="shared" si="2"/>
        <v>58041.72</v>
      </c>
      <c r="K31">
        <v>24995836.2617798</v>
      </c>
      <c r="L31">
        <v>43415.059547857003</v>
      </c>
    </row>
    <row r="32" spans="1:12" x14ac:dyDescent="0.2">
      <c r="A32">
        <v>31</v>
      </c>
      <c r="B32" t="s">
        <v>38</v>
      </c>
      <c r="C32">
        <v>664179.10450000002</v>
      </c>
      <c r="D32">
        <v>763736.26370000001</v>
      </c>
      <c r="E32">
        <v>928415</v>
      </c>
      <c r="F32">
        <v>994444</v>
      </c>
      <c r="G32">
        <f t="shared" si="3"/>
        <v>13283.58209</v>
      </c>
      <c r="H32">
        <f t="shared" si="1"/>
        <v>15274.725274</v>
      </c>
      <c r="I32">
        <f t="shared" si="2"/>
        <v>18568.3</v>
      </c>
      <c r="J32">
        <f t="shared" si="2"/>
        <v>19888.88</v>
      </c>
      <c r="K32">
        <v>49665744.2373657</v>
      </c>
      <c r="L32">
        <v>34419.676527967902</v>
      </c>
    </row>
    <row r="33" spans="1:12" x14ac:dyDescent="0.2">
      <c r="A33">
        <v>32</v>
      </c>
      <c r="B33" t="s">
        <v>39</v>
      </c>
      <c r="C33">
        <v>425141.24290000001</v>
      </c>
      <c r="D33">
        <v>247206.70389999999</v>
      </c>
      <c r="E33">
        <v>264865</v>
      </c>
      <c r="F33">
        <v>527247</v>
      </c>
      <c r="G33">
        <f t="shared" si="3"/>
        <v>8502.8248579999999</v>
      </c>
      <c r="H33">
        <f t="shared" si="1"/>
        <v>4944.134078</v>
      </c>
      <c r="I33">
        <f t="shared" si="2"/>
        <v>5297.3</v>
      </c>
      <c r="J33">
        <f t="shared" si="2"/>
        <v>10544.94</v>
      </c>
      <c r="K33">
        <v>44147812.325195298</v>
      </c>
      <c r="L33">
        <v>29314.3346717928</v>
      </c>
    </row>
    <row r="34" spans="1:12" x14ac:dyDescent="0.2">
      <c r="A34">
        <v>33</v>
      </c>
      <c r="B34" t="s">
        <v>40</v>
      </c>
      <c r="C34">
        <v>181707.31709999999</v>
      </c>
      <c r="D34">
        <v>139436.61970000001</v>
      </c>
      <c r="E34">
        <v>579310</v>
      </c>
      <c r="F34">
        <v>868705</v>
      </c>
      <c r="G34">
        <f t="shared" si="3"/>
        <v>3634.1463419999995</v>
      </c>
      <c r="H34">
        <f t="shared" si="1"/>
        <v>2788.7323940000001</v>
      </c>
      <c r="I34">
        <f t="shared" si="2"/>
        <v>11586.2</v>
      </c>
      <c r="J34">
        <f t="shared" si="2"/>
        <v>17374.099999999999</v>
      </c>
      <c r="K34">
        <v>8897845.1912841797</v>
      </c>
      <c r="L34">
        <v>13120.158719364599</v>
      </c>
    </row>
    <row r="35" spans="1:12" x14ac:dyDescent="0.2">
      <c r="A35">
        <v>34</v>
      </c>
      <c r="B35" t="s">
        <v>41</v>
      </c>
      <c r="C35">
        <v>2128973.8139999998</v>
      </c>
      <c r="D35">
        <v>1616495.0959999999</v>
      </c>
      <c r="E35">
        <v>1863532</v>
      </c>
      <c r="F35">
        <v>2071578</v>
      </c>
      <c r="G35">
        <f t="shared" si="3"/>
        <v>42579.476279999995</v>
      </c>
      <c r="H35">
        <f t="shared" si="1"/>
        <v>32329.901919999997</v>
      </c>
      <c r="I35">
        <f t="shared" si="2"/>
        <v>37270.639999999999</v>
      </c>
      <c r="J35">
        <f t="shared" si="2"/>
        <v>41431.56</v>
      </c>
      <c r="K35">
        <v>62441489.241393998</v>
      </c>
      <c r="L35">
        <v>43152.6256992134</v>
      </c>
    </row>
    <row r="36" spans="1:12" x14ac:dyDescent="0.2">
      <c r="A36">
        <v>35</v>
      </c>
      <c r="B36" t="s">
        <v>42</v>
      </c>
      <c r="C36">
        <v>1257961.9909999999</v>
      </c>
      <c r="D36">
        <v>1171676.892</v>
      </c>
      <c r="E36">
        <v>1344167</v>
      </c>
      <c r="F36">
        <v>1041765</v>
      </c>
      <c r="G36">
        <f t="shared" si="3"/>
        <v>25159.239819999999</v>
      </c>
      <c r="H36">
        <f t="shared" si="1"/>
        <v>23433.537840000001</v>
      </c>
      <c r="I36">
        <f t="shared" si="2"/>
        <v>26883.34</v>
      </c>
      <c r="J36">
        <f t="shared" si="2"/>
        <v>20835.3</v>
      </c>
      <c r="K36">
        <v>23823949.929382298</v>
      </c>
      <c r="L36">
        <v>25020.096969802002</v>
      </c>
    </row>
    <row r="37" spans="1:12" x14ac:dyDescent="0.2">
      <c r="A37">
        <v>36</v>
      </c>
      <c r="B37" t="s">
        <v>43</v>
      </c>
      <c r="C37">
        <v>1352432.432</v>
      </c>
      <c r="D37">
        <v>529487.17949999997</v>
      </c>
      <c r="E37">
        <v>1890252</v>
      </c>
      <c r="F37">
        <v>878276</v>
      </c>
      <c r="G37">
        <f t="shared" si="3"/>
        <v>27048.648639999999</v>
      </c>
      <c r="H37">
        <f t="shared" si="1"/>
        <v>10589.74359</v>
      </c>
      <c r="I37">
        <f t="shared" si="2"/>
        <v>37805.040000000001</v>
      </c>
      <c r="J37">
        <f t="shared" si="2"/>
        <v>17565.52</v>
      </c>
      <c r="K37">
        <v>17884471.286865201</v>
      </c>
      <c r="L37">
        <v>22767.827416215499</v>
      </c>
    </row>
    <row r="38" spans="1:12" x14ac:dyDescent="0.2">
      <c r="A38">
        <v>37</v>
      </c>
      <c r="B38" t="s">
        <v>44</v>
      </c>
      <c r="C38">
        <v>2292467.5320000001</v>
      </c>
      <c r="D38">
        <v>1904353.5619999999</v>
      </c>
      <c r="E38">
        <v>2648093</v>
      </c>
      <c r="F38">
        <v>2045317</v>
      </c>
      <c r="G38">
        <f t="shared" si="3"/>
        <v>45849.350640000004</v>
      </c>
      <c r="H38">
        <f t="shared" si="1"/>
        <v>38087.071239999997</v>
      </c>
      <c r="I38">
        <f t="shared" si="2"/>
        <v>52961.86</v>
      </c>
      <c r="J38">
        <f t="shared" si="2"/>
        <v>40906.339999999997</v>
      </c>
      <c r="K38">
        <v>67470845.989196807</v>
      </c>
      <c r="L38">
        <v>44412.745130362702</v>
      </c>
    </row>
    <row r="39" spans="1:12" x14ac:dyDescent="0.2">
      <c r="A39">
        <v>38</v>
      </c>
      <c r="B39" t="s">
        <v>45</v>
      </c>
      <c r="C39">
        <v>1575229.358</v>
      </c>
      <c r="D39">
        <v>3492548.077</v>
      </c>
      <c r="E39">
        <v>2341791</v>
      </c>
      <c r="F39">
        <v>1625385</v>
      </c>
      <c r="G39">
        <f t="shared" si="3"/>
        <v>31504.587159999999</v>
      </c>
      <c r="H39">
        <f t="shared" si="1"/>
        <v>69850.961540000004</v>
      </c>
      <c r="I39">
        <f t="shared" si="2"/>
        <v>46835.82</v>
      </c>
      <c r="J39">
        <f t="shared" si="2"/>
        <v>32507.7</v>
      </c>
      <c r="K39">
        <v>56943058.651367202</v>
      </c>
      <c r="L39">
        <v>38539.766148481896</v>
      </c>
    </row>
    <row r="40" spans="1:12" x14ac:dyDescent="0.2">
      <c r="A40">
        <v>39</v>
      </c>
      <c r="B40" t="s">
        <v>46</v>
      </c>
      <c r="C40">
        <v>727762.66850000003</v>
      </c>
      <c r="D40">
        <v>702890.17339999997</v>
      </c>
      <c r="E40">
        <v>1216960</v>
      </c>
      <c r="F40">
        <v>1164279</v>
      </c>
      <c r="G40">
        <f t="shared" si="3"/>
        <v>14555.25337</v>
      </c>
      <c r="H40">
        <f t="shared" si="1"/>
        <v>14057.803468</v>
      </c>
      <c r="I40">
        <f t="shared" si="2"/>
        <v>24339.200000000001</v>
      </c>
      <c r="J40">
        <f t="shared" si="2"/>
        <v>23285.58</v>
      </c>
      <c r="K40">
        <v>74923987.694213897</v>
      </c>
      <c r="L40">
        <v>42904.222144330997</v>
      </c>
    </row>
    <row r="41" spans="1:12" x14ac:dyDescent="0.2">
      <c r="A41">
        <v>40</v>
      </c>
      <c r="B41" t="s">
        <v>47</v>
      </c>
      <c r="C41">
        <v>190689.65520000001</v>
      </c>
      <c r="D41">
        <v>317716.53539999999</v>
      </c>
      <c r="E41">
        <v>648624</v>
      </c>
      <c r="F41">
        <v>886239</v>
      </c>
      <c r="G41">
        <f t="shared" si="3"/>
        <v>3813.7931040000003</v>
      </c>
      <c r="H41">
        <f t="shared" si="1"/>
        <v>6354.3307079999995</v>
      </c>
      <c r="I41">
        <f t="shared" si="2"/>
        <v>12972.48</v>
      </c>
      <c r="J41">
        <f t="shared" si="2"/>
        <v>17724.78</v>
      </c>
      <c r="K41">
        <v>52743271.767883301</v>
      </c>
      <c r="L41">
        <v>38889.8945909104</v>
      </c>
    </row>
    <row r="42" spans="1:12" x14ac:dyDescent="0.2">
      <c r="A42">
        <v>41</v>
      </c>
      <c r="B42" t="s">
        <v>48</v>
      </c>
      <c r="C42">
        <v>1418802.774</v>
      </c>
      <c r="D42">
        <v>1881158.9550000001</v>
      </c>
      <c r="E42">
        <v>4465223</v>
      </c>
      <c r="F42">
        <v>515846</v>
      </c>
      <c r="G42">
        <f t="shared" si="3"/>
        <v>28376.055479999999</v>
      </c>
      <c r="H42">
        <f t="shared" si="1"/>
        <v>37623.179100000001</v>
      </c>
      <c r="I42">
        <f t="shared" si="2"/>
        <v>89304.46</v>
      </c>
      <c r="J42">
        <f t="shared" si="2"/>
        <v>10316.92</v>
      </c>
      <c r="K42">
        <v>24585968.234069798</v>
      </c>
      <c r="L42">
        <v>23866.328178908199</v>
      </c>
    </row>
    <row r="43" spans="1:12" x14ac:dyDescent="0.2">
      <c r="A43">
        <v>42</v>
      </c>
      <c r="B43" t="s">
        <v>49</v>
      </c>
      <c r="C43">
        <v>1735051.5460000001</v>
      </c>
      <c r="D43">
        <v>1568495.575</v>
      </c>
      <c r="E43">
        <v>1334932</v>
      </c>
      <c r="F43">
        <v>1693870</v>
      </c>
      <c r="G43">
        <f t="shared" si="3"/>
        <v>34701.030920000005</v>
      </c>
      <c r="H43">
        <f t="shared" si="1"/>
        <v>31369.911499999998</v>
      </c>
      <c r="I43">
        <f t="shared" si="2"/>
        <v>26698.639999999999</v>
      </c>
      <c r="J43">
        <f t="shared" si="2"/>
        <v>33877.4</v>
      </c>
      <c r="K43">
        <v>89894372.210998505</v>
      </c>
      <c r="L43">
        <v>47825.862926598304</v>
      </c>
    </row>
    <row r="44" spans="1:12" x14ac:dyDescent="0.2">
      <c r="A44">
        <v>43</v>
      </c>
      <c r="B44" t="s">
        <v>50</v>
      </c>
      <c r="C44">
        <v>659467.45559999999</v>
      </c>
      <c r="D44">
        <v>1250373.1340000001</v>
      </c>
      <c r="E44">
        <v>726136</v>
      </c>
      <c r="F44">
        <v>1161161</v>
      </c>
      <c r="G44">
        <f t="shared" si="3"/>
        <v>13189.349112</v>
      </c>
      <c r="H44">
        <f t="shared" si="1"/>
        <v>25007.462680000001</v>
      </c>
      <c r="I44">
        <f t="shared" si="2"/>
        <v>14522.72</v>
      </c>
      <c r="J44">
        <f t="shared" si="2"/>
        <v>23223.22</v>
      </c>
      <c r="K44">
        <v>14507643.2044678</v>
      </c>
      <c r="L44">
        <v>21786.3746600921</v>
      </c>
    </row>
    <row r="45" spans="1:12" x14ac:dyDescent="0.2">
      <c r="A45">
        <v>44</v>
      </c>
      <c r="B45" t="s">
        <v>51</v>
      </c>
      <c r="C45">
        <v>339179.10450000002</v>
      </c>
      <c r="D45">
        <v>518181.81819999998</v>
      </c>
      <c r="E45">
        <v>475221</v>
      </c>
      <c r="F45">
        <v>533929</v>
      </c>
      <c r="G45">
        <f t="shared" si="3"/>
        <v>6783.5820899999999</v>
      </c>
      <c r="H45">
        <f t="shared" si="1"/>
        <v>10363.636364</v>
      </c>
      <c r="I45">
        <f t="shared" si="2"/>
        <v>9504.42</v>
      </c>
      <c r="J45">
        <f t="shared" si="2"/>
        <v>10678.58</v>
      </c>
      <c r="K45">
        <v>41059796.677246101</v>
      </c>
      <c r="L45">
        <v>29078.838498561701</v>
      </c>
    </row>
    <row r="46" spans="1:12" x14ac:dyDescent="0.2">
      <c r="A46">
        <v>45</v>
      </c>
      <c r="B46" t="s">
        <v>52</v>
      </c>
      <c r="C46">
        <v>263879.59869999997</v>
      </c>
      <c r="D46">
        <v>147147.65100000001</v>
      </c>
      <c r="E46">
        <v>491054</v>
      </c>
      <c r="F46">
        <v>166808</v>
      </c>
      <c r="G46">
        <f t="shared" si="3"/>
        <v>5277.591973999999</v>
      </c>
      <c r="H46">
        <f t="shared" si="1"/>
        <v>2942.9530200000004</v>
      </c>
      <c r="I46">
        <f t="shared" si="2"/>
        <v>9821.08</v>
      </c>
      <c r="J46">
        <f t="shared" si="2"/>
        <v>3336.16</v>
      </c>
      <c r="K46">
        <v>30400962.004516602</v>
      </c>
      <c r="L46">
        <v>24725.934069360999</v>
      </c>
    </row>
    <row r="47" spans="1:12" x14ac:dyDescent="0.2">
      <c r="A47">
        <v>46</v>
      </c>
      <c r="B47" t="s">
        <v>53</v>
      </c>
      <c r="C47">
        <v>5896431.0920000002</v>
      </c>
      <c r="D47">
        <v>1010824.742</v>
      </c>
      <c r="E47">
        <v>14821078</v>
      </c>
      <c r="F47">
        <v>441559559</v>
      </c>
      <c r="G47">
        <f t="shared" si="3"/>
        <v>117928.62184000001</v>
      </c>
      <c r="H47">
        <f t="shared" si="1"/>
        <v>20216.494839999999</v>
      </c>
      <c r="I47">
        <f t="shared" si="2"/>
        <v>296421.56</v>
      </c>
      <c r="J47">
        <f t="shared" si="2"/>
        <v>8831191.1799999997</v>
      </c>
      <c r="K47">
        <v>9302012.9984741192</v>
      </c>
      <c r="L47">
        <v>12334.027534749301</v>
      </c>
    </row>
    <row r="48" spans="1:12" x14ac:dyDescent="0.2">
      <c r="A48">
        <v>47</v>
      </c>
      <c r="B48" t="s">
        <v>54</v>
      </c>
      <c r="C48">
        <v>315536.72320000001</v>
      </c>
      <c r="D48">
        <v>325649.35060000001</v>
      </c>
      <c r="E48">
        <v>226689</v>
      </c>
      <c r="F48">
        <v>316800</v>
      </c>
      <c r="G48">
        <f t="shared" si="3"/>
        <v>6310.7344640000001</v>
      </c>
      <c r="H48">
        <f t="shared" si="1"/>
        <v>6512.9870120000005</v>
      </c>
      <c r="I48">
        <f t="shared" si="2"/>
        <v>4533.78</v>
      </c>
      <c r="J48">
        <f t="shared" si="2"/>
        <v>6336</v>
      </c>
      <c r="K48">
        <v>23672092.868103001</v>
      </c>
      <c r="L48">
        <v>20987.1433066551</v>
      </c>
    </row>
    <row r="49" spans="1:12" x14ac:dyDescent="0.2">
      <c r="A49">
        <v>48</v>
      </c>
      <c r="B49" t="s">
        <v>55</v>
      </c>
      <c r="C49">
        <v>1198178.0900000001</v>
      </c>
      <c r="D49">
        <v>11065730.41</v>
      </c>
      <c r="E49">
        <v>1363115</v>
      </c>
      <c r="F49">
        <v>7443005</v>
      </c>
      <c r="G49">
        <f t="shared" si="3"/>
        <v>23963.561800000003</v>
      </c>
      <c r="H49">
        <f t="shared" si="1"/>
        <v>221314.60820000002</v>
      </c>
      <c r="I49">
        <f t="shared" si="2"/>
        <v>27262.3</v>
      </c>
      <c r="J49">
        <f t="shared" si="2"/>
        <v>148860.1</v>
      </c>
      <c r="K49">
        <v>46353935.426086403</v>
      </c>
      <c r="L49">
        <v>68440.025826685902</v>
      </c>
    </row>
    <row r="50" spans="1:12" x14ac:dyDescent="0.2">
      <c r="A50">
        <v>49</v>
      </c>
      <c r="B50" t="s">
        <v>56</v>
      </c>
      <c r="C50">
        <v>2914801.0869999998</v>
      </c>
      <c r="D50">
        <v>2124381.327</v>
      </c>
      <c r="E50">
        <v>4167104</v>
      </c>
      <c r="F50">
        <v>3132133</v>
      </c>
      <c r="G50">
        <f t="shared" si="3"/>
        <v>58296.021739999996</v>
      </c>
      <c r="H50">
        <f t="shared" si="1"/>
        <v>42487.626539999997</v>
      </c>
      <c r="I50">
        <f t="shared" si="2"/>
        <v>83342.080000000002</v>
      </c>
      <c r="J50">
        <f t="shared" si="2"/>
        <v>62642.66</v>
      </c>
      <c r="K50">
        <v>111251478.47296099</v>
      </c>
      <c r="L50">
        <v>102291.48054765799</v>
      </c>
    </row>
    <row r="51" spans="1:12" x14ac:dyDescent="0.2">
      <c r="A51">
        <v>50</v>
      </c>
      <c r="B51" t="s">
        <v>57</v>
      </c>
      <c r="C51">
        <v>319325.15340000001</v>
      </c>
      <c r="D51">
        <v>773913.04350000003</v>
      </c>
      <c r="E51">
        <v>934375</v>
      </c>
      <c r="F51">
        <v>963014</v>
      </c>
      <c r="G51">
        <f t="shared" si="3"/>
        <v>6386.503068</v>
      </c>
      <c r="H51">
        <f t="shared" si="1"/>
        <v>15478.26087</v>
      </c>
      <c r="I51">
        <f t="shared" si="2"/>
        <v>18687.5</v>
      </c>
      <c r="J51">
        <f t="shared" si="2"/>
        <v>19260.28</v>
      </c>
      <c r="K51">
        <v>27876227.5906372</v>
      </c>
      <c r="L51">
        <v>24052.221372193399</v>
      </c>
    </row>
    <row r="52" spans="1:12" x14ac:dyDescent="0.2">
      <c r="A52">
        <v>51</v>
      </c>
      <c r="B52" t="s">
        <v>58</v>
      </c>
      <c r="C52">
        <v>880416.66669999994</v>
      </c>
      <c r="D52">
        <v>736222.91020000004</v>
      </c>
      <c r="E52">
        <v>626590</v>
      </c>
      <c r="F52">
        <v>841270</v>
      </c>
      <c r="G52">
        <f t="shared" si="3"/>
        <v>17608.333333999999</v>
      </c>
      <c r="H52">
        <f t="shared" si="1"/>
        <v>14724.458204</v>
      </c>
      <c r="I52">
        <f t="shared" si="2"/>
        <v>12531.8</v>
      </c>
      <c r="J52">
        <f t="shared" si="2"/>
        <v>16825.400000000001</v>
      </c>
      <c r="K52">
        <v>37766068.837585397</v>
      </c>
      <c r="L52">
        <v>28355.563581396698</v>
      </c>
    </row>
    <row r="53" spans="1:12" x14ac:dyDescent="0.2">
      <c r="A53">
        <v>52</v>
      </c>
      <c r="B53" t="s">
        <v>59</v>
      </c>
      <c r="C53">
        <v>1425546.108</v>
      </c>
      <c r="D53">
        <v>6334891.4110000003</v>
      </c>
      <c r="E53">
        <v>1010369</v>
      </c>
      <c r="F53">
        <v>1644580</v>
      </c>
      <c r="G53">
        <f t="shared" si="3"/>
        <v>28510.922160000002</v>
      </c>
      <c r="H53">
        <f t="shared" si="1"/>
        <v>126697.82822000001</v>
      </c>
      <c r="I53">
        <f t="shared" si="2"/>
        <v>20207.38</v>
      </c>
      <c r="J53">
        <f t="shared" si="2"/>
        <v>32891.599999999999</v>
      </c>
      <c r="K53">
        <v>20383750.544250499</v>
      </c>
      <c r="L53">
        <v>18733.826879742999</v>
      </c>
    </row>
    <row r="54" spans="1:12" x14ac:dyDescent="0.2">
      <c r="A54">
        <v>53</v>
      </c>
      <c r="B54" t="s">
        <v>60</v>
      </c>
      <c r="C54">
        <v>123026.3158</v>
      </c>
      <c r="D54">
        <v>159090.90909999999</v>
      </c>
      <c r="E54">
        <v>417257</v>
      </c>
      <c r="F54">
        <v>159110</v>
      </c>
      <c r="G54">
        <f t="shared" si="3"/>
        <v>2460.526316</v>
      </c>
      <c r="H54">
        <f t="shared" si="1"/>
        <v>3181.818182</v>
      </c>
      <c r="I54">
        <f t="shared" si="2"/>
        <v>8345.14</v>
      </c>
      <c r="J54">
        <f t="shared" si="2"/>
        <v>3182.2</v>
      </c>
      <c r="K54">
        <v>16976622.3384399</v>
      </c>
      <c r="L54">
        <v>19389.307821217</v>
      </c>
    </row>
    <row r="55" spans="1:12" x14ac:dyDescent="0.2">
      <c r="A55">
        <v>54</v>
      </c>
      <c r="B55" t="s">
        <v>61</v>
      </c>
      <c r="C55">
        <v>2393633.54</v>
      </c>
      <c r="D55">
        <v>2155083.5589999999</v>
      </c>
      <c r="E55">
        <v>1657123</v>
      </c>
      <c r="F55">
        <v>2553274</v>
      </c>
      <c r="G55">
        <f t="shared" si="3"/>
        <v>47872.6708</v>
      </c>
      <c r="H55">
        <f t="shared" si="1"/>
        <v>43101.671179999998</v>
      </c>
      <c r="I55">
        <f t="shared" si="2"/>
        <v>33142.46</v>
      </c>
      <c r="J55">
        <f t="shared" si="2"/>
        <v>51065.48</v>
      </c>
      <c r="K55">
        <v>39343262.038574196</v>
      </c>
      <c r="L55">
        <v>36962.260094746402</v>
      </c>
    </row>
    <row r="56" spans="1:12" x14ac:dyDescent="0.2">
      <c r="A56">
        <v>55</v>
      </c>
      <c r="B56" t="s">
        <v>62</v>
      </c>
      <c r="C56">
        <v>1817980.2960000001</v>
      </c>
      <c r="D56">
        <v>2641060.6510000001</v>
      </c>
      <c r="E56">
        <v>3146243</v>
      </c>
      <c r="F56">
        <v>3013636</v>
      </c>
      <c r="G56">
        <f t="shared" si="3"/>
        <v>36359.605920000002</v>
      </c>
      <c r="H56">
        <f t="shared" si="1"/>
        <v>52821.213020000003</v>
      </c>
      <c r="I56">
        <f t="shared" si="2"/>
        <v>62924.86</v>
      </c>
      <c r="J56">
        <f t="shared" si="2"/>
        <v>60272.72</v>
      </c>
      <c r="K56">
        <v>45494092.949951202</v>
      </c>
      <c r="L56">
        <v>42573.124416184903</v>
      </c>
    </row>
  </sheetData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07B0E-9B88-C14F-B942-29F7F266F68A}">
  <dimension ref="A1:Z56"/>
  <sheetViews>
    <sheetView zoomScale="93" zoomScaleNormal="125" workbookViewId="0">
      <selection activeCell="F12" sqref="F12"/>
    </sheetView>
  </sheetViews>
  <sheetFormatPr baseColWidth="10" defaultRowHeight="16" x14ac:dyDescent="0.2"/>
  <cols>
    <col min="16" max="16" width="13.83203125" bestFit="1" customWidth="1"/>
    <col min="17" max="26" width="7.6640625" customWidth="1"/>
    <col min="27" max="501" width="15.5" bestFit="1" customWidth="1"/>
    <col min="502" max="510" width="18.6640625" bestFit="1" customWidth="1"/>
  </cols>
  <sheetData>
    <row r="1" spans="1:26" s="1" customFormat="1" x14ac:dyDescent="0.2">
      <c r="A1" s="1" t="s">
        <v>0</v>
      </c>
      <c r="B1" s="1" t="s">
        <v>1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2" t="s">
        <v>82</v>
      </c>
      <c r="J1" s="1" t="s">
        <v>83</v>
      </c>
      <c r="K1" s="1" t="s">
        <v>84</v>
      </c>
      <c r="L1" s="1" t="s">
        <v>85</v>
      </c>
      <c r="M1" s="1" t="s">
        <v>6</v>
      </c>
      <c r="N1" s="1" t="s">
        <v>7</v>
      </c>
    </row>
    <row r="2" spans="1:26" x14ac:dyDescent="0.2">
      <c r="A2">
        <v>1</v>
      </c>
      <c r="B2" t="s">
        <v>8</v>
      </c>
      <c r="C2">
        <v>8.9219330859999992</v>
      </c>
      <c r="D2">
        <v>10.970464140000001</v>
      </c>
      <c r="E2">
        <v>9.4861660079999996</v>
      </c>
      <c r="F2">
        <v>3.9145907470000001</v>
      </c>
      <c r="G2">
        <v>9.1575100000000003</v>
      </c>
      <c r="H2">
        <v>5.2173913040000004</v>
      </c>
      <c r="I2">
        <v>3.6866359449999999</v>
      </c>
      <c r="J2">
        <v>3.846153846</v>
      </c>
      <c r="K2">
        <v>2.9126213999999999</v>
      </c>
      <c r="L2">
        <v>4.7619049999999996</v>
      </c>
      <c r="M2">
        <v>63770461.778930701</v>
      </c>
      <c r="N2">
        <v>38770.1655712543</v>
      </c>
      <c r="Q2" s="7">
        <v>2010</v>
      </c>
      <c r="R2" s="8">
        <v>2011</v>
      </c>
      <c r="S2" s="8">
        <v>2012</v>
      </c>
      <c r="T2" s="8">
        <v>2013</v>
      </c>
      <c r="U2" s="8">
        <v>2014</v>
      </c>
      <c r="V2" s="8">
        <v>2015</v>
      </c>
      <c r="W2" s="8">
        <v>2016</v>
      </c>
      <c r="X2" s="8">
        <v>2017</v>
      </c>
      <c r="Y2" s="8">
        <v>2018</v>
      </c>
      <c r="Z2" s="9">
        <v>2019</v>
      </c>
    </row>
    <row r="3" spans="1:26" x14ac:dyDescent="0.2">
      <c r="A3">
        <v>2</v>
      </c>
      <c r="B3" t="s">
        <v>9</v>
      </c>
      <c r="C3">
        <v>3.8961038960000001</v>
      </c>
      <c r="D3">
        <v>8.0882352940000004</v>
      </c>
      <c r="E3">
        <v>4.255319149</v>
      </c>
      <c r="F3">
        <v>5.7471264370000004</v>
      </c>
      <c r="G3">
        <v>6</v>
      </c>
      <c r="H3">
        <v>4.3165467629999998</v>
      </c>
      <c r="I3">
        <v>2.4</v>
      </c>
      <c r="J3">
        <v>3.9370078739999999</v>
      </c>
      <c r="K3">
        <v>3.1007752000000002</v>
      </c>
      <c r="L3">
        <v>5.1282050000000003</v>
      </c>
      <c r="M3">
        <v>47882527.710388198</v>
      </c>
      <c r="N3">
        <v>37524.950533402698</v>
      </c>
      <c r="Q3" s="10">
        <f xml:space="preserve"> SUM(C2:C56) / 50</f>
        <v>8.6691932938400011</v>
      </c>
      <c r="R3" s="10">
        <f t="shared" ref="R3:Z3" si="0" xml:space="preserve"> SUM(D2:D56) / 50</f>
        <v>9.1397106914399995</v>
      </c>
      <c r="S3" s="10">
        <f t="shared" si="0"/>
        <v>8.8626388213600027</v>
      </c>
      <c r="T3" s="10">
        <f t="shared" si="0"/>
        <v>6.0788123287199998</v>
      </c>
      <c r="U3" s="10">
        <f t="shared" si="0"/>
        <v>7.351324</v>
      </c>
      <c r="V3" s="10">
        <f t="shared" si="0"/>
        <v>8.0295278849199985</v>
      </c>
      <c r="W3" s="10">
        <f t="shared" si="0"/>
        <v>5.8392075096200031</v>
      </c>
      <c r="X3" s="10">
        <f t="shared" si="0"/>
        <v>6.025040122660001</v>
      </c>
      <c r="Y3" s="10">
        <f t="shared" si="0"/>
        <v>6.1600993219999989</v>
      </c>
      <c r="Z3" s="10">
        <f t="shared" si="0"/>
        <v>6.7617990599999995</v>
      </c>
    </row>
    <row r="4" spans="1:26" x14ac:dyDescent="0.2">
      <c r="A4">
        <v>3</v>
      </c>
      <c r="B4" t="s">
        <v>10</v>
      </c>
      <c r="C4">
        <v>8.8888888890000004</v>
      </c>
      <c r="D4">
        <v>12.05357143</v>
      </c>
      <c r="E4">
        <v>7.5697211160000002</v>
      </c>
      <c r="F4">
        <v>4.651162791</v>
      </c>
      <c r="G4">
        <v>4.6413500000000001</v>
      </c>
      <c r="H4">
        <v>6.25</v>
      </c>
      <c r="I4">
        <v>2.7322404370000002</v>
      </c>
      <c r="J4">
        <v>5.9602649010000004</v>
      </c>
      <c r="K4">
        <v>6.5476190000000001</v>
      </c>
      <c r="L4">
        <v>8.5227269999999997</v>
      </c>
      <c r="M4">
        <v>44950030.473144501</v>
      </c>
      <c r="N4">
        <v>31307.314843433502</v>
      </c>
    </row>
    <row r="5" spans="1:26" x14ac:dyDescent="0.2">
      <c r="A5">
        <v>4</v>
      </c>
      <c r="B5" t="s">
        <v>11</v>
      </c>
      <c r="C5">
        <v>2.7355623100000002</v>
      </c>
      <c r="D5">
        <v>7.4879227049999999</v>
      </c>
      <c r="E5">
        <v>6.9400630909999999</v>
      </c>
      <c r="F5">
        <v>5.3030303029999999</v>
      </c>
      <c r="G5">
        <v>5.5066100000000002</v>
      </c>
      <c r="H5">
        <v>5.9080962799999996</v>
      </c>
      <c r="I5">
        <v>4.5</v>
      </c>
      <c r="J5">
        <v>2.6239067060000001</v>
      </c>
      <c r="K5">
        <v>4.4692736999999996</v>
      </c>
      <c r="L5">
        <v>4.0579710000000002</v>
      </c>
      <c r="M5">
        <v>176077742.748108</v>
      </c>
      <c r="N5">
        <v>150987.703638971</v>
      </c>
    </row>
    <row r="6" spans="1:26" x14ac:dyDescent="0.2">
      <c r="A6">
        <v>5</v>
      </c>
      <c r="B6" t="s">
        <v>12</v>
      </c>
      <c r="C6">
        <v>7.6433121020000003</v>
      </c>
      <c r="D6">
        <v>10.86956522</v>
      </c>
      <c r="E6">
        <v>11.53846154</v>
      </c>
      <c r="F6">
        <v>5.25</v>
      </c>
      <c r="G6">
        <v>3.3519600000000001</v>
      </c>
      <c r="H6">
        <v>8.5545722709999996</v>
      </c>
      <c r="I6">
        <v>5.2325581400000001</v>
      </c>
      <c r="J6">
        <v>4.4303797469999999</v>
      </c>
      <c r="K6">
        <v>3.9513677999999999</v>
      </c>
      <c r="L6">
        <v>4.137931</v>
      </c>
      <c r="M6">
        <v>15408538.225097699</v>
      </c>
      <c r="N6">
        <v>23338.6119476204</v>
      </c>
    </row>
    <row r="7" spans="1:26" x14ac:dyDescent="0.2">
      <c r="A7">
        <v>6</v>
      </c>
      <c r="B7" t="s">
        <v>13</v>
      </c>
      <c r="C7">
        <v>9.3896713619999996</v>
      </c>
      <c r="D7">
        <v>10.55408971</v>
      </c>
      <c r="E7">
        <v>9.8280098280000008</v>
      </c>
      <c r="F7">
        <v>6.8736141909999997</v>
      </c>
      <c r="G7">
        <v>8.9861799999999992</v>
      </c>
      <c r="H7">
        <v>6.5040650409999996</v>
      </c>
      <c r="I7">
        <v>2.686567164</v>
      </c>
      <c r="J7">
        <v>5.3333333329999997</v>
      </c>
      <c r="K7">
        <v>4.4910180000000004</v>
      </c>
      <c r="L7">
        <v>6.2717770000000002</v>
      </c>
      <c r="M7">
        <v>71541340.305847198</v>
      </c>
      <c r="N7">
        <v>39962.5498346815</v>
      </c>
    </row>
    <row r="8" spans="1:26" x14ac:dyDescent="0.2">
      <c r="A8">
        <v>7</v>
      </c>
      <c r="B8" t="s">
        <v>14</v>
      </c>
      <c r="C8">
        <v>3.4090909090000001</v>
      </c>
      <c r="D8">
        <v>9.420289855</v>
      </c>
      <c r="E8">
        <v>5</v>
      </c>
      <c r="F8">
        <v>3.1055900620000001</v>
      </c>
      <c r="G8">
        <v>8.3333300000000001</v>
      </c>
      <c r="H8">
        <v>9.2715231790000008</v>
      </c>
      <c r="I8">
        <v>5.223880597</v>
      </c>
      <c r="J8">
        <v>8.8235294119999992</v>
      </c>
      <c r="K8">
        <v>5.9701493000000001</v>
      </c>
      <c r="L8">
        <v>8.7301590000000004</v>
      </c>
      <c r="M8">
        <v>29144181.350768998</v>
      </c>
      <c r="N8">
        <v>22305.302066661799</v>
      </c>
    </row>
    <row r="9" spans="1:26" x14ac:dyDescent="0.2">
      <c r="A9">
        <v>8</v>
      </c>
      <c r="B9" t="s">
        <v>15</v>
      </c>
      <c r="C9">
        <v>5.7142857139999998</v>
      </c>
      <c r="D9">
        <v>7.03125</v>
      </c>
      <c r="E9">
        <v>9.6551724140000008</v>
      </c>
      <c r="F9">
        <v>6.3953488370000002</v>
      </c>
      <c r="G9">
        <v>3.3557000000000001</v>
      </c>
      <c r="H9">
        <v>6.9767441860000003</v>
      </c>
      <c r="I9">
        <v>5.8394160580000003</v>
      </c>
      <c r="J9">
        <v>5.511811024</v>
      </c>
      <c r="K9">
        <v>5.5118109999999998</v>
      </c>
      <c r="L9">
        <v>8.6124399999999994</v>
      </c>
      <c r="M9">
        <v>21022590.131286599</v>
      </c>
      <c r="N9">
        <v>21705.411630312599</v>
      </c>
    </row>
    <row r="10" spans="1:26" x14ac:dyDescent="0.2">
      <c r="A10">
        <v>9</v>
      </c>
      <c r="B10" t="s">
        <v>16</v>
      </c>
      <c r="C10">
        <v>7.3446327680000003</v>
      </c>
      <c r="D10">
        <v>7.0270270269999999</v>
      </c>
      <c r="E10">
        <v>7.8947368420000004</v>
      </c>
      <c r="F10">
        <v>4.6728971960000001</v>
      </c>
      <c r="G10">
        <v>4.3269200000000003</v>
      </c>
      <c r="H10">
        <v>4.3478260869999996</v>
      </c>
      <c r="I10">
        <v>2.4096385539999998</v>
      </c>
      <c r="J10">
        <v>3.7974683539999998</v>
      </c>
      <c r="K10">
        <v>6.6326530999999997</v>
      </c>
      <c r="L10">
        <v>3.317536</v>
      </c>
      <c r="M10">
        <v>61243774.420959502</v>
      </c>
      <c r="N10">
        <v>40104.415980161502</v>
      </c>
    </row>
    <row r="11" spans="1:26" x14ac:dyDescent="0.2">
      <c r="A11">
        <v>10</v>
      </c>
      <c r="B11" t="s">
        <v>17</v>
      </c>
      <c r="C11">
        <v>4.9450549449999999</v>
      </c>
      <c r="D11">
        <v>7.692307692</v>
      </c>
      <c r="E11">
        <v>5.4878048780000004</v>
      </c>
      <c r="F11">
        <v>9.2592592590000002</v>
      </c>
      <c r="G11">
        <v>7.6023399999999999</v>
      </c>
      <c r="H11">
        <v>4.9751243780000003</v>
      </c>
      <c r="I11">
        <v>5.46875</v>
      </c>
      <c r="J11">
        <v>2.8301886789999999</v>
      </c>
      <c r="K11">
        <v>2.9850745999999999</v>
      </c>
      <c r="L11">
        <v>2.5806450000000001</v>
      </c>
      <c r="M11">
        <v>23285233.9252319</v>
      </c>
      <c r="N11">
        <v>24022.764620783699</v>
      </c>
    </row>
    <row r="12" spans="1:26" x14ac:dyDescent="0.2">
      <c r="A12">
        <v>11</v>
      </c>
      <c r="B12" t="s">
        <v>18</v>
      </c>
      <c r="C12">
        <v>3.3492822969999998</v>
      </c>
      <c r="D12">
        <v>9.3264248700000003</v>
      </c>
      <c r="E12">
        <v>5.7971014490000004</v>
      </c>
      <c r="F12">
        <v>2.602230483</v>
      </c>
      <c r="G12">
        <v>6.1224499999999997</v>
      </c>
      <c r="H12">
        <v>7.692307692</v>
      </c>
      <c r="I12">
        <v>5.6410256409999997</v>
      </c>
      <c r="J12">
        <v>6.8181818180000002</v>
      </c>
      <c r="K12">
        <v>3.6809816</v>
      </c>
      <c r="L12">
        <v>4.8128339999999996</v>
      </c>
      <c r="M12">
        <v>38222018.316040002</v>
      </c>
      <c r="N12">
        <v>26788.3018783796</v>
      </c>
    </row>
    <row r="13" spans="1:26" x14ac:dyDescent="0.2">
      <c r="A13">
        <v>12</v>
      </c>
      <c r="B13" t="s">
        <v>19</v>
      </c>
      <c r="C13">
        <v>3.125</v>
      </c>
      <c r="D13">
        <v>5.1282051280000003</v>
      </c>
      <c r="E13">
        <v>9.375</v>
      </c>
      <c r="F13">
        <v>3.636363636</v>
      </c>
      <c r="G13">
        <v>2.5</v>
      </c>
      <c r="H13">
        <v>7.1428571429999996</v>
      </c>
      <c r="I13">
        <v>9.0909090910000003</v>
      </c>
      <c r="J13">
        <v>5.5555555559999998</v>
      </c>
      <c r="K13">
        <v>3.3333333000000001</v>
      </c>
      <c r="L13">
        <v>3.030303</v>
      </c>
      <c r="M13">
        <v>35719112.415527299</v>
      </c>
      <c r="N13">
        <v>31637.817423796201</v>
      </c>
    </row>
    <row r="14" spans="1:26" x14ac:dyDescent="0.2">
      <c r="A14">
        <v>13</v>
      </c>
      <c r="B14" t="s">
        <v>20</v>
      </c>
      <c r="C14">
        <v>12.13872832</v>
      </c>
      <c r="D14">
        <v>10.73446328</v>
      </c>
      <c r="E14">
        <v>11.956521739999999</v>
      </c>
      <c r="F14">
        <v>8.0568720379999998</v>
      </c>
      <c r="G14">
        <v>9.9009900000000002</v>
      </c>
      <c r="H14">
        <v>4.4444444440000002</v>
      </c>
      <c r="I14">
        <v>3.9215686270000001</v>
      </c>
      <c r="J14">
        <v>5.0724637680000004</v>
      </c>
      <c r="K14">
        <v>3.6809816</v>
      </c>
      <c r="L14">
        <v>9.3333329999999997</v>
      </c>
      <c r="M14">
        <v>34118277.181457497</v>
      </c>
      <c r="N14">
        <v>27136.075711541402</v>
      </c>
    </row>
    <row r="15" spans="1:26" x14ac:dyDescent="0.2">
      <c r="A15">
        <v>14</v>
      </c>
      <c r="B15" t="s">
        <v>21</v>
      </c>
      <c r="C15">
        <v>7.3366834169999997</v>
      </c>
      <c r="D15">
        <v>8.5347985350000002</v>
      </c>
      <c r="E15">
        <v>6.5685939099999997</v>
      </c>
      <c r="F15">
        <v>4.8016701460000002</v>
      </c>
      <c r="G15">
        <v>5.6010900000000001</v>
      </c>
      <c r="H15">
        <v>8.8515228429999997</v>
      </c>
      <c r="I15">
        <v>7.2098053350000004</v>
      </c>
      <c r="J15">
        <v>7.178312333</v>
      </c>
      <c r="K15">
        <v>7.4242423999999998</v>
      </c>
      <c r="L15">
        <v>8.3910979999999995</v>
      </c>
      <c r="M15">
        <v>20736554.407348599</v>
      </c>
      <c r="N15">
        <v>21565.859394552201</v>
      </c>
    </row>
    <row r="16" spans="1:26" x14ac:dyDescent="0.2">
      <c r="A16">
        <v>15</v>
      </c>
      <c r="B16" t="s">
        <v>22</v>
      </c>
      <c r="C16">
        <v>7.2727272730000001</v>
      </c>
      <c r="D16">
        <v>10.34482759</v>
      </c>
      <c r="E16">
        <v>7.692307692</v>
      </c>
      <c r="F16">
        <v>4.615384615</v>
      </c>
      <c r="G16">
        <v>3.7037</v>
      </c>
      <c r="H16">
        <v>8.3333333330000006</v>
      </c>
      <c r="I16">
        <v>11.11111111</v>
      </c>
      <c r="J16">
        <v>4.255319149</v>
      </c>
      <c r="K16">
        <v>7.1428570999999996</v>
      </c>
      <c r="L16">
        <v>8.6206899999999997</v>
      </c>
      <c r="M16">
        <v>23563061.041625999</v>
      </c>
      <c r="N16">
        <v>21504.551357817902</v>
      </c>
    </row>
    <row r="17" spans="1:14" x14ac:dyDescent="0.2">
      <c r="A17">
        <v>16</v>
      </c>
      <c r="B17" t="s">
        <v>23</v>
      </c>
      <c r="C17">
        <v>8.3503054989999992</v>
      </c>
      <c r="D17">
        <v>7.575757576</v>
      </c>
      <c r="E17">
        <v>7.3929961090000003</v>
      </c>
      <c r="F17">
        <v>5.8712121210000001</v>
      </c>
      <c r="G17">
        <v>6.9518700000000004</v>
      </c>
      <c r="H17">
        <v>6.4761904760000002</v>
      </c>
      <c r="I17">
        <v>4.4186046509999999</v>
      </c>
      <c r="J17">
        <v>4.060913706</v>
      </c>
      <c r="K17">
        <v>5.3613054</v>
      </c>
      <c r="L17">
        <v>4.3981479999999999</v>
      </c>
      <c r="M17">
        <v>12620515.717468301</v>
      </c>
      <c r="N17">
        <v>27670.169915754599</v>
      </c>
    </row>
    <row r="18" spans="1:14" x14ac:dyDescent="0.2">
      <c r="A18">
        <v>17</v>
      </c>
      <c r="B18" t="s">
        <v>24</v>
      </c>
      <c r="C18">
        <v>13.698630140000001</v>
      </c>
      <c r="D18">
        <v>11.971830990000001</v>
      </c>
      <c r="E18">
        <v>7.746478873</v>
      </c>
      <c r="F18">
        <v>9.2024539880000003</v>
      </c>
      <c r="G18">
        <v>7.7419399999999996</v>
      </c>
      <c r="H18">
        <v>7.9470198679999999</v>
      </c>
      <c r="I18">
        <v>7.7519379839999996</v>
      </c>
      <c r="J18">
        <v>5.1282051280000003</v>
      </c>
      <c r="K18">
        <v>7.6923076999999997</v>
      </c>
      <c r="L18">
        <v>3.90625</v>
      </c>
      <c r="M18">
        <v>37200535.029418901</v>
      </c>
      <c r="N18">
        <v>36886.899781119799</v>
      </c>
    </row>
    <row r="19" spans="1:14" x14ac:dyDescent="0.2">
      <c r="A19">
        <v>18</v>
      </c>
      <c r="B19" t="s">
        <v>25</v>
      </c>
      <c r="C19">
        <v>8.0168776370000003</v>
      </c>
      <c r="D19">
        <v>6.25</v>
      </c>
      <c r="E19">
        <v>7.5284090910000003</v>
      </c>
      <c r="F19">
        <v>4.6052631579999996</v>
      </c>
      <c r="G19">
        <v>6.3977700000000004</v>
      </c>
      <c r="H19">
        <v>4.0133779260000004</v>
      </c>
      <c r="I19">
        <v>4.6757164400000004</v>
      </c>
      <c r="J19">
        <v>5.2980132449999999</v>
      </c>
      <c r="K19">
        <v>7.1651090000000002</v>
      </c>
      <c r="L19">
        <v>4.5627380000000004</v>
      </c>
      <c r="M19">
        <v>46995477.478332497</v>
      </c>
      <c r="N19">
        <v>48549.004617915103</v>
      </c>
    </row>
    <row r="20" spans="1:14" x14ac:dyDescent="0.2">
      <c r="A20">
        <v>19</v>
      </c>
      <c r="B20" t="s">
        <v>26</v>
      </c>
      <c r="C20">
        <v>10.18099548</v>
      </c>
      <c r="D20">
        <v>9.9762470309999998</v>
      </c>
      <c r="E20">
        <v>9.8214285710000002</v>
      </c>
      <c r="F20">
        <v>5.5276381910000003</v>
      </c>
      <c r="G20">
        <v>5.9734499999999997</v>
      </c>
      <c r="H20">
        <v>8.6288416080000001</v>
      </c>
      <c r="I20">
        <v>5.5424528300000002</v>
      </c>
      <c r="J20">
        <v>6.0179257359999996</v>
      </c>
      <c r="K20">
        <v>5.8542413</v>
      </c>
      <c r="L20">
        <v>10.539216</v>
      </c>
      <c r="M20">
        <v>27051213.4530029</v>
      </c>
      <c r="N20">
        <v>26454.269211321302</v>
      </c>
    </row>
    <row r="21" spans="1:14" x14ac:dyDescent="0.2">
      <c r="A21">
        <v>20</v>
      </c>
      <c r="B21" t="s">
        <v>27</v>
      </c>
      <c r="C21">
        <v>7.3825503360000004</v>
      </c>
      <c r="D21">
        <v>9.150326797</v>
      </c>
      <c r="E21">
        <v>5.1282051280000003</v>
      </c>
      <c r="F21">
        <v>6.9892473119999998</v>
      </c>
      <c r="G21">
        <v>8.0459800000000001</v>
      </c>
      <c r="H21">
        <v>9.8591549300000008</v>
      </c>
      <c r="I21">
        <v>6.8702290079999999</v>
      </c>
      <c r="J21">
        <v>2.5641025640000001</v>
      </c>
      <c r="K21">
        <v>7.7586206999999998</v>
      </c>
      <c r="L21">
        <v>8.7248319999999993</v>
      </c>
      <c r="M21">
        <v>22698495.717956498</v>
      </c>
      <c r="N21">
        <v>22982.125714953701</v>
      </c>
    </row>
    <row r="22" spans="1:14" x14ac:dyDescent="0.2">
      <c r="A22">
        <v>21</v>
      </c>
      <c r="B22" t="s">
        <v>28</v>
      </c>
      <c r="C22">
        <v>8.4444444440000002</v>
      </c>
      <c r="D22">
        <v>11.068702289999999</v>
      </c>
      <c r="E22">
        <v>11.38790036</v>
      </c>
      <c r="F22">
        <v>5.0335570470000004</v>
      </c>
      <c r="G22">
        <v>7.69231</v>
      </c>
      <c r="H22">
        <v>5.8577405860000002</v>
      </c>
      <c r="I22">
        <v>2.755905512</v>
      </c>
      <c r="J22">
        <v>4.5662100460000001</v>
      </c>
      <c r="K22">
        <v>3.1620553</v>
      </c>
      <c r="L22">
        <v>4.5977009999999998</v>
      </c>
      <c r="M22">
        <v>33663448.279480003</v>
      </c>
      <c r="N22">
        <v>31136.731890356499</v>
      </c>
    </row>
    <row r="23" spans="1:14" x14ac:dyDescent="0.2">
      <c r="A23">
        <v>22</v>
      </c>
      <c r="B23" t="s">
        <v>29</v>
      </c>
      <c r="C23">
        <v>5.7142857139999998</v>
      </c>
      <c r="D23">
        <v>5.3370786519999998</v>
      </c>
      <c r="E23">
        <v>8.8607594939999998</v>
      </c>
      <c r="F23">
        <v>2.1176470589999998</v>
      </c>
      <c r="G23">
        <v>5.8666700000000001</v>
      </c>
      <c r="H23">
        <v>8.7064676619999997</v>
      </c>
      <c r="I23">
        <v>5.8988764040000001</v>
      </c>
      <c r="J23">
        <v>4.8231511249999999</v>
      </c>
      <c r="K23">
        <v>5.6426331999999997</v>
      </c>
      <c r="L23">
        <v>7.5301200000000001</v>
      </c>
      <c r="M23">
        <v>56688145.179138198</v>
      </c>
      <c r="N23">
        <v>39862.749795327902</v>
      </c>
    </row>
    <row r="24" spans="1:14" x14ac:dyDescent="0.2">
      <c r="A24">
        <v>23</v>
      </c>
      <c r="B24" t="s">
        <v>30</v>
      </c>
      <c r="C24">
        <v>9.3247588419999996</v>
      </c>
      <c r="D24">
        <v>9.5070422539999999</v>
      </c>
      <c r="E24">
        <v>10.126582279999999</v>
      </c>
      <c r="F24">
        <v>8.20668693</v>
      </c>
      <c r="G24">
        <v>13.4375</v>
      </c>
      <c r="H24">
        <v>5.9859154930000003</v>
      </c>
      <c r="I24">
        <v>3.6885245900000001</v>
      </c>
      <c r="J24">
        <v>2.5125628139999998</v>
      </c>
      <c r="K24">
        <v>2.745098</v>
      </c>
      <c r="L24">
        <v>6.5789470000000003</v>
      </c>
      <c r="M24">
        <v>42204384.542602502</v>
      </c>
      <c r="N24">
        <v>32559.076221187399</v>
      </c>
    </row>
    <row r="25" spans="1:14" x14ac:dyDescent="0.2">
      <c r="A25">
        <v>24</v>
      </c>
      <c r="B25" t="s">
        <v>31</v>
      </c>
      <c r="C25">
        <v>10.112359550000001</v>
      </c>
      <c r="D25">
        <v>9.0909090910000003</v>
      </c>
      <c r="E25">
        <v>12.08791209</v>
      </c>
      <c r="F25">
        <v>3.4285714289999998</v>
      </c>
      <c r="G25">
        <v>4.0268499999999996</v>
      </c>
      <c r="H25">
        <v>7.5187969920000004</v>
      </c>
      <c r="I25">
        <v>4.8780487800000003</v>
      </c>
      <c r="J25">
        <v>1.98019802</v>
      </c>
      <c r="K25">
        <v>6.9565216999999997</v>
      </c>
      <c r="L25">
        <v>1.886792</v>
      </c>
      <c r="M25">
        <v>19072287.823974598</v>
      </c>
      <c r="N25">
        <v>20797.473457854201</v>
      </c>
    </row>
    <row r="26" spans="1:14" x14ac:dyDescent="0.2">
      <c r="A26">
        <v>25</v>
      </c>
      <c r="B26" t="s">
        <v>32</v>
      </c>
      <c r="C26">
        <v>6.0836501900000002</v>
      </c>
      <c r="D26">
        <v>5.3941908710000002</v>
      </c>
      <c r="E26">
        <v>8.3018867919999995</v>
      </c>
      <c r="F26">
        <v>5.7432432430000002</v>
      </c>
      <c r="G26">
        <v>4.2307699999999997</v>
      </c>
      <c r="H26">
        <v>7</v>
      </c>
      <c r="I26">
        <v>3.4188034190000001</v>
      </c>
      <c r="J26">
        <v>5.11627907</v>
      </c>
      <c r="K26">
        <v>2.3622046999999999</v>
      </c>
      <c r="L26">
        <v>5.0420170000000004</v>
      </c>
      <c r="M26">
        <v>45191100.558959998</v>
      </c>
      <c r="N26">
        <v>27712.111091509301</v>
      </c>
    </row>
    <row r="27" spans="1:14" x14ac:dyDescent="0.2">
      <c r="A27">
        <v>26</v>
      </c>
      <c r="B27" t="s">
        <v>33</v>
      </c>
      <c r="C27">
        <v>10.29411765</v>
      </c>
      <c r="D27">
        <v>8.7403598969999994</v>
      </c>
      <c r="E27">
        <v>8.5918854420000006</v>
      </c>
      <c r="F27">
        <v>6.8226120860000004</v>
      </c>
      <c r="G27">
        <v>5.8952</v>
      </c>
      <c r="H27">
        <v>7.4889867839999997</v>
      </c>
      <c r="I27">
        <v>4.9462365589999999</v>
      </c>
      <c r="J27">
        <v>5.7142857139999998</v>
      </c>
      <c r="K27">
        <v>5.7603686999999999</v>
      </c>
      <c r="L27">
        <v>5.9850370000000002</v>
      </c>
      <c r="M27">
        <v>10215859.084289599</v>
      </c>
      <c r="N27">
        <v>18552.407581584801</v>
      </c>
    </row>
    <row r="28" spans="1:14" x14ac:dyDescent="0.2">
      <c r="A28">
        <v>27</v>
      </c>
      <c r="B28" t="s">
        <v>34</v>
      </c>
      <c r="C28">
        <v>4.6762589930000003</v>
      </c>
      <c r="D28">
        <v>9.4936708860000003</v>
      </c>
      <c r="E28">
        <v>9.1228070179999996</v>
      </c>
      <c r="F28">
        <v>5.3072625699999998</v>
      </c>
      <c r="G28">
        <v>5.1671699999999996</v>
      </c>
      <c r="H28">
        <v>9.2369477910000004</v>
      </c>
      <c r="I28">
        <v>1.1029411760000001</v>
      </c>
      <c r="J28">
        <v>6.2256809339999997</v>
      </c>
      <c r="K28">
        <v>8.3941605999999993</v>
      </c>
      <c r="L28">
        <v>6.1538459999999997</v>
      </c>
      <c r="M28">
        <v>65360039.170105003</v>
      </c>
      <c r="N28">
        <v>40019.185400202601</v>
      </c>
    </row>
    <row r="29" spans="1:14" x14ac:dyDescent="0.2">
      <c r="A29">
        <v>28</v>
      </c>
      <c r="B29" t="s">
        <v>35</v>
      </c>
      <c r="C29">
        <v>9.8445595850000007</v>
      </c>
      <c r="D29">
        <v>8.1300813010000006</v>
      </c>
      <c r="E29">
        <v>9.2909535450000007</v>
      </c>
      <c r="F29">
        <v>4.326923077</v>
      </c>
      <c r="G29">
        <v>5.0531899999999998</v>
      </c>
      <c r="H29">
        <v>6.0526315789999998</v>
      </c>
      <c r="I29">
        <v>6.6666666670000003</v>
      </c>
      <c r="J29">
        <v>4.1935483869999999</v>
      </c>
      <c r="K29">
        <v>4.9132948000000001</v>
      </c>
      <c r="L29">
        <v>3.5608309999999999</v>
      </c>
      <c r="M29">
        <v>11684191.118774399</v>
      </c>
      <c r="N29">
        <v>14976.123851369301</v>
      </c>
    </row>
    <row r="30" spans="1:14" x14ac:dyDescent="0.2">
      <c r="A30">
        <v>29</v>
      </c>
      <c r="B30" t="s">
        <v>36</v>
      </c>
      <c r="C30">
        <v>2.8735632180000001</v>
      </c>
      <c r="D30">
        <v>7.2463768120000003</v>
      </c>
      <c r="E30">
        <v>5.1724137929999996</v>
      </c>
      <c r="F30">
        <v>5.2419354839999999</v>
      </c>
      <c r="G30">
        <v>8.8235299999999999</v>
      </c>
      <c r="H30">
        <v>6.3025210080000003</v>
      </c>
      <c r="I30">
        <v>5.4726368159999996</v>
      </c>
      <c r="J30">
        <v>5.8823529409999997</v>
      </c>
      <c r="K30">
        <v>6.3106796000000003</v>
      </c>
      <c r="L30">
        <v>5.4644810000000001</v>
      </c>
      <c r="M30">
        <v>63262430.073608398</v>
      </c>
      <c r="N30">
        <v>36034.498446969003</v>
      </c>
    </row>
    <row r="31" spans="1:14" x14ac:dyDescent="0.2">
      <c r="A31">
        <v>30</v>
      </c>
      <c r="B31" t="s">
        <v>37</v>
      </c>
      <c r="C31">
        <v>7.9012345679999996</v>
      </c>
      <c r="D31">
        <v>9.5176010430000009</v>
      </c>
      <c r="E31">
        <v>9.1236494599999993</v>
      </c>
      <c r="F31">
        <v>3.7444933919999999</v>
      </c>
      <c r="G31">
        <v>7.2879300000000002</v>
      </c>
      <c r="H31">
        <v>8.0503144649999996</v>
      </c>
      <c r="I31">
        <v>5.0441361919999999</v>
      </c>
      <c r="J31">
        <v>4.993065187</v>
      </c>
      <c r="K31">
        <v>5.8898847999999999</v>
      </c>
      <c r="L31">
        <v>7.010014</v>
      </c>
      <c r="M31">
        <v>24995836.2617798</v>
      </c>
      <c r="N31">
        <v>43415.059547857003</v>
      </c>
    </row>
    <row r="32" spans="1:14" x14ac:dyDescent="0.2">
      <c r="A32">
        <v>31</v>
      </c>
      <c r="B32" t="s">
        <v>38</v>
      </c>
      <c r="C32">
        <v>12.393162390000001</v>
      </c>
      <c r="D32">
        <v>10.454545449999999</v>
      </c>
      <c r="E32">
        <v>8.3682008369999998</v>
      </c>
      <c r="F32">
        <v>5.904059041</v>
      </c>
      <c r="G32">
        <v>8.0321300000000004</v>
      </c>
      <c r="H32">
        <v>3.5714285710000002</v>
      </c>
      <c r="I32">
        <v>1.4925373129999999</v>
      </c>
      <c r="J32">
        <v>7.692307692</v>
      </c>
      <c r="K32">
        <v>3.5353534999999998</v>
      </c>
      <c r="L32">
        <v>9.1428569999999993</v>
      </c>
      <c r="M32">
        <v>49665744.2373657</v>
      </c>
      <c r="N32">
        <v>34419.676527967902</v>
      </c>
    </row>
    <row r="33" spans="1:14" x14ac:dyDescent="0.2">
      <c r="A33">
        <v>32</v>
      </c>
      <c r="B33" t="s">
        <v>39</v>
      </c>
      <c r="C33">
        <v>5.092592593</v>
      </c>
      <c r="D33">
        <v>6.896551724</v>
      </c>
      <c r="E33">
        <v>3.7558685449999998</v>
      </c>
      <c r="F33">
        <v>4.0650406500000003</v>
      </c>
      <c r="G33">
        <v>7.0422500000000001</v>
      </c>
      <c r="H33">
        <v>9.3896713619999996</v>
      </c>
      <c r="I33">
        <v>9.6045197739999999</v>
      </c>
      <c r="J33">
        <v>7.8212290500000003</v>
      </c>
      <c r="K33">
        <v>6.7357513000000004</v>
      </c>
      <c r="L33">
        <v>12.435233</v>
      </c>
      <c r="M33">
        <v>44147812.325195298</v>
      </c>
      <c r="N33">
        <v>29314.3346717928</v>
      </c>
    </row>
    <row r="34" spans="1:14" x14ac:dyDescent="0.2">
      <c r="A34">
        <v>33</v>
      </c>
      <c r="B34" t="s">
        <v>40</v>
      </c>
      <c r="C34">
        <v>8.9622641509999994</v>
      </c>
      <c r="D34">
        <v>8.6419753089999993</v>
      </c>
      <c r="E34">
        <v>11.926605500000001</v>
      </c>
      <c r="F34">
        <v>7.8260869570000002</v>
      </c>
      <c r="G34">
        <v>9.2105300000000003</v>
      </c>
      <c r="H34">
        <v>5.1401869160000002</v>
      </c>
      <c r="I34">
        <v>3.6585365849999998</v>
      </c>
      <c r="J34">
        <v>9.1549295770000008</v>
      </c>
      <c r="K34">
        <v>4.0540541000000001</v>
      </c>
      <c r="L34">
        <v>2.040816</v>
      </c>
      <c r="M34">
        <v>8897845.1912841797</v>
      </c>
      <c r="N34">
        <v>13120.158719364599</v>
      </c>
    </row>
    <row r="35" spans="1:14" x14ac:dyDescent="0.2">
      <c r="A35">
        <v>34</v>
      </c>
      <c r="B35" t="s">
        <v>41</v>
      </c>
      <c r="C35">
        <v>7.3170731709999997</v>
      </c>
      <c r="D35">
        <v>5.9902200490000004</v>
      </c>
      <c r="E35">
        <v>4.7114252060000004</v>
      </c>
      <c r="F35">
        <v>3.5522066739999998</v>
      </c>
      <c r="G35">
        <v>5.1511800000000001</v>
      </c>
      <c r="H35">
        <v>6.1130334489999996</v>
      </c>
      <c r="I35">
        <v>7.6291079809999998</v>
      </c>
      <c r="J35">
        <v>6.4593301439999999</v>
      </c>
      <c r="K35">
        <v>7.1182549000000002</v>
      </c>
      <c r="L35">
        <v>6.4981949999999999</v>
      </c>
      <c r="M35">
        <v>62441489.241393998</v>
      </c>
      <c r="N35">
        <v>43152.6256992134</v>
      </c>
    </row>
    <row r="36" spans="1:14" x14ac:dyDescent="0.2">
      <c r="A36">
        <v>35</v>
      </c>
      <c r="B36" t="s">
        <v>42</v>
      </c>
      <c r="C36">
        <v>10.09090909</v>
      </c>
      <c r="D36">
        <v>6.6465256799999999</v>
      </c>
      <c r="E36">
        <v>9.2678405930000007</v>
      </c>
      <c r="F36">
        <v>5.6244830439999998</v>
      </c>
      <c r="G36">
        <v>5.7037699999999996</v>
      </c>
      <c r="H36">
        <v>7.1929824560000002</v>
      </c>
      <c r="I36">
        <v>6.4454976300000002</v>
      </c>
      <c r="J36">
        <v>4.9079754600000003</v>
      </c>
      <c r="K36">
        <v>4.9535603999999998</v>
      </c>
      <c r="L36">
        <v>5.8455110000000001</v>
      </c>
      <c r="M36">
        <v>23823949.929382298</v>
      </c>
      <c r="N36">
        <v>25020.096969802002</v>
      </c>
    </row>
    <row r="37" spans="1:14" x14ac:dyDescent="0.2">
      <c r="A37">
        <v>36</v>
      </c>
      <c r="B37" t="s">
        <v>43</v>
      </c>
      <c r="C37">
        <v>10.0877193</v>
      </c>
      <c r="D37">
        <v>6.763285024</v>
      </c>
      <c r="E37">
        <v>8.2568807339999992</v>
      </c>
      <c r="F37">
        <v>4.3307086610000001</v>
      </c>
      <c r="G37">
        <v>7.8260899999999998</v>
      </c>
      <c r="H37">
        <v>6.1611374410000002</v>
      </c>
      <c r="I37">
        <v>4.324324324</v>
      </c>
      <c r="J37">
        <v>3.2051282049999998</v>
      </c>
      <c r="K37">
        <v>6.4705881999999999</v>
      </c>
      <c r="L37">
        <v>1.8987339999999999</v>
      </c>
      <c r="M37">
        <v>17884471.286865201</v>
      </c>
      <c r="N37">
        <v>22767.827416215499</v>
      </c>
    </row>
    <row r="38" spans="1:14" x14ac:dyDescent="0.2">
      <c r="A38">
        <v>37</v>
      </c>
      <c r="B38" t="s">
        <v>44</v>
      </c>
      <c r="C38">
        <v>5.8315334769999998</v>
      </c>
      <c r="D38">
        <v>5.7017543860000002</v>
      </c>
      <c r="E38">
        <v>4.8165137610000004</v>
      </c>
      <c r="F38">
        <v>5.6074766360000003</v>
      </c>
      <c r="G38">
        <v>6.0240999999999998</v>
      </c>
      <c r="H38">
        <v>6.971153846</v>
      </c>
      <c r="I38">
        <v>4.4155844159999997</v>
      </c>
      <c r="J38">
        <v>7.1240105539999998</v>
      </c>
      <c r="K38">
        <v>7.0528966999999998</v>
      </c>
      <c r="L38">
        <v>6.5445029999999997</v>
      </c>
      <c r="M38">
        <v>67470845.989196807</v>
      </c>
      <c r="N38">
        <v>44412.745130362702</v>
      </c>
    </row>
    <row r="39" spans="1:14" x14ac:dyDescent="0.2">
      <c r="A39">
        <v>38</v>
      </c>
      <c r="B39" t="s">
        <v>45</v>
      </c>
      <c r="C39">
        <v>6.3926940639999996</v>
      </c>
      <c r="D39">
        <v>5.1546391749999998</v>
      </c>
      <c r="E39">
        <v>6</v>
      </c>
      <c r="F39">
        <v>0.84033613399999996</v>
      </c>
      <c r="G39">
        <v>4.8458199999999998</v>
      </c>
      <c r="H39">
        <v>6.9124423960000003</v>
      </c>
      <c r="I39">
        <v>8.7155963300000003</v>
      </c>
      <c r="J39">
        <v>9.615384615</v>
      </c>
      <c r="K39">
        <v>7.3394494999999997</v>
      </c>
      <c r="L39">
        <v>11.363636</v>
      </c>
      <c r="M39">
        <v>56943058.651367202</v>
      </c>
      <c r="N39">
        <v>38539.766148481896</v>
      </c>
    </row>
    <row r="40" spans="1:14" x14ac:dyDescent="0.2">
      <c r="A40">
        <v>39</v>
      </c>
      <c r="B40" t="s">
        <v>46</v>
      </c>
      <c r="C40">
        <v>6.3260340629999998</v>
      </c>
      <c r="D40">
        <v>7.3604060909999998</v>
      </c>
      <c r="E40">
        <v>6.2650602409999996</v>
      </c>
      <c r="F40">
        <v>3.5714285710000002</v>
      </c>
      <c r="G40">
        <v>7.6252700000000004</v>
      </c>
      <c r="H40">
        <v>7.236842105</v>
      </c>
      <c r="I40">
        <v>5.3908355800000001</v>
      </c>
      <c r="J40">
        <v>6.3583815030000004</v>
      </c>
      <c r="K40">
        <v>7.3972603000000001</v>
      </c>
      <c r="L40">
        <v>7.0247929999999998</v>
      </c>
      <c r="M40">
        <v>74923987.694213897</v>
      </c>
      <c r="N40">
        <v>42904.222144330997</v>
      </c>
    </row>
    <row r="41" spans="1:14" x14ac:dyDescent="0.2">
      <c r="A41">
        <v>40</v>
      </c>
      <c r="B41" t="s">
        <v>47</v>
      </c>
      <c r="C41">
        <v>13.37579618</v>
      </c>
      <c r="D41">
        <v>8.9655172410000006</v>
      </c>
      <c r="E41">
        <v>5.8823529409999997</v>
      </c>
      <c r="F41">
        <v>6.0439560439999997</v>
      </c>
      <c r="G41">
        <v>5.0847499999999997</v>
      </c>
      <c r="H41">
        <v>7.9096045200000002</v>
      </c>
      <c r="I41">
        <v>5.5172413789999997</v>
      </c>
      <c r="J41">
        <v>7.8740157479999997</v>
      </c>
      <c r="K41">
        <v>6.6115702000000001</v>
      </c>
      <c r="L41">
        <v>5.4263570000000003</v>
      </c>
      <c r="M41">
        <v>52743271.767883301</v>
      </c>
      <c r="N41">
        <v>38889.8945909104</v>
      </c>
    </row>
    <row r="42" spans="1:14" x14ac:dyDescent="0.2">
      <c r="A42">
        <v>41</v>
      </c>
      <c r="B42" t="s">
        <v>48</v>
      </c>
      <c r="C42">
        <v>7.7894736839999998</v>
      </c>
      <c r="D42">
        <v>6.25</v>
      </c>
      <c r="E42">
        <v>6.6390041489999998</v>
      </c>
      <c r="F42">
        <v>1.7825311939999999</v>
      </c>
      <c r="G42">
        <v>5.0526299999999997</v>
      </c>
      <c r="H42">
        <v>24.918032790000002</v>
      </c>
      <c r="I42">
        <v>21.689785619999999</v>
      </c>
      <c r="J42">
        <v>13.318025260000001</v>
      </c>
      <c r="K42">
        <v>15.651358999999999</v>
      </c>
      <c r="L42">
        <v>24.050633000000001</v>
      </c>
      <c r="M42">
        <v>24585968.234069798</v>
      </c>
      <c r="N42">
        <v>23866.328178908199</v>
      </c>
    </row>
    <row r="43" spans="1:14" x14ac:dyDescent="0.2">
      <c r="A43">
        <v>42</v>
      </c>
      <c r="B43" t="s">
        <v>49</v>
      </c>
      <c r="C43">
        <v>6.50994575</v>
      </c>
      <c r="D43">
        <v>4.7970479700000004</v>
      </c>
      <c r="E43">
        <v>6.7615658359999999</v>
      </c>
      <c r="F43">
        <v>3.535353535</v>
      </c>
      <c r="G43">
        <v>6.1728399999999999</v>
      </c>
      <c r="H43">
        <v>10.6518283</v>
      </c>
      <c r="I43">
        <v>6.5292096219999998</v>
      </c>
      <c r="J43">
        <v>8.3185840710000001</v>
      </c>
      <c r="K43">
        <v>8.0441640000000003</v>
      </c>
      <c r="L43">
        <v>8.8050309999999996</v>
      </c>
      <c r="M43">
        <v>89894372.210998505</v>
      </c>
      <c r="N43">
        <v>47825.862926598304</v>
      </c>
    </row>
    <row r="44" spans="1:14" x14ac:dyDescent="0.2">
      <c r="A44">
        <v>43</v>
      </c>
      <c r="B44" t="s">
        <v>50</v>
      </c>
      <c r="C44">
        <v>8.2926829269999995</v>
      </c>
      <c r="D44">
        <v>10.30927835</v>
      </c>
      <c r="E44">
        <v>11.11111111</v>
      </c>
      <c r="F44">
        <v>5.9633027519999997</v>
      </c>
      <c r="G44">
        <v>7.2815500000000002</v>
      </c>
      <c r="H44">
        <v>7.3033707870000004</v>
      </c>
      <c r="I44">
        <v>4.7337278109999996</v>
      </c>
      <c r="J44">
        <v>2.9850746269999999</v>
      </c>
      <c r="K44">
        <v>3.5714286</v>
      </c>
      <c r="L44">
        <v>6.451613</v>
      </c>
      <c r="M44">
        <v>14507643.2044678</v>
      </c>
      <c r="N44">
        <v>21786.3746600921</v>
      </c>
    </row>
    <row r="45" spans="1:14" x14ac:dyDescent="0.2">
      <c r="A45">
        <v>44</v>
      </c>
      <c r="B45" t="s">
        <v>51</v>
      </c>
      <c r="C45">
        <v>6.5040650409999996</v>
      </c>
      <c r="D45">
        <v>11.25</v>
      </c>
      <c r="E45">
        <v>7.2289156630000004</v>
      </c>
      <c r="F45">
        <v>8.4656084660000008</v>
      </c>
      <c r="G45">
        <v>10.181800000000001</v>
      </c>
      <c r="H45">
        <v>7.4204946999999999</v>
      </c>
      <c r="I45">
        <v>2.9850746269999999</v>
      </c>
      <c r="J45">
        <v>4.5454545450000001</v>
      </c>
      <c r="K45">
        <v>3.2786884999999999</v>
      </c>
      <c r="L45">
        <v>3.738318</v>
      </c>
      <c r="M45">
        <v>41059796.677246101</v>
      </c>
      <c r="N45">
        <v>29078.838498561701</v>
      </c>
    </row>
    <row r="46" spans="1:14" x14ac:dyDescent="0.2">
      <c r="A46">
        <v>45</v>
      </c>
      <c r="B46" t="s">
        <v>52</v>
      </c>
      <c r="C46">
        <v>7.2222222220000001</v>
      </c>
      <c r="D46">
        <v>6.9277108429999998</v>
      </c>
      <c r="E46">
        <v>9.4339622639999998</v>
      </c>
      <c r="F46">
        <v>6.8459657700000003</v>
      </c>
      <c r="G46">
        <v>6.6092000000000004</v>
      </c>
      <c r="H46">
        <v>9.7156398100000008</v>
      </c>
      <c r="I46">
        <v>12.374581940000001</v>
      </c>
      <c r="J46">
        <v>10.06711409</v>
      </c>
      <c r="K46">
        <v>9.1185410000000005</v>
      </c>
      <c r="L46">
        <v>8.4432720000000003</v>
      </c>
      <c r="M46">
        <v>30400962.004516602</v>
      </c>
      <c r="N46">
        <v>24725.934069360999</v>
      </c>
    </row>
    <row r="47" spans="1:14" x14ac:dyDescent="0.2">
      <c r="A47">
        <v>46</v>
      </c>
      <c r="B47" t="s">
        <v>53</v>
      </c>
      <c r="C47">
        <v>12.75167785</v>
      </c>
      <c r="D47">
        <v>6.7164179099999997</v>
      </c>
      <c r="E47">
        <v>10.135135139999999</v>
      </c>
      <c r="F47">
        <v>11.53846154</v>
      </c>
      <c r="G47">
        <v>7.3333300000000001</v>
      </c>
      <c r="H47">
        <v>9.5477386929999994</v>
      </c>
      <c r="I47">
        <v>5.8823529409999997</v>
      </c>
      <c r="J47">
        <v>7.2164948449999997</v>
      </c>
      <c r="K47">
        <v>3.6697248</v>
      </c>
      <c r="L47">
        <v>4.137931</v>
      </c>
      <c r="M47">
        <v>9302012.9984741192</v>
      </c>
      <c r="N47">
        <v>12334.027534749301</v>
      </c>
    </row>
    <row r="48" spans="1:14" x14ac:dyDescent="0.2">
      <c r="A48">
        <v>47</v>
      </c>
      <c r="B48" t="s">
        <v>54</v>
      </c>
      <c r="C48">
        <v>11.788617889999999</v>
      </c>
      <c r="D48">
        <v>9.0497737560000004</v>
      </c>
      <c r="E48">
        <v>10.441767069999999</v>
      </c>
      <c r="F48">
        <v>7.4733096090000002</v>
      </c>
      <c r="G48">
        <v>6.2256799999999997</v>
      </c>
      <c r="H48">
        <v>8.3333333330000006</v>
      </c>
      <c r="I48">
        <v>3.3898305080000002</v>
      </c>
      <c r="J48">
        <v>1.948051948</v>
      </c>
      <c r="K48">
        <v>2.5</v>
      </c>
      <c r="L48">
        <v>3.5714290000000002</v>
      </c>
      <c r="M48">
        <v>23672092.868103001</v>
      </c>
      <c r="N48">
        <v>20987.1433066551</v>
      </c>
    </row>
    <row r="49" spans="1:14" x14ac:dyDescent="0.2">
      <c r="A49">
        <v>48</v>
      </c>
      <c r="B49" t="s">
        <v>55</v>
      </c>
      <c r="C49">
        <v>8.1967213109999992</v>
      </c>
      <c r="D49">
        <v>6.3559322030000001</v>
      </c>
      <c r="E49">
        <v>6.9767441860000003</v>
      </c>
      <c r="F49">
        <v>6.7796610169999996</v>
      </c>
      <c r="G49">
        <v>4.9822100000000002</v>
      </c>
      <c r="H49">
        <v>7.2727272730000001</v>
      </c>
      <c r="I49">
        <v>5.243445693</v>
      </c>
      <c r="J49">
        <v>3.3582089549999998</v>
      </c>
      <c r="K49">
        <v>5.4151625000000001</v>
      </c>
      <c r="L49">
        <v>5.405405</v>
      </c>
      <c r="M49">
        <v>46353935.426086403</v>
      </c>
      <c r="N49">
        <v>68440.025826685902</v>
      </c>
    </row>
    <row r="50" spans="1:14" x14ac:dyDescent="0.2">
      <c r="A50">
        <v>49</v>
      </c>
      <c r="B50" t="s">
        <v>56</v>
      </c>
      <c r="C50">
        <v>6.9587628869999998</v>
      </c>
      <c r="D50">
        <v>8.7167070219999996</v>
      </c>
      <c r="E50">
        <v>6.0747663550000004</v>
      </c>
      <c r="F50">
        <v>3.6496350359999998</v>
      </c>
      <c r="G50">
        <v>7.7830199999999996</v>
      </c>
      <c r="H50">
        <v>5.2505966590000002</v>
      </c>
      <c r="I50">
        <v>5.5555555559999998</v>
      </c>
      <c r="J50">
        <v>5.1597051599999997</v>
      </c>
      <c r="K50">
        <v>11.670481000000001</v>
      </c>
      <c r="L50">
        <v>4.3269229999999999</v>
      </c>
      <c r="M50">
        <v>111251478.47296099</v>
      </c>
      <c r="N50">
        <v>102291.48054765799</v>
      </c>
    </row>
    <row r="51" spans="1:14" x14ac:dyDescent="0.2">
      <c r="A51">
        <v>50</v>
      </c>
      <c r="B51" t="s">
        <v>57</v>
      </c>
      <c r="C51">
        <v>9.3596059109999992</v>
      </c>
      <c r="D51">
        <v>8.5106382979999999</v>
      </c>
      <c r="E51">
        <v>10.29411765</v>
      </c>
      <c r="F51">
        <v>8.1196581200000004</v>
      </c>
      <c r="G51">
        <v>7.4561400000000004</v>
      </c>
      <c r="H51">
        <v>7.407407407</v>
      </c>
      <c r="I51">
        <v>0.61349693299999997</v>
      </c>
      <c r="J51">
        <v>2.8985507250000002</v>
      </c>
      <c r="K51">
        <v>5.9171598000000003</v>
      </c>
      <c r="L51">
        <v>5.2980130000000001</v>
      </c>
      <c r="M51">
        <v>27876227.5906372</v>
      </c>
      <c r="N51">
        <v>24052.221372193399</v>
      </c>
    </row>
    <row r="52" spans="1:14" x14ac:dyDescent="0.2">
      <c r="A52">
        <v>51</v>
      </c>
      <c r="B52" t="s">
        <v>58</v>
      </c>
      <c r="C52">
        <v>9.2920353979999994</v>
      </c>
      <c r="D52">
        <v>10.85972851</v>
      </c>
      <c r="E52">
        <v>8.9958159000000002</v>
      </c>
      <c r="F52">
        <v>7.7071290939999999</v>
      </c>
      <c r="G52">
        <v>6.7796599999999998</v>
      </c>
      <c r="H52">
        <v>7.9470198679999999</v>
      </c>
      <c r="I52">
        <v>2.2222222220000001</v>
      </c>
      <c r="J52">
        <v>7.4303405570000001</v>
      </c>
      <c r="K52">
        <v>5.7534247000000001</v>
      </c>
      <c r="L52">
        <v>5.0295860000000001</v>
      </c>
      <c r="M52">
        <v>37766068.837585397</v>
      </c>
      <c r="N52">
        <v>28355.563581396698</v>
      </c>
    </row>
    <row r="53" spans="1:14" x14ac:dyDescent="0.2">
      <c r="A53">
        <v>52</v>
      </c>
      <c r="B53" t="s">
        <v>59</v>
      </c>
      <c r="C53">
        <v>4.7058823529999998</v>
      </c>
      <c r="D53">
        <v>9.1463414630000006</v>
      </c>
      <c r="E53">
        <v>9.7826086960000005</v>
      </c>
      <c r="F53">
        <v>6.4676616920000001</v>
      </c>
      <c r="G53">
        <v>4.9261100000000004</v>
      </c>
      <c r="H53">
        <v>5.9288537549999996</v>
      </c>
      <c r="I53">
        <v>2.395209581</v>
      </c>
      <c r="J53">
        <v>7.9754601230000004</v>
      </c>
      <c r="K53">
        <v>4.0462427999999999</v>
      </c>
      <c r="L53">
        <v>1.9704429999999999</v>
      </c>
      <c r="M53">
        <v>20383750.544250499</v>
      </c>
      <c r="N53">
        <v>18733.826879742999</v>
      </c>
    </row>
    <row r="54" spans="1:14" x14ac:dyDescent="0.2">
      <c r="A54">
        <v>53</v>
      </c>
      <c r="B54" t="s">
        <v>60</v>
      </c>
      <c r="C54">
        <v>9.8726114650000003</v>
      </c>
      <c r="D54">
        <v>8.7248322149999993</v>
      </c>
      <c r="E54">
        <v>5.5921052629999997</v>
      </c>
      <c r="F54">
        <v>6.3333333329999997</v>
      </c>
      <c r="G54">
        <v>7.4433699999999998</v>
      </c>
      <c r="H54">
        <v>7.8175895769999997</v>
      </c>
      <c r="I54">
        <v>3.0701754389999998</v>
      </c>
      <c r="J54">
        <v>3.8277511959999999</v>
      </c>
      <c r="K54">
        <v>4.8582995999999996</v>
      </c>
      <c r="L54">
        <v>3.0075189999999998</v>
      </c>
      <c r="M54">
        <v>16976622.3384399</v>
      </c>
      <c r="N54">
        <v>19389.307821217</v>
      </c>
    </row>
    <row r="55" spans="1:14" x14ac:dyDescent="0.2">
      <c r="A55">
        <v>54</v>
      </c>
      <c r="B55" t="s">
        <v>61</v>
      </c>
      <c r="C55">
        <v>8</v>
      </c>
      <c r="D55">
        <v>5.263157895</v>
      </c>
      <c r="E55">
        <v>9.536784741</v>
      </c>
      <c r="F55">
        <v>4.8593350380000002</v>
      </c>
      <c r="G55">
        <v>6.8783099999999999</v>
      </c>
      <c r="H55">
        <v>4.7904191620000001</v>
      </c>
      <c r="I55">
        <v>4.3478260869999996</v>
      </c>
      <c r="J55">
        <v>3.3898305080000002</v>
      </c>
      <c r="K55">
        <v>4.3209876999999999</v>
      </c>
      <c r="L55">
        <v>5.405405</v>
      </c>
      <c r="M55">
        <v>39343262.038574196</v>
      </c>
      <c r="N55">
        <v>36962.260094746402</v>
      </c>
    </row>
    <row r="56" spans="1:14" x14ac:dyDescent="0.2">
      <c r="A56">
        <v>55</v>
      </c>
      <c r="B56" t="s">
        <v>62</v>
      </c>
      <c r="C56">
        <v>11.33603239</v>
      </c>
      <c r="D56">
        <v>7.8189300409999998</v>
      </c>
      <c r="E56">
        <v>6.1475409839999999</v>
      </c>
      <c r="F56">
        <v>6</v>
      </c>
      <c r="G56">
        <v>14.232200000000001</v>
      </c>
      <c r="H56">
        <v>2.6615969580000001</v>
      </c>
      <c r="I56">
        <v>3.448275862</v>
      </c>
      <c r="J56">
        <v>3.5502958580000001</v>
      </c>
      <c r="K56">
        <v>1.1173184</v>
      </c>
      <c r="L56">
        <v>3.9772729999999998</v>
      </c>
      <c r="M56">
        <v>45494092.949951202</v>
      </c>
      <c r="N56">
        <v>42573.124416184903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BDA03-BB86-844B-9F18-5B273B25F5AB}">
  <dimension ref="A1:R62"/>
  <sheetViews>
    <sheetView zoomScale="90" zoomScaleNormal="171" workbookViewId="0">
      <selection activeCell="I1" sqref="I1"/>
    </sheetView>
  </sheetViews>
  <sheetFormatPr baseColWidth="10" defaultRowHeight="16" x14ac:dyDescent="0.2"/>
  <cols>
    <col min="3" max="3" width="24" bestFit="1" customWidth="1"/>
    <col min="4" max="4" width="25" bestFit="1" customWidth="1"/>
    <col min="12" max="12" width="12.1640625" bestFit="1" customWidth="1"/>
    <col min="13" max="13" width="13.6640625" bestFit="1" customWidth="1"/>
    <col min="14" max="15" width="10.5" customWidth="1"/>
    <col min="17" max="17" width="8.33203125" bestFit="1" customWidth="1"/>
    <col min="18" max="18" width="7.1640625" bestFit="1" customWidth="1"/>
    <col min="19" max="25" width="5.1640625" bestFit="1" customWidth="1"/>
    <col min="26" max="26" width="15.5" bestFit="1" customWidth="1"/>
  </cols>
  <sheetData>
    <row r="1" spans="1:18" s="1" customFormat="1" x14ac:dyDescent="0.2">
      <c r="A1" s="1" t="s">
        <v>64</v>
      </c>
      <c r="B1" s="1" t="s">
        <v>1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2" t="s">
        <v>71</v>
      </c>
      <c r="J1" s="2" t="s">
        <v>72</v>
      </c>
      <c r="K1" s="1" t="s">
        <v>73</v>
      </c>
      <c r="L1" s="1" t="s">
        <v>6</v>
      </c>
      <c r="M1" s="1" t="s">
        <v>7</v>
      </c>
      <c r="N1" s="2" t="s">
        <v>63</v>
      </c>
      <c r="O1" s="2" t="s">
        <v>86</v>
      </c>
    </row>
    <row r="2" spans="1:18" x14ac:dyDescent="0.2">
      <c r="A2">
        <v>1</v>
      </c>
      <c r="B2" t="s">
        <v>8</v>
      </c>
      <c r="D2">
        <v>0</v>
      </c>
      <c r="E2">
        <v>0</v>
      </c>
      <c r="F2">
        <v>0</v>
      </c>
      <c r="G2">
        <v>0</v>
      </c>
      <c r="H2">
        <v>0</v>
      </c>
      <c r="I2">
        <v>10</v>
      </c>
      <c r="J2">
        <v>10</v>
      </c>
      <c r="K2">
        <v>0</v>
      </c>
      <c r="L2">
        <v>63770461.779602103</v>
      </c>
      <c r="M2">
        <v>38770.165571239297</v>
      </c>
      <c r="N2">
        <f>J2 - I2</f>
        <v>0</v>
      </c>
      <c r="O2">
        <f>K2-J2</f>
        <v>-10</v>
      </c>
    </row>
    <row r="3" spans="1:18" x14ac:dyDescent="0.2">
      <c r="A3">
        <v>2</v>
      </c>
      <c r="B3" t="s">
        <v>9</v>
      </c>
      <c r="C3">
        <v>4</v>
      </c>
      <c r="D3">
        <v>5</v>
      </c>
      <c r="E3">
        <v>7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  <c r="L3">
        <v>47882527.7110596</v>
      </c>
      <c r="M3">
        <v>37524.950533417097</v>
      </c>
      <c r="N3">
        <f>J3 - I3</f>
        <v>0</v>
      </c>
      <c r="O3">
        <f t="shared" ref="O3:O56" si="0">K3-J3</f>
        <v>0</v>
      </c>
    </row>
    <row r="4" spans="1:18" x14ac:dyDescent="0.2">
      <c r="A4">
        <v>3</v>
      </c>
      <c r="B4" t="s">
        <v>10</v>
      </c>
      <c r="C4">
        <v>4</v>
      </c>
      <c r="D4">
        <v>33</v>
      </c>
      <c r="E4">
        <v>35</v>
      </c>
      <c r="F4">
        <v>35</v>
      </c>
      <c r="G4">
        <v>22</v>
      </c>
      <c r="H4">
        <v>12</v>
      </c>
      <c r="I4">
        <v>12</v>
      </c>
      <c r="J4">
        <v>12</v>
      </c>
      <c r="K4">
        <v>44</v>
      </c>
      <c r="L4">
        <v>44950030.471679702</v>
      </c>
      <c r="M4">
        <v>31307.314843459699</v>
      </c>
      <c r="N4">
        <f t="shared" ref="N4:N56" si="1">J4 - I4</f>
        <v>0</v>
      </c>
      <c r="O4">
        <f t="shared" si="0"/>
        <v>32</v>
      </c>
      <c r="Q4" s="6" t="s">
        <v>1</v>
      </c>
      <c r="R4" t="s">
        <v>96</v>
      </c>
    </row>
    <row r="5" spans="1:18" x14ac:dyDescent="0.2">
      <c r="A5">
        <v>4</v>
      </c>
      <c r="B5" t="s">
        <v>11</v>
      </c>
      <c r="C5">
        <v>12</v>
      </c>
      <c r="D5">
        <v>17</v>
      </c>
      <c r="E5">
        <v>18</v>
      </c>
      <c r="F5">
        <v>14</v>
      </c>
      <c r="G5">
        <v>8</v>
      </c>
      <c r="H5">
        <v>27</v>
      </c>
      <c r="I5">
        <v>25</v>
      </c>
      <c r="J5">
        <v>25</v>
      </c>
      <c r="K5">
        <v>27</v>
      </c>
      <c r="L5">
        <v>176077742.74871799</v>
      </c>
      <c r="M5">
        <v>150987.70363877201</v>
      </c>
      <c r="N5">
        <f t="shared" si="1"/>
        <v>0</v>
      </c>
      <c r="O5">
        <f t="shared" si="0"/>
        <v>2</v>
      </c>
    </row>
    <row r="6" spans="1:18" x14ac:dyDescent="0.2">
      <c r="A6">
        <v>5</v>
      </c>
      <c r="B6" t="s">
        <v>12</v>
      </c>
      <c r="C6">
        <v>2</v>
      </c>
      <c r="D6">
        <v>9</v>
      </c>
      <c r="E6">
        <v>5</v>
      </c>
      <c r="F6">
        <v>5</v>
      </c>
      <c r="G6">
        <v>6</v>
      </c>
      <c r="H6">
        <v>45</v>
      </c>
      <c r="I6">
        <v>9</v>
      </c>
      <c r="J6">
        <v>9</v>
      </c>
      <c r="K6">
        <v>22</v>
      </c>
      <c r="L6">
        <v>15408538.224731401</v>
      </c>
      <c r="M6">
        <v>23338.6119476477</v>
      </c>
      <c r="N6">
        <f t="shared" si="1"/>
        <v>0</v>
      </c>
      <c r="O6">
        <f t="shared" si="0"/>
        <v>13</v>
      </c>
      <c r="Q6" s="6" t="s">
        <v>104</v>
      </c>
    </row>
    <row r="7" spans="1:18" x14ac:dyDescent="0.2">
      <c r="A7">
        <v>6</v>
      </c>
      <c r="B7" t="s">
        <v>13</v>
      </c>
      <c r="C7">
        <v>15</v>
      </c>
      <c r="D7">
        <v>12</v>
      </c>
      <c r="E7">
        <v>15</v>
      </c>
      <c r="F7">
        <v>11</v>
      </c>
      <c r="G7">
        <v>13</v>
      </c>
      <c r="H7">
        <v>6</v>
      </c>
      <c r="I7">
        <v>6</v>
      </c>
      <c r="J7">
        <v>12</v>
      </c>
      <c r="K7">
        <v>18</v>
      </c>
      <c r="L7">
        <v>71541340.306396499</v>
      </c>
      <c r="M7">
        <v>39962.549834716498</v>
      </c>
      <c r="N7">
        <f t="shared" si="1"/>
        <v>6</v>
      </c>
      <c r="O7">
        <f t="shared" si="0"/>
        <v>6</v>
      </c>
      <c r="Q7" s="11" t="s">
        <v>97</v>
      </c>
      <c r="R7" s="4">
        <v>2837</v>
      </c>
    </row>
    <row r="8" spans="1:18" x14ac:dyDescent="0.2">
      <c r="A8">
        <v>7</v>
      </c>
      <c r="B8" t="s">
        <v>14</v>
      </c>
      <c r="D8">
        <v>59</v>
      </c>
      <c r="E8">
        <v>11</v>
      </c>
      <c r="F8">
        <v>21</v>
      </c>
      <c r="G8">
        <v>17</v>
      </c>
      <c r="H8">
        <v>21</v>
      </c>
      <c r="I8">
        <v>25</v>
      </c>
      <c r="J8">
        <v>21</v>
      </c>
      <c r="K8">
        <v>23</v>
      </c>
      <c r="L8">
        <v>29144181.351623502</v>
      </c>
      <c r="M8">
        <v>22305.302066682201</v>
      </c>
      <c r="N8">
        <f t="shared" si="1"/>
        <v>-4</v>
      </c>
      <c r="O8">
        <f t="shared" si="0"/>
        <v>2</v>
      </c>
      <c r="Q8" s="11" t="s">
        <v>98</v>
      </c>
      <c r="R8" s="4">
        <v>3900</v>
      </c>
    </row>
    <row r="9" spans="1:18" x14ac:dyDescent="0.2">
      <c r="A9">
        <v>8</v>
      </c>
      <c r="B9" t="s">
        <v>15</v>
      </c>
      <c r="C9">
        <v>19</v>
      </c>
      <c r="D9">
        <v>15</v>
      </c>
      <c r="E9">
        <v>15</v>
      </c>
      <c r="F9">
        <v>7</v>
      </c>
      <c r="G9">
        <v>5</v>
      </c>
      <c r="H9">
        <v>27</v>
      </c>
      <c r="I9">
        <v>4</v>
      </c>
      <c r="J9">
        <v>4</v>
      </c>
      <c r="K9">
        <v>4</v>
      </c>
      <c r="L9">
        <v>21022590.130737301</v>
      </c>
      <c r="M9">
        <v>21705.411630343999</v>
      </c>
      <c r="N9">
        <f t="shared" si="1"/>
        <v>0</v>
      </c>
      <c r="O9">
        <f t="shared" si="0"/>
        <v>0</v>
      </c>
      <c r="Q9" s="11" t="s">
        <v>99</v>
      </c>
      <c r="R9" s="4">
        <v>3884</v>
      </c>
    </row>
    <row r="10" spans="1:18" x14ac:dyDescent="0.2">
      <c r="A10">
        <v>9</v>
      </c>
      <c r="B10" t="s">
        <v>16</v>
      </c>
      <c r="C10">
        <v>22</v>
      </c>
      <c r="D10">
        <v>22</v>
      </c>
      <c r="E10">
        <v>22</v>
      </c>
      <c r="F10">
        <v>14</v>
      </c>
      <c r="G10">
        <v>15</v>
      </c>
      <c r="H10">
        <v>65</v>
      </c>
      <c r="I10">
        <v>2</v>
      </c>
      <c r="J10">
        <v>2</v>
      </c>
      <c r="K10">
        <v>2</v>
      </c>
      <c r="L10">
        <v>61243774.4211426</v>
      </c>
      <c r="M10">
        <v>40104.415980188998</v>
      </c>
      <c r="N10">
        <f t="shared" si="1"/>
        <v>0</v>
      </c>
      <c r="O10">
        <f t="shared" si="0"/>
        <v>0</v>
      </c>
      <c r="Q10" s="11" t="s">
        <v>100</v>
      </c>
      <c r="R10" s="4">
        <v>4258</v>
      </c>
    </row>
    <row r="11" spans="1:18" x14ac:dyDescent="0.2">
      <c r="A11">
        <v>10</v>
      </c>
      <c r="B11" t="s">
        <v>17</v>
      </c>
      <c r="D11">
        <v>6</v>
      </c>
      <c r="E11">
        <v>6</v>
      </c>
      <c r="F11">
        <v>1</v>
      </c>
      <c r="G11">
        <v>1</v>
      </c>
      <c r="H11">
        <v>26</v>
      </c>
      <c r="I11">
        <v>12</v>
      </c>
      <c r="J11">
        <v>0</v>
      </c>
      <c r="K11">
        <v>0</v>
      </c>
      <c r="L11">
        <v>23285233.925109901</v>
      </c>
      <c r="M11">
        <v>24022.764620784201</v>
      </c>
      <c r="N11">
        <f t="shared" si="1"/>
        <v>-12</v>
      </c>
      <c r="O11">
        <f t="shared" si="0"/>
        <v>0</v>
      </c>
      <c r="Q11" s="11" t="s">
        <v>101</v>
      </c>
      <c r="R11" s="4">
        <v>4014</v>
      </c>
    </row>
    <row r="12" spans="1:18" x14ac:dyDescent="0.2">
      <c r="A12">
        <v>11</v>
      </c>
      <c r="B12" t="s">
        <v>18</v>
      </c>
      <c r="C12">
        <v>12</v>
      </c>
      <c r="D12">
        <v>11</v>
      </c>
      <c r="E12">
        <v>11</v>
      </c>
      <c r="F12">
        <v>19</v>
      </c>
      <c r="G12">
        <v>14</v>
      </c>
      <c r="H12">
        <v>12</v>
      </c>
      <c r="I12">
        <v>11</v>
      </c>
      <c r="J12">
        <v>16</v>
      </c>
      <c r="K12">
        <v>23</v>
      </c>
      <c r="L12">
        <v>38222018.3164673</v>
      </c>
      <c r="M12">
        <v>26788.301878383802</v>
      </c>
      <c r="N12">
        <f t="shared" si="1"/>
        <v>5</v>
      </c>
      <c r="O12">
        <f t="shared" si="0"/>
        <v>7</v>
      </c>
      <c r="Q12" s="11" t="s">
        <v>102</v>
      </c>
      <c r="R12" s="4">
        <v>4177</v>
      </c>
    </row>
    <row r="13" spans="1:18" x14ac:dyDescent="0.2">
      <c r="A13">
        <v>12</v>
      </c>
      <c r="B13" t="s">
        <v>19</v>
      </c>
      <c r="D13">
        <v>0</v>
      </c>
      <c r="E13">
        <v>0</v>
      </c>
      <c r="F13">
        <v>3</v>
      </c>
      <c r="G13">
        <v>3</v>
      </c>
      <c r="H13">
        <v>3</v>
      </c>
      <c r="I13">
        <v>5</v>
      </c>
      <c r="J13">
        <v>35</v>
      </c>
      <c r="K13">
        <v>35</v>
      </c>
      <c r="L13">
        <v>35719112.414245598</v>
      </c>
      <c r="M13">
        <v>31637.817423799101</v>
      </c>
      <c r="N13">
        <f t="shared" si="1"/>
        <v>30</v>
      </c>
      <c r="O13">
        <f t="shared" si="0"/>
        <v>0</v>
      </c>
      <c r="Q13" s="11" t="s">
        <v>92</v>
      </c>
      <c r="R13" s="4">
        <v>4353</v>
      </c>
    </row>
    <row r="14" spans="1:18" x14ac:dyDescent="0.2">
      <c r="A14">
        <v>13</v>
      </c>
      <c r="B14" t="s">
        <v>20</v>
      </c>
      <c r="C14">
        <v>2</v>
      </c>
      <c r="D14">
        <v>6</v>
      </c>
      <c r="E14">
        <v>6</v>
      </c>
      <c r="F14">
        <v>6</v>
      </c>
      <c r="G14">
        <v>6</v>
      </c>
      <c r="H14">
        <v>6</v>
      </c>
      <c r="I14">
        <v>0</v>
      </c>
      <c r="J14">
        <v>0</v>
      </c>
      <c r="K14">
        <v>0</v>
      </c>
      <c r="L14">
        <v>34118277.181213401</v>
      </c>
      <c r="M14">
        <v>27136.075711521898</v>
      </c>
      <c r="N14">
        <f t="shared" si="1"/>
        <v>0</v>
      </c>
      <c r="O14">
        <f t="shared" si="0"/>
        <v>0</v>
      </c>
      <c r="Q14" s="11" t="s">
        <v>93</v>
      </c>
      <c r="R14" s="4">
        <v>4219</v>
      </c>
    </row>
    <row r="15" spans="1:18" x14ac:dyDescent="0.2">
      <c r="A15">
        <v>14</v>
      </c>
      <c r="B15" t="s">
        <v>21</v>
      </c>
      <c r="C15">
        <v>134</v>
      </c>
      <c r="D15">
        <v>559</v>
      </c>
      <c r="E15">
        <v>570</v>
      </c>
      <c r="F15">
        <v>551</v>
      </c>
      <c r="G15">
        <v>517</v>
      </c>
      <c r="H15">
        <v>1139</v>
      </c>
      <c r="I15">
        <v>711</v>
      </c>
      <c r="J15">
        <v>657</v>
      </c>
      <c r="K15">
        <v>682</v>
      </c>
      <c r="L15">
        <v>20736554.4064941</v>
      </c>
      <c r="M15">
        <v>21565.859394559</v>
      </c>
      <c r="N15">
        <f t="shared" si="1"/>
        <v>-54</v>
      </c>
      <c r="O15">
        <f t="shared" si="0"/>
        <v>25</v>
      </c>
      <c r="Q15" s="11" t="s">
        <v>94</v>
      </c>
      <c r="R15" s="4">
        <v>4596</v>
      </c>
    </row>
    <row r="16" spans="1:18" x14ac:dyDescent="0.2">
      <c r="A16">
        <v>15</v>
      </c>
      <c r="B16" t="s">
        <v>22</v>
      </c>
      <c r="D16">
        <v>7</v>
      </c>
      <c r="E16">
        <v>8</v>
      </c>
      <c r="F16">
        <v>9</v>
      </c>
      <c r="G16">
        <v>9</v>
      </c>
      <c r="H16">
        <v>9</v>
      </c>
      <c r="I16">
        <v>7</v>
      </c>
      <c r="J16">
        <v>7</v>
      </c>
      <c r="K16">
        <v>0</v>
      </c>
      <c r="L16">
        <v>23563061.044311501</v>
      </c>
      <c r="M16">
        <v>21504.551357829001</v>
      </c>
      <c r="N16">
        <f t="shared" si="1"/>
        <v>0</v>
      </c>
      <c r="O16">
        <f t="shared" si="0"/>
        <v>-7</v>
      </c>
    </row>
    <row r="17" spans="1:15" x14ac:dyDescent="0.2">
      <c r="A17">
        <v>16</v>
      </c>
      <c r="B17" t="s">
        <v>23</v>
      </c>
      <c r="C17">
        <v>86</v>
      </c>
      <c r="D17">
        <v>93</v>
      </c>
      <c r="E17">
        <v>67</v>
      </c>
      <c r="F17">
        <v>89</v>
      </c>
      <c r="G17">
        <v>99</v>
      </c>
      <c r="H17">
        <v>97</v>
      </c>
      <c r="I17">
        <v>115</v>
      </c>
      <c r="J17">
        <v>151</v>
      </c>
      <c r="K17">
        <v>163</v>
      </c>
      <c r="L17">
        <v>12620515.717163101</v>
      </c>
      <c r="M17">
        <v>27670.169915805302</v>
      </c>
      <c r="N17">
        <f t="shared" si="1"/>
        <v>36</v>
      </c>
      <c r="O17">
        <f t="shared" si="0"/>
        <v>12</v>
      </c>
    </row>
    <row r="18" spans="1:15" x14ac:dyDescent="0.2">
      <c r="A18">
        <v>17</v>
      </c>
      <c r="B18" t="s">
        <v>24</v>
      </c>
      <c r="C18">
        <v>4</v>
      </c>
      <c r="D18">
        <v>7</v>
      </c>
      <c r="E18">
        <v>7</v>
      </c>
      <c r="F18">
        <v>7</v>
      </c>
      <c r="G18">
        <v>15</v>
      </c>
      <c r="H18">
        <v>7</v>
      </c>
      <c r="I18">
        <v>7</v>
      </c>
      <c r="J18">
        <v>6</v>
      </c>
      <c r="K18">
        <v>6</v>
      </c>
      <c r="L18">
        <v>37200535.029663101</v>
      </c>
      <c r="M18">
        <v>36886.899781127897</v>
      </c>
      <c r="N18">
        <f t="shared" si="1"/>
        <v>-1</v>
      </c>
      <c r="O18">
        <f t="shared" si="0"/>
        <v>0</v>
      </c>
    </row>
    <row r="19" spans="1:15" x14ac:dyDescent="0.2">
      <c r="A19">
        <v>18</v>
      </c>
      <c r="B19" t="s">
        <v>25</v>
      </c>
      <c r="C19">
        <v>17</v>
      </c>
      <c r="D19">
        <v>12</v>
      </c>
      <c r="E19">
        <v>20</v>
      </c>
      <c r="F19">
        <v>24</v>
      </c>
      <c r="G19">
        <v>99</v>
      </c>
      <c r="H19">
        <v>90</v>
      </c>
      <c r="I19">
        <v>29</v>
      </c>
      <c r="J19">
        <v>25</v>
      </c>
      <c r="K19">
        <v>28</v>
      </c>
      <c r="L19">
        <v>46995477.478149399</v>
      </c>
      <c r="M19">
        <v>48549.004617929299</v>
      </c>
      <c r="N19">
        <f t="shared" si="1"/>
        <v>-4</v>
      </c>
      <c r="O19">
        <f t="shared" si="0"/>
        <v>3</v>
      </c>
    </row>
    <row r="20" spans="1:15" x14ac:dyDescent="0.2">
      <c r="A20">
        <v>19</v>
      </c>
      <c r="B20" t="s">
        <v>26</v>
      </c>
      <c r="C20">
        <v>232</v>
      </c>
      <c r="D20">
        <v>273</v>
      </c>
      <c r="E20">
        <v>279</v>
      </c>
      <c r="F20">
        <v>350</v>
      </c>
      <c r="G20">
        <v>337</v>
      </c>
      <c r="H20">
        <v>323</v>
      </c>
      <c r="I20">
        <v>340</v>
      </c>
      <c r="J20">
        <v>338</v>
      </c>
      <c r="K20">
        <v>350</v>
      </c>
      <c r="L20">
        <v>27051213.455993701</v>
      </c>
      <c r="M20">
        <v>26454.269211333201</v>
      </c>
      <c r="N20">
        <f>J20 - I20</f>
        <v>-2</v>
      </c>
      <c r="O20">
        <f t="shared" si="0"/>
        <v>12</v>
      </c>
    </row>
    <row r="21" spans="1:15" x14ac:dyDescent="0.2">
      <c r="A21">
        <v>20</v>
      </c>
      <c r="B21" t="s">
        <v>27</v>
      </c>
      <c r="C21">
        <v>7</v>
      </c>
      <c r="D21">
        <v>12</v>
      </c>
      <c r="E21">
        <v>7</v>
      </c>
      <c r="F21">
        <v>7</v>
      </c>
      <c r="G21">
        <v>10</v>
      </c>
      <c r="H21">
        <v>16</v>
      </c>
      <c r="I21">
        <v>0</v>
      </c>
      <c r="J21">
        <v>7</v>
      </c>
      <c r="K21">
        <v>10</v>
      </c>
      <c r="L21">
        <v>22698495.7178955</v>
      </c>
      <c r="M21">
        <v>22982.125714974001</v>
      </c>
      <c r="N21">
        <f t="shared" si="1"/>
        <v>7</v>
      </c>
      <c r="O21">
        <f t="shared" si="0"/>
        <v>3</v>
      </c>
    </row>
    <row r="22" spans="1:15" x14ac:dyDescent="0.2">
      <c r="A22">
        <v>21</v>
      </c>
      <c r="B22" t="s">
        <v>28</v>
      </c>
      <c r="C22">
        <v>8</v>
      </c>
      <c r="D22">
        <v>51</v>
      </c>
      <c r="E22">
        <v>33</v>
      </c>
      <c r="F22">
        <v>31</v>
      </c>
      <c r="G22">
        <v>15</v>
      </c>
      <c r="H22">
        <v>18</v>
      </c>
      <c r="I22">
        <v>10</v>
      </c>
      <c r="J22">
        <v>1</v>
      </c>
      <c r="K22">
        <v>15</v>
      </c>
      <c r="L22">
        <v>33663448.279113799</v>
      </c>
      <c r="M22">
        <v>31136.731890351501</v>
      </c>
      <c r="N22">
        <f t="shared" si="1"/>
        <v>-9</v>
      </c>
      <c r="O22">
        <f t="shared" si="0"/>
        <v>14</v>
      </c>
    </row>
    <row r="23" spans="1:15" x14ac:dyDescent="0.2">
      <c r="A23">
        <v>22</v>
      </c>
      <c r="B23" t="s">
        <v>29</v>
      </c>
      <c r="C23">
        <v>22</v>
      </c>
      <c r="D23">
        <v>24</v>
      </c>
      <c r="E23">
        <v>28</v>
      </c>
      <c r="F23">
        <v>30</v>
      </c>
      <c r="G23">
        <v>53</v>
      </c>
      <c r="H23">
        <v>48</v>
      </c>
      <c r="I23">
        <v>65</v>
      </c>
      <c r="J23">
        <v>65</v>
      </c>
      <c r="K23">
        <v>58</v>
      </c>
      <c r="L23">
        <v>56688145.179016098</v>
      </c>
      <c r="M23">
        <v>39862.7497953118</v>
      </c>
      <c r="N23">
        <f t="shared" si="1"/>
        <v>0</v>
      </c>
      <c r="O23">
        <f t="shared" si="0"/>
        <v>-7</v>
      </c>
    </row>
    <row r="24" spans="1:15" x14ac:dyDescent="0.2">
      <c r="A24">
        <v>23</v>
      </c>
      <c r="B24" t="s">
        <v>30</v>
      </c>
      <c r="D24">
        <v>16</v>
      </c>
      <c r="E24">
        <v>16</v>
      </c>
      <c r="F24">
        <v>16</v>
      </c>
      <c r="G24">
        <v>6</v>
      </c>
      <c r="H24">
        <v>11</v>
      </c>
      <c r="I24">
        <v>14</v>
      </c>
      <c r="J24">
        <v>9</v>
      </c>
      <c r="K24">
        <v>15</v>
      </c>
      <c r="L24">
        <v>42204384.540649399</v>
      </c>
      <c r="M24">
        <v>32559.076221149098</v>
      </c>
      <c r="N24">
        <f t="shared" si="1"/>
        <v>-5</v>
      </c>
      <c r="O24">
        <f t="shared" si="0"/>
        <v>6</v>
      </c>
    </row>
    <row r="25" spans="1:15" x14ac:dyDescent="0.2">
      <c r="A25">
        <v>24</v>
      </c>
      <c r="B25" t="s">
        <v>31</v>
      </c>
      <c r="C25">
        <v>20</v>
      </c>
      <c r="D25">
        <v>20</v>
      </c>
      <c r="E25">
        <v>20</v>
      </c>
      <c r="F25">
        <v>20</v>
      </c>
      <c r="G25">
        <v>20</v>
      </c>
      <c r="H25">
        <v>0</v>
      </c>
      <c r="I25">
        <v>20</v>
      </c>
      <c r="J25">
        <v>32</v>
      </c>
      <c r="K25">
        <v>32</v>
      </c>
      <c r="L25">
        <v>19072287.824096698</v>
      </c>
      <c r="M25">
        <v>20797.4734578598</v>
      </c>
      <c r="N25">
        <f t="shared" si="1"/>
        <v>12</v>
      </c>
      <c r="O25">
        <f t="shared" si="0"/>
        <v>0</v>
      </c>
    </row>
    <row r="26" spans="1:15" x14ac:dyDescent="0.2">
      <c r="A26">
        <v>25</v>
      </c>
      <c r="B26" t="s">
        <v>32</v>
      </c>
      <c r="C26">
        <v>8</v>
      </c>
      <c r="D26">
        <v>8</v>
      </c>
      <c r="E26">
        <v>7</v>
      </c>
      <c r="F26">
        <v>10</v>
      </c>
      <c r="G26">
        <v>8</v>
      </c>
      <c r="H26">
        <v>27</v>
      </c>
      <c r="I26">
        <v>17</v>
      </c>
      <c r="J26">
        <v>14</v>
      </c>
      <c r="K26">
        <v>45</v>
      </c>
      <c r="L26">
        <v>45191100.5593872</v>
      </c>
      <c r="M26">
        <v>27712.111091505401</v>
      </c>
      <c r="N26">
        <f t="shared" si="1"/>
        <v>-3</v>
      </c>
      <c r="O26">
        <f t="shared" si="0"/>
        <v>31</v>
      </c>
    </row>
    <row r="27" spans="1:15" x14ac:dyDescent="0.2">
      <c r="A27">
        <v>26</v>
      </c>
      <c r="B27" t="s">
        <v>33</v>
      </c>
      <c r="C27">
        <v>61</v>
      </c>
      <c r="D27">
        <v>89</v>
      </c>
      <c r="E27">
        <v>84</v>
      </c>
      <c r="F27">
        <v>87</v>
      </c>
      <c r="G27">
        <v>95</v>
      </c>
      <c r="H27">
        <v>97</v>
      </c>
      <c r="I27">
        <v>105</v>
      </c>
      <c r="J27">
        <v>75</v>
      </c>
      <c r="K27">
        <v>84</v>
      </c>
      <c r="L27">
        <v>10215859.083618199</v>
      </c>
      <c r="M27">
        <v>18552.407581593699</v>
      </c>
      <c r="N27">
        <f t="shared" si="1"/>
        <v>-30</v>
      </c>
      <c r="O27">
        <f t="shared" si="0"/>
        <v>9</v>
      </c>
    </row>
    <row r="28" spans="1:15" x14ac:dyDescent="0.2">
      <c r="A28">
        <v>27</v>
      </c>
      <c r="B28" t="s">
        <v>34</v>
      </c>
      <c r="C28">
        <v>16</v>
      </c>
      <c r="D28">
        <v>32</v>
      </c>
      <c r="E28">
        <v>36</v>
      </c>
      <c r="F28">
        <v>38</v>
      </c>
      <c r="G28">
        <v>29</v>
      </c>
      <c r="H28">
        <v>10</v>
      </c>
      <c r="I28">
        <v>27</v>
      </c>
      <c r="J28">
        <v>22</v>
      </c>
      <c r="K28">
        <v>24</v>
      </c>
      <c r="L28">
        <v>65360039.169860803</v>
      </c>
      <c r="M28">
        <v>40019.185400199603</v>
      </c>
      <c r="N28">
        <f t="shared" si="1"/>
        <v>-5</v>
      </c>
      <c r="O28">
        <f t="shared" si="0"/>
        <v>2</v>
      </c>
    </row>
    <row r="29" spans="1:15" x14ac:dyDescent="0.2">
      <c r="A29">
        <v>28</v>
      </c>
      <c r="B29" t="s">
        <v>35</v>
      </c>
      <c r="C29">
        <v>4</v>
      </c>
      <c r="D29">
        <v>33</v>
      </c>
      <c r="E29">
        <v>34</v>
      </c>
      <c r="F29">
        <v>38</v>
      </c>
      <c r="G29">
        <v>40</v>
      </c>
      <c r="H29">
        <v>40</v>
      </c>
      <c r="I29">
        <v>39</v>
      </c>
      <c r="J29">
        <v>38</v>
      </c>
      <c r="K29">
        <v>68</v>
      </c>
      <c r="L29">
        <v>11684191.118652301</v>
      </c>
      <c r="M29">
        <v>14976.123851369801</v>
      </c>
      <c r="N29">
        <f t="shared" si="1"/>
        <v>-1</v>
      </c>
      <c r="O29">
        <f t="shared" si="0"/>
        <v>30</v>
      </c>
    </row>
    <row r="30" spans="1:15" x14ac:dyDescent="0.2">
      <c r="A30">
        <v>29</v>
      </c>
      <c r="B30" t="s">
        <v>36</v>
      </c>
      <c r="C30">
        <v>15</v>
      </c>
      <c r="D30">
        <v>16</v>
      </c>
      <c r="E30">
        <v>16</v>
      </c>
      <c r="F30">
        <v>17</v>
      </c>
      <c r="G30">
        <v>2</v>
      </c>
      <c r="H30">
        <v>4</v>
      </c>
      <c r="I30">
        <v>4</v>
      </c>
      <c r="J30">
        <v>4</v>
      </c>
      <c r="K30">
        <v>4</v>
      </c>
      <c r="L30">
        <v>63262430.073059097</v>
      </c>
      <c r="M30">
        <v>36034.498446971898</v>
      </c>
      <c r="N30">
        <f t="shared" si="1"/>
        <v>0</v>
      </c>
      <c r="O30">
        <f t="shared" si="0"/>
        <v>0</v>
      </c>
    </row>
    <row r="31" spans="1:15" x14ac:dyDescent="0.2">
      <c r="A31">
        <v>30</v>
      </c>
      <c r="B31" t="s">
        <v>37</v>
      </c>
      <c r="C31">
        <v>998</v>
      </c>
      <c r="D31">
        <v>884</v>
      </c>
      <c r="E31">
        <v>877</v>
      </c>
      <c r="F31">
        <v>1071</v>
      </c>
      <c r="G31">
        <v>1073</v>
      </c>
      <c r="H31">
        <v>564</v>
      </c>
      <c r="I31">
        <v>1077</v>
      </c>
      <c r="J31">
        <v>1070</v>
      </c>
      <c r="K31">
        <v>1076</v>
      </c>
      <c r="L31">
        <v>24995836.261596698</v>
      </c>
      <c r="M31">
        <v>43415.059547886201</v>
      </c>
      <c r="N31">
        <f t="shared" si="1"/>
        <v>-7</v>
      </c>
      <c r="O31">
        <f t="shared" si="0"/>
        <v>6</v>
      </c>
    </row>
    <row r="32" spans="1:15" x14ac:dyDescent="0.2">
      <c r="A32">
        <v>31</v>
      </c>
      <c r="B32" t="s">
        <v>38</v>
      </c>
      <c r="D32">
        <v>2</v>
      </c>
      <c r="E32">
        <v>15</v>
      </c>
      <c r="F32">
        <v>27</v>
      </c>
      <c r="G32">
        <v>22</v>
      </c>
      <c r="H32">
        <v>8</v>
      </c>
      <c r="I32">
        <v>34</v>
      </c>
      <c r="J32">
        <v>34</v>
      </c>
      <c r="K32">
        <v>39</v>
      </c>
      <c r="L32">
        <v>49665744.235473603</v>
      </c>
      <c r="M32">
        <v>34419.676527973003</v>
      </c>
      <c r="N32">
        <f t="shared" si="1"/>
        <v>0</v>
      </c>
      <c r="O32">
        <f t="shared" si="0"/>
        <v>5</v>
      </c>
    </row>
    <row r="33" spans="1:15" x14ac:dyDescent="0.2">
      <c r="A33">
        <v>32</v>
      </c>
      <c r="B33" t="s">
        <v>39</v>
      </c>
      <c r="C33">
        <v>4</v>
      </c>
      <c r="D33">
        <v>5</v>
      </c>
      <c r="E33">
        <v>5</v>
      </c>
      <c r="F33">
        <v>3</v>
      </c>
      <c r="G33">
        <v>5</v>
      </c>
      <c r="H33">
        <v>9</v>
      </c>
      <c r="I33">
        <v>3</v>
      </c>
      <c r="J33">
        <v>2</v>
      </c>
      <c r="K33">
        <v>1</v>
      </c>
      <c r="L33">
        <v>44147812.326538101</v>
      </c>
      <c r="M33">
        <v>29314.334671828601</v>
      </c>
      <c r="N33">
        <f t="shared" si="1"/>
        <v>-1</v>
      </c>
      <c r="O33">
        <f t="shared" si="0"/>
        <v>-1</v>
      </c>
    </row>
    <row r="34" spans="1:15" x14ac:dyDescent="0.2">
      <c r="A34">
        <v>33</v>
      </c>
      <c r="B34" t="s">
        <v>40</v>
      </c>
      <c r="D34">
        <v>3</v>
      </c>
      <c r="E34">
        <v>3</v>
      </c>
      <c r="F34">
        <v>3</v>
      </c>
      <c r="G34">
        <v>6</v>
      </c>
      <c r="H34">
        <v>6</v>
      </c>
      <c r="I34">
        <v>2</v>
      </c>
      <c r="J34">
        <v>2</v>
      </c>
      <c r="K34">
        <v>2</v>
      </c>
      <c r="L34">
        <v>8897845.1918945294</v>
      </c>
      <c r="M34">
        <v>13120.158719364201</v>
      </c>
      <c r="N34">
        <f t="shared" si="1"/>
        <v>0</v>
      </c>
      <c r="O34">
        <f t="shared" si="0"/>
        <v>0</v>
      </c>
    </row>
    <row r="35" spans="1:15" x14ac:dyDescent="0.2">
      <c r="A35">
        <v>34</v>
      </c>
      <c r="B35" t="s">
        <v>41</v>
      </c>
      <c r="C35">
        <v>90</v>
      </c>
      <c r="D35">
        <v>137</v>
      </c>
      <c r="E35">
        <v>130</v>
      </c>
      <c r="F35">
        <v>158</v>
      </c>
      <c r="G35">
        <v>156</v>
      </c>
      <c r="H35">
        <v>152</v>
      </c>
      <c r="I35">
        <v>189</v>
      </c>
      <c r="J35">
        <v>179</v>
      </c>
      <c r="K35">
        <v>179</v>
      </c>
      <c r="L35">
        <v>62441489.239807099</v>
      </c>
      <c r="M35">
        <v>43152.625699222001</v>
      </c>
      <c r="N35">
        <f t="shared" si="1"/>
        <v>-10</v>
      </c>
      <c r="O35">
        <f t="shared" si="0"/>
        <v>0</v>
      </c>
    </row>
    <row r="36" spans="1:15" x14ac:dyDescent="0.2">
      <c r="A36">
        <v>35</v>
      </c>
      <c r="B36" t="s">
        <v>42</v>
      </c>
      <c r="C36">
        <v>469</v>
      </c>
      <c r="D36">
        <v>625</v>
      </c>
      <c r="E36">
        <v>787</v>
      </c>
      <c r="F36">
        <v>615</v>
      </c>
      <c r="G36">
        <v>569</v>
      </c>
      <c r="H36">
        <v>604</v>
      </c>
      <c r="I36">
        <v>800</v>
      </c>
      <c r="J36">
        <v>552</v>
      </c>
      <c r="K36">
        <v>549</v>
      </c>
      <c r="L36">
        <v>23823949.9294434</v>
      </c>
      <c r="M36">
        <v>25020.096969808201</v>
      </c>
      <c r="N36" s="5">
        <f t="shared" si="1"/>
        <v>-248</v>
      </c>
      <c r="O36" s="5">
        <f t="shared" si="0"/>
        <v>-3</v>
      </c>
    </row>
    <row r="37" spans="1:15" x14ac:dyDescent="0.2">
      <c r="A37">
        <v>36</v>
      </c>
      <c r="B37" t="s">
        <v>43</v>
      </c>
      <c r="C37">
        <v>3</v>
      </c>
      <c r="D37">
        <v>8</v>
      </c>
      <c r="E37">
        <v>8</v>
      </c>
      <c r="F37">
        <v>11</v>
      </c>
      <c r="G37">
        <v>3</v>
      </c>
      <c r="H37">
        <v>11</v>
      </c>
      <c r="I37">
        <v>4</v>
      </c>
      <c r="J37">
        <v>4</v>
      </c>
      <c r="K37">
        <v>8</v>
      </c>
      <c r="L37">
        <v>17884471.286254901</v>
      </c>
      <c r="M37">
        <v>22767.827416190401</v>
      </c>
      <c r="N37">
        <f t="shared" si="1"/>
        <v>0</v>
      </c>
      <c r="O37">
        <f t="shared" si="0"/>
        <v>4</v>
      </c>
    </row>
    <row r="38" spans="1:15" x14ac:dyDescent="0.2">
      <c r="A38">
        <v>37</v>
      </c>
      <c r="B38" t="s">
        <v>44</v>
      </c>
      <c r="D38">
        <v>2</v>
      </c>
      <c r="E38">
        <v>12</v>
      </c>
      <c r="F38">
        <v>3</v>
      </c>
      <c r="G38">
        <v>4</v>
      </c>
      <c r="H38">
        <v>4</v>
      </c>
      <c r="I38">
        <v>9</v>
      </c>
      <c r="J38">
        <v>6</v>
      </c>
      <c r="K38">
        <v>8</v>
      </c>
      <c r="L38">
        <v>67470845.990112305</v>
      </c>
      <c r="M38">
        <v>44412.745130342002</v>
      </c>
      <c r="N38">
        <f t="shared" si="1"/>
        <v>-3</v>
      </c>
      <c r="O38">
        <f t="shared" si="0"/>
        <v>2</v>
      </c>
    </row>
    <row r="39" spans="1:15" x14ac:dyDescent="0.2">
      <c r="A39">
        <v>38</v>
      </c>
      <c r="B39" t="s">
        <v>45</v>
      </c>
      <c r="C39">
        <v>76</v>
      </c>
      <c r="D39">
        <v>141</v>
      </c>
      <c r="E39">
        <v>20</v>
      </c>
      <c r="F39">
        <v>27</v>
      </c>
      <c r="G39">
        <v>25</v>
      </c>
      <c r="H39">
        <v>29</v>
      </c>
      <c r="I39">
        <v>28</v>
      </c>
      <c r="J39">
        <v>25</v>
      </c>
      <c r="K39">
        <v>25</v>
      </c>
      <c r="L39">
        <v>56943058.649719201</v>
      </c>
      <c r="M39">
        <v>38539.7661484899</v>
      </c>
      <c r="N39">
        <f t="shared" si="1"/>
        <v>-3</v>
      </c>
      <c r="O39">
        <f t="shared" si="0"/>
        <v>0</v>
      </c>
    </row>
    <row r="40" spans="1:15" x14ac:dyDescent="0.2">
      <c r="A40">
        <v>39</v>
      </c>
      <c r="B40" t="s">
        <v>46</v>
      </c>
      <c r="C40">
        <v>50</v>
      </c>
      <c r="D40">
        <v>72</v>
      </c>
      <c r="E40">
        <v>75</v>
      </c>
      <c r="F40">
        <v>72</v>
      </c>
      <c r="G40">
        <v>89</v>
      </c>
      <c r="H40">
        <v>51</v>
      </c>
      <c r="I40">
        <v>90</v>
      </c>
      <c r="J40">
        <v>73</v>
      </c>
      <c r="K40">
        <v>74</v>
      </c>
      <c r="L40">
        <v>74923987.693725601</v>
      </c>
      <c r="M40">
        <v>42904.222144354397</v>
      </c>
      <c r="N40">
        <f t="shared" si="1"/>
        <v>-17</v>
      </c>
      <c r="O40">
        <f t="shared" si="0"/>
        <v>1</v>
      </c>
    </row>
    <row r="41" spans="1:15" x14ac:dyDescent="0.2">
      <c r="A41">
        <v>40</v>
      </c>
      <c r="B41" t="s">
        <v>47</v>
      </c>
      <c r="C41">
        <v>5</v>
      </c>
      <c r="D41">
        <v>41</v>
      </c>
      <c r="E41">
        <v>44</v>
      </c>
      <c r="F41">
        <v>47</v>
      </c>
      <c r="G41">
        <v>53</v>
      </c>
      <c r="H41">
        <v>51</v>
      </c>
      <c r="I41">
        <v>48</v>
      </c>
      <c r="J41">
        <v>89</v>
      </c>
      <c r="K41">
        <v>91</v>
      </c>
      <c r="L41">
        <v>52743271.770629898</v>
      </c>
      <c r="M41">
        <v>38889.894590886201</v>
      </c>
      <c r="N41">
        <f t="shared" si="1"/>
        <v>41</v>
      </c>
      <c r="O41">
        <f t="shared" si="0"/>
        <v>2</v>
      </c>
    </row>
    <row r="42" spans="1:15" x14ac:dyDescent="0.2">
      <c r="A42">
        <v>41</v>
      </c>
      <c r="B42" t="s">
        <v>48</v>
      </c>
      <c r="C42">
        <v>14</v>
      </c>
      <c r="D42">
        <v>166</v>
      </c>
      <c r="E42">
        <v>162</v>
      </c>
      <c r="F42">
        <v>156</v>
      </c>
      <c r="G42">
        <v>156</v>
      </c>
      <c r="H42">
        <v>156</v>
      </c>
      <c r="I42">
        <v>94</v>
      </c>
      <c r="J42">
        <v>239</v>
      </c>
      <c r="K42">
        <v>109</v>
      </c>
      <c r="L42">
        <v>24585968.234191898</v>
      </c>
      <c r="M42">
        <v>23866.328178886299</v>
      </c>
      <c r="N42" s="5">
        <f t="shared" si="1"/>
        <v>145</v>
      </c>
      <c r="O42" s="5">
        <f t="shared" si="0"/>
        <v>-130</v>
      </c>
    </row>
    <row r="43" spans="1:15" x14ac:dyDescent="0.2">
      <c r="A43">
        <v>42</v>
      </c>
      <c r="B43" t="s">
        <v>49</v>
      </c>
      <c r="C43">
        <v>55</v>
      </c>
      <c r="D43">
        <v>61</v>
      </c>
      <c r="E43">
        <v>62</v>
      </c>
      <c r="F43">
        <v>66</v>
      </c>
      <c r="G43">
        <v>61</v>
      </c>
      <c r="H43">
        <v>17</v>
      </c>
      <c r="I43">
        <v>66</v>
      </c>
      <c r="J43">
        <v>60</v>
      </c>
      <c r="K43">
        <v>75</v>
      </c>
      <c r="L43">
        <v>89894372.211303696</v>
      </c>
      <c r="M43">
        <v>47825.862926624402</v>
      </c>
      <c r="N43">
        <f t="shared" si="1"/>
        <v>-6</v>
      </c>
      <c r="O43">
        <f t="shared" si="0"/>
        <v>15</v>
      </c>
    </row>
    <row r="44" spans="1:15" x14ac:dyDescent="0.2">
      <c r="A44">
        <v>43</v>
      </c>
      <c r="B44" t="s">
        <v>50</v>
      </c>
      <c r="C44">
        <v>30</v>
      </c>
      <c r="D44">
        <v>47</v>
      </c>
      <c r="E44">
        <v>47</v>
      </c>
      <c r="F44">
        <v>30</v>
      </c>
      <c r="G44">
        <v>7</v>
      </c>
      <c r="H44">
        <v>19</v>
      </c>
      <c r="I44">
        <v>9</v>
      </c>
      <c r="J44">
        <v>6</v>
      </c>
      <c r="K44">
        <v>6</v>
      </c>
      <c r="L44">
        <v>14507643.204406699</v>
      </c>
      <c r="M44">
        <v>21786.374660101399</v>
      </c>
      <c r="N44">
        <f t="shared" si="1"/>
        <v>-3</v>
      </c>
      <c r="O44">
        <f t="shared" si="0"/>
        <v>0</v>
      </c>
    </row>
    <row r="45" spans="1:15" x14ac:dyDescent="0.2">
      <c r="A45">
        <v>44</v>
      </c>
      <c r="B45" t="s">
        <v>51</v>
      </c>
      <c r="C45">
        <v>85</v>
      </c>
      <c r="D45">
        <v>25</v>
      </c>
      <c r="E45">
        <v>25</v>
      </c>
      <c r="F45">
        <v>321</v>
      </c>
      <c r="G45">
        <v>21</v>
      </c>
      <c r="H45">
        <v>25</v>
      </c>
      <c r="I45">
        <v>23</v>
      </c>
      <c r="J45">
        <v>12</v>
      </c>
      <c r="K45">
        <v>244</v>
      </c>
      <c r="L45">
        <v>41059796.677307099</v>
      </c>
      <c r="M45">
        <v>29078.8384985548</v>
      </c>
      <c r="N45">
        <f t="shared" si="1"/>
        <v>-11</v>
      </c>
      <c r="O45" s="5">
        <f t="shared" si="0"/>
        <v>232</v>
      </c>
    </row>
    <row r="46" spans="1:15" x14ac:dyDescent="0.2">
      <c r="A46">
        <v>45</v>
      </c>
      <c r="B46" t="s">
        <v>52</v>
      </c>
      <c r="C46">
        <v>7</v>
      </c>
      <c r="D46">
        <v>22</v>
      </c>
      <c r="E46">
        <v>19</v>
      </c>
      <c r="F46">
        <v>22</v>
      </c>
      <c r="G46">
        <v>19</v>
      </c>
      <c r="H46">
        <v>26</v>
      </c>
      <c r="I46">
        <v>24</v>
      </c>
      <c r="J46">
        <v>10</v>
      </c>
      <c r="K46">
        <v>3</v>
      </c>
      <c r="L46">
        <v>30400962.005493201</v>
      </c>
      <c r="M46">
        <v>24725.934069361199</v>
      </c>
      <c r="N46">
        <f t="shared" si="1"/>
        <v>-14</v>
      </c>
      <c r="O46">
        <f t="shared" si="0"/>
        <v>-7</v>
      </c>
    </row>
    <row r="47" spans="1:15" x14ac:dyDescent="0.2">
      <c r="A47">
        <v>46</v>
      </c>
      <c r="B47" t="s">
        <v>53</v>
      </c>
      <c r="C47">
        <v>21</v>
      </c>
      <c r="D47">
        <v>17</v>
      </c>
      <c r="E47">
        <v>15</v>
      </c>
      <c r="F47">
        <v>6</v>
      </c>
      <c r="G47">
        <v>6</v>
      </c>
      <c r="H47">
        <v>63</v>
      </c>
      <c r="I47">
        <v>14</v>
      </c>
      <c r="J47">
        <v>12</v>
      </c>
      <c r="K47">
        <v>12</v>
      </c>
      <c r="L47">
        <v>9302012.99926758</v>
      </c>
      <c r="M47">
        <v>12334.027534741101</v>
      </c>
      <c r="N47">
        <f t="shared" si="1"/>
        <v>-2</v>
      </c>
      <c r="O47">
        <f t="shared" si="0"/>
        <v>0</v>
      </c>
    </row>
    <row r="48" spans="1:15" x14ac:dyDescent="0.2">
      <c r="A48">
        <v>47</v>
      </c>
      <c r="B48" t="s">
        <v>54</v>
      </c>
      <c r="C48">
        <v>4</v>
      </c>
      <c r="D48">
        <v>0</v>
      </c>
      <c r="E48">
        <v>2</v>
      </c>
      <c r="F48">
        <v>2</v>
      </c>
      <c r="H48">
        <v>1</v>
      </c>
      <c r="I48">
        <v>27</v>
      </c>
      <c r="J48">
        <v>1</v>
      </c>
      <c r="K48">
        <v>1</v>
      </c>
      <c r="L48">
        <v>23672092.868286099</v>
      </c>
      <c r="M48">
        <v>20987.1433066354</v>
      </c>
      <c r="N48">
        <f t="shared" si="1"/>
        <v>-26</v>
      </c>
      <c r="O48">
        <f t="shared" si="0"/>
        <v>0</v>
      </c>
    </row>
    <row r="49" spans="1:15" x14ac:dyDescent="0.2">
      <c r="A49">
        <v>48</v>
      </c>
      <c r="B49" t="s">
        <v>55</v>
      </c>
      <c r="C49">
        <v>42</v>
      </c>
      <c r="D49">
        <v>42</v>
      </c>
      <c r="E49">
        <v>39</v>
      </c>
      <c r="F49">
        <v>3</v>
      </c>
      <c r="G49">
        <v>55</v>
      </c>
      <c r="H49">
        <v>54</v>
      </c>
      <c r="I49">
        <v>7</v>
      </c>
      <c r="J49">
        <v>47</v>
      </c>
      <c r="K49">
        <v>76</v>
      </c>
      <c r="L49">
        <v>46353935.4255981</v>
      </c>
      <c r="M49">
        <v>68440.025826640107</v>
      </c>
      <c r="N49">
        <f t="shared" si="1"/>
        <v>40</v>
      </c>
      <c r="O49">
        <f t="shared" si="0"/>
        <v>29</v>
      </c>
    </row>
    <row r="50" spans="1:15" x14ac:dyDescent="0.2">
      <c r="A50">
        <v>49</v>
      </c>
      <c r="B50" t="s">
        <v>56</v>
      </c>
      <c r="C50">
        <v>18</v>
      </c>
      <c r="D50">
        <v>18</v>
      </c>
      <c r="E50">
        <v>17</v>
      </c>
      <c r="F50">
        <v>14</v>
      </c>
      <c r="G50">
        <v>48</v>
      </c>
      <c r="H50">
        <v>48</v>
      </c>
      <c r="I50">
        <v>42</v>
      </c>
      <c r="J50">
        <v>42</v>
      </c>
      <c r="K50">
        <v>43</v>
      </c>
      <c r="L50">
        <v>111251478.472229</v>
      </c>
      <c r="M50">
        <v>102291.480547698</v>
      </c>
      <c r="N50">
        <f t="shared" si="1"/>
        <v>0</v>
      </c>
      <c r="O50">
        <f t="shared" si="0"/>
        <v>1</v>
      </c>
    </row>
    <row r="51" spans="1:15" x14ac:dyDescent="0.2">
      <c r="A51">
        <v>50</v>
      </c>
      <c r="B51" t="s">
        <v>57</v>
      </c>
      <c r="D51">
        <v>0</v>
      </c>
      <c r="E51">
        <v>3</v>
      </c>
      <c r="F51">
        <v>17</v>
      </c>
      <c r="G51">
        <v>10</v>
      </c>
      <c r="H51">
        <v>10</v>
      </c>
      <c r="I51">
        <v>10</v>
      </c>
      <c r="J51">
        <v>10</v>
      </c>
      <c r="K51">
        <v>40</v>
      </c>
      <c r="L51">
        <v>27876227.590820301</v>
      </c>
      <c r="M51">
        <v>24052.221372192998</v>
      </c>
      <c r="N51">
        <f t="shared" si="1"/>
        <v>0</v>
      </c>
      <c r="O51">
        <f t="shared" si="0"/>
        <v>30</v>
      </c>
    </row>
    <row r="52" spans="1:15" x14ac:dyDescent="0.2">
      <c r="A52">
        <v>51</v>
      </c>
      <c r="B52" t="s">
        <v>58</v>
      </c>
      <c r="C52">
        <v>8</v>
      </c>
      <c r="D52">
        <v>11</v>
      </c>
      <c r="E52">
        <v>10</v>
      </c>
      <c r="F52">
        <v>18</v>
      </c>
      <c r="G52">
        <v>13</v>
      </c>
      <c r="H52">
        <v>7</v>
      </c>
      <c r="I52">
        <v>18</v>
      </c>
      <c r="J52">
        <v>46</v>
      </c>
      <c r="K52">
        <v>49</v>
      </c>
      <c r="L52">
        <v>37766068.836547904</v>
      </c>
      <c r="M52">
        <v>28355.563581391001</v>
      </c>
      <c r="N52">
        <f t="shared" si="1"/>
        <v>28</v>
      </c>
      <c r="O52">
        <f t="shared" si="0"/>
        <v>3</v>
      </c>
    </row>
    <row r="53" spans="1:15" x14ac:dyDescent="0.2">
      <c r="A53">
        <v>52</v>
      </c>
      <c r="B53" t="s">
        <v>59</v>
      </c>
      <c r="D53">
        <v>3</v>
      </c>
      <c r="E53">
        <v>5</v>
      </c>
      <c r="F53">
        <v>7</v>
      </c>
      <c r="G53">
        <v>9</v>
      </c>
      <c r="H53">
        <v>5</v>
      </c>
      <c r="I53">
        <v>6</v>
      </c>
      <c r="J53">
        <v>11</v>
      </c>
      <c r="K53">
        <v>18</v>
      </c>
      <c r="L53">
        <v>20383750.543701202</v>
      </c>
      <c r="M53">
        <v>18733.826879757002</v>
      </c>
      <c r="N53">
        <f t="shared" si="1"/>
        <v>5</v>
      </c>
      <c r="O53">
        <f t="shared" si="0"/>
        <v>7</v>
      </c>
    </row>
    <row r="54" spans="1:15" x14ac:dyDescent="0.2">
      <c r="A54">
        <v>53</v>
      </c>
      <c r="B54" t="s">
        <v>60</v>
      </c>
      <c r="C54">
        <v>2</v>
      </c>
      <c r="D54">
        <v>25</v>
      </c>
      <c r="E54">
        <v>23</v>
      </c>
      <c r="F54">
        <v>24</v>
      </c>
      <c r="G54">
        <v>23</v>
      </c>
      <c r="H54">
        <v>3</v>
      </c>
      <c r="I54">
        <v>27</v>
      </c>
      <c r="J54">
        <v>22</v>
      </c>
      <c r="K54">
        <v>18</v>
      </c>
      <c r="L54">
        <v>16976622.338012699</v>
      </c>
      <c r="M54">
        <v>19389.307821216898</v>
      </c>
      <c r="N54">
        <f t="shared" si="1"/>
        <v>-5</v>
      </c>
      <c r="O54">
        <f t="shared" si="0"/>
        <v>-4</v>
      </c>
    </row>
    <row r="55" spans="1:15" x14ac:dyDescent="0.2">
      <c r="A55">
        <v>54</v>
      </c>
      <c r="B55" t="s">
        <v>61</v>
      </c>
      <c r="C55">
        <v>57</v>
      </c>
      <c r="D55">
        <v>84</v>
      </c>
      <c r="E55">
        <v>84</v>
      </c>
      <c r="F55">
        <v>63</v>
      </c>
      <c r="G55">
        <v>101</v>
      </c>
      <c r="H55">
        <v>48</v>
      </c>
      <c r="I55">
        <v>67</v>
      </c>
      <c r="J55">
        <v>64</v>
      </c>
      <c r="K55">
        <v>64</v>
      </c>
      <c r="L55">
        <v>39343262.037597701</v>
      </c>
      <c r="M55">
        <v>36962.260094767698</v>
      </c>
      <c r="N55">
        <f t="shared" si="1"/>
        <v>-3</v>
      </c>
      <c r="O55">
        <f t="shared" si="0"/>
        <v>0</v>
      </c>
    </row>
    <row r="56" spans="1:15" x14ac:dyDescent="0.2">
      <c r="A56">
        <v>55</v>
      </c>
      <c r="B56" t="s">
        <v>62</v>
      </c>
      <c r="C56">
        <v>73</v>
      </c>
      <c r="D56">
        <v>12</v>
      </c>
      <c r="E56">
        <v>12</v>
      </c>
      <c r="F56">
        <v>8</v>
      </c>
      <c r="G56">
        <v>12</v>
      </c>
      <c r="H56">
        <v>16</v>
      </c>
      <c r="I56">
        <v>0</v>
      </c>
      <c r="J56">
        <v>0</v>
      </c>
      <c r="K56">
        <v>0</v>
      </c>
      <c r="L56">
        <v>45494092.950195298</v>
      </c>
      <c r="M56">
        <v>42573.124416185099</v>
      </c>
      <c r="N56">
        <f t="shared" si="1"/>
        <v>0</v>
      </c>
      <c r="O56">
        <f t="shared" si="0"/>
        <v>0</v>
      </c>
    </row>
    <row r="60" spans="1:15" x14ac:dyDescent="0.2">
      <c r="B60" s="1" t="s">
        <v>1</v>
      </c>
      <c r="C60" s="2" t="s">
        <v>63</v>
      </c>
      <c r="D60" s="2" t="s">
        <v>105</v>
      </c>
      <c r="E60" s="1"/>
      <c r="F60" s="1"/>
      <c r="G60" s="1"/>
      <c r="H60" s="1"/>
      <c r="I60" s="2" t="s">
        <v>71</v>
      </c>
      <c r="J60" s="2" t="s">
        <v>72</v>
      </c>
      <c r="K60" s="1" t="s">
        <v>73</v>
      </c>
      <c r="L60" s="1" t="s">
        <v>6</v>
      </c>
      <c r="M60" s="1" t="s">
        <v>7</v>
      </c>
    </row>
    <row r="61" spans="1:15" x14ac:dyDescent="0.2">
      <c r="A61">
        <v>35</v>
      </c>
      <c r="B61" t="s">
        <v>42</v>
      </c>
      <c r="C61" s="5">
        <f>J61 - I61</f>
        <v>-248</v>
      </c>
      <c r="D61" s="5">
        <f>K61-J61</f>
        <v>-3</v>
      </c>
      <c r="I61">
        <v>800</v>
      </c>
      <c r="J61">
        <v>552</v>
      </c>
      <c r="K61">
        <v>549</v>
      </c>
      <c r="L61">
        <v>23823949.9294434</v>
      </c>
      <c r="M61">
        <v>25020.096969808201</v>
      </c>
    </row>
    <row r="62" spans="1:15" x14ac:dyDescent="0.2">
      <c r="A62">
        <v>41</v>
      </c>
      <c r="B62" t="s">
        <v>48</v>
      </c>
      <c r="C62" s="5">
        <f>J62 - I62</f>
        <v>145</v>
      </c>
      <c r="D62" s="5">
        <f>K62-J62</f>
        <v>-130</v>
      </c>
      <c r="I62">
        <v>94</v>
      </c>
      <c r="J62">
        <v>239</v>
      </c>
      <c r="K62">
        <v>109</v>
      </c>
      <c r="L62">
        <v>24585968.234191898</v>
      </c>
      <c r="M62">
        <v>23866.328178886299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61E8C-9BFF-2545-BCC8-86D205215471}">
  <dimension ref="A1:E56"/>
  <sheetViews>
    <sheetView workbookViewId="0">
      <selection activeCell="J17" sqref="J17"/>
    </sheetView>
  </sheetViews>
  <sheetFormatPr baseColWidth="10" defaultRowHeight="16" x14ac:dyDescent="0.2"/>
  <cols>
    <col min="1" max="1" width="9" bestFit="1" customWidth="1"/>
    <col min="2" max="2" width="37.6640625" bestFit="1" customWidth="1"/>
    <col min="3" max="3" width="6.83203125" bestFit="1" customWidth="1"/>
    <col min="4" max="4" width="12.1640625" bestFit="1" customWidth="1"/>
    <col min="5" max="5" width="13.6640625" bestFit="1" customWidth="1"/>
  </cols>
  <sheetData>
    <row r="1" spans="1:5" s="1" customFormat="1" x14ac:dyDescent="0.2">
      <c r="A1" s="1" t="s">
        <v>64</v>
      </c>
      <c r="B1" s="1" t="s">
        <v>1</v>
      </c>
      <c r="C1" s="2" t="s">
        <v>74</v>
      </c>
      <c r="D1" s="1" t="s">
        <v>6</v>
      </c>
      <c r="E1" s="1" t="s">
        <v>7</v>
      </c>
    </row>
    <row r="2" spans="1:5" x14ac:dyDescent="0.2">
      <c r="A2">
        <v>1</v>
      </c>
      <c r="B2" t="s">
        <v>8</v>
      </c>
      <c r="C2">
        <v>16217</v>
      </c>
      <c r="D2">
        <v>63770461.779602103</v>
      </c>
      <c r="E2">
        <v>38770.165571239297</v>
      </c>
    </row>
    <row r="3" spans="1:5" x14ac:dyDescent="0.2">
      <c r="A3">
        <v>2</v>
      </c>
      <c r="B3" t="s">
        <v>9</v>
      </c>
      <c r="C3">
        <v>12264</v>
      </c>
      <c r="D3">
        <v>47882527.7110596</v>
      </c>
      <c r="E3">
        <v>37524.950533417097</v>
      </c>
    </row>
    <row r="4" spans="1:5" x14ac:dyDescent="0.2">
      <c r="A4">
        <v>3</v>
      </c>
      <c r="B4" t="s">
        <v>10</v>
      </c>
      <c r="C4">
        <v>17416</v>
      </c>
      <c r="D4">
        <v>44950030.471679702</v>
      </c>
      <c r="E4">
        <v>31307.314843459699</v>
      </c>
    </row>
    <row r="5" spans="1:5" x14ac:dyDescent="0.2">
      <c r="A5">
        <v>4</v>
      </c>
      <c r="B5" t="s">
        <v>11</v>
      </c>
      <c r="C5">
        <v>14243</v>
      </c>
      <c r="D5">
        <v>176077742.74871799</v>
      </c>
      <c r="E5">
        <v>150987.70363877201</v>
      </c>
    </row>
    <row r="6" spans="1:5" x14ac:dyDescent="0.2">
      <c r="A6">
        <v>5</v>
      </c>
      <c r="B6" t="s">
        <v>12</v>
      </c>
      <c r="C6">
        <v>8100</v>
      </c>
      <c r="D6">
        <v>15408538.224731401</v>
      </c>
      <c r="E6">
        <v>23338.6119476477</v>
      </c>
    </row>
    <row r="7" spans="1:5" x14ac:dyDescent="0.2">
      <c r="A7">
        <v>6</v>
      </c>
      <c r="B7" t="s">
        <v>13</v>
      </c>
      <c r="C7">
        <v>23557</v>
      </c>
      <c r="D7">
        <v>71541340.306396499</v>
      </c>
      <c r="E7">
        <v>39962.549834716498</v>
      </c>
    </row>
    <row r="8" spans="1:5" x14ac:dyDescent="0.2">
      <c r="A8">
        <v>7</v>
      </c>
      <c r="B8" t="s">
        <v>14</v>
      </c>
      <c r="C8">
        <v>8202</v>
      </c>
      <c r="D8">
        <v>29144181.351623502</v>
      </c>
      <c r="E8">
        <v>22305.302066682201</v>
      </c>
    </row>
    <row r="9" spans="1:5" x14ac:dyDescent="0.2">
      <c r="A9">
        <v>8</v>
      </c>
      <c r="B9" t="s">
        <v>15</v>
      </c>
      <c r="C9">
        <v>7756</v>
      </c>
      <c r="D9">
        <v>21022590.130737301</v>
      </c>
      <c r="E9">
        <v>21705.411630343999</v>
      </c>
    </row>
    <row r="10" spans="1:5" x14ac:dyDescent="0.2">
      <c r="A10">
        <v>9</v>
      </c>
      <c r="B10" t="s">
        <v>16</v>
      </c>
      <c r="C10">
        <v>8231</v>
      </c>
      <c r="D10">
        <v>61243774.4211426</v>
      </c>
      <c r="E10">
        <v>40104.415980188998</v>
      </c>
    </row>
    <row r="11" spans="1:5" x14ac:dyDescent="0.2">
      <c r="A11">
        <v>10</v>
      </c>
      <c r="B11" t="s">
        <v>17</v>
      </c>
      <c r="C11">
        <v>9874</v>
      </c>
      <c r="D11">
        <v>23285233.925109901</v>
      </c>
      <c r="E11">
        <v>24022.764620784201</v>
      </c>
    </row>
    <row r="12" spans="1:5" x14ac:dyDescent="0.2">
      <c r="A12">
        <v>11</v>
      </c>
      <c r="B12" t="s">
        <v>18</v>
      </c>
      <c r="C12">
        <v>13034</v>
      </c>
      <c r="D12">
        <v>38222018.3164673</v>
      </c>
      <c r="E12">
        <v>26788.301878383802</v>
      </c>
    </row>
    <row r="13" spans="1:5" x14ac:dyDescent="0.2">
      <c r="A13">
        <v>12</v>
      </c>
      <c r="B13" t="s">
        <v>19</v>
      </c>
      <c r="C13">
        <v>4101</v>
      </c>
      <c r="D13">
        <v>35719112.414245598</v>
      </c>
      <c r="E13">
        <v>31637.817423799101</v>
      </c>
    </row>
    <row r="14" spans="1:5" x14ac:dyDescent="0.2">
      <c r="A14">
        <v>13</v>
      </c>
      <c r="B14" t="s">
        <v>20</v>
      </c>
      <c r="C14">
        <v>11786</v>
      </c>
      <c r="D14">
        <v>34118277.181213401</v>
      </c>
      <c r="E14">
        <v>27136.075711521898</v>
      </c>
    </row>
    <row r="15" spans="1:5" x14ac:dyDescent="0.2">
      <c r="A15">
        <v>14</v>
      </c>
      <c r="B15" t="s">
        <v>21</v>
      </c>
      <c r="C15">
        <v>6446</v>
      </c>
      <c r="D15">
        <v>20736554.4064941</v>
      </c>
      <c r="E15">
        <v>21565.859394559</v>
      </c>
    </row>
    <row r="16" spans="1:5" x14ac:dyDescent="0.2">
      <c r="A16">
        <v>15</v>
      </c>
      <c r="B16" t="s">
        <v>22</v>
      </c>
      <c r="C16">
        <v>7900</v>
      </c>
      <c r="D16">
        <v>23563061.044311501</v>
      </c>
      <c r="E16">
        <v>21504.551357829001</v>
      </c>
    </row>
    <row r="17" spans="1:5" x14ac:dyDescent="0.2">
      <c r="A17">
        <v>16</v>
      </c>
      <c r="B17" t="s">
        <v>23</v>
      </c>
      <c r="C17">
        <v>9039</v>
      </c>
      <c r="D17">
        <v>12620515.717163101</v>
      </c>
      <c r="E17">
        <v>27670.169915805302</v>
      </c>
    </row>
    <row r="18" spans="1:5" x14ac:dyDescent="0.2">
      <c r="A18">
        <v>17</v>
      </c>
      <c r="B18" t="s">
        <v>24</v>
      </c>
      <c r="C18">
        <v>9849</v>
      </c>
      <c r="D18">
        <v>37200535.029663101</v>
      </c>
      <c r="E18">
        <v>36886.899781127897</v>
      </c>
    </row>
    <row r="19" spans="1:5" x14ac:dyDescent="0.2">
      <c r="A19">
        <v>18</v>
      </c>
      <c r="B19" t="s">
        <v>25</v>
      </c>
      <c r="C19">
        <v>14914</v>
      </c>
      <c r="D19">
        <v>46995477.478149399</v>
      </c>
      <c r="E19">
        <v>48549.004617929299</v>
      </c>
    </row>
    <row r="20" spans="1:5" x14ac:dyDescent="0.2">
      <c r="A20">
        <v>19</v>
      </c>
      <c r="B20" t="s">
        <v>26</v>
      </c>
      <c r="C20">
        <v>16391</v>
      </c>
      <c r="D20">
        <v>27051213.455993701</v>
      </c>
      <c r="E20">
        <v>26454.269211333201</v>
      </c>
    </row>
    <row r="21" spans="1:5" x14ac:dyDescent="0.2">
      <c r="A21">
        <v>20</v>
      </c>
      <c r="B21" t="s">
        <v>27</v>
      </c>
      <c r="C21">
        <v>10681</v>
      </c>
      <c r="D21">
        <v>22698495.7178955</v>
      </c>
      <c r="E21">
        <v>22982.125714974001</v>
      </c>
    </row>
    <row r="22" spans="1:5" x14ac:dyDescent="0.2">
      <c r="A22">
        <v>21</v>
      </c>
      <c r="B22" t="s">
        <v>28</v>
      </c>
      <c r="C22">
        <v>9322</v>
      </c>
      <c r="D22">
        <v>33663448.279113799</v>
      </c>
      <c r="E22">
        <v>31136.731890351501</v>
      </c>
    </row>
    <row r="23" spans="1:5" x14ac:dyDescent="0.2">
      <c r="A23">
        <v>22</v>
      </c>
      <c r="B23" t="s">
        <v>29</v>
      </c>
      <c r="C23">
        <v>7377</v>
      </c>
      <c r="D23">
        <v>56688145.179016098</v>
      </c>
      <c r="E23">
        <v>39862.7497953118</v>
      </c>
    </row>
    <row r="24" spans="1:5" x14ac:dyDescent="0.2">
      <c r="A24">
        <v>23</v>
      </c>
      <c r="B24" t="s">
        <v>30</v>
      </c>
      <c r="C24">
        <v>19259</v>
      </c>
      <c r="D24">
        <v>42204384.540649399</v>
      </c>
      <c r="E24">
        <v>32559.076221149098</v>
      </c>
    </row>
    <row r="25" spans="1:5" x14ac:dyDescent="0.2">
      <c r="A25">
        <v>24</v>
      </c>
      <c r="B25" t="s">
        <v>31</v>
      </c>
      <c r="C25">
        <v>8184</v>
      </c>
      <c r="D25">
        <v>19072287.824096698</v>
      </c>
      <c r="E25">
        <v>20797.4734578598</v>
      </c>
    </row>
    <row r="26" spans="1:5" x14ac:dyDescent="0.2">
      <c r="A26">
        <v>25</v>
      </c>
      <c r="B26" t="s">
        <v>32</v>
      </c>
      <c r="C26">
        <v>13002</v>
      </c>
      <c r="D26">
        <v>45191100.5593872</v>
      </c>
      <c r="E26">
        <v>27712.111091505401</v>
      </c>
    </row>
    <row r="27" spans="1:5" x14ac:dyDescent="0.2">
      <c r="A27">
        <v>26</v>
      </c>
      <c r="B27" t="s">
        <v>33</v>
      </c>
      <c r="C27">
        <v>5407</v>
      </c>
      <c r="D27">
        <v>10215859.083618199</v>
      </c>
      <c r="E27">
        <v>18552.407581593699</v>
      </c>
    </row>
    <row r="28" spans="1:5" x14ac:dyDescent="0.2">
      <c r="A28">
        <v>27</v>
      </c>
      <c r="B28" t="s">
        <v>34</v>
      </c>
      <c r="C28">
        <v>16839</v>
      </c>
      <c r="D28">
        <v>65360039.169860803</v>
      </c>
      <c r="E28">
        <v>40019.185400199603</v>
      </c>
    </row>
    <row r="29" spans="1:5" x14ac:dyDescent="0.2">
      <c r="A29">
        <v>28</v>
      </c>
      <c r="B29" t="s">
        <v>35</v>
      </c>
      <c r="C29">
        <v>7250</v>
      </c>
      <c r="D29">
        <v>11684191.118652301</v>
      </c>
      <c r="E29">
        <v>14976.123851369801</v>
      </c>
    </row>
    <row r="30" spans="1:5" x14ac:dyDescent="0.2">
      <c r="A30">
        <v>29</v>
      </c>
      <c r="B30" t="s">
        <v>36</v>
      </c>
      <c r="C30">
        <v>10873</v>
      </c>
      <c r="D30">
        <v>63262430.073059097</v>
      </c>
      <c r="E30">
        <v>36034.498446971898</v>
      </c>
    </row>
    <row r="31" spans="1:5" x14ac:dyDescent="0.2">
      <c r="A31">
        <v>30</v>
      </c>
      <c r="B31" t="s">
        <v>37</v>
      </c>
      <c r="C31">
        <v>12855</v>
      </c>
      <c r="D31">
        <v>24995836.261596698</v>
      </c>
      <c r="E31">
        <v>43415.059547886201</v>
      </c>
    </row>
    <row r="32" spans="1:5" x14ac:dyDescent="0.2">
      <c r="A32">
        <v>31</v>
      </c>
      <c r="B32" t="s">
        <v>38</v>
      </c>
      <c r="C32">
        <v>12273</v>
      </c>
      <c r="D32">
        <v>49665744.235473603</v>
      </c>
      <c r="E32">
        <v>34419.676527973003</v>
      </c>
    </row>
    <row r="33" spans="1:5" x14ac:dyDescent="0.2">
      <c r="A33">
        <v>32</v>
      </c>
      <c r="B33" t="s">
        <v>39</v>
      </c>
      <c r="C33">
        <v>15311</v>
      </c>
      <c r="D33">
        <v>44147812.326538101</v>
      </c>
      <c r="E33">
        <v>29314.334671828601</v>
      </c>
    </row>
    <row r="34" spans="1:5" x14ac:dyDescent="0.2">
      <c r="A34">
        <v>33</v>
      </c>
      <c r="B34" t="s">
        <v>40</v>
      </c>
      <c r="C34">
        <v>7781</v>
      </c>
      <c r="D34">
        <v>8897845.1918945294</v>
      </c>
      <c r="E34">
        <v>13120.158719364201</v>
      </c>
    </row>
    <row r="35" spans="1:5" x14ac:dyDescent="0.2">
      <c r="A35">
        <v>34</v>
      </c>
      <c r="B35" t="s">
        <v>41</v>
      </c>
      <c r="C35">
        <v>17388</v>
      </c>
      <c r="D35">
        <v>62441489.239807099</v>
      </c>
      <c r="E35">
        <v>43152.625699222001</v>
      </c>
    </row>
    <row r="36" spans="1:5" x14ac:dyDescent="0.2">
      <c r="A36">
        <v>35</v>
      </c>
      <c r="B36" t="s">
        <v>42</v>
      </c>
      <c r="C36">
        <v>15020</v>
      </c>
      <c r="D36">
        <v>23823949.9294434</v>
      </c>
      <c r="E36">
        <v>25020.096969808201</v>
      </c>
    </row>
    <row r="37" spans="1:5" x14ac:dyDescent="0.2">
      <c r="A37">
        <v>36</v>
      </c>
      <c r="B37" t="s">
        <v>43</v>
      </c>
      <c r="C37">
        <v>9624</v>
      </c>
      <c r="D37">
        <v>17884471.286254901</v>
      </c>
      <c r="E37">
        <v>22767.827416190401</v>
      </c>
    </row>
    <row r="38" spans="1:5" x14ac:dyDescent="0.2">
      <c r="A38">
        <v>37</v>
      </c>
      <c r="B38" t="s">
        <v>44</v>
      </c>
      <c r="C38">
        <v>8964</v>
      </c>
      <c r="D38">
        <v>67470845.990112305</v>
      </c>
      <c r="E38">
        <v>44412.745130342002</v>
      </c>
    </row>
    <row r="39" spans="1:5" x14ac:dyDescent="0.2">
      <c r="A39">
        <v>38</v>
      </c>
      <c r="B39" t="s">
        <v>45</v>
      </c>
      <c r="C39">
        <v>5168</v>
      </c>
      <c r="D39">
        <v>56943058.649719201</v>
      </c>
      <c r="E39">
        <v>38539.7661484899</v>
      </c>
    </row>
    <row r="40" spans="1:5" x14ac:dyDescent="0.2">
      <c r="A40">
        <v>39</v>
      </c>
      <c r="B40" t="s">
        <v>46</v>
      </c>
      <c r="C40">
        <v>17464</v>
      </c>
      <c r="D40">
        <v>74923987.693725601</v>
      </c>
      <c r="E40">
        <v>42904.222144354397</v>
      </c>
    </row>
    <row r="41" spans="1:5" x14ac:dyDescent="0.2">
      <c r="A41">
        <v>40</v>
      </c>
      <c r="B41" t="s">
        <v>47</v>
      </c>
      <c r="C41">
        <v>16643</v>
      </c>
      <c r="D41">
        <v>52743271.770629898</v>
      </c>
      <c r="E41">
        <v>38889.894590886201</v>
      </c>
    </row>
    <row r="42" spans="1:5" x14ac:dyDescent="0.2">
      <c r="A42">
        <v>41</v>
      </c>
      <c r="B42" t="s">
        <v>48</v>
      </c>
      <c r="C42">
        <v>10021</v>
      </c>
      <c r="D42">
        <v>24585968.234191898</v>
      </c>
      <c r="E42">
        <v>23866.328178886299</v>
      </c>
    </row>
    <row r="43" spans="1:5" x14ac:dyDescent="0.2">
      <c r="A43">
        <v>42</v>
      </c>
      <c r="B43" t="s">
        <v>49</v>
      </c>
      <c r="C43">
        <v>9131</v>
      </c>
      <c r="D43">
        <v>89894372.211303696</v>
      </c>
      <c r="E43">
        <v>47825.862926624402</v>
      </c>
    </row>
    <row r="44" spans="1:5" x14ac:dyDescent="0.2">
      <c r="A44">
        <v>43</v>
      </c>
      <c r="B44" t="s">
        <v>50</v>
      </c>
      <c r="C44">
        <v>14549</v>
      </c>
      <c r="D44">
        <v>14507643.204406699</v>
      </c>
      <c r="E44">
        <v>21786.374660101399</v>
      </c>
    </row>
    <row r="45" spans="1:5" x14ac:dyDescent="0.2">
      <c r="A45">
        <v>44</v>
      </c>
      <c r="B45" t="s">
        <v>51</v>
      </c>
      <c r="C45">
        <v>9668</v>
      </c>
      <c r="D45">
        <v>41059796.677307099</v>
      </c>
      <c r="E45">
        <v>29078.8384985548</v>
      </c>
    </row>
    <row r="46" spans="1:5" x14ac:dyDescent="0.2">
      <c r="A46">
        <v>45</v>
      </c>
      <c r="B46" t="s">
        <v>52</v>
      </c>
      <c r="C46">
        <v>11816</v>
      </c>
      <c r="D46">
        <v>30400962.005493201</v>
      </c>
      <c r="E46">
        <v>24725.934069361199</v>
      </c>
    </row>
    <row r="47" spans="1:5" x14ac:dyDescent="0.2">
      <c r="A47">
        <v>46</v>
      </c>
      <c r="B47" t="s">
        <v>53</v>
      </c>
      <c r="C47">
        <v>5086</v>
      </c>
      <c r="D47">
        <v>9302012.99926758</v>
      </c>
      <c r="E47">
        <v>12334.027534741101</v>
      </c>
    </row>
    <row r="48" spans="1:5" x14ac:dyDescent="0.2">
      <c r="A48">
        <v>47</v>
      </c>
      <c r="B48" t="s">
        <v>54</v>
      </c>
      <c r="C48">
        <v>14896</v>
      </c>
      <c r="D48">
        <v>23672092.868286099</v>
      </c>
      <c r="E48">
        <v>20987.1433066354</v>
      </c>
    </row>
    <row r="49" spans="1:5" x14ac:dyDescent="0.2">
      <c r="A49">
        <v>48</v>
      </c>
      <c r="B49" t="s">
        <v>55</v>
      </c>
      <c r="C49">
        <v>6406</v>
      </c>
      <c r="D49">
        <v>46353935.4255981</v>
      </c>
      <c r="E49">
        <v>68440.025826640107</v>
      </c>
    </row>
    <row r="50" spans="1:5" x14ac:dyDescent="0.2">
      <c r="A50">
        <v>49</v>
      </c>
      <c r="B50" t="s">
        <v>56</v>
      </c>
      <c r="C50">
        <v>6260</v>
      </c>
      <c r="D50">
        <v>111251478.472229</v>
      </c>
      <c r="E50">
        <v>102291.480547698</v>
      </c>
    </row>
    <row r="51" spans="1:5" x14ac:dyDescent="0.2">
      <c r="A51">
        <v>50</v>
      </c>
      <c r="B51" t="s">
        <v>57</v>
      </c>
      <c r="C51">
        <v>13284</v>
      </c>
      <c r="D51">
        <v>27876227.590820301</v>
      </c>
      <c r="E51">
        <v>24052.221372192998</v>
      </c>
    </row>
    <row r="52" spans="1:5" x14ac:dyDescent="0.2">
      <c r="A52">
        <v>51</v>
      </c>
      <c r="B52" t="s">
        <v>58</v>
      </c>
      <c r="C52">
        <v>17885</v>
      </c>
      <c r="D52">
        <v>37766068.836547904</v>
      </c>
      <c r="E52">
        <v>28355.563581391001</v>
      </c>
    </row>
    <row r="53" spans="1:5" x14ac:dyDescent="0.2">
      <c r="A53">
        <v>52</v>
      </c>
      <c r="B53" t="s">
        <v>59</v>
      </c>
      <c r="C53">
        <v>7753</v>
      </c>
      <c r="D53">
        <v>20383750.543701202</v>
      </c>
      <c r="E53">
        <v>18733.826879757002</v>
      </c>
    </row>
    <row r="54" spans="1:5" x14ac:dyDescent="0.2">
      <c r="A54">
        <v>53</v>
      </c>
      <c r="B54" t="s">
        <v>60</v>
      </c>
      <c r="C54">
        <v>10342</v>
      </c>
      <c r="D54">
        <v>16976622.338012699</v>
      </c>
      <c r="E54">
        <v>19389.307821216898</v>
      </c>
    </row>
    <row r="55" spans="1:5" x14ac:dyDescent="0.2">
      <c r="A55">
        <v>54</v>
      </c>
      <c r="B55" t="s">
        <v>61</v>
      </c>
      <c r="C55">
        <v>5503</v>
      </c>
      <c r="D55">
        <v>39343262.037597701</v>
      </c>
      <c r="E55">
        <v>36962.260094767698</v>
      </c>
    </row>
    <row r="56" spans="1:5" x14ac:dyDescent="0.2">
      <c r="A56">
        <v>55</v>
      </c>
      <c r="B56" t="s">
        <v>62</v>
      </c>
      <c r="C56">
        <v>7119</v>
      </c>
      <c r="D56">
        <v>45494092.950195298</v>
      </c>
      <c r="E56">
        <v>42573.124416185099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F6DAA-D907-5347-8A64-40BF68063B1C}">
  <dimension ref="A1:I56"/>
  <sheetViews>
    <sheetView tabSelected="1" topLeftCell="C1" zoomScale="87" zoomScaleNormal="130" workbookViewId="0">
      <selection activeCell="L32" sqref="L32"/>
    </sheetView>
  </sheetViews>
  <sheetFormatPr baseColWidth="10" defaultRowHeight="16" x14ac:dyDescent="0.2"/>
  <cols>
    <col min="1" max="1" width="11.1640625" bestFit="1" customWidth="1"/>
    <col min="2" max="2" width="37.6640625" bestFit="1" customWidth="1"/>
    <col min="3" max="3" width="12.1640625" bestFit="1" customWidth="1"/>
    <col min="4" max="4" width="21.5" bestFit="1" customWidth="1"/>
    <col min="5" max="5" width="24" customWidth="1"/>
    <col min="6" max="6" width="12.1640625" customWidth="1"/>
    <col min="7" max="7" width="13.6640625" customWidth="1"/>
    <col min="8" max="8" width="14.5" bestFit="1" customWidth="1"/>
  </cols>
  <sheetData>
    <row r="1" spans="1:8" x14ac:dyDescent="0.2">
      <c r="A1" s="1" t="s">
        <v>0</v>
      </c>
      <c r="B1" s="1" t="s">
        <v>1</v>
      </c>
      <c r="C1" s="2" t="s">
        <v>2</v>
      </c>
      <c r="D1" s="2" t="s">
        <v>87</v>
      </c>
      <c r="E1" s="2" t="s">
        <v>82</v>
      </c>
      <c r="F1" s="3" t="s">
        <v>74</v>
      </c>
      <c r="G1" s="3" t="s">
        <v>71</v>
      </c>
      <c r="H1" s="3" t="s">
        <v>75</v>
      </c>
    </row>
    <row r="2" spans="1:8" x14ac:dyDescent="0.2">
      <c r="A2">
        <v>1</v>
      </c>
      <c r="B2" t="s">
        <v>8</v>
      </c>
      <c r="C2">
        <v>995161.29029999999</v>
      </c>
      <c r="D2">
        <f xml:space="preserve"> C2 / 50</f>
        <v>19903.225805999999</v>
      </c>
      <c r="E2">
        <f>VLOOKUP(A2, 'perc of biz under 1 years'!A1:I56, 9, FALSE)</f>
        <v>3.6866359449999999</v>
      </c>
      <c r="F2">
        <f xml:space="preserve"> VLOOKUP(A2,  Total_population!A1:C56, 3, FALSE)</f>
        <v>16217</v>
      </c>
      <c r="G2">
        <f xml:space="preserve"> VLOOKUP(A2, 'Total_Employment_in_Arts-Relate'!A1:N56, 9, FALSE)</f>
        <v>10</v>
      </c>
      <c r="H2">
        <f xml:space="preserve"> G2 / F2</f>
        <v>6.1663686255164333E-4</v>
      </c>
    </row>
    <row r="3" spans="1:8" x14ac:dyDescent="0.2">
      <c r="A3">
        <v>2</v>
      </c>
      <c r="B3" t="s">
        <v>9</v>
      </c>
      <c r="C3">
        <v>300400</v>
      </c>
      <c r="D3">
        <f xml:space="preserve"> C3 / 50</f>
        <v>6008</v>
      </c>
      <c r="E3">
        <f>VLOOKUP(A3, 'perc of biz under 1 years'!A2:I57, 9, FALSE)</f>
        <v>2.4</v>
      </c>
      <c r="F3">
        <f xml:space="preserve"> VLOOKUP(A3,  Total_population!A2:C57, 3, FALSE)</f>
        <v>12264</v>
      </c>
      <c r="G3">
        <f xml:space="preserve"> VLOOKUP(A3, 'Total_Employment_in_Arts-Relate'!A2:N57, 9, FALSE)</f>
        <v>4</v>
      </c>
      <c r="H3">
        <f xml:space="preserve"> G3 / F3</f>
        <v>3.2615786040443573E-4</v>
      </c>
    </row>
    <row r="4" spans="1:8" x14ac:dyDescent="0.2">
      <c r="A4">
        <v>3</v>
      </c>
      <c r="B4" t="s">
        <v>10</v>
      </c>
      <c r="C4">
        <v>572131.14749999996</v>
      </c>
      <c r="D4">
        <f xml:space="preserve"> C4 / 50</f>
        <v>11442.622949999999</v>
      </c>
      <c r="E4">
        <f>VLOOKUP(A4, 'perc of biz under 1 years'!A3:I58, 9, FALSE)</f>
        <v>2.7322404370000002</v>
      </c>
      <c r="F4">
        <f xml:space="preserve"> VLOOKUP(A4,  Total_population!A3:C58, 3, FALSE)</f>
        <v>17416</v>
      </c>
      <c r="G4">
        <f xml:space="preserve"> VLOOKUP(A4, 'Total_Employment_in_Arts-Relate'!A3:N58, 9, FALSE)</f>
        <v>12</v>
      </c>
      <c r="H4">
        <f xml:space="preserve"> G4 / F4</f>
        <v>6.8902158934313273E-4</v>
      </c>
    </row>
    <row r="5" spans="1:8" x14ac:dyDescent="0.2">
      <c r="A5">
        <v>4</v>
      </c>
      <c r="B5" t="s">
        <v>11</v>
      </c>
      <c r="C5">
        <v>2007750</v>
      </c>
      <c r="D5">
        <f xml:space="preserve"> C5 / 50</f>
        <v>40155</v>
      </c>
      <c r="E5">
        <f>VLOOKUP(A5, 'perc of biz under 1 years'!A4:I59, 9, FALSE)</f>
        <v>4.5</v>
      </c>
      <c r="F5">
        <f xml:space="preserve"> VLOOKUP(A5,  Total_population!A4:C59, 3, FALSE)</f>
        <v>14243</v>
      </c>
      <c r="G5">
        <f xml:space="preserve"> VLOOKUP(A5, 'Total_Employment_in_Arts-Relate'!A4:N59, 9, FALSE)</f>
        <v>25</v>
      </c>
      <c r="H5">
        <f xml:space="preserve"> G5 / F5</f>
        <v>1.7552481920943622E-3</v>
      </c>
    </row>
    <row r="6" spans="1:8" x14ac:dyDescent="0.2">
      <c r="A6">
        <v>5</v>
      </c>
      <c r="B6" t="s">
        <v>12</v>
      </c>
      <c r="C6">
        <v>1309560.6100000001</v>
      </c>
      <c r="D6">
        <f xml:space="preserve"> C6 / 50</f>
        <v>26191.212200000002</v>
      </c>
      <c r="E6">
        <f>VLOOKUP(A6, 'perc of biz under 1 years'!A5:I60, 9, FALSE)</f>
        <v>5.2325581400000001</v>
      </c>
      <c r="F6">
        <f xml:space="preserve"> VLOOKUP(A6,  Total_population!A5:C60, 3, FALSE)</f>
        <v>8100</v>
      </c>
      <c r="G6">
        <f xml:space="preserve"> VLOOKUP(A6, 'Total_Employment_in_Arts-Relate'!A5:N60, 9, FALSE)</f>
        <v>9</v>
      </c>
      <c r="H6">
        <f xml:space="preserve"> G6 / F6</f>
        <v>1.1111111111111111E-3</v>
      </c>
    </row>
    <row r="7" spans="1:8" x14ac:dyDescent="0.2">
      <c r="A7">
        <v>6</v>
      </c>
      <c r="B7" t="s">
        <v>13</v>
      </c>
      <c r="C7">
        <v>223582.08960000001</v>
      </c>
      <c r="D7">
        <f xml:space="preserve"> C7 / 50</f>
        <v>4471.6417920000004</v>
      </c>
      <c r="E7">
        <f>VLOOKUP(A7, 'perc of biz under 1 years'!A6:I61, 9, FALSE)</f>
        <v>2.686567164</v>
      </c>
      <c r="F7">
        <f xml:space="preserve"> VLOOKUP(A7,  Total_population!A6:C61, 3, FALSE)</f>
        <v>23557</v>
      </c>
      <c r="G7">
        <f xml:space="preserve"> VLOOKUP(A7, 'Total_Employment_in_Arts-Relate'!A6:N61, 9, FALSE)</f>
        <v>6</v>
      </c>
      <c r="H7">
        <f xml:space="preserve"> G7 / F7</f>
        <v>2.5470136265229017E-4</v>
      </c>
    </row>
    <row r="8" spans="1:8" x14ac:dyDescent="0.2">
      <c r="A8">
        <v>7</v>
      </c>
      <c r="B8" t="s">
        <v>14</v>
      </c>
      <c r="C8">
        <v>225000</v>
      </c>
      <c r="D8">
        <f xml:space="preserve"> C8 / 50</f>
        <v>4500</v>
      </c>
      <c r="E8">
        <f>VLOOKUP(A8, 'perc of biz under 1 years'!A7:I62, 9, FALSE)</f>
        <v>5.223880597</v>
      </c>
      <c r="F8">
        <f xml:space="preserve"> VLOOKUP(A8,  Total_population!A7:C62, 3, FALSE)</f>
        <v>8202</v>
      </c>
      <c r="G8">
        <f xml:space="preserve"> VLOOKUP(A8, 'Total_Employment_in_Arts-Relate'!A7:N61, 9, FALSE)</f>
        <v>25</v>
      </c>
      <c r="H8">
        <f xml:space="preserve"> G8 / F8</f>
        <v>3.0480370641306999E-3</v>
      </c>
    </row>
    <row r="9" spans="1:8" x14ac:dyDescent="0.2">
      <c r="A9">
        <v>8</v>
      </c>
      <c r="B9" t="s">
        <v>15</v>
      </c>
      <c r="C9">
        <v>1203649.635</v>
      </c>
      <c r="D9">
        <f xml:space="preserve"> C9 / 50</f>
        <v>24072.992699999999</v>
      </c>
      <c r="E9">
        <f>VLOOKUP(A9, 'perc of biz under 1 years'!A8:I63, 9, FALSE)</f>
        <v>5.8394160580000003</v>
      </c>
      <c r="F9">
        <f xml:space="preserve"> VLOOKUP(A9,  Total_population!A8:C63, 3, FALSE)</f>
        <v>7756</v>
      </c>
      <c r="G9">
        <f xml:space="preserve"> VLOOKUP(A9, 'Total_Employment_in_Arts-Relate'!A8:N61, 9, FALSE)</f>
        <v>4</v>
      </c>
      <c r="H9">
        <f xml:space="preserve"> G9 / F9</f>
        <v>5.1572975760701394E-4</v>
      </c>
    </row>
    <row r="10" spans="1:8" x14ac:dyDescent="0.2">
      <c r="A10">
        <v>9</v>
      </c>
      <c r="B10" t="s">
        <v>16</v>
      </c>
      <c r="C10">
        <v>2143072.2889999999</v>
      </c>
      <c r="D10">
        <f xml:space="preserve"> C10 / 50</f>
        <v>42861.445779999995</v>
      </c>
      <c r="E10">
        <f>VLOOKUP(A10, 'perc of biz under 1 years'!A9:I64, 9, FALSE)</f>
        <v>2.4096385539999998</v>
      </c>
      <c r="F10">
        <f xml:space="preserve"> VLOOKUP(A10,  Total_population!A9:C64, 3, FALSE)</f>
        <v>8231</v>
      </c>
      <c r="G10">
        <f xml:space="preserve"> VLOOKUP(A10, 'Total_Employment_in_Arts-Relate'!A9:N61, 9, FALSE)</f>
        <v>2</v>
      </c>
      <c r="H10">
        <f xml:space="preserve"> G10 / F10</f>
        <v>2.4298384157453529E-4</v>
      </c>
    </row>
    <row r="11" spans="1:8" x14ac:dyDescent="0.2">
      <c r="A11">
        <v>10</v>
      </c>
      <c r="B11" t="s">
        <v>17</v>
      </c>
      <c r="C11">
        <v>303125</v>
      </c>
      <c r="D11">
        <f xml:space="preserve"> C11 / 50</f>
        <v>6062.5</v>
      </c>
      <c r="E11">
        <f>VLOOKUP(A11, 'perc of biz under 1 years'!A10:I65, 9, FALSE)</f>
        <v>5.46875</v>
      </c>
      <c r="F11">
        <f xml:space="preserve"> VLOOKUP(A11,  Total_population!A10:C65, 3, FALSE)</f>
        <v>9874</v>
      </c>
      <c r="G11">
        <f xml:space="preserve"> VLOOKUP(A11, 'Total_Employment_in_Arts-Relate'!A10:N61, 9, FALSE)</f>
        <v>12</v>
      </c>
      <c r="H11">
        <f xml:space="preserve"> G11 / F11</f>
        <v>1.2153129430828439E-3</v>
      </c>
    </row>
    <row r="12" spans="1:8" x14ac:dyDescent="0.2">
      <c r="A12">
        <v>11</v>
      </c>
      <c r="B12" t="s">
        <v>18</v>
      </c>
      <c r="C12">
        <v>1312820.513</v>
      </c>
      <c r="D12">
        <f xml:space="preserve"> C12 / 50</f>
        <v>26256.410260000001</v>
      </c>
      <c r="E12">
        <f>VLOOKUP(A12, 'perc of biz under 1 years'!A11:I66, 9, FALSE)</f>
        <v>5.6410256409999997</v>
      </c>
      <c r="F12">
        <f xml:space="preserve"> VLOOKUP(A12,  Total_population!A11:C66, 3, FALSE)</f>
        <v>13034</v>
      </c>
      <c r="G12">
        <f xml:space="preserve"> VLOOKUP(A12, 'Total_Employment_in_Arts-Relate'!A11:N61, 9, FALSE)</f>
        <v>11</v>
      </c>
      <c r="H12">
        <f xml:space="preserve"> G12 / F12</f>
        <v>8.4394660119686967E-4</v>
      </c>
    </row>
    <row r="13" spans="1:8" x14ac:dyDescent="0.2">
      <c r="A13">
        <v>12</v>
      </c>
      <c r="B13" t="s">
        <v>19</v>
      </c>
      <c r="C13">
        <v>646590.90910000005</v>
      </c>
      <c r="D13">
        <f xml:space="preserve"> C13 / 50</f>
        <v>12931.818182000001</v>
      </c>
      <c r="E13">
        <f>VLOOKUP(A13, 'perc of biz under 1 years'!A12:I67, 9, FALSE)</f>
        <v>9.0909090910000003</v>
      </c>
      <c r="F13">
        <f xml:space="preserve"> VLOOKUP(A13,  Total_population!A12:C67, 3, FALSE)</f>
        <v>4101</v>
      </c>
      <c r="G13">
        <f xml:space="preserve"> VLOOKUP(A13, 'Total_Employment_in_Arts-Relate'!A12:N62, 9, FALSE)</f>
        <v>5</v>
      </c>
      <c r="H13">
        <f xml:space="preserve"> G13 / F13</f>
        <v>1.21921482565228E-3</v>
      </c>
    </row>
    <row r="14" spans="1:8" x14ac:dyDescent="0.2">
      <c r="A14">
        <v>13</v>
      </c>
      <c r="B14" t="s">
        <v>20</v>
      </c>
      <c r="C14">
        <v>393137.2549</v>
      </c>
      <c r="D14">
        <f xml:space="preserve"> C14 / 50</f>
        <v>7862.7450980000003</v>
      </c>
      <c r="E14">
        <f>VLOOKUP(A14, 'perc of biz under 1 years'!A13:I68, 9, FALSE)</f>
        <v>3.9215686270000001</v>
      </c>
      <c r="F14">
        <f xml:space="preserve"> VLOOKUP(A14,  Total_population!A13:C68, 3, FALSE)</f>
        <v>11786</v>
      </c>
      <c r="G14">
        <f xml:space="preserve"> VLOOKUP(A14, 'Total_Employment_in_Arts-Relate'!A13:N63, 9, FALSE)</f>
        <v>0</v>
      </c>
      <c r="H14">
        <f xml:space="preserve"> G14 / F14</f>
        <v>0</v>
      </c>
    </row>
    <row r="15" spans="1:8" x14ac:dyDescent="0.2">
      <c r="A15">
        <v>14</v>
      </c>
      <c r="B15" t="s">
        <v>21</v>
      </c>
      <c r="C15">
        <v>898871.64740000002</v>
      </c>
      <c r="D15">
        <f xml:space="preserve"> C15 / 50</f>
        <v>17977.432948000001</v>
      </c>
      <c r="E15">
        <f>VLOOKUP(A15, 'perc of biz under 1 years'!A14:I69, 9, FALSE)</f>
        <v>7.2098053350000004</v>
      </c>
      <c r="F15">
        <f xml:space="preserve"> VLOOKUP(A15,  Total_population!A14:C69, 3, FALSE)</f>
        <v>6446</v>
      </c>
      <c r="G15">
        <f xml:space="preserve"> VLOOKUP(A15, 'Total_Employment_in_Arts-Relate'!A14:N64, 9, FALSE)</f>
        <v>711</v>
      </c>
      <c r="H15">
        <f xml:space="preserve"> G15 / F15</f>
        <v>0.11030096183679801</v>
      </c>
    </row>
    <row r="16" spans="1:8" x14ac:dyDescent="0.2">
      <c r="A16">
        <v>15</v>
      </c>
      <c r="B16" t="s">
        <v>22</v>
      </c>
      <c r="C16">
        <v>1091666.6669999999</v>
      </c>
      <c r="D16">
        <f xml:space="preserve"> C16 / 50</f>
        <v>21833.333339999997</v>
      </c>
      <c r="E16">
        <f>VLOOKUP(A16, 'perc of biz under 1 years'!A15:I70, 9, FALSE)</f>
        <v>11.11111111</v>
      </c>
      <c r="F16">
        <f xml:space="preserve"> VLOOKUP(A16,  Total_population!A15:C70, 3, FALSE)</f>
        <v>7900</v>
      </c>
      <c r="G16">
        <f xml:space="preserve"> VLOOKUP(A16, 'Total_Employment_in_Arts-Relate'!A15:N65, 9, FALSE)</f>
        <v>7</v>
      </c>
      <c r="H16">
        <f xml:space="preserve"> G16 / F16</f>
        <v>8.8607594936708858E-4</v>
      </c>
    </row>
    <row r="17" spans="1:9" x14ac:dyDescent="0.2">
      <c r="A17">
        <v>16</v>
      </c>
      <c r="B17" t="s">
        <v>23</v>
      </c>
      <c r="C17">
        <v>1808488.372</v>
      </c>
      <c r="D17">
        <f xml:space="preserve"> C17 / 50</f>
        <v>36169.767439999996</v>
      </c>
      <c r="E17">
        <f>VLOOKUP(A17, 'perc of biz under 1 years'!A16:I71, 9, FALSE)</f>
        <v>4.4186046509999999</v>
      </c>
      <c r="F17">
        <f xml:space="preserve"> VLOOKUP(A17,  Total_population!A16:C71, 3, FALSE)</f>
        <v>9039</v>
      </c>
      <c r="G17">
        <f xml:space="preserve"> VLOOKUP(A17, 'Total_Employment_in_Arts-Relate'!A16:N66, 9, FALSE)</f>
        <v>115</v>
      </c>
      <c r="H17">
        <f xml:space="preserve"> G17 / F17</f>
        <v>1.2722646310432569E-2</v>
      </c>
    </row>
    <row r="18" spans="1:9" x14ac:dyDescent="0.2">
      <c r="A18">
        <v>17</v>
      </c>
      <c r="B18" t="s">
        <v>24</v>
      </c>
      <c r="C18">
        <v>570930.23259999999</v>
      </c>
      <c r="D18">
        <f xml:space="preserve"> C18 / 50</f>
        <v>11418.604652</v>
      </c>
      <c r="E18">
        <f>VLOOKUP(A18, 'perc of biz under 1 years'!A17:I72, 9, FALSE)</f>
        <v>7.7519379839999996</v>
      </c>
      <c r="F18">
        <f xml:space="preserve"> VLOOKUP(A18,  Total_population!A17:C72, 3, FALSE)</f>
        <v>9849</v>
      </c>
      <c r="G18">
        <f xml:space="preserve"> VLOOKUP(A18, 'Total_Employment_in_Arts-Relate'!A17:N67, 9, FALSE)</f>
        <v>7</v>
      </c>
      <c r="H18">
        <f xml:space="preserve"> G18 / F18</f>
        <v>7.1073205401563609E-4</v>
      </c>
    </row>
    <row r="19" spans="1:9" x14ac:dyDescent="0.2">
      <c r="A19">
        <v>18</v>
      </c>
      <c r="B19" t="s">
        <v>25</v>
      </c>
      <c r="C19">
        <v>705882.35290000006</v>
      </c>
      <c r="D19">
        <f xml:space="preserve"> C19 / 50</f>
        <v>14117.647058</v>
      </c>
      <c r="E19">
        <f>VLOOKUP(A19, 'perc of biz under 1 years'!A18:I73, 9, FALSE)</f>
        <v>4.6757164400000004</v>
      </c>
      <c r="F19">
        <f xml:space="preserve"> VLOOKUP(A19,  Total_population!A18:C73, 3, FALSE)</f>
        <v>14914</v>
      </c>
      <c r="G19">
        <f xml:space="preserve"> VLOOKUP(A19, 'Total_Employment_in_Arts-Relate'!A18:N68, 9, FALSE)</f>
        <v>29</v>
      </c>
      <c r="H19">
        <f xml:space="preserve"> G19 / F19</f>
        <v>1.9444816950516294E-3</v>
      </c>
    </row>
    <row r="20" spans="1:9" x14ac:dyDescent="0.2">
      <c r="A20">
        <v>19</v>
      </c>
      <c r="B20" t="s">
        <v>26</v>
      </c>
      <c r="C20">
        <v>488837.08730000001</v>
      </c>
      <c r="D20">
        <f xml:space="preserve"> C20 / 50</f>
        <v>9776.7417459999997</v>
      </c>
      <c r="E20">
        <f>VLOOKUP(A20, 'perc of biz under 1 years'!A19:I74, 9, FALSE)</f>
        <v>5.5424528300000002</v>
      </c>
      <c r="F20">
        <f xml:space="preserve"> VLOOKUP(A20,  Total_population!A19:C74, 3, FALSE)</f>
        <v>16391</v>
      </c>
      <c r="G20">
        <f xml:space="preserve"> VLOOKUP(A20, 'Total_Employment_in_Arts-Relate'!A19:N69, 9, FALSE)</f>
        <v>340</v>
      </c>
      <c r="H20">
        <f xml:space="preserve"> G20 / F20</f>
        <v>2.0743090720517356E-2</v>
      </c>
    </row>
    <row r="21" spans="1:9" x14ac:dyDescent="0.2">
      <c r="A21">
        <v>20</v>
      </c>
      <c r="B21" t="s">
        <v>27</v>
      </c>
      <c r="C21">
        <v>97709.92366</v>
      </c>
      <c r="D21">
        <f xml:space="preserve"> C21 / 50</f>
        <v>1954.1984732000001</v>
      </c>
      <c r="E21">
        <f>VLOOKUP(A21, 'perc of biz under 1 years'!A20:I75, 9, FALSE)</f>
        <v>6.8702290079999999</v>
      </c>
      <c r="F21">
        <f xml:space="preserve"> VLOOKUP(A21,  Total_population!A20:C75, 3, FALSE)</f>
        <v>10681</v>
      </c>
      <c r="G21">
        <f xml:space="preserve"> VLOOKUP(A21, 'Total_Employment_in_Arts-Relate'!A20:N70, 9, FALSE)</f>
        <v>0</v>
      </c>
      <c r="H21">
        <f xml:space="preserve"> G21 / F21</f>
        <v>0</v>
      </c>
    </row>
    <row r="22" spans="1:9" x14ac:dyDescent="0.2">
      <c r="A22">
        <v>21</v>
      </c>
      <c r="B22" t="s">
        <v>28</v>
      </c>
      <c r="C22">
        <v>345866.14169999998</v>
      </c>
      <c r="D22">
        <f xml:space="preserve"> C22 / 50</f>
        <v>6917.3228339999996</v>
      </c>
      <c r="E22">
        <f>VLOOKUP(A22, 'perc of biz under 1 years'!A21:I76, 9, FALSE)</f>
        <v>2.755905512</v>
      </c>
      <c r="F22">
        <f xml:space="preserve"> VLOOKUP(A22,  Total_population!A21:C76, 3, FALSE)</f>
        <v>9322</v>
      </c>
      <c r="G22">
        <f xml:space="preserve"> VLOOKUP(A22, 'Total_Employment_in_Arts-Relate'!A21:N71, 9, FALSE)</f>
        <v>10</v>
      </c>
      <c r="H22">
        <f xml:space="preserve"> G22 / F22</f>
        <v>1.0727311735679039E-3</v>
      </c>
    </row>
    <row r="23" spans="1:9" x14ac:dyDescent="0.2">
      <c r="A23">
        <v>22</v>
      </c>
      <c r="B23" t="s">
        <v>29</v>
      </c>
      <c r="C23">
        <v>776685.11239999998</v>
      </c>
      <c r="D23">
        <f xml:space="preserve"> C23 / 50</f>
        <v>15533.702248</v>
      </c>
      <c r="E23">
        <f>VLOOKUP(A23, 'perc of biz under 1 years'!A22:I77, 9, FALSE)</f>
        <v>5.8988764040000001</v>
      </c>
      <c r="F23">
        <f xml:space="preserve"> VLOOKUP(A23,  Total_population!A22:C77, 3, FALSE)</f>
        <v>7377</v>
      </c>
      <c r="G23">
        <f xml:space="preserve"> VLOOKUP(A23, 'Total_Employment_in_Arts-Relate'!A22:N72, 9, FALSE)</f>
        <v>65</v>
      </c>
      <c r="H23">
        <f xml:space="preserve"> G23 / F23</f>
        <v>8.8111698522434587E-3</v>
      </c>
    </row>
    <row r="24" spans="1:9" x14ac:dyDescent="0.2">
      <c r="A24">
        <v>23</v>
      </c>
      <c r="B24" t="s">
        <v>30</v>
      </c>
      <c r="C24">
        <v>586885.24589999998</v>
      </c>
      <c r="D24">
        <f xml:space="preserve"> C24 / 50</f>
        <v>11737.704917999999</v>
      </c>
      <c r="E24">
        <f>VLOOKUP(A24, 'perc of biz under 1 years'!A23:I78, 9, FALSE)</f>
        <v>3.6885245900000001</v>
      </c>
      <c r="F24">
        <f xml:space="preserve"> VLOOKUP(A24,  Total_population!A23:C78, 3, FALSE)</f>
        <v>19259</v>
      </c>
      <c r="G24">
        <f xml:space="preserve"> VLOOKUP(A24, 'Total_Employment_in_Arts-Relate'!A23:N73, 9, FALSE)</f>
        <v>14</v>
      </c>
      <c r="H24">
        <f xml:space="preserve"> G24 / F24</f>
        <v>7.2693286255776524E-4</v>
      </c>
    </row>
    <row r="25" spans="1:9" x14ac:dyDescent="0.2">
      <c r="A25">
        <v>24</v>
      </c>
      <c r="B25" t="s">
        <v>31</v>
      </c>
      <c r="C25">
        <v>141463.41459999999</v>
      </c>
      <c r="D25">
        <f xml:space="preserve"> C25 / 50</f>
        <v>2829.2682919999997</v>
      </c>
      <c r="E25">
        <f>VLOOKUP(A25, 'perc of biz under 1 years'!A24:I79, 9, FALSE)</f>
        <v>4.8780487800000003</v>
      </c>
      <c r="F25">
        <f xml:space="preserve"> VLOOKUP(A25,  Total_population!A24:C79, 3, FALSE)</f>
        <v>8184</v>
      </c>
      <c r="G25">
        <f xml:space="preserve"> VLOOKUP(A25, 'Total_Employment_in_Arts-Relate'!A24:N74, 9, FALSE)</f>
        <v>20</v>
      </c>
      <c r="H25">
        <f xml:space="preserve"> G25 / F25</f>
        <v>2.4437927663734115E-3</v>
      </c>
    </row>
    <row r="26" spans="1:9" x14ac:dyDescent="0.2">
      <c r="A26">
        <v>25</v>
      </c>
      <c r="B26" t="s">
        <v>32</v>
      </c>
      <c r="C26">
        <v>905128.20510000002</v>
      </c>
      <c r="D26">
        <f xml:space="preserve"> C26 / 50</f>
        <v>18102.564102</v>
      </c>
      <c r="E26">
        <f>VLOOKUP(A26, 'perc of biz under 1 years'!A25:I80, 9, FALSE)</f>
        <v>3.4188034190000001</v>
      </c>
      <c r="F26">
        <f xml:space="preserve"> VLOOKUP(A26,  Total_population!A25:C80, 3, FALSE)</f>
        <v>13002</v>
      </c>
      <c r="G26">
        <f xml:space="preserve"> VLOOKUP(A26, 'Total_Employment_in_Arts-Relate'!A25:N75, 9, FALSE)</f>
        <v>17</v>
      </c>
      <c r="H26">
        <f xml:space="preserve"> G26 / F26</f>
        <v>1.3074911552068912E-3</v>
      </c>
    </row>
    <row r="27" spans="1:9" x14ac:dyDescent="0.2">
      <c r="A27">
        <v>26</v>
      </c>
      <c r="B27" t="s">
        <v>33</v>
      </c>
      <c r="C27">
        <v>4491720.43</v>
      </c>
      <c r="D27">
        <f xml:space="preserve"> C27 / 50</f>
        <v>89834.408599999995</v>
      </c>
      <c r="E27">
        <f>VLOOKUP(A27, 'perc of biz under 1 years'!A26:I81, 9, FALSE)</f>
        <v>4.9462365589999999</v>
      </c>
      <c r="F27">
        <f xml:space="preserve"> VLOOKUP(A27,  Total_population!A26:C81, 3, FALSE)</f>
        <v>5407</v>
      </c>
      <c r="G27">
        <f xml:space="preserve"> VLOOKUP(A27, 'Total_Employment_in_Arts-Relate'!A26:N76, 9, FALSE)</f>
        <v>105</v>
      </c>
      <c r="H27">
        <f xml:space="preserve"> G27 / F27</f>
        <v>1.9419271314962086E-2</v>
      </c>
    </row>
    <row r="28" spans="1:9" x14ac:dyDescent="0.2">
      <c r="A28">
        <v>27</v>
      </c>
      <c r="B28" t="s">
        <v>34</v>
      </c>
      <c r="C28">
        <v>563786.76470000006</v>
      </c>
      <c r="D28">
        <f xml:space="preserve"> C28 / 50</f>
        <v>11275.735294000002</v>
      </c>
      <c r="E28">
        <f>VLOOKUP(A28, 'perc of biz under 1 years'!A27:I82, 9, FALSE)</f>
        <v>1.1029411760000001</v>
      </c>
      <c r="F28">
        <f xml:space="preserve"> VLOOKUP(A28,  Total_population!A27:C82, 3, FALSE)</f>
        <v>16839</v>
      </c>
      <c r="G28">
        <f xml:space="preserve"> VLOOKUP(A28, 'Total_Employment_in_Arts-Relate'!A27:N77, 9, FALSE)</f>
        <v>27</v>
      </c>
      <c r="H28">
        <f xml:space="preserve"> G28 / F28</f>
        <v>1.6034206306787815E-3</v>
      </c>
      <c r="I28" t="s">
        <v>103</v>
      </c>
    </row>
    <row r="29" spans="1:9" x14ac:dyDescent="0.2">
      <c r="A29">
        <v>28</v>
      </c>
      <c r="B29" t="s">
        <v>35</v>
      </c>
      <c r="C29">
        <v>3130144.9279999998</v>
      </c>
      <c r="D29">
        <f xml:space="preserve"> C29 / 50</f>
        <v>62602.898559999994</v>
      </c>
      <c r="E29">
        <f>VLOOKUP(A29, 'perc of biz under 1 years'!A28:I83, 9, FALSE)</f>
        <v>6.6666666670000003</v>
      </c>
      <c r="F29">
        <f xml:space="preserve"> VLOOKUP(A29,  Total_population!A28:C83, 3, FALSE)</f>
        <v>7250</v>
      </c>
      <c r="G29">
        <f xml:space="preserve"> VLOOKUP(A29, 'Total_Employment_in_Arts-Relate'!A28:N78, 9, FALSE)</f>
        <v>39</v>
      </c>
      <c r="H29">
        <f xml:space="preserve"> G29 / F29</f>
        <v>5.3793103448275866E-3</v>
      </c>
    </row>
    <row r="30" spans="1:9" x14ac:dyDescent="0.2">
      <c r="A30">
        <v>29</v>
      </c>
      <c r="B30" t="s">
        <v>36</v>
      </c>
      <c r="C30">
        <v>1592537.3130000001</v>
      </c>
      <c r="D30">
        <f xml:space="preserve"> C30 / 50</f>
        <v>31850.74626</v>
      </c>
      <c r="E30">
        <f>VLOOKUP(A30, 'perc of biz under 1 years'!A29:I84, 9, FALSE)</f>
        <v>5.4726368159999996</v>
      </c>
      <c r="F30">
        <f xml:space="preserve"> VLOOKUP(A30,  Total_population!A29:C84, 3, FALSE)</f>
        <v>10873</v>
      </c>
      <c r="G30">
        <f xml:space="preserve"> VLOOKUP(A30, 'Total_Employment_in_Arts-Relate'!A29:N79, 9, FALSE)</f>
        <v>4</v>
      </c>
      <c r="H30">
        <f xml:space="preserve"> G30 / F30</f>
        <v>3.6788374873539964E-4</v>
      </c>
    </row>
    <row r="31" spans="1:9" x14ac:dyDescent="0.2">
      <c r="A31">
        <v>30</v>
      </c>
      <c r="B31" t="s">
        <v>37</v>
      </c>
      <c r="C31">
        <v>7544585.75</v>
      </c>
      <c r="D31">
        <f xml:space="preserve"> C31 / 50</f>
        <v>150891.715</v>
      </c>
      <c r="E31">
        <f>VLOOKUP(A31, 'perc of biz under 1 years'!A30:I85, 9, FALSE)</f>
        <v>5.0441361919999999</v>
      </c>
      <c r="F31">
        <f xml:space="preserve"> VLOOKUP(A31,  Total_population!A30:C85, 3, FALSE)</f>
        <v>12855</v>
      </c>
      <c r="G31">
        <f xml:space="preserve"> VLOOKUP(A31, 'Total_Employment_in_Arts-Relate'!A30:N80, 9, FALSE)</f>
        <v>1077</v>
      </c>
      <c r="H31">
        <f xml:space="preserve"> G31 / F31</f>
        <v>8.3780630105017503E-2</v>
      </c>
    </row>
    <row r="32" spans="1:9" x14ac:dyDescent="0.2">
      <c r="A32">
        <v>31</v>
      </c>
      <c r="B32" t="s">
        <v>38</v>
      </c>
      <c r="C32">
        <v>664179.10450000002</v>
      </c>
      <c r="D32">
        <f xml:space="preserve"> C32 / 50</f>
        <v>13283.58209</v>
      </c>
      <c r="E32">
        <f>VLOOKUP(A32, 'perc of biz under 1 years'!A31:I86, 9, FALSE)</f>
        <v>1.4925373129999999</v>
      </c>
      <c r="F32">
        <f xml:space="preserve"> VLOOKUP(A32,  Total_population!A31:C86, 3, FALSE)</f>
        <v>12273</v>
      </c>
      <c r="G32">
        <f xml:space="preserve"> VLOOKUP(A32, 'Total_Employment_in_Arts-Relate'!A31:N81, 9, FALSE)</f>
        <v>34</v>
      </c>
      <c r="H32">
        <f xml:space="preserve"> G32 / F32</f>
        <v>2.7703088079524159E-3</v>
      </c>
    </row>
    <row r="33" spans="1:8" x14ac:dyDescent="0.2">
      <c r="A33">
        <v>32</v>
      </c>
      <c r="B33" t="s">
        <v>39</v>
      </c>
      <c r="C33">
        <v>425141.24290000001</v>
      </c>
      <c r="D33">
        <f xml:space="preserve"> C33 / 50</f>
        <v>8502.8248579999999</v>
      </c>
      <c r="E33">
        <f>VLOOKUP(A33, 'perc of biz under 1 years'!A32:I87, 9, FALSE)</f>
        <v>9.6045197739999999</v>
      </c>
      <c r="F33">
        <f xml:space="preserve"> VLOOKUP(A33,  Total_population!A32:C87, 3, FALSE)</f>
        <v>15311</v>
      </c>
      <c r="G33">
        <f xml:space="preserve"> VLOOKUP(A33, 'Total_Employment_in_Arts-Relate'!A32:N82, 9, FALSE)</f>
        <v>3</v>
      </c>
      <c r="H33">
        <f xml:space="preserve"> G33 / F33</f>
        <v>1.959375612304879E-4</v>
      </c>
    </row>
    <row r="34" spans="1:8" x14ac:dyDescent="0.2">
      <c r="A34">
        <v>33</v>
      </c>
      <c r="B34" t="s">
        <v>40</v>
      </c>
      <c r="C34">
        <v>181707.31709999999</v>
      </c>
      <c r="D34">
        <f xml:space="preserve"> C34 / 50</f>
        <v>3634.1463419999995</v>
      </c>
      <c r="E34">
        <f>VLOOKUP(A34, 'perc of biz under 1 years'!A33:I88, 9, FALSE)</f>
        <v>3.6585365849999998</v>
      </c>
      <c r="F34">
        <f xml:space="preserve"> VLOOKUP(A34,  Total_population!A33:C88, 3, FALSE)</f>
        <v>7781</v>
      </c>
      <c r="G34">
        <f xml:space="preserve"> VLOOKUP(A34, 'Total_Employment_in_Arts-Relate'!A33:N83, 9, FALSE)</f>
        <v>2</v>
      </c>
      <c r="H34">
        <f xml:space="preserve"> G34 / F34</f>
        <v>2.5703637064644646E-4</v>
      </c>
    </row>
    <row r="35" spans="1:8" x14ac:dyDescent="0.2">
      <c r="A35">
        <v>34</v>
      </c>
      <c r="B35" t="s">
        <v>41</v>
      </c>
      <c r="C35">
        <v>2128973.8139999998</v>
      </c>
      <c r="D35">
        <f xml:space="preserve"> C35 / 50</f>
        <v>42579.476279999995</v>
      </c>
      <c r="E35">
        <f>VLOOKUP(A35, 'perc of biz under 1 years'!A34:I89, 9, FALSE)</f>
        <v>7.6291079809999998</v>
      </c>
      <c r="F35">
        <f xml:space="preserve"> VLOOKUP(A35,  Total_population!A34:C89, 3, FALSE)</f>
        <v>17388</v>
      </c>
      <c r="G35">
        <f xml:space="preserve"> VLOOKUP(A35, 'Total_Employment_in_Arts-Relate'!A34:N84, 9, FALSE)</f>
        <v>189</v>
      </c>
      <c r="H35">
        <f xml:space="preserve"> G35 / F35</f>
        <v>1.0869565217391304E-2</v>
      </c>
    </row>
    <row r="36" spans="1:8" x14ac:dyDescent="0.2">
      <c r="A36">
        <v>35</v>
      </c>
      <c r="B36" t="s">
        <v>42</v>
      </c>
      <c r="C36">
        <v>1257961.9909999999</v>
      </c>
      <c r="D36">
        <f xml:space="preserve"> C36 / 50</f>
        <v>25159.239819999999</v>
      </c>
      <c r="E36">
        <f>VLOOKUP(A36, 'perc of biz under 1 years'!A35:I90, 9, FALSE)</f>
        <v>6.4454976300000002</v>
      </c>
      <c r="F36">
        <f xml:space="preserve"> VLOOKUP(A36,  Total_population!A35:C90, 3, FALSE)</f>
        <v>15020</v>
      </c>
      <c r="G36">
        <f xml:space="preserve"> VLOOKUP(A36, 'Total_Employment_in_Arts-Relate'!A35:N85, 9, FALSE)</f>
        <v>800</v>
      </c>
      <c r="H36">
        <f xml:space="preserve"> G36 / F36</f>
        <v>5.3262316910785618E-2</v>
      </c>
    </row>
    <row r="37" spans="1:8" x14ac:dyDescent="0.2">
      <c r="A37">
        <v>36</v>
      </c>
      <c r="B37" t="s">
        <v>43</v>
      </c>
      <c r="C37">
        <v>1352432.432</v>
      </c>
      <c r="D37">
        <f xml:space="preserve"> C37 / 50</f>
        <v>27048.648639999999</v>
      </c>
      <c r="E37">
        <f>VLOOKUP(A37, 'perc of biz under 1 years'!A36:I91, 9, FALSE)</f>
        <v>4.324324324</v>
      </c>
      <c r="F37">
        <f xml:space="preserve"> VLOOKUP(A37,  Total_population!A36:C91, 3, FALSE)</f>
        <v>9624</v>
      </c>
      <c r="G37">
        <f xml:space="preserve"> VLOOKUP(A37, 'Total_Employment_in_Arts-Relate'!A36:N86, 9, FALSE)</f>
        <v>4</v>
      </c>
      <c r="H37">
        <f xml:space="preserve"> G37 / F37</f>
        <v>4.1562759767248546E-4</v>
      </c>
    </row>
    <row r="38" spans="1:8" x14ac:dyDescent="0.2">
      <c r="A38">
        <v>37</v>
      </c>
      <c r="B38" t="s">
        <v>44</v>
      </c>
      <c r="C38">
        <v>2292467.5320000001</v>
      </c>
      <c r="D38">
        <f xml:space="preserve"> C38 / 50</f>
        <v>45849.350640000004</v>
      </c>
      <c r="E38">
        <f>VLOOKUP(A38, 'perc of biz under 1 years'!A37:I92, 9, FALSE)</f>
        <v>4.4155844159999997</v>
      </c>
      <c r="F38">
        <f xml:space="preserve"> VLOOKUP(A38,  Total_population!A37:C92, 3, FALSE)</f>
        <v>8964</v>
      </c>
      <c r="G38">
        <f xml:space="preserve"> VLOOKUP(A38, 'Total_Employment_in_Arts-Relate'!A37:N87, 9, FALSE)</f>
        <v>9</v>
      </c>
      <c r="H38">
        <f xml:space="preserve"> G38 / F38</f>
        <v>1.004016064257028E-3</v>
      </c>
    </row>
    <row r="39" spans="1:8" x14ac:dyDescent="0.2">
      <c r="A39">
        <v>38</v>
      </c>
      <c r="B39" t="s">
        <v>45</v>
      </c>
      <c r="C39">
        <v>1575229.358</v>
      </c>
      <c r="D39">
        <f xml:space="preserve"> C39 / 50</f>
        <v>31504.587159999999</v>
      </c>
      <c r="E39">
        <f>VLOOKUP(A39, 'perc of biz under 1 years'!A38:I93, 9, FALSE)</f>
        <v>8.7155963300000003</v>
      </c>
      <c r="F39">
        <f xml:space="preserve"> VLOOKUP(A39,  Total_population!A38:C93, 3, FALSE)</f>
        <v>5168</v>
      </c>
      <c r="G39">
        <f xml:space="preserve"> VLOOKUP(A39, 'Total_Employment_in_Arts-Relate'!A38:N88, 9, FALSE)</f>
        <v>28</v>
      </c>
      <c r="H39">
        <f xml:space="preserve"> G39 / F39</f>
        <v>5.4179566563467493E-3</v>
      </c>
    </row>
    <row r="40" spans="1:8" x14ac:dyDescent="0.2">
      <c r="A40">
        <v>39</v>
      </c>
      <c r="B40" t="s">
        <v>46</v>
      </c>
      <c r="C40">
        <v>727762.66850000003</v>
      </c>
      <c r="D40">
        <f xml:space="preserve"> C40 / 50</f>
        <v>14555.25337</v>
      </c>
      <c r="E40">
        <f>VLOOKUP(A40, 'perc of biz under 1 years'!A39:I94, 9, FALSE)</f>
        <v>5.3908355800000001</v>
      </c>
      <c r="F40">
        <f xml:space="preserve"> VLOOKUP(A40,  Total_population!A39:C94, 3, FALSE)</f>
        <v>17464</v>
      </c>
      <c r="G40">
        <f xml:space="preserve"> VLOOKUP(A40, 'Total_Employment_in_Arts-Relate'!A39:N89, 9, FALSE)</f>
        <v>90</v>
      </c>
      <c r="H40">
        <f xml:space="preserve"> G40 / F40</f>
        <v>5.1534585432890514E-3</v>
      </c>
    </row>
    <row r="41" spans="1:8" x14ac:dyDescent="0.2">
      <c r="A41">
        <v>40</v>
      </c>
      <c r="B41" t="s">
        <v>47</v>
      </c>
      <c r="C41">
        <v>190689.65520000001</v>
      </c>
      <c r="D41">
        <f xml:space="preserve"> C41 / 50</f>
        <v>3813.7931040000003</v>
      </c>
      <c r="E41">
        <f>VLOOKUP(A41, 'perc of biz under 1 years'!A40:I95, 9, FALSE)</f>
        <v>5.5172413789999997</v>
      </c>
      <c r="F41">
        <f xml:space="preserve"> VLOOKUP(A41,  Total_population!A40:C95, 3, FALSE)</f>
        <v>16643</v>
      </c>
      <c r="G41">
        <f xml:space="preserve"> VLOOKUP(A41, 'Total_Employment_in_Arts-Relate'!A40:N90, 9, FALSE)</f>
        <v>48</v>
      </c>
      <c r="H41">
        <f xml:space="preserve"> G41 / F41</f>
        <v>2.8840954154899959E-3</v>
      </c>
    </row>
    <row r="42" spans="1:8" x14ac:dyDescent="0.2">
      <c r="A42">
        <v>41</v>
      </c>
      <c r="B42" t="s">
        <v>48</v>
      </c>
      <c r="C42">
        <v>1418802.774</v>
      </c>
      <c r="D42">
        <f xml:space="preserve"> C42 / 50</f>
        <v>28376.055479999999</v>
      </c>
      <c r="E42">
        <f>VLOOKUP(A42, 'perc of biz under 1 years'!A41:I96, 9, FALSE)</f>
        <v>21.689785619999999</v>
      </c>
      <c r="F42">
        <f xml:space="preserve"> VLOOKUP(A42,  Total_population!A41:C96, 3, FALSE)</f>
        <v>10021</v>
      </c>
      <c r="G42">
        <f xml:space="preserve"> VLOOKUP(A42, 'Total_Employment_in_Arts-Relate'!A41:N91, 9, FALSE)</f>
        <v>94</v>
      </c>
      <c r="H42">
        <f xml:space="preserve"> G42 / F42</f>
        <v>9.3803013671290292E-3</v>
      </c>
    </row>
    <row r="43" spans="1:8" x14ac:dyDescent="0.2">
      <c r="A43">
        <v>42</v>
      </c>
      <c r="B43" t="s">
        <v>49</v>
      </c>
      <c r="C43">
        <v>1735051.5460000001</v>
      </c>
      <c r="D43">
        <f xml:space="preserve"> C43 / 50</f>
        <v>34701.030920000005</v>
      </c>
      <c r="E43">
        <f>VLOOKUP(A43, 'perc of biz under 1 years'!A42:I97, 9, FALSE)</f>
        <v>6.5292096219999998</v>
      </c>
      <c r="F43">
        <f xml:space="preserve"> VLOOKUP(A43,  Total_population!A42:C97, 3, FALSE)</f>
        <v>9131</v>
      </c>
      <c r="G43">
        <f xml:space="preserve"> VLOOKUP(A43, 'Total_Employment_in_Arts-Relate'!A42:N92, 9, FALSE)</f>
        <v>66</v>
      </c>
      <c r="H43">
        <f xml:space="preserve"> G43 / F43</f>
        <v>7.228123973277845E-3</v>
      </c>
    </row>
    <row r="44" spans="1:8" x14ac:dyDescent="0.2">
      <c r="A44">
        <v>43</v>
      </c>
      <c r="B44" t="s">
        <v>50</v>
      </c>
      <c r="C44">
        <v>659467.45559999999</v>
      </c>
      <c r="D44">
        <f xml:space="preserve"> C44 / 50</f>
        <v>13189.349112</v>
      </c>
      <c r="E44">
        <f>VLOOKUP(A44, 'perc of biz under 1 years'!A43:I98, 9, FALSE)</f>
        <v>4.7337278109999996</v>
      </c>
      <c r="F44">
        <f xml:space="preserve"> VLOOKUP(A44,  Total_population!A43:C98, 3, FALSE)</f>
        <v>14549</v>
      </c>
      <c r="G44">
        <f xml:space="preserve"> VLOOKUP(A44, 'Total_Employment_in_Arts-Relate'!A43:N93, 9, FALSE)</f>
        <v>9</v>
      </c>
      <c r="H44">
        <f xml:space="preserve"> G44 / F44</f>
        <v>6.1859921644099247E-4</v>
      </c>
    </row>
    <row r="45" spans="1:8" x14ac:dyDescent="0.2">
      <c r="A45">
        <v>44</v>
      </c>
      <c r="B45" t="s">
        <v>51</v>
      </c>
      <c r="C45">
        <v>339179.10450000002</v>
      </c>
      <c r="D45">
        <f xml:space="preserve"> C45 / 50</f>
        <v>6783.5820899999999</v>
      </c>
      <c r="E45">
        <f>VLOOKUP(A45, 'perc of biz under 1 years'!A44:I99, 9, FALSE)</f>
        <v>2.9850746269999999</v>
      </c>
      <c r="F45">
        <f xml:space="preserve"> VLOOKUP(A45,  Total_population!A44:C99, 3, FALSE)</f>
        <v>9668</v>
      </c>
      <c r="G45">
        <f xml:space="preserve"> VLOOKUP(A45, 'Total_Employment_in_Arts-Relate'!A44:N94, 9, FALSE)</f>
        <v>23</v>
      </c>
      <c r="H45">
        <f xml:space="preserve"> G45 / F45</f>
        <v>2.3789822093504345E-3</v>
      </c>
    </row>
    <row r="46" spans="1:8" x14ac:dyDescent="0.2">
      <c r="A46">
        <v>45</v>
      </c>
      <c r="B46" t="s">
        <v>52</v>
      </c>
      <c r="C46">
        <v>263879.59869999997</v>
      </c>
      <c r="D46">
        <f xml:space="preserve"> C46 / 50</f>
        <v>5277.591973999999</v>
      </c>
      <c r="E46">
        <f>VLOOKUP(A46, 'perc of biz under 1 years'!A45:I100, 9, FALSE)</f>
        <v>12.374581940000001</v>
      </c>
      <c r="F46">
        <f xml:space="preserve"> VLOOKUP(A46,  Total_population!A45:C100, 3, FALSE)</f>
        <v>11816</v>
      </c>
      <c r="G46">
        <f xml:space="preserve"> VLOOKUP(A46, 'Total_Employment_in_Arts-Relate'!A45:N95, 9, FALSE)</f>
        <v>24</v>
      </c>
      <c r="H46">
        <f xml:space="preserve"> G46 / F46</f>
        <v>2.031144211238998E-3</v>
      </c>
    </row>
    <row r="47" spans="1:8" x14ac:dyDescent="0.2">
      <c r="A47">
        <v>46</v>
      </c>
      <c r="B47" t="s">
        <v>53</v>
      </c>
      <c r="C47">
        <v>5896431.0920000002</v>
      </c>
      <c r="D47">
        <f xml:space="preserve"> C47 / 50</f>
        <v>117928.62184000001</v>
      </c>
      <c r="E47">
        <f>VLOOKUP(A47, 'perc of biz under 1 years'!A46:I101, 9, FALSE)</f>
        <v>5.8823529409999997</v>
      </c>
      <c r="F47">
        <f xml:space="preserve"> VLOOKUP(A47,  Total_population!A46:C101, 3, FALSE)</f>
        <v>5086</v>
      </c>
      <c r="G47">
        <f xml:space="preserve"> VLOOKUP(A47, 'Total_Employment_in_Arts-Relate'!A46:N96, 9, FALSE)</f>
        <v>14</v>
      </c>
      <c r="H47">
        <f xml:space="preserve"> G47 / F47</f>
        <v>2.7526543452615023E-3</v>
      </c>
    </row>
    <row r="48" spans="1:8" x14ac:dyDescent="0.2">
      <c r="A48">
        <v>47</v>
      </c>
      <c r="B48" t="s">
        <v>54</v>
      </c>
      <c r="C48">
        <v>315536.72320000001</v>
      </c>
      <c r="D48">
        <f xml:space="preserve"> C48 / 50</f>
        <v>6310.7344640000001</v>
      </c>
      <c r="E48">
        <f>VLOOKUP(A48, 'perc of biz under 1 years'!A47:I102, 9, FALSE)</f>
        <v>3.3898305080000002</v>
      </c>
      <c r="F48">
        <f xml:space="preserve"> VLOOKUP(A48,  Total_population!A47:C102, 3, FALSE)</f>
        <v>14896</v>
      </c>
      <c r="G48">
        <f xml:space="preserve"> VLOOKUP(A48, 'Total_Employment_in_Arts-Relate'!A47:N97, 9, FALSE)</f>
        <v>27</v>
      </c>
      <c r="H48">
        <f xml:space="preserve"> G48 / F48</f>
        <v>1.8125671321160043E-3</v>
      </c>
    </row>
    <row r="49" spans="1:8" x14ac:dyDescent="0.2">
      <c r="A49">
        <v>48</v>
      </c>
      <c r="B49" t="s">
        <v>55</v>
      </c>
      <c r="C49">
        <v>1198178.0900000001</v>
      </c>
      <c r="D49">
        <f xml:space="preserve"> C49 / 50</f>
        <v>23963.561800000003</v>
      </c>
      <c r="E49">
        <f>VLOOKUP(A49, 'perc of biz under 1 years'!A48:I103, 9, FALSE)</f>
        <v>5.243445693</v>
      </c>
      <c r="F49">
        <f xml:space="preserve"> VLOOKUP(A49,  Total_population!A48:C103, 3, FALSE)</f>
        <v>6406</v>
      </c>
      <c r="G49">
        <f xml:space="preserve"> VLOOKUP(A49, 'Total_Employment_in_Arts-Relate'!A48:N98, 9, FALSE)</f>
        <v>7</v>
      </c>
      <c r="H49">
        <f xml:space="preserve"> G49 / F49</f>
        <v>1.0927255697783327E-3</v>
      </c>
    </row>
    <row r="50" spans="1:8" x14ac:dyDescent="0.2">
      <c r="A50">
        <v>49</v>
      </c>
      <c r="B50" t="s">
        <v>56</v>
      </c>
      <c r="C50">
        <v>2914801.0869999998</v>
      </c>
      <c r="D50">
        <f xml:space="preserve"> C50 / 50</f>
        <v>58296.021739999996</v>
      </c>
      <c r="E50">
        <f>VLOOKUP(A50, 'perc of biz under 1 years'!A49:I104, 9, FALSE)</f>
        <v>5.5555555559999998</v>
      </c>
      <c r="F50">
        <f xml:space="preserve"> VLOOKUP(A50,  Total_population!A49:C104, 3, FALSE)</f>
        <v>6260</v>
      </c>
      <c r="G50">
        <f xml:space="preserve"> VLOOKUP(A50, 'Total_Employment_in_Arts-Relate'!A49:N99, 9, FALSE)</f>
        <v>42</v>
      </c>
      <c r="H50">
        <f xml:space="preserve"> G50 / F50</f>
        <v>6.7092651757188499E-3</v>
      </c>
    </row>
    <row r="51" spans="1:8" x14ac:dyDescent="0.2">
      <c r="A51">
        <v>50</v>
      </c>
      <c r="B51" t="s">
        <v>57</v>
      </c>
      <c r="C51">
        <v>319325.15340000001</v>
      </c>
      <c r="D51">
        <f xml:space="preserve"> C51 / 50</f>
        <v>6386.503068</v>
      </c>
      <c r="E51">
        <f>VLOOKUP(A51, 'perc of biz under 1 years'!A50:I105, 9, FALSE)</f>
        <v>0.61349693299999997</v>
      </c>
      <c r="F51">
        <f xml:space="preserve"> VLOOKUP(A51,  Total_population!A50:C105, 3, FALSE)</f>
        <v>13284</v>
      </c>
      <c r="G51">
        <f xml:space="preserve"> VLOOKUP(A51, 'Total_Employment_in_Arts-Relate'!A50:N100, 9, FALSE)</f>
        <v>10</v>
      </c>
      <c r="H51">
        <f xml:space="preserve"> G51 / F51</f>
        <v>7.5278530563083407E-4</v>
      </c>
    </row>
    <row r="52" spans="1:8" x14ac:dyDescent="0.2">
      <c r="A52">
        <v>51</v>
      </c>
      <c r="B52" t="s">
        <v>58</v>
      </c>
      <c r="C52">
        <v>880416.66669999994</v>
      </c>
      <c r="D52">
        <f xml:space="preserve"> C52 / 50</f>
        <v>17608.333333999999</v>
      </c>
      <c r="E52">
        <f>VLOOKUP(A52, 'perc of biz under 1 years'!A51:I106, 9, FALSE)</f>
        <v>2.2222222220000001</v>
      </c>
      <c r="F52">
        <f xml:space="preserve"> VLOOKUP(A52,  Total_population!A51:C106, 3, FALSE)</f>
        <v>17885</v>
      </c>
      <c r="G52">
        <f xml:space="preserve"> VLOOKUP(A52, 'Total_Employment_in_Arts-Relate'!A51:N101, 9, FALSE)</f>
        <v>18</v>
      </c>
      <c r="H52">
        <f xml:space="preserve"> G52 / F52</f>
        <v>1.0064299692479732E-3</v>
      </c>
    </row>
    <row r="53" spans="1:8" x14ac:dyDescent="0.2">
      <c r="A53">
        <v>52</v>
      </c>
      <c r="B53" t="s">
        <v>59</v>
      </c>
      <c r="C53">
        <v>1425546.108</v>
      </c>
      <c r="D53">
        <f xml:space="preserve"> C53 / 50</f>
        <v>28510.922160000002</v>
      </c>
      <c r="E53">
        <f>VLOOKUP(A53, 'perc of biz under 1 years'!A52:I107, 9, FALSE)</f>
        <v>2.395209581</v>
      </c>
      <c r="F53">
        <f xml:space="preserve"> VLOOKUP(A53,  Total_population!A52:C107, 3, FALSE)</f>
        <v>7753</v>
      </c>
      <c r="G53">
        <f xml:space="preserve"> VLOOKUP(A53, 'Total_Employment_in_Arts-Relate'!A52:N102, 9, FALSE)</f>
        <v>6</v>
      </c>
      <c r="H53">
        <f xml:space="preserve"> G53 / F53</f>
        <v>7.7389397652521605E-4</v>
      </c>
    </row>
    <row r="54" spans="1:8" x14ac:dyDescent="0.2">
      <c r="A54">
        <v>53</v>
      </c>
      <c r="B54" t="s">
        <v>60</v>
      </c>
      <c r="C54">
        <v>123026.3158</v>
      </c>
      <c r="D54">
        <f xml:space="preserve"> C54 / 50</f>
        <v>2460.526316</v>
      </c>
      <c r="E54">
        <f>VLOOKUP(A54, 'perc of biz under 1 years'!A53:I108, 9, FALSE)</f>
        <v>3.0701754389999998</v>
      </c>
      <c r="F54">
        <f xml:space="preserve"> VLOOKUP(A54,  Total_population!A53:C108, 3, FALSE)</f>
        <v>10342</v>
      </c>
      <c r="G54">
        <f xml:space="preserve"> VLOOKUP(A54, 'Total_Employment_in_Arts-Relate'!A53:N103, 9, FALSE)</f>
        <v>27</v>
      </c>
      <c r="H54">
        <f xml:space="preserve"> G54 / F54</f>
        <v>2.6107135950493134E-3</v>
      </c>
    </row>
    <row r="55" spans="1:8" x14ac:dyDescent="0.2">
      <c r="A55">
        <v>54</v>
      </c>
      <c r="B55" t="s">
        <v>61</v>
      </c>
      <c r="C55">
        <v>2393633.54</v>
      </c>
      <c r="D55">
        <f xml:space="preserve"> C55 / 50</f>
        <v>47872.6708</v>
      </c>
      <c r="E55">
        <f>VLOOKUP(A55, 'perc of biz under 1 years'!A54:I109, 9, FALSE)</f>
        <v>4.3478260869999996</v>
      </c>
      <c r="F55">
        <f xml:space="preserve"> VLOOKUP(A55,  Total_population!A54:C109, 3, FALSE)</f>
        <v>5503</v>
      </c>
      <c r="G55">
        <f xml:space="preserve"> VLOOKUP(A55, 'Total_Employment_in_Arts-Relate'!A54:N104, 9, FALSE)</f>
        <v>67</v>
      </c>
      <c r="H55">
        <f xml:space="preserve"> G55 / F55</f>
        <v>1.2175177176085772E-2</v>
      </c>
    </row>
    <row r="56" spans="1:8" x14ac:dyDescent="0.2">
      <c r="A56">
        <v>55</v>
      </c>
      <c r="B56" t="s">
        <v>62</v>
      </c>
      <c r="C56">
        <v>1817980.2960000001</v>
      </c>
      <c r="D56">
        <f xml:space="preserve"> C56 / 50</f>
        <v>36359.605920000002</v>
      </c>
      <c r="E56">
        <f>VLOOKUP(A56, 'perc of biz under 1 years'!A55:I110, 9, FALSE)</f>
        <v>3.448275862</v>
      </c>
      <c r="F56">
        <f xml:space="preserve"> VLOOKUP(A56,  Total_population!A55:C110, 3, FALSE)</f>
        <v>7119</v>
      </c>
      <c r="G56">
        <f xml:space="preserve"> VLOOKUP(A56, 'Total_Employment_in_Arts-Relate'!A55:N105, 9, FALSE)</f>
        <v>0</v>
      </c>
      <c r="H56">
        <f xml:space="preserve"> G56 / F56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Total_Dollar_Amount_Invested_in</vt:lpstr>
      <vt:lpstr>perc of biz under 1 years</vt:lpstr>
      <vt:lpstr>Total_Employment_in_Arts-Relate</vt:lpstr>
      <vt:lpstr>Total_population</vt:lpstr>
      <vt:lpstr>simple_linear_regression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2021-03-24T18:52:53Z</dcterms:created>
  <dcterms:modified xsi:type="dcterms:W3CDTF">2021-03-28T04:08:21Z</dcterms:modified>
</cp:coreProperties>
</file>