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ables/table1.xml" ContentType="application/vnd.openxmlformats-officedocument.spreadsheetml.table+xml"/>
  <Override PartName="/xl/drawings/drawing2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ayara.furtado\Documents\CENSO SUAS\Censo Suas 2016\Arquivos revisados SNAS\"/>
    </mc:Choice>
  </mc:AlternateContent>
  <bookViews>
    <workbookView xWindow="0" yWindow="0" windowWidth="11175" windowHeight="6225" firstSheet="15" activeTab="21"/>
  </bookViews>
  <sheets>
    <sheet name="Apresentação" sheetId="3" r:id="rId1"/>
    <sheet name="Gráfico GM 1" sheetId="2" r:id="rId2"/>
    <sheet name="Gráfico GM 2" sheetId="4" r:id="rId3"/>
    <sheet name="Gráfico GM 3" sheetId="5" r:id="rId4"/>
    <sheet name="Gráfico GM 4" sheetId="8" r:id="rId5"/>
    <sheet name="Gráfico GM 5" sheetId="7" r:id="rId6"/>
    <sheet name="Gráfico GM 6" sheetId="6" r:id="rId7"/>
    <sheet name="Gráfico GM 7" sheetId="9" r:id="rId8"/>
    <sheet name="Gráfico GM 8" sheetId="10" r:id="rId9"/>
    <sheet name="Gráfico GM 9" sheetId="12" r:id="rId10"/>
    <sheet name="Gráfico GM 10" sheetId="13" r:id="rId11"/>
    <sheet name="Gráfico GM 11" sheetId="11" r:id="rId12"/>
    <sheet name="Gráfico GE 12" sheetId="16" r:id="rId13"/>
    <sheet name="Gráfico GE 13" sheetId="17" r:id="rId14"/>
    <sheet name="Gráfico GE 14" sheetId="18" r:id="rId15"/>
    <sheet name="Gráfico GE 15" sheetId="28" r:id="rId16"/>
    <sheet name="Gráfico GE 16" sheetId="19" r:id="rId17"/>
    <sheet name="Gráfico GE 17" sheetId="20" r:id="rId18"/>
    <sheet name="Gráfico GE 18" sheetId="21" r:id="rId19"/>
    <sheet name="Gráfico GE 19" sheetId="24" r:id="rId20"/>
    <sheet name="Tabela GE 1" sheetId="25" r:id="rId21"/>
    <sheet name="Gráfico GE 20" sheetId="27" r:id="rId2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0" i="24" l="1"/>
  <c r="D30" i="24"/>
  <c r="E4" i="24"/>
  <c r="E6" i="24"/>
  <c r="E7" i="24"/>
  <c r="E8" i="24"/>
  <c r="E9" i="24"/>
  <c r="E10" i="24"/>
  <c r="E11" i="24"/>
  <c r="E12" i="24"/>
  <c r="E13" i="24"/>
  <c r="E14" i="24"/>
  <c r="E15" i="24"/>
  <c r="E16" i="24"/>
  <c r="E17" i="24"/>
  <c r="E18" i="24"/>
  <c r="E19" i="24"/>
  <c r="E20" i="24"/>
  <c r="E21" i="24"/>
  <c r="E22" i="24"/>
  <c r="E23" i="24"/>
  <c r="E24" i="24"/>
  <c r="E25" i="24"/>
  <c r="E26" i="24"/>
  <c r="E27" i="24"/>
  <c r="E28" i="24"/>
  <c r="E29" i="24"/>
  <c r="E5" i="24"/>
  <c r="I6" i="20"/>
  <c r="I7" i="20"/>
  <c r="I8" i="20"/>
  <c r="I5" i="20"/>
  <c r="E30" i="24" l="1"/>
  <c r="B12" i="12" l="1"/>
  <c r="J5" i="2" l="1"/>
  <c r="J4" i="2"/>
  <c r="G6" i="21" l="1"/>
  <c r="G7" i="21"/>
  <c r="G8" i="21"/>
  <c r="G9" i="21"/>
  <c r="G10" i="21"/>
  <c r="G11" i="21"/>
  <c r="G5" i="21"/>
  <c r="F6" i="21"/>
  <c r="F7" i="21"/>
  <c r="F8" i="21"/>
  <c r="F9" i="21"/>
  <c r="F10" i="21"/>
  <c r="F11" i="21"/>
  <c r="F5" i="21"/>
  <c r="Q5" i="25"/>
  <c r="P6" i="25"/>
  <c r="P5" i="25"/>
  <c r="R32" i="25"/>
  <c r="G5" i="27" l="1"/>
  <c r="G5" i="13" l="1"/>
  <c r="G6" i="13"/>
  <c r="G7" i="13"/>
  <c r="G8" i="13"/>
  <c r="G4" i="13"/>
  <c r="F5" i="13"/>
  <c r="F6" i="13"/>
  <c r="F7" i="13"/>
  <c r="F8" i="13"/>
  <c r="F4" i="13"/>
  <c r="E9" i="13"/>
  <c r="D9" i="13"/>
  <c r="I9" i="2" l="1"/>
  <c r="J9" i="2"/>
  <c r="P32" i="25" l="1"/>
  <c r="Q6" i="25"/>
  <c r="Q7" i="25"/>
  <c r="Q8" i="25"/>
  <c r="Q9" i="25"/>
  <c r="Q10" i="25"/>
  <c r="Q11" i="25"/>
  <c r="Q12" i="25"/>
  <c r="Q13" i="25"/>
  <c r="Q14" i="25"/>
  <c r="Q15" i="25"/>
  <c r="Q16" i="25"/>
  <c r="Q17" i="25"/>
  <c r="Q18" i="25"/>
  <c r="Q19" i="25"/>
  <c r="Q20" i="25"/>
  <c r="Q21" i="25"/>
  <c r="Q22" i="25"/>
  <c r="Q23" i="25"/>
  <c r="Q24" i="25"/>
  <c r="Q25" i="25"/>
  <c r="Q26" i="25"/>
  <c r="Q27" i="25"/>
  <c r="Q28" i="25"/>
  <c r="Q29" i="25"/>
  <c r="Q30" i="25"/>
  <c r="P7" i="25"/>
  <c r="P8" i="25"/>
  <c r="P9" i="25"/>
  <c r="P10" i="25"/>
  <c r="P11" i="25"/>
  <c r="P12" i="25"/>
  <c r="P13" i="25"/>
  <c r="P14" i="25"/>
  <c r="P15" i="25"/>
  <c r="P16" i="25"/>
  <c r="P17" i="25"/>
  <c r="P18" i="25"/>
  <c r="P19" i="25"/>
  <c r="P20" i="25"/>
  <c r="P21" i="25"/>
  <c r="P22" i="25"/>
  <c r="P23" i="25"/>
  <c r="P24" i="25"/>
  <c r="P25" i="25"/>
  <c r="P26" i="25"/>
  <c r="P27" i="25"/>
  <c r="P28" i="25"/>
  <c r="P29" i="25"/>
  <c r="P30" i="25"/>
  <c r="N30" i="25" l="1"/>
  <c r="N29" i="25"/>
  <c r="N28" i="25"/>
  <c r="N27" i="25"/>
  <c r="N26" i="25"/>
  <c r="N25" i="25"/>
  <c r="N24" i="25"/>
  <c r="N23" i="25"/>
  <c r="N22" i="25"/>
  <c r="N21" i="25"/>
  <c r="N20" i="25"/>
  <c r="N19" i="25"/>
  <c r="N18" i="25"/>
  <c r="N17" i="25"/>
  <c r="N16" i="25"/>
  <c r="N15" i="25"/>
  <c r="N14" i="25"/>
  <c r="N13" i="25"/>
  <c r="N12" i="25"/>
  <c r="N11" i="25"/>
  <c r="N10" i="25"/>
  <c r="N9" i="25"/>
  <c r="N8" i="25"/>
  <c r="N7" i="25"/>
  <c r="N6" i="25"/>
  <c r="N5" i="25"/>
  <c r="J7" i="2" l="1"/>
  <c r="D11" i="5" l="1"/>
  <c r="E11" i="5"/>
  <c r="F11" i="5"/>
  <c r="G11" i="5"/>
  <c r="I11" i="5"/>
  <c r="J11" i="5"/>
  <c r="K11" i="5"/>
  <c r="L11" i="5"/>
  <c r="M11" i="5"/>
  <c r="C11" i="5"/>
  <c r="G10" i="6"/>
  <c r="B11" i="12" l="1"/>
  <c r="G10" i="27"/>
  <c r="B17" i="28" l="1"/>
  <c r="C17" i="28"/>
  <c r="D17" i="28"/>
  <c r="B18" i="28"/>
  <c r="C18" i="28"/>
  <c r="D18" i="28"/>
  <c r="E18" i="28"/>
  <c r="E17" i="28"/>
  <c r="B10" i="28"/>
  <c r="B9" i="28"/>
  <c r="C10" i="28"/>
  <c r="D10" i="28"/>
  <c r="E10" i="28"/>
  <c r="C9" i="28"/>
  <c r="D9" i="28"/>
  <c r="E9" i="28"/>
  <c r="Q32" i="25" l="1"/>
  <c r="R6" i="25"/>
  <c r="R9" i="25"/>
  <c r="R11" i="25"/>
  <c r="R13" i="25"/>
  <c r="R14" i="25"/>
  <c r="R19" i="25"/>
  <c r="R21" i="25"/>
  <c r="R22" i="25"/>
  <c r="R27" i="25"/>
  <c r="R29" i="25"/>
  <c r="R30" i="25"/>
  <c r="B15" i="19"/>
  <c r="R24" i="25" l="1"/>
  <c r="R16" i="25"/>
  <c r="R8" i="25"/>
  <c r="R5" i="25"/>
  <c r="R33" i="25" s="1"/>
  <c r="R28" i="25"/>
  <c r="R20" i="25"/>
  <c r="R12" i="25"/>
  <c r="R26" i="25"/>
  <c r="R18" i="25"/>
  <c r="R10" i="25"/>
  <c r="R25" i="25"/>
  <c r="R17" i="25"/>
  <c r="R23" i="25"/>
  <c r="R15" i="25"/>
  <c r="R7" i="25"/>
  <c r="D10" i="16"/>
  <c r="G7" i="11"/>
  <c r="B11" i="9" l="1"/>
  <c r="G9" i="8"/>
  <c r="G7" i="27"/>
  <c r="G8" i="27"/>
  <c r="G9" i="27"/>
  <c r="G6" i="27"/>
  <c r="D9" i="20" l="1"/>
  <c r="E9" i="20"/>
  <c r="G9" i="20"/>
  <c r="H8" i="20"/>
  <c r="B9" i="20"/>
  <c r="F16" i="19"/>
  <c r="F17" i="19"/>
  <c r="F18" i="19"/>
  <c r="F19" i="19"/>
  <c r="F15" i="19"/>
  <c r="B23" i="19"/>
  <c r="C23" i="19"/>
  <c r="D23" i="19"/>
  <c r="E23" i="19"/>
  <c r="B16" i="19"/>
  <c r="C15" i="19"/>
  <c r="C16" i="19"/>
  <c r="B17" i="19"/>
  <c r="C17" i="19"/>
  <c r="B18" i="19"/>
  <c r="C18" i="19"/>
  <c r="B19" i="19"/>
  <c r="C19" i="19"/>
  <c r="D16" i="19"/>
  <c r="D17" i="19"/>
  <c r="D18" i="19"/>
  <c r="D19" i="19"/>
  <c r="D15" i="19"/>
  <c r="E16" i="19"/>
  <c r="E17" i="19"/>
  <c r="E18" i="19"/>
  <c r="E19" i="19"/>
  <c r="E15" i="19"/>
  <c r="F9" i="20" l="1"/>
  <c r="C9" i="20"/>
  <c r="H6" i="20"/>
  <c r="H5" i="20"/>
  <c r="H7" i="20"/>
  <c r="D10" i="17"/>
  <c r="D11" i="17" s="1"/>
  <c r="C10" i="17"/>
  <c r="C11" i="17" s="1"/>
  <c r="B20" i="17" l="1"/>
  <c r="B10" i="17"/>
  <c r="B11" i="17" s="1"/>
  <c r="C20" i="17"/>
  <c r="D20" i="17"/>
  <c r="E10" i="13" l="1"/>
  <c r="E11" i="13" s="1"/>
  <c r="D10" i="13"/>
  <c r="D11" i="13" s="1"/>
  <c r="F12" i="12"/>
  <c r="E12" i="12"/>
  <c r="D12" i="12"/>
  <c r="C12" i="12"/>
  <c r="G12" i="12"/>
  <c r="F11" i="12"/>
  <c r="E11" i="12"/>
  <c r="D11" i="12"/>
  <c r="C11" i="12"/>
  <c r="G11" i="12"/>
  <c r="G6" i="11"/>
  <c r="G9" i="11"/>
  <c r="G8" i="11"/>
  <c r="G10" i="11"/>
  <c r="G12" i="11"/>
  <c r="G5" i="11"/>
  <c r="G11" i="11"/>
  <c r="B11" i="16" l="1"/>
  <c r="F6" i="11"/>
  <c r="F9" i="11"/>
  <c r="F8" i="11"/>
  <c r="F10" i="11"/>
  <c r="F12" i="11"/>
  <c r="F5" i="11"/>
  <c r="F11" i="11"/>
  <c r="F7" i="11"/>
  <c r="C12" i="9" l="1"/>
  <c r="D12" i="9"/>
  <c r="E12" i="9"/>
  <c r="B12" i="9"/>
  <c r="C11" i="9"/>
  <c r="D11" i="9"/>
  <c r="E11" i="9"/>
  <c r="F9" i="8"/>
  <c r="E9" i="8"/>
  <c r="D9" i="8"/>
  <c r="C9" i="8"/>
  <c r="F8" i="8"/>
  <c r="E8" i="8"/>
  <c r="D8" i="8"/>
  <c r="C8" i="8"/>
  <c r="G8" i="8"/>
  <c r="F5" i="4"/>
  <c r="F6" i="4"/>
  <c r="F7" i="4"/>
  <c r="F8" i="4"/>
  <c r="F9" i="4"/>
  <c r="F10" i="4"/>
  <c r="F11" i="4"/>
  <c r="F4" i="4"/>
  <c r="E5" i="4"/>
  <c r="E6" i="4"/>
  <c r="E7" i="4"/>
  <c r="E8" i="4"/>
  <c r="E9" i="4"/>
  <c r="E10" i="4"/>
  <c r="E11" i="4"/>
  <c r="E4" i="4"/>
  <c r="E10" i="6" l="1"/>
  <c r="J6" i="2"/>
  <c r="J8" i="2"/>
  <c r="I5" i="2"/>
  <c r="I6" i="2"/>
  <c r="I7" i="2"/>
  <c r="I8" i="2"/>
  <c r="I4" i="2"/>
  <c r="C10" i="6" l="1"/>
  <c r="G9" i="6"/>
  <c r="F10" i="6"/>
  <c r="D10" i="6"/>
</calcChain>
</file>

<file path=xl/sharedStrings.xml><?xml version="1.0" encoding="utf-8"?>
<sst xmlns="http://schemas.openxmlformats.org/spreadsheetml/2006/main" count="341" uniqueCount="247">
  <si>
    <t>GM</t>
  </si>
  <si>
    <t>GE</t>
  </si>
  <si>
    <t xml:space="preserve">Norte </t>
  </si>
  <si>
    <t>Nordeste</t>
  </si>
  <si>
    <t>Sudeste</t>
  </si>
  <si>
    <t>Sul</t>
  </si>
  <si>
    <t>Centro-Oeste</t>
  </si>
  <si>
    <t>Fonte: MDS, Censo SUAS.</t>
  </si>
  <si>
    <t>Sim, de maneira informal</t>
  </si>
  <si>
    <t>Não constituída</t>
  </si>
  <si>
    <t>Proteção Social Básica</t>
  </si>
  <si>
    <t>Sim, na estrutura do órgão gestor</t>
  </si>
  <si>
    <t>Proteção Social Especial</t>
  </si>
  <si>
    <t>Gestão de Benefícios Assistenciais (Bolsa Família, BPC, Benefícios Eventuais)</t>
  </si>
  <si>
    <t>Gestão do SUAS</t>
  </si>
  <si>
    <t>Vigilância Socioassistencial (Inclusive áreas de monitoramento e avaliação)</t>
  </si>
  <si>
    <t>Gestão do Trabalho</t>
  </si>
  <si>
    <t>Regulação do SUAS</t>
  </si>
  <si>
    <t>Gestão Financeira e Orçamentária</t>
  </si>
  <si>
    <t>PMAS</t>
  </si>
  <si>
    <t>Lei Municipal de Regulamentação do SUAS</t>
  </si>
  <si>
    <t>Norte</t>
  </si>
  <si>
    <t>De 2 a 5 anos atrás</t>
  </si>
  <si>
    <t>De 5 a 10 anos atrás</t>
  </si>
  <si>
    <t>Mais de 10 anos atrás</t>
  </si>
  <si>
    <t>Não possui/ Não sabe informar</t>
  </si>
  <si>
    <t>Sim, com recursos do Fundo Municipal de Assistência Social (FMAS)</t>
  </si>
  <si>
    <t>Sim, com recursos de outras fontes</t>
  </si>
  <si>
    <t>Sim, com recursos do FMAS e de outras fontes</t>
  </si>
  <si>
    <t xml:space="preserve"> Norte</t>
  </si>
  <si>
    <t>Não recebe</t>
  </si>
  <si>
    <t>Sim, fundo-a-fundo</t>
  </si>
  <si>
    <t>Sim, via convênio</t>
  </si>
  <si>
    <t>Sim, por convênio e fundo-a-fundo</t>
  </si>
  <si>
    <t>SE</t>
  </si>
  <si>
    <t>Outro funcionário da Secretaria de Assistência Social</t>
  </si>
  <si>
    <t>Secretário ou técnico de outra área</t>
  </si>
  <si>
    <t>Prefeito</t>
  </si>
  <si>
    <t>Secretário(a) Municipal de Assistência Social</t>
  </si>
  <si>
    <t>Nenhuma</t>
  </si>
  <si>
    <t>Uma visita</t>
  </si>
  <si>
    <t>Duas a três visitas</t>
  </si>
  <si>
    <t>Quatro a seis visitas</t>
  </si>
  <si>
    <t>Mais de seis visitas</t>
  </si>
  <si>
    <t>Nenhuma visita</t>
  </si>
  <si>
    <t>q19</t>
  </si>
  <si>
    <t>q23</t>
  </si>
  <si>
    <t>Produção e distribuição de material técnico</t>
  </si>
  <si>
    <t>Elaboração, pelo Estado, de normativas e instruções operacionais para orientação dos municípios</t>
  </si>
  <si>
    <t>Capacitações presenciais</t>
  </si>
  <si>
    <t>Capacitações à distância</t>
  </si>
  <si>
    <t>Assessoramento técnico de forma presencial no município</t>
  </si>
  <si>
    <t>Assessoramento técnico à distância</t>
  </si>
  <si>
    <t>Outras formas</t>
  </si>
  <si>
    <t>Não realiza</t>
  </si>
  <si>
    <t>Cadastramento</t>
  </si>
  <si>
    <t>Atualização Cadastral</t>
  </si>
  <si>
    <t>Na sede do órgão gestor/Secretaria de Assistência</t>
  </si>
  <si>
    <t>Nos CRAS</t>
  </si>
  <si>
    <t>Em unidades/postos fixos exclusivos para cadastramento</t>
  </si>
  <si>
    <t>Em unidades móveis ou postos temporários</t>
  </si>
  <si>
    <t>Em outras unidades da Assistência Social</t>
  </si>
  <si>
    <t>Em unidades de outras políticas públicas</t>
  </si>
  <si>
    <t>No domicílio das famílias</t>
  </si>
  <si>
    <t>Outros</t>
  </si>
  <si>
    <t>Ambos</t>
  </si>
  <si>
    <t>1 vez no ano</t>
  </si>
  <si>
    <t>De 2 a 3 vezes no ano</t>
  </si>
  <si>
    <t>De 4 a 6 vezes no ano</t>
  </si>
  <si>
    <t>De 7 a 10 vezes no ano</t>
  </si>
  <si>
    <t>Mais de 10 vezes no ano</t>
  </si>
  <si>
    <t>q20</t>
  </si>
  <si>
    <t>q40</t>
  </si>
  <si>
    <t>AC</t>
  </si>
  <si>
    <t>AL</t>
  </si>
  <si>
    <t>AM</t>
  </si>
  <si>
    <t>AP</t>
  </si>
  <si>
    <t>BA</t>
  </si>
  <si>
    <t>CE</t>
  </si>
  <si>
    <t>ES</t>
  </si>
  <si>
    <t>GO</t>
  </si>
  <si>
    <t>MA</t>
  </si>
  <si>
    <t>MG</t>
  </si>
  <si>
    <t>MS</t>
  </si>
  <si>
    <t>MT</t>
  </si>
  <si>
    <t>PA</t>
  </si>
  <si>
    <t>PB</t>
  </si>
  <si>
    <t>PE</t>
  </si>
  <si>
    <t>PI</t>
  </si>
  <si>
    <t>PR</t>
  </si>
  <si>
    <t>RJ</t>
  </si>
  <si>
    <t>RN</t>
  </si>
  <si>
    <t>RO</t>
  </si>
  <si>
    <t>RR</t>
  </si>
  <si>
    <t>RS</t>
  </si>
  <si>
    <t>SC</t>
  </si>
  <si>
    <t>SP</t>
  </si>
  <si>
    <t>TO</t>
  </si>
  <si>
    <t>Secretaria estadual exclusiva da área de Assistência Social</t>
  </si>
  <si>
    <t>Secretaria estadual em conjunto com duas políticas setoriais</t>
  </si>
  <si>
    <t>Secretaria estadual em conjunto com três políticas setoriais</t>
  </si>
  <si>
    <t>Secretaria estadual em conjunto com quatro políticas setoriais</t>
  </si>
  <si>
    <t>Secretaria estadual em conjunto com uma política setorial</t>
  </si>
  <si>
    <t>Nº</t>
  </si>
  <si>
    <t>Secretaria estadual em conjunto com cinco ou mais políticas setoriais</t>
  </si>
  <si>
    <t>Última atualização do PEAS</t>
  </si>
  <si>
    <t>Última atualização da Lei Estadual de regulamentação do SUAS</t>
  </si>
  <si>
    <t>Até 2011</t>
  </si>
  <si>
    <t>Última atualização do Plano Estadual de Capacitação</t>
  </si>
  <si>
    <t xml:space="preserve"> Sim, a totalidade dos recursos próprios é registrada no FEAS </t>
  </si>
  <si>
    <t xml:space="preserve"> Sim, a maior parte dos recursos próprios é registrada no FEAS </t>
  </si>
  <si>
    <t xml:space="preserve"> Sim, a metade dos recursos próprios é registrada no FEAS </t>
  </si>
  <si>
    <t xml:space="preserve"> Sim, a menor parte dos recursos próprios é registrada no FEAS </t>
  </si>
  <si>
    <t>Não, os recursos próprios do ESTADO não são registrados no FEAS.</t>
  </si>
  <si>
    <t>q34</t>
  </si>
  <si>
    <t>Serviço de Proteção Social Básica</t>
  </si>
  <si>
    <t>Serviço de Proteção Social Especial de Média Complexidade</t>
  </si>
  <si>
    <t>Serviço de Proteção Social Especial de Alta Complexidade</t>
  </si>
  <si>
    <t>Benefícios Eventuais</t>
  </si>
  <si>
    <t>Incentivo financeiro para Gestão do SUAS</t>
  </si>
  <si>
    <t xml:space="preserve"> Sim, fundo-a-fundo </t>
  </si>
  <si>
    <t xml:space="preserve"> Sim, por convênio </t>
  </si>
  <si>
    <t xml:space="preserve"> Sim, ambos </t>
  </si>
  <si>
    <t>q37 e q32</t>
  </si>
  <si>
    <t>Cofinancia</t>
  </si>
  <si>
    <t>Não cofinancia</t>
  </si>
  <si>
    <t xml:space="preserve"> O cofinanciamento é realizado por nível de proteção (Proteção Social Básica/Especial - Média ou Alta Complexidade) </t>
  </si>
  <si>
    <t xml:space="preserve"> O cofinanciamento é comum a todos os serviços socioassistenciais </t>
  </si>
  <si>
    <t xml:space="preserve"> Outra organização </t>
  </si>
  <si>
    <t xml:space="preserve"> Não possui frequência regular </t>
  </si>
  <si>
    <t xml:space="preserve"> Mensalmente </t>
  </si>
  <si>
    <t xml:space="preserve"> Trimestralmente </t>
  </si>
  <si>
    <t xml:space="preserve"> Semestralmente </t>
  </si>
  <si>
    <t xml:space="preserve"> Anualmente </t>
  </si>
  <si>
    <t xml:space="preserve"> Bimestralmente </t>
  </si>
  <si>
    <t>Brasil</t>
  </si>
  <si>
    <t>Representantes da Gestão Estadual - Titulares</t>
  </si>
  <si>
    <t>Representantes da Gestão Estadual - Suplentes</t>
  </si>
  <si>
    <t>Representantes de Municípios de Pequeno Porte I - Titulares</t>
  </si>
  <si>
    <t>Representantes de Municípios de Pequeno Porte I - Suplentes</t>
  </si>
  <si>
    <t>Representantes de Municípios de Pequeno Porte II - Titulares</t>
  </si>
  <si>
    <t>Representantes de Municípios de Pequeno Porte II - Suplentes</t>
  </si>
  <si>
    <t>Representantes de Municípios de Médio Porte - Titulares</t>
  </si>
  <si>
    <t>Representantes de Municípios de Médio Porte - Suplentes</t>
  </si>
  <si>
    <t>Representantes de Municípios de Grande Porte - Titulares</t>
  </si>
  <si>
    <t>Representantes de Municípios de Grande Porte - Suplentes</t>
  </si>
  <si>
    <t xml:space="preserve"> Quadrimestralmente </t>
  </si>
  <si>
    <t xml:space="preserve"> O cofinanciamento é realizado por serviço Socioassistencial (PAIF, PAEFI, entre outros) </t>
  </si>
  <si>
    <t xml:space="preserve">Brasil </t>
  </si>
  <si>
    <t>Total de representantes - Titulares e Suplentes</t>
  </si>
  <si>
    <t>Estado</t>
  </si>
  <si>
    <t>Representantes de Municípios de Metrópoles/ capitais - Titulares</t>
  </si>
  <si>
    <t>Representantes de Municípios de Metrópoles/ capitais - Suplentes</t>
  </si>
  <si>
    <t>Gráfico 6: Distribuição de municípios por realização de transferência de recursos por meio de convênios para ONGs e Entidades de Assistência Social, segundo grande região - Brasil, 2016</t>
  </si>
  <si>
    <t xml:space="preserve"> Não realiza</t>
  </si>
  <si>
    <t>Analises não contidas no grafico. Melhor incluir Brasil.</t>
  </si>
  <si>
    <t>alterar "2015" por "2016" . Acredito que para a manutenção do ponto após o termo "CIB"  iniciar a frase por extenso e não em percentual.</t>
  </si>
  <si>
    <t xml:space="preserve">  Segue sugestão de redação como indicativo.  </t>
  </si>
  <si>
    <r>
      <t xml:space="preserve">Tabela 1: Número de componentes da Comissão Intergestores Bipartite (CIB) segundo tipo de representação </t>
    </r>
    <r>
      <rPr>
        <b/>
        <sz val="11"/>
        <rFont val="Calibri"/>
        <family val="2"/>
        <scheme val="minor"/>
      </rPr>
      <t>e porte do município</t>
    </r>
    <r>
      <rPr>
        <b/>
        <sz val="11"/>
        <color rgb="FFFF0000"/>
        <rFont val="Calibri"/>
        <family val="2"/>
        <scheme val="minor"/>
      </rPr>
      <t xml:space="preserve"> </t>
    </r>
    <r>
      <rPr>
        <b/>
        <sz val="11"/>
        <color theme="1"/>
        <rFont val="Calibri"/>
        <family val="2"/>
        <scheme val="minor"/>
      </rPr>
      <t>- Brasil, 2016</t>
    </r>
  </si>
  <si>
    <t>Segue sugestão de redação como indicativo.   Outra opção é substituir o termo "mais/menos frequente" por " maior/menor percentual"</t>
  </si>
  <si>
    <t>Gráfico 1: Percentual de Secretarias Municipais exclusivas de Assistência Social segundo grandes regiões – Brasil, 2010 a 2016</t>
  </si>
  <si>
    <r>
      <t xml:space="preserve">Gráfico 2: Distribuição </t>
    </r>
    <r>
      <rPr>
        <b/>
        <sz val="11"/>
        <color theme="1"/>
        <rFont val="Calibri"/>
        <family val="2"/>
        <scheme val="minor"/>
      </rPr>
      <t>dos órgãos gestores municipais segundo constituição/formalização de subdivisões administrativas - Brasil, 2016</t>
    </r>
  </si>
  <si>
    <t xml:space="preserve">Em 2016, os órgãos gestores municipais que tinham como subdivisão administrativa na estrutura do órgão gestor constituído/formalizado,  em sua maioria, eram a  Gestão de Benefícios Assistenciais,  Proteção Social Básica, Gestão do SUAS e a Gestão financeira e orçamentária  com  63,1%, 62,5%, 52,8% e 51,6% respectivamente. A Vigilância Socioassistencial estava constituída de modo informal em 36,9% dos órgãos gestores municipais. A  Gestão do trabalho  e a Regulação do SUAS não estavam constituídas em 39,2%  e 34% dos órgãos municipais.
</t>
  </si>
  <si>
    <t>Gráfico 4: Distribuição de municípios por recebimento de recursos estaduais para o cofinanciamento da Assistência Social, segundo grandes regiões - Brasil, 2016</t>
  </si>
  <si>
    <t>Gráfico 5: Percentual de municípios por ordenador de despesas do FMAS – Brasil, 2012 a 2016</t>
  </si>
  <si>
    <t>Analises não contidas no gráfico. Melhor incluir as Brasil.</t>
  </si>
  <si>
    <t xml:space="preserve">Analises não contidas no gráfico. Melhor incluir as regiões. Outro ponto a padronizar é o tempo verbal </t>
  </si>
  <si>
    <t>Gráfico 8: Percentual de municípios que participaram de atividades de orientações e apoio técnico promovido pelo Estado, segundo grandes regiões - Brasil, 2016</t>
  </si>
  <si>
    <t xml:space="preserve">Em 2016, 588 municípios indicaram ter Plano de Capacitação e Educação Permanente, o que equivale a 10,7% dos respondentes. Em 2015 o número de municípios que informou ter o Plano foi superior: 616 municípios, o que representava 11,2% dos municípios respondentes.
A região com maior proporção de municípios com Plano de Capacitação e Educação Permanente é a Nordeste: 16,1% dos municípios da região possuíam o Plano (285). A região com menor percentual é a Centro-Oeste, com 7,7% dos municípios informando ter o Plano (35 municípios). 
A região Sul foi a única que apresentou aumento no percentual de municípios que indicaram ter o Plano entre 2015 e 2016: passou de 7,6% dos municípios da região (90) para 8,6% (101 municípios). Na região Sudeste o percentual ficou estável e nas demais regiões foi observada queda, sendo a mais acentuada em termos percentuais na região Centro-Oeste (redução de 2,6 pontos percentuais) e em termos absolutos na região Nordeste (24 municípios a menos). </t>
  </si>
  <si>
    <t>apresentação em numero absoluto e analise em percentual. Melhor apresentar em percentual</t>
  </si>
  <si>
    <t xml:space="preserve">apresentação em numero absoluto e analise em percentual. Sugiro colocar o percentual no parêntese. Segue sugestão de redação como indicativo.  Outro ponto a padronizar é o tempo verbal </t>
  </si>
  <si>
    <t>...  3.618 dos municípios (66%) declararam realizar cadastramento e/ou atualização cadastral do CadÚnico no domicílio das famílias, dos quais 623 municípios realizaram apenas o cadastramento, 669 realizaram apenas a atualização cadastral e 2.326 realizaram ambas as atividades.
3.492 municípios (63,7%) realizam a atividade no CRAS: 12,4% fazem cadastramento (678), 5,2% atualização cadastral (283) e 46,2% ambos (2.531). Na sede do órgão gestor/ Secretaria de Assistência 53,8% dos municípios (2.948) realizam a atividade: 6,9% cadastramento (377), 2,5% atualização cadastral (137) e 44,4% ambos (2.434).
Em 7,3% dos municípios (401) são realizados cadastramento e/ou atualização cadastral em unidades de outras políticas públicas: 1,4% cadastramento (78), 1,5% atualização cadastral (82) e 4,4% ambos (241).</t>
  </si>
  <si>
    <t>Gráfico 15: Percentual de estados segundo realização de cofinanciamento aos municípios - Brasil, 2013 a 2016</t>
  </si>
  <si>
    <t xml:space="preserve">Em 2016, 23 dos 26 estados (88,5%) realizavam algum cofinanciamento aos municípios, sendo 65,4% (17) fundo-a-fundo, 3,8% (1) por convênio e 19,2% (5) de ambas as formas. Esse número é superior ao observado em 2013, quando 80,8% dos estados (21) realizavam cofinanciamento aos municípios, e ao observado em  2014 e 2015, anos nos quais 84,6% dos estados (22) realizavam cofinanciamento. 
Foi observada redução no percentual de  estados que realizavam cofinanciamento por convênio: o número passou de 15,4% em 2013 (4) para 3,8% em 2016 (1). 
Quando se observa a distribuição dos estados que realizam cofinanciamento aos municípios por região, verifica-se que todos os estados das regiões Sudeste e Sul realizam cofinanciamento. </t>
  </si>
  <si>
    <t>Gráfico 16: Número de estados segundo a destinação dos recursos transferidos aos municípios - Brasil, 2013 a 2016</t>
  </si>
  <si>
    <t xml:space="preserve">
Sobre a periodicidade com que as CIBs se reuniram em 2015, verifica-se que 14 estados reuniram-se mensalmente (53,8%), 8 estados bimestralmente (30,8%), 1 estado quadrimestralmente (3,8%) e 1 estado semestralmente (3,8%). 
Quando se observa a periodicidade das reuniões por região, verifica-se que 3 das CIBs na região Sudeste reuniram-se mensalmente (75,0%), assim como 6 na região Nordeste (66,7%) e 2 na região Centro-Oeste (66,7%). Duas das CIBs na região Sul reuniram-se bimestralmente (66,7%) e 2 das CIBs na região Norte trimestralmente (28,6%). 
Sobre o número de reuniões realizadas em 2015, em 15 estados (57,7%) dos estados a CIB realizou até 7 reuniões.  Em 4 estados (15,4%) foram realizadas 8 reuniões e em 7 estados (26,9%) foram realizadas 9 ou mais reuniões.
As reuniões descentralizadas, que são realizadas fora da capital do estado, foram feitas em apenas quatro estados (15,4% do total).  
Em 2016, 96,2% dos estados (25) indicaram que a CIB pactuou o calendário de reuniões ordinárias anual. </t>
  </si>
  <si>
    <t>Analises não contidas no gráfico.    Segue sugestão de redação como indicativo.  Considerando a analise inicial de media Brasil sugiro fazer a comparação dos estados com o Brasil e não por regiões.</t>
  </si>
  <si>
    <t xml:space="preserve">As Secretarias Estaduais de Assistência Social dos Estados de Rondônia,  Roraima, Ceará, Sergipe e Paraná declaram ter realizado visitas técnicas em todos os seu municípios.
Por outro lado, a Secretaria Estadual do Amapá não realizou nenhuma visita.
</t>
  </si>
  <si>
    <t xml:space="preserve"> apresentação em numero absoluto  e analise em percentual. Melhor colocar o percentual em parêntese.</t>
  </si>
  <si>
    <t>Gráfico 9: Percentual de municípios por número de participações em reuniões da CIB (Comissão Intergestores Bipartite) no ano de 2015, segundo grandes regiões - Brasil, 2016</t>
  </si>
  <si>
    <t>Gráfico 11: Locais do município onde são realizados o cadastramento e a atualização cadastral do Cadastro Único para Programas Sociais (CadÚnico) - Brasil, 2016</t>
  </si>
  <si>
    <t>Gráfico 13: Percentual de estados segundo ano de atualização da Lei Estadual de regulamentação do Sistema Único de Assistência Social (SUAS), do Plano Estadual de Assistência Social (PEAS) e do Plano Estadual de Capacitação - Brasil, 2016</t>
  </si>
  <si>
    <t>Gráfico 14: Percentual de estados por alocação dos recursos próprios na unidade Orçamentária do Fundo Estadual de Assistência Social (FEAS) - Brasil, 2014 a 2016</t>
  </si>
  <si>
    <t>Gráfico 18: Percentual de estados segundo formas de apoio técnico aos municípios - Brasil, 2013 a 2016</t>
  </si>
  <si>
    <t>Gráfico 19: Percentual de municípios do estado que receberam visitas técnicas da Secretaria Estadual de Assistência Social no ano de 2015 - Brasil, 2016</t>
  </si>
  <si>
    <t>Gráfico 3: Distribuição de municípios segundo ano de atualização da Lei Municipal de regulamentação do SUAS e do Plano Municipal de Assistência Social (PMAS), por grande região - Brasil, 2016</t>
  </si>
  <si>
    <t>Analises não contidas no gráfico. Melhor incluir Brasil.</t>
  </si>
  <si>
    <r>
      <rPr>
        <sz val="11"/>
        <rFont val="Calibri"/>
        <family val="2"/>
        <scheme val="minor"/>
      </rPr>
      <t xml:space="preserve">Em 2016, 39,5% dos municípios respondentes possuíam Lei Municipal de regulamentação do Sistema Único de Assistência Social (SUAS). Desses, 6,1% dos municípios tinham atualizado sua Lei em 2016, 6,8% em 2015, 14,2% de 2 a 5 anos atrás, 6,1% de 5 a 10 anos atrás e 6,3% há mais de 10 anos.  </t>
    </r>
    <r>
      <rPr>
        <sz val="11"/>
        <color theme="1"/>
        <rFont val="Calibri"/>
        <family val="2"/>
        <scheme val="minor"/>
      </rPr>
      <t xml:space="preserve">
Quando se observa a existência de Lei Municipal de regulamentação do SUAS por região, verifica-se que em todas as regiões mais da metade dos municípios não possuía a referida Lei. Na região Sul foi verificado o maior percentual de municípios com Lei: 48,9% dos municípios da região possuíam o normativo, sendo que 6,0% dos municípios atualizaram a Lei em 2016. O menor percentual foi observado na região Nordeste, na qual 33,7% dos municípios possuíam a Lei, e 5,5% a atualizaram em 2016. 
</t>
    </r>
    <r>
      <rPr>
        <sz val="11"/>
        <rFont val="Calibri"/>
        <family val="2"/>
        <scheme val="minor"/>
      </rPr>
      <t xml:space="preserve">
No que se refere à atualização do Plano Municipal de Assistência Social (PMAS), verificou-se que 43,3% dos municípios atualizaram o PMAS de 2 a 5 anos atrás. Entre 2016 e 2015, 43,1% dos municípios atualizaram seus Planos. Apenas 0,8% dos municípios tinham Planos cuja atualização havia ocorrido há mais de 10 anos. 10,2% dos municípios não sabiam informar sobre a última atualização do PMAS.</t>
    </r>
    <r>
      <rPr>
        <sz val="11"/>
        <color theme="1"/>
        <rFont val="Calibri"/>
        <family val="2"/>
        <scheme val="minor"/>
      </rPr>
      <t xml:space="preserve">
Quando se observa a atualização do PMAS por região, verifica-se que 40,3% dos municípios da região Sudeste atualizaram seus Planos em 2016. Nas demais regiões, a maior parte dos municípios atualizaram seus Planos de 2 a 5 anos atrás: 45,6% dos municípios da região Norte; 40,6% dos municípios da região Nordeste; 65,5% dos municípios da região Sul e 50,5% dos municípios da região Centro-Oeste.</t>
    </r>
  </si>
  <si>
    <t>Em 2016, 72,7% dos municípios brasileiros recebiam recursos estaduais para o cofinanciamento da assistência social: 60,4% fundo-a-fundo, 4,5% via convênio e 7,8% por convênio e fundo-a-fundo.
Na região Norte, 70,0% dos municípios (310) não recebiam recursos estaduais para o cofinanciamento da Assistência Social, enquanto na região Sudeste apenas 2,2% dos municípios (36) não recebiam recursos estaduais para cofinanciamento. 
Nas regiões Centro-Oeste e Nordeste 53,4% e 60,2% dos municípios recebiam recursos estaduais para cofinanciamento, respectivamente. Nas regiões Sul e Sudeste esses valores eram 80,1% e 97,8%, respectivamente.
 Em todas as regiões, o recebimento de recursos estaduais era majoritariamente fundo-a-fundo.</t>
  </si>
  <si>
    <t xml:space="preserve">No ano de 2016, em 69,3% dos municípios, o ordenador de despesas do Fundo Municipal de Assistência Social (FMAS) era o Secretário(a) Municipal de Assistência Social. O prefeito era ordenador de despesas em 23,7% dos municípios. Desde 2012 a proporção de secretários municipais ordenadores de despesas do FMAS aumentou, com redução da proporção de prefeitos desempenhando a função. </t>
  </si>
  <si>
    <t>Analises não contidas no gráfico. Melhor incluir as regiões.</t>
  </si>
  <si>
    <t>Em 2016, 64,2% dos municípios informaram não fazer transferência de recursos por convênio para ONG ou Entidade de Assistência Social no município. Entre os 35,8% de municípios que realizavam transferências, 18,7% faziam com recursos do Fundo Municipal de Assistência Social (FMAS), 6,5% do recursos de outras fontes e 10,6% com recursos do FMAS e de outras fontes. 
A realização dessas transferências era mais frequente nas regiões Sudeste e Sul, onde 56,5% e 45,7% dos municípios realizavam esse tipo de repasse de recursos, respectivamente. Nas regiões Norte e Nordeste a transferência foi menos frequente: 14,9% e 14,8% dos municípios das regiões realizavam, respectivamente. Em todas as regiões, as transferências eram realizadas majoritariamente com recursos dos FMAS.</t>
  </si>
  <si>
    <r>
      <t>Em 2016, 51,8% dos municípios receberam pelo menos uma visita de técnicos da Secre</t>
    </r>
    <r>
      <rPr>
        <sz val="11"/>
        <rFont val="Calibri"/>
        <family val="2"/>
        <scheme val="minor"/>
      </rPr>
      <t>taria Estadual de Assistência Social (SEAS) nos 12 meses que antecederam a pesquisa. Foi</t>
    </r>
    <r>
      <rPr>
        <sz val="11"/>
        <color theme="1"/>
        <rFont val="Calibri"/>
        <family val="2"/>
        <scheme val="minor"/>
      </rPr>
      <t xml:space="preserve"> o menor percentual observado desde 2013, quando 60,0% dos municípios tinham recebido ao menos uma visita. A maior parte dos municípios que informou ter recebido visitas nos quatro anos observados foi visitada de uma a três vezes pelos técnicos da SEAS nos 12 meses que antecederam as pesquisas. </t>
    </r>
  </si>
  <si>
    <t>Gráfico 7: Percentual de municípios que receberam visitas de técnicos da Secretaria Estadual de Assistência Social (SEAS) - Brasil, 2013 a 2016</t>
  </si>
  <si>
    <t>Uma importante atividade das equipes nos municípios é a realização de cadastramento e atualização cadastral do Cadastro Único para Programas Sociais (CadÚnico). Quando se observa o espaço no qual se realizava a atividade,  seja no sistema eletrônico ou em papel, verifica-se que 3.618 municípios (66%) declararam realizar cadastramento e/ou atualização cadastral do CadÚnico no domicílio das famílias, dos quais 623 municípios realizaram apenas o cadastramento (11,4%), 669 realizaram apenas a atualização cadastral (12,2%) e 2.326 realizaram ambas as atividades (42,4%).
3.492 municípios (63,7%) realizavam a atividade no CRAS: 678 faziam cadastramento (12,4%), 283 realizavam atualização cadastral (5,2%) e 2.531 (46,2%) ambos. Na sede do órgão gestor/ Secretaria de Assistência, 2.948 (53,8%) municípios realizaram a atividade: 377 (6,9%) cadastramento, 137 (2,5%) atualização cadastral e 2.434 (44,4%) ambos.
Em 401 (7,3%) municípios eram realizados cadastramento e/ou atualização cadastral em unidades de outras políticas públicas: 78 (1,4%) cadastramento, 82 (1,5%) atualização cadastral e 241 (4,4%) ambos.</t>
  </si>
  <si>
    <t>Gráfico 12: Percentual de estados segundo característica da Secretaria estadual de Assistência Social - Brasil, 2016</t>
  </si>
  <si>
    <t xml:space="preserve">Em 2016, 19,2% dos Estados  tinham Secretaria estadual exclusiva da área de Assistência Social os quais são: Acre, Amazonas, Paraíba, Piauí e Paraná. Nos demais 21 estados (80,8%) a Secretaria estadual estava associada a uma ou mais políticas setoriais.
</t>
  </si>
  <si>
    <t>Em 2016, 84,6% dos estados tinham Plano Estadual de Assistência Social (PEAS) com a respectiva aprovação pelo CEAS (total de 22 estados). Destes, 19,2% (5 estados) atualizaram o PEAS pela última vez até o ano de 2011, enquanto 34,6% (9 estados) atualizaram no ano de 2016.
No mesmo ano, 15,4% dos estados tinham Lei Estadual de regulamentação do SUAS (total de 4 estados). As últimas atualizações ocorreram em 2011, no caso de Minas Gerais, 2012 no Espirito Santo, 2015 em Goiás e 2016 no Mato Grosso do Sul.
No que se refere ao Plano Estadual de capacitação, verificou-se que em 2016 92,3% dos estados possuíam o Plano (total de 24 estados), dos quais 38,5% (10 estados) realizaram a última atualização do Plano em 2016 e 7,7% (2 estados) tinham Plano de Capacitação cuja última atualização se deu até o ano de 2011.</t>
  </si>
  <si>
    <t xml:space="preserve">
Dos 23 estados que realizavam cofinanciamento em 2016, 22 (95,7%) destinavam os recursos para o serviço de proteção social básica e 21 (91,3%) para o serviço de proteção social especial de média complexidade. Quatro estados (17,4% dos estados que realizavam cofinanciamento em 2016) destinavam o cofinanciamento ao incentivo financeiro para gestão do SUAS. 
Quando comparado aos anos anteriores, 2016 foi o ano em que mais estados destinavam os recursos do cofinanciamento para serviços de proteção social básica, especial de média complexidade e incentivo financeiro para gestão do SUAS. Entre 2015 e 2016 houve redução de um estado entre aqueles que destinavam recursos do cofinanciamento para benefícios eventuais. </t>
  </si>
  <si>
    <t>Gráfico 17: Número de estados por organização e periodicidade do cofinanciamento fundo-a-fundo - Brasil, 2016</t>
  </si>
  <si>
    <t>Acre</t>
  </si>
  <si>
    <t>Amazonas</t>
  </si>
  <si>
    <t>Amapá</t>
  </si>
  <si>
    <t>Pará</t>
  </si>
  <si>
    <t>Roraima</t>
  </si>
  <si>
    <t>Rondônia</t>
  </si>
  <si>
    <t>Tocantins</t>
  </si>
  <si>
    <t>Alagoas</t>
  </si>
  <si>
    <t>Bahia</t>
  </si>
  <si>
    <t>Ceará</t>
  </si>
  <si>
    <t xml:space="preserve">Maranhão </t>
  </si>
  <si>
    <t>Paraíba</t>
  </si>
  <si>
    <t>Pernambuco</t>
  </si>
  <si>
    <t>Piauí</t>
  </si>
  <si>
    <t>Rio Grande do Norte</t>
  </si>
  <si>
    <t>Sergipe</t>
  </si>
  <si>
    <t>Espirito Santo</t>
  </si>
  <si>
    <t>Minas Gerais</t>
  </si>
  <si>
    <t>Rio de Janeiro</t>
  </si>
  <si>
    <t>São Paulo</t>
  </si>
  <si>
    <t xml:space="preserve">Paraná </t>
  </si>
  <si>
    <t>Rio Grande do Sul</t>
  </si>
  <si>
    <t>Goiás</t>
  </si>
  <si>
    <t>Mato Grosso do Sul</t>
  </si>
  <si>
    <t>Mato Grosso</t>
  </si>
  <si>
    <t xml:space="preserve">
Considerando-se as categorias de organização do cofinanciamento fundo-a-fundo (por serviços socioassistenciais, por tipo de proteção, comum a todos os serviços ou outra), verificou-se que em 2016 10 estados realizavam o cofinanciamento por nível de proteção (45,5% dos 22 estados que realizavam cofinanciamento fundo-a-fundo) , enquanto 7 realizavam por serviço Socioassistencial (31,8%), 3 tinham o cofinanciamento comum a todos os serviços socioassistenciais (13,6%) e 2 tinham outra organização (9,1%).
Dos 10 estados que realizavam cofinanciamento por nível de proteção, 4 (18,2% do total) não tinham frequência regular, 2 (9,1%) realizavam mensalmente e 2 (9,1%) anualmente. 
Entre os 7 estados que realizavam o cofinanciamento por serviço socioassistencial, 2 (9,1%) realizavam sem frequência regular e 2 (9,1%) anualmente. Os dois estados que tinham outra organização realizavam repasses trimestrais.
</t>
  </si>
  <si>
    <t xml:space="preserve">Analises não contidas no gráfico. </t>
  </si>
  <si>
    <t>apresentação em percentual  e analise em numero absoluto. Melhor colocar o numero absoluto em parêntese.</t>
  </si>
  <si>
    <t xml:space="preserve">
Em 2016, todos os Estados declararam que os recursos próprios eram registrados  no FEAS. Deste 57,7% registraram  a totalidade dos recursos próprios.  Esse percentual foi o menor desde 2014, quando em 61,5% dos estados a totalidade dos recursos era registrada.  </t>
  </si>
  <si>
    <t>Analises não contidas no gráfico.  Considerando a analise restrita a 2016 sugiro  excluir a serie.</t>
  </si>
  <si>
    <t>Santa Catarina</t>
  </si>
  <si>
    <t xml:space="preserve">No ano de 2015, 2.600 municípios receberam visitas técnicas das Secretarias Estaduais de Assistência Social, conforme levantamento de 2016 (46,7% do total de municípios brasileiros). 
As Secretarias Estaduais de Assistência Social dos Estados de Rondônia,  Roraima, Ceará, Sergipe e Paraná declararam ter realizado visitas técnicas em todos os seus municípios (52, 15, 184, 75 e 399 municípios, respectivamente)
Em 11 estados o percentual de municípios visitados é superior a 50% do total de municípios do estado e superior ao percentual nacional.
Os menores percentuais foram observados nos estados do Amapá (0,0%), Bahia (10,1% ou 42 municípios) e Minas Gerais (11,4% ou 97 municípios).  </t>
  </si>
  <si>
    <t>Gráfico 20: Número de estados por periodicidade com a qual a Comissão Intergestores Bipartite (CIB) se reuniu em 2015, segundo grandes regiões - Brasil, 2016</t>
  </si>
  <si>
    <t>Em 2016, 78,5% das 5.481 Secretarias Municipais eram exclusivas da Assistência Social. Houve redução de 0,8 pontos percentuais em relação ao ano anterior. 
Quando se observa as Secretarias por região, verifica-se que em 2016 a região Centro-Oeste tinha a maior proporção de Secretarias exclusivas: 84,6% das Secretarias Municipais da região eram exclusivas da assistência social. Na sequência apareceram as regiões Nordeste (84,3%) e Norte (82,6%). A região Sul tinha a menor proporção: 65,6% das Secretarias da região eram exclusivas da assistência social, o que indica a existência de maior número, em termos percentuais, de Secretarias Municipais na região que realizavam gestão simultânea de assistência social com outras áreas.
Entre os anos de 2010 e 2016 observou-se aumento na proporção de Secretarias exclusivas em todas as regiões do país, sendo os maiores aumentos observados nas regiões Sul e Sudeste. No entanto, embora tenham concentrado o aumento mais expressivo, as regiões Sul e Sudeste tinham os menores percentuais de Secretarias exclusivas de assistência social tanto em 2010 quanto em 2016.
Entre os anos de 2015 e 2016, é possível identificar redução nos percentuais de Secretarias exclusivas em todas as regiões, com exceção da região Norte.</t>
  </si>
  <si>
    <t>Em 2016, a área de Gestão de Benefícios estava constituída como subdivisão administrativa na estrutura em 63,1% dos órgãos gestores municipais. A Proteção Social Básica era constituída na estrutura do órgão em 62,5%, a Gestão do SUAS em 52,8% e a Gestão Financeira e Orçamentária em 51,6%.
A Vigilância Socioassistencial estava constituída de modo informal em 36,9% dos órgãos gestores municipais. A  Gestão do trabalho  e a Regulação do SUAS não estavam constituídas em 39,2%  e 34% dos órgãos municipais, respectivamente.</t>
  </si>
  <si>
    <t>Analises não contidas no gráfico. Melhor incluir o Brasil.  Sugiro substituir o termo "mais/menos frequente" por "maior/menor percentual"</t>
  </si>
  <si>
    <t xml:space="preserve">Em 2016, 72,6% dos municípios informaram que técnicos ou gestores municipais da assistência social participaram de capacitações presenciais. Na região Sudeste, 76,8% dos municípios indicaram ter recebido essa modalidade de apoio técnico, assim como 75,8% dos municípios da região Norte.
A modalidade na qual foi observado o menor percentual foi a de capacitações à distância, da qual participaram 29,7% dos municípios. Esse tipo de apoio ocorreu em 53,9% dos municípios da região Sudeste e em 14,3% dos municípios da região Centro-Oeste. 
</t>
  </si>
  <si>
    <r>
      <rPr>
        <b/>
        <sz val="11"/>
        <color theme="1"/>
        <rFont val="Calibri"/>
        <family val="2"/>
        <scheme val="minor"/>
      </rPr>
      <t xml:space="preserve">Referências para inclusão de links: </t>
    </r>
    <r>
      <rPr>
        <sz val="11"/>
        <color theme="1"/>
        <rFont val="Calibri"/>
        <family val="2"/>
        <scheme val="minor"/>
      </rPr>
      <t xml:space="preserve">
- Lei nº 8.742, de 7 de dezembro de 1993: Dispõe sobre a organização da Assistência Social e dá outras providências. (http://www.planalto.gov.br/ccivil_03/Leis/L8742compilado.htm) 
- Norma Operacional Básica NOB - SUAS 2012 (http://www.mds.gov.br/webarquivos/arquivo/assistencia_social/nob_suas.pdf)</t>
    </r>
  </si>
  <si>
    <t xml:space="preserve"> Em 2016, 19,2% dos Estados (5) tinham Secretaria estadual exclusiva da área de Assistência Social os quais são: Acre, Amazonas, Paraíba, Piauí e Paraná. Nos demais 21 estados (80,8%) a Secretaria estadual estava associada a uma ou mais políticas setoriais, como habitação, segurança alimentar, trabalho e/ou emprego, direitos humanos e outras. Não houve registro de Secretarias estaduais de assistência social ligadas à área de educação, planejamento ou saúde em 2016.
Em 26,9% dos estados a Secretaria Estadual estava associada a uma outra política setorial (7 estados), em 26,9% a duas políticas (7), em 7,7% a três (2), em 15,4% a quatro (4) e em 3,8% a cinco ou mais políticas setoriais (1 estado). </t>
  </si>
  <si>
    <t xml:space="preserve"> Adequar o Titulo. Primeiro paragrafo: apresentação em numero percentual e analise em numero absoluto. Sugiro colocar o numero absoluto em parêntese. Segue sugestão de redação como indicativo.  Para explorar as áreas de ligação precisa iniciar uma frase falando das mesmas. O gráfico não relaciona tais áreas</t>
  </si>
  <si>
    <t>Em 2016, todos os estados informaram prestar alguma modalidade de apoio técnico aos municípios. Os maiores percentuais observados referiam-se ao assessoramento técnico de forma presencial no município, ofertado por 96,2% dos estados (25). Os menores percentuais eram referentes a capacitações à distância, realizadas por 26,9% dos estados. Outras formas além das discriminadas eram ofertadas por 15,4% dos estados. 
Entre 2013 e 2016 o percentual de estados que prestavam assessoramento técnico a distância aumentou, passando de 61,5% em 2013 para 92,3% em 2016. O percentual de estados que prestava capacitações à distância, por sua vez, diminuiu, passando de 42,3% em 2013 para 26,9% em 2016. 
O planejamento de apoio técnico aos municípios foi pactuado na CIB por 53,8% dos estados.</t>
  </si>
  <si>
    <t>De acordo com o artigo 136 da NOB SUAS 2012, as Comissões Intergestores Bipartite (CIBs) devem contar com representação do estado e dos municípios, considerando o porte dos municípios e sua distribuição regional. A composição deve se dar da seguinte forma: 6 representantes do Estado e seus respectivos suplentes, indicados pelo gestor estadual da política de assistência social; 6 representantes dos Municípios e seus respectivos suplentes, indicados pelo COEGEMAS, observando a representação regional e o porte dos municípios, de acordo com o estabelecido na PNAS, sendo: 2 representantes de municípios de pequeno porte I; 1 representante de municípios de pequeno porte II; 1 representante de municípios de médio porte; 1 representante de municípios de grande porte; e 1 representante da capital do Estado. A NOB SUAS 2012 prevê a possibilidade de alterações na composição da CIB conforme especificidades regionais. São previstas tanto possibilidades de ampliação, de forma a aumentar a representação estadual e municipal, quanto de modificação, caso não seja possível observar a proporção de porte de municípios prevista. Não é permitida, contudo, a redução do número de representantes de cada ente federativo.
Em 2016, verificou-se que em 11 estados (42,3% do total) a composição da CIB estava em consonância ao disposto na NOB SUAS 2012, considerando os representantes titulares e suplentes. Em 20 estados (76,9%) havia o mesmo número de representantes da gestão estadual e da gestão municipal, entre titulares e suplentes. Em 4 estados (15,4%) havia mais representantes da gestão municipal e em 2 estados (7,7%) mais representantes da gestão estadual.
 No que se refere à representação da gestão estadual, observou-se que 20 estados (76,9%) tinham 6 representantes na CIB, titulares e suplentes, 3 estados (11,5%) tinham 3 representantes, 2 estados (7,7%) tinham 7 representantes e 1 estado (3,8%) tinha 8 representantes.
Sobre as representações dos municípios, tem-se que: 19 estados (73,1%) tinham 2 representes titulares de municípios de pequeno porte I na CIB, e 16 (61,5%) dois representes suplentes. Em 4 estados (15,4%) havia mais de 2 representes titulares de municípios de pequeno porte I, e em 3 havia apenas um representante titular (11,5%). 
Em 20 estados (76,9%), os municípios de pequeno porte II tinham 1 represente titular na CIB, em 5 estados (19,2%) mais de dois representantes e em 1 estado não havia representante titular de município de pequeno porte II na CIB.
Em 22 estados (84,6%) os municípios de médio porte tinham 1 representante titular na CIB.  Em 2 estados havia mais de 1 represente titular e em 2 não havia representante titular de municípios de médio porte.
A existência de um representante titular dos municípios de grande porte era observada em 23 estados (88,5%). Em 1 estado havia mais de um representante e em outros 2 não havia representante titular de municípios de grande porte.
 Sobre a representação de metrópoles ou capitais, verifica-se que em 23 estados (88,5%) havia um represente titular na CIB, e em 3 estados não havia representante titular. Sobre os representes suplentes, tem-se que em 20 estados (76,9%) havia um represente, e em 6 (23,1%) não havia representante.
Em 19 estados (73,1%) há critério de representação regional na CIB e em 18 deles (94,7% do total de estados em que há critério de representação regional) há rotatividade da representação de por região.
Todos os estados declararam que os representantes municipais foram indicados pelo Colegiado Estadual de Gestores Municipais de Assistência Social (COEGEMAS ou similar).</t>
  </si>
  <si>
    <t xml:space="preserve">A NOB SUAS 2012 define a Comissão Intergestores Bipartite (CIB) como instância estadual de negociação, articulação e pactuação entre gestores da assistência social, que é integrada por representantes do estado, indicados pelo Órgão Gestor Estadual de Assistência Social, e por representantes dos municípios, indicados pelo Colegiado Estadual de Gestores Municipais de Assistência Social (Coegemas). 
Em 2016, mais da metade dos municípios (58,8%) relataram não ter representante participando de reuniões da CIB de 2015, enquanto 41,2% relataram ter representantes participando pelo menos uma vez ao ano. Sobre o número de participações de representantes ao longo do ano, tem-se que 11,3% participaram uma vez ano, 11,9% de duas a três vezes, 8,8% de quatro a seis vezes, 6,5% de sete a dez vezes e 2,6% mais de dez vezes no ano. 
Na região Norte 71,3% dos municípios da região declararam ter havido participação de representante em pelo menos uma reunião da CIB no ano. O percentual mais baixo de participação foi observado na região Sudeste: 22,1% dos municípios da região declararam ter participado em pelo menos uma reunião, sendo que 7,8% apenas uma vez no ano. </t>
  </si>
  <si>
    <t xml:space="preserve">O artigo 30 da Lei Orgânica da Assistência Social (LOAS) estabelece como condição para recebimento de transferências de recursos federais por estados e municípios a comprovação orçamentária de recursos próprios alocados nos respectivos Fundos de Assistência Social. 
Em 2016, todos os Estados declararam que os recursos próprios eram registrados  no FEAS. Destes, 57,7% registraram  a totalidade dos recursos próprios.  Esse percentual foi o menor desde 2014, quando em 61,5% dos estados a totalidade dos recursos era registrada.  </t>
  </si>
  <si>
    <t>Titulo:  o não de referencia é 2015?  Análise: apresentação em numero absoluto  e analise em percentual. Melhor colocar o percentual em parêntese.</t>
  </si>
  <si>
    <r>
      <t>O Sistema Único de Assistência Social (SUAS) é definido pela</t>
    </r>
    <r>
      <rPr>
        <sz val="11"/>
        <color rgb="FF00B0F0"/>
        <rFont val="Calibri"/>
        <family val="2"/>
        <scheme val="minor"/>
      </rPr>
      <t xml:space="preserve"> Lei Orgânica da Assistência Social (LOAS) </t>
    </r>
    <r>
      <rPr>
        <sz val="11"/>
        <rFont val="Calibri"/>
        <family val="2"/>
        <scheme val="minor"/>
      </rPr>
      <t xml:space="preserve">como um sistema descentralizado e participativo que organiza a gestão das ações na área de assistência social, a partir das diretrizes: descentralização político-administrativa, participação social e primazia da responsabilidade do Estado na condução da política de assistência social. Assim, tem como um de seus objetivos a consolidação da gestão compartilhada entre os três entes federados e do cofinanciamento.
A </t>
    </r>
    <r>
      <rPr>
        <sz val="11"/>
        <color rgb="FF00B0F0"/>
        <rFont val="Calibri"/>
        <family val="2"/>
        <scheme val="minor"/>
      </rPr>
      <t>LOAS</t>
    </r>
    <r>
      <rPr>
        <sz val="11"/>
        <rFont val="Calibri"/>
        <family val="2"/>
        <scheme val="minor"/>
      </rPr>
      <t xml:space="preserve">, a </t>
    </r>
    <r>
      <rPr>
        <sz val="11"/>
        <color rgb="FF00B0F0"/>
        <rFont val="Calibri"/>
        <family val="2"/>
        <scheme val="minor"/>
      </rPr>
      <t xml:space="preserve">NOB SUAS </t>
    </r>
    <r>
      <rPr>
        <sz val="11"/>
        <rFont val="Calibri"/>
        <family val="2"/>
        <scheme val="minor"/>
      </rPr>
      <t xml:space="preserve">e outros normativos que regulam a assistência social definem as responsabilidades da União, Estados, Distrito Federal e Municípios no âmbito da gestão compartilhada, que incluem o cofinanciamento de serviços, programas e ações da assistência social. Estão previstas ainda instâncias de pactuação e interlocução entre os três entes federados: a Comissão Intergestores Bipartite (CIB), da qual participam representantes de estados e municípios, e a Comissão Intergestores Tripartite (CIT), da qual participam, além de estados e municípios, representantes do governo federal. 
A partir das informações contidas no Censo SUAS é possível ter um panorama geral da gestão e do financiamento em estados e municípios, com a observação de aspectos como a estrutura administrativa da gestão da assistência social, a atualização de normativos, o apoio de estados aos municípios, as atividades de cofinanciamento e transferência de recursos, funcionamento das instâncias de pactuação, entre outras. </t>
    </r>
    <r>
      <rPr>
        <sz val="11"/>
        <color rgb="FF00B0F0"/>
        <rFont val="Calibri"/>
        <family val="2"/>
        <scheme val="minor"/>
      </rPr>
      <t xml:space="preserve"> </t>
    </r>
    <r>
      <rPr>
        <sz val="11"/>
        <rFont val="Calibri"/>
        <family val="2"/>
        <scheme val="minor"/>
      </rPr>
      <t>Nesse sentido, esta seção apresenta os principais resultados obtidos a partir das informações dos questionários de gestão municipal e gestão estadual.</t>
    </r>
  </si>
  <si>
    <t>Gráfico 10: Percentual de municípios que possuem Plano de Capacitação e Educação Permanente, segundo grandes regiões - Brasil, 2015 e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</si>
</sst>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
    <numFmt numFmtId="166" formatCode="####.0%"/>
    <numFmt numFmtId="167" formatCode="&quot;R$&quot;\ #,##0.00"/>
  </numFmts>
  <fonts count="2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9"/>
      <color indexed="8"/>
      <name val="Arial"/>
      <family val="2"/>
    </font>
    <font>
      <sz val="12"/>
      <name val="Calibri"/>
      <family val="2"/>
      <scheme val="minor"/>
    </font>
    <font>
      <sz val="12"/>
      <color indexed="8"/>
      <name val="Calibri"/>
      <family val="2"/>
      <scheme val="minor"/>
    </font>
    <font>
      <b/>
      <sz val="12"/>
      <name val="Calibri"/>
      <family val="2"/>
      <scheme val="minor"/>
    </font>
    <font>
      <sz val="10"/>
      <name val="Arial"/>
      <family val="2"/>
    </font>
    <font>
      <sz val="11"/>
      <color indexed="8"/>
      <name val="Calibri"/>
      <family val="2"/>
      <scheme val="minor"/>
    </font>
    <font>
      <b/>
      <sz val="11"/>
      <color indexed="8"/>
      <name val="Calibri"/>
      <family val="2"/>
      <scheme val="minor"/>
    </font>
    <font>
      <b/>
      <sz val="9"/>
      <color indexed="8"/>
      <name val="Arial"/>
      <family val="2"/>
    </font>
    <font>
      <sz val="10"/>
      <color rgb="FFC00000"/>
      <name val="Arial"/>
      <family val="2"/>
    </font>
    <font>
      <sz val="10"/>
      <color theme="4"/>
      <name val="Arial"/>
      <family val="2"/>
    </font>
    <font>
      <sz val="10"/>
      <color theme="9"/>
      <name val="Arial"/>
      <family val="2"/>
    </font>
    <font>
      <sz val="11"/>
      <color rgb="FF7030A0"/>
      <name val="Calibri"/>
      <family val="2"/>
      <scheme val="minor"/>
    </font>
    <font>
      <u/>
      <sz val="11"/>
      <color rgb="FF7030A0"/>
      <name val="Calibri"/>
      <family val="2"/>
      <scheme val="minor"/>
    </font>
    <font>
      <b/>
      <u/>
      <sz val="9"/>
      <color indexed="8"/>
      <name val="Arial"/>
      <family val="2"/>
    </font>
    <font>
      <u/>
      <sz val="9"/>
      <color indexed="8"/>
      <name val="Arial"/>
      <family val="2"/>
    </font>
    <font>
      <u/>
      <sz val="10"/>
      <name val="Arial"/>
      <family val="2"/>
    </font>
    <font>
      <u/>
      <sz val="11"/>
      <color theme="1"/>
      <name val="Calibri"/>
      <family val="2"/>
      <scheme val="minor"/>
    </font>
    <font>
      <sz val="1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theme="9"/>
      <name val="Calibri"/>
      <family val="2"/>
      <scheme val="minor"/>
    </font>
    <font>
      <sz val="11"/>
      <color theme="8"/>
      <name val="Calibri"/>
      <family val="2"/>
      <scheme val="minor"/>
    </font>
    <font>
      <b/>
      <sz val="11"/>
      <color theme="8"/>
      <name val="Calibri"/>
      <family val="2"/>
      <scheme val="minor"/>
    </font>
    <font>
      <sz val="11"/>
      <color rgb="FF00B0F0"/>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bottom/>
      <diagonal/>
    </border>
    <border>
      <left style="thin">
        <color indexed="8"/>
      </left>
      <right style="thin">
        <color indexed="8"/>
      </right>
      <top/>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style="medium">
        <color indexed="64"/>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8"/>
      </right>
      <top style="medium">
        <color indexed="8"/>
      </top>
      <bottom/>
      <diagonal/>
    </border>
    <border>
      <left/>
      <right style="medium">
        <color indexed="8"/>
      </right>
      <top/>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s>
  <cellStyleXfs count="13">
    <xf numFmtId="0" fontId="0" fillId="0" borderId="0"/>
    <xf numFmtId="9" fontId="1"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0" borderId="0"/>
    <xf numFmtId="0" fontId="3" fillId="0" borderId="0"/>
    <xf numFmtId="0" fontId="3" fillId="0" borderId="0"/>
  </cellStyleXfs>
  <cellXfs count="213">
    <xf numFmtId="0" fontId="0" fillId="0" borderId="0" xfId="0"/>
    <xf numFmtId="164" fontId="0" fillId="0" borderId="0" xfId="1" applyNumberFormat="1" applyFont="1"/>
    <xf numFmtId="0" fontId="0" fillId="0" borderId="0" xfId="0" applyAlignment="1">
      <alignment wrapText="1"/>
    </xf>
    <xf numFmtId="0" fontId="0" fillId="0" borderId="0" xfId="0" applyFill="1"/>
    <xf numFmtId="0" fontId="2" fillId="0" borderId="0" xfId="0" applyFont="1" applyAlignment="1">
      <alignment horizontal="left"/>
    </xf>
    <xf numFmtId="0" fontId="2" fillId="0" borderId="1" xfId="0" applyFont="1" applyBorder="1"/>
    <xf numFmtId="165" fontId="0" fillId="0" borderId="0" xfId="0" applyNumberFormat="1"/>
    <xf numFmtId="0" fontId="7" fillId="0" borderId="0" xfId="2" applyFont="1" applyBorder="1" applyAlignment="1">
      <alignment horizontal="left"/>
    </xf>
    <xf numFmtId="164" fontId="5" fillId="0" borderId="0" xfId="2" applyNumberFormat="1" applyFont="1" applyBorder="1"/>
    <xf numFmtId="164" fontId="0" fillId="0" borderId="0" xfId="0" applyNumberFormat="1"/>
    <xf numFmtId="0" fontId="0" fillId="0" borderId="0" xfId="0" applyAlignment="1"/>
    <xf numFmtId="0" fontId="0" fillId="0" borderId="0" xfId="0" applyAlignment="1">
      <alignment horizontal="left"/>
    </xf>
    <xf numFmtId="0" fontId="2" fillId="0" borderId="0" xfId="0" applyFont="1" applyAlignment="1">
      <alignment horizontal="left"/>
    </xf>
    <xf numFmtId="0" fontId="2" fillId="0" borderId="10" xfId="0" applyFont="1" applyBorder="1" applyAlignment="1">
      <alignment wrapText="1"/>
    </xf>
    <xf numFmtId="0" fontId="2" fillId="0" borderId="11" xfId="0" applyFont="1" applyBorder="1" applyAlignment="1">
      <alignment wrapText="1"/>
    </xf>
    <xf numFmtId="0" fontId="2" fillId="0" borderId="11" xfId="0" applyFont="1" applyBorder="1"/>
    <xf numFmtId="0" fontId="0" fillId="0" borderId="0" xfId="0" applyBorder="1" applyAlignment="1">
      <alignment wrapText="1"/>
    </xf>
    <xf numFmtId="0" fontId="0" fillId="0" borderId="0" xfId="0" applyBorder="1"/>
    <xf numFmtId="164" fontId="0" fillId="0" borderId="0" xfId="0" applyNumberFormat="1" applyAlignment="1">
      <alignment wrapText="1"/>
    </xf>
    <xf numFmtId="164" fontId="0" fillId="0" borderId="9" xfId="1" applyNumberFormat="1" applyFont="1" applyBorder="1" applyAlignment="1">
      <alignment wrapText="1"/>
    </xf>
    <xf numFmtId="164" fontId="0" fillId="0" borderId="9" xfId="1" applyNumberFormat="1" applyFont="1" applyBorder="1"/>
    <xf numFmtId="0" fontId="2" fillId="4" borderId="10" xfId="0" applyFont="1" applyFill="1" applyBorder="1" applyAlignment="1">
      <alignment wrapText="1"/>
    </xf>
    <xf numFmtId="164" fontId="0" fillId="4" borderId="9" xfId="1" applyNumberFormat="1" applyFont="1" applyFill="1" applyBorder="1" applyAlignment="1">
      <alignment wrapText="1"/>
    </xf>
    <xf numFmtId="164" fontId="0" fillId="4" borderId="9" xfId="1" applyNumberFormat="1" applyFont="1" applyFill="1" applyBorder="1"/>
    <xf numFmtId="0" fontId="2" fillId="0" borderId="12" xfId="0" applyFont="1" applyBorder="1" applyAlignment="1">
      <alignment horizontal="left" wrapText="1"/>
    </xf>
    <xf numFmtId="164" fontId="0" fillId="0" borderId="12" xfId="1" applyNumberFormat="1" applyFont="1" applyBorder="1"/>
    <xf numFmtId="0" fontId="0" fillId="0" borderId="12" xfId="0" applyBorder="1" applyAlignment="1">
      <alignment wrapText="1"/>
    </xf>
    <xf numFmtId="164" fontId="0" fillId="0" borderId="12" xfId="1" applyNumberFormat="1" applyFont="1" applyBorder="1" applyAlignment="1">
      <alignment wrapText="1"/>
    </xf>
    <xf numFmtId="0" fontId="0" fillId="0" borderId="12" xfId="0" applyBorder="1"/>
    <xf numFmtId="0" fontId="0" fillId="0" borderId="12" xfId="0" applyFill="1" applyBorder="1" applyAlignment="1">
      <alignment wrapText="1"/>
    </xf>
    <xf numFmtId="164" fontId="0" fillId="0" borderId="12" xfId="0" applyNumberFormat="1" applyBorder="1"/>
    <xf numFmtId="165" fontId="0" fillId="0" borderId="12" xfId="0" applyNumberFormat="1" applyBorder="1"/>
    <xf numFmtId="0" fontId="4" fillId="0" borderId="0" xfId="3" applyFont="1" applyBorder="1" applyAlignment="1">
      <alignment vertical="top" wrapText="1"/>
    </xf>
    <xf numFmtId="165" fontId="4" fillId="0" borderId="0" xfId="3" applyNumberFormat="1" applyFont="1" applyBorder="1" applyAlignment="1">
      <alignment horizontal="right" vertical="top"/>
    </xf>
    <xf numFmtId="164" fontId="4" fillId="0" borderId="0" xfId="1" applyNumberFormat="1" applyFont="1" applyBorder="1" applyAlignment="1">
      <alignment horizontal="right" vertical="top"/>
    </xf>
    <xf numFmtId="3" fontId="9" fillId="5" borderId="12" xfId="4" applyNumberFormat="1" applyFont="1" applyFill="1" applyBorder="1" applyAlignment="1">
      <alignment horizontal="right" vertical="top"/>
    </xf>
    <xf numFmtId="3" fontId="9" fillId="0" borderId="12" xfId="4" applyNumberFormat="1" applyFont="1" applyBorder="1" applyAlignment="1">
      <alignment horizontal="right" vertical="top"/>
    </xf>
    <xf numFmtId="3" fontId="9" fillId="6" borderId="12" xfId="4" applyNumberFormat="1" applyFont="1" applyFill="1" applyBorder="1" applyAlignment="1">
      <alignment horizontal="right" vertical="top"/>
    </xf>
    <xf numFmtId="3" fontId="9" fillId="7" borderId="12" xfId="4" applyNumberFormat="1" applyFont="1" applyFill="1" applyBorder="1" applyAlignment="1">
      <alignment horizontal="right" vertical="top"/>
    </xf>
    <xf numFmtId="3" fontId="9" fillId="8" borderId="12" xfId="4" applyNumberFormat="1" applyFont="1" applyFill="1" applyBorder="1" applyAlignment="1">
      <alignment horizontal="right" vertical="top"/>
    </xf>
    <xf numFmtId="3" fontId="9" fillId="3" borderId="12" xfId="4" applyNumberFormat="1" applyFont="1" applyFill="1" applyBorder="1" applyAlignment="1">
      <alignment horizontal="right" vertical="top"/>
    </xf>
    <xf numFmtId="3" fontId="9" fillId="4" borderId="12" xfId="4" applyNumberFormat="1" applyFont="1" applyFill="1" applyBorder="1" applyAlignment="1">
      <alignment horizontal="right" vertical="top"/>
    </xf>
    <xf numFmtId="3" fontId="9" fillId="2" borderId="12" xfId="4" applyNumberFormat="1" applyFont="1" applyFill="1" applyBorder="1" applyAlignment="1">
      <alignment horizontal="right" vertical="top"/>
    </xf>
    <xf numFmtId="3" fontId="9" fillId="0" borderId="0" xfId="4" applyNumberFormat="1" applyFont="1" applyBorder="1" applyAlignment="1">
      <alignment horizontal="right" vertical="top"/>
    </xf>
    <xf numFmtId="0" fontId="10" fillId="0" borderId="12" xfId="4" applyFont="1" applyBorder="1" applyAlignment="1">
      <alignment horizontal="left" vertical="top" wrapText="1"/>
    </xf>
    <xf numFmtId="0" fontId="2" fillId="0" borderId="12" xfId="0" applyFont="1" applyBorder="1" applyAlignment="1">
      <alignment wrapText="1"/>
    </xf>
    <xf numFmtId="164" fontId="9" fillId="4" borderId="12" xfId="1" applyNumberFormat="1" applyFont="1" applyFill="1" applyBorder="1" applyAlignment="1">
      <alignment horizontal="right" vertical="top"/>
    </xf>
    <xf numFmtId="3" fontId="0" fillId="0" borderId="0" xfId="0" applyNumberFormat="1"/>
    <xf numFmtId="0" fontId="2" fillId="0" borderId="0" xfId="0" applyFont="1" applyFill="1" applyBorder="1" applyAlignment="1">
      <alignment wrapText="1"/>
    </xf>
    <xf numFmtId="3" fontId="9" fillId="0" borderId="0" xfId="4" applyNumberFormat="1" applyFont="1" applyFill="1" applyBorder="1" applyAlignment="1">
      <alignment horizontal="right" vertical="top"/>
    </xf>
    <xf numFmtId="0" fontId="0" fillId="0" borderId="0" xfId="0" applyAlignment="1">
      <alignment vertical="center" wrapText="1"/>
    </xf>
    <xf numFmtId="0" fontId="2" fillId="0" borderId="13" xfId="0" applyFont="1" applyBorder="1" applyAlignment="1">
      <alignment wrapText="1"/>
    </xf>
    <xf numFmtId="0" fontId="2" fillId="0" borderId="12" xfId="0" applyFont="1" applyBorder="1"/>
    <xf numFmtId="165" fontId="4" fillId="0" borderId="0" xfId="5" applyNumberFormat="1" applyFont="1" applyBorder="1" applyAlignment="1">
      <alignment horizontal="right" vertical="top"/>
    </xf>
    <xf numFmtId="0" fontId="2" fillId="0" borderId="0" xfId="0" applyFont="1" applyAlignment="1">
      <alignment horizontal="left"/>
    </xf>
    <xf numFmtId="0" fontId="0" fillId="0" borderId="0" xfId="0" applyFont="1"/>
    <xf numFmtId="0" fontId="10" fillId="0" borderId="13" xfId="6" applyFont="1" applyBorder="1" applyAlignment="1">
      <alignment horizontal="left" vertical="top" wrapText="1"/>
    </xf>
    <xf numFmtId="0" fontId="10" fillId="0" borderId="12" xfId="6" applyFont="1" applyBorder="1" applyAlignment="1">
      <alignment horizontal="left" vertical="top" wrapText="1"/>
    </xf>
    <xf numFmtId="0" fontId="10" fillId="0" borderId="12" xfId="6" applyFont="1" applyFill="1" applyBorder="1" applyAlignment="1">
      <alignment horizontal="left" vertical="top" wrapText="1"/>
    </xf>
    <xf numFmtId="0" fontId="0" fillId="0" borderId="0" xfId="0" applyNumberFormat="1"/>
    <xf numFmtId="0" fontId="0" fillId="0" borderId="0" xfId="0" applyNumberFormat="1" applyFill="1" applyBorder="1"/>
    <xf numFmtId="0" fontId="0" fillId="0" borderId="0" xfId="0" applyFill="1" applyBorder="1" applyAlignment="1">
      <alignment wrapText="1"/>
    </xf>
    <xf numFmtId="164" fontId="0" fillId="0" borderId="12" xfId="1" applyNumberFormat="1" applyFont="1" applyFill="1" applyBorder="1"/>
    <xf numFmtId="0" fontId="2" fillId="0" borderId="0" xfId="0" applyFont="1"/>
    <xf numFmtId="0" fontId="9" fillId="0" borderId="0" xfId="8" applyFont="1" applyBorder="1" applyAlignment="1">
      <alignment horizontal="left" vertical="top" wrapText="1"/>
    </xf>
    <xf numFmtId="0" fontId="0" fillId="0" borderId="0" xfId="0" applyFont="1" applyBorder="1"/>
    <xf numFmtId="0" fontId="9" fillId="0" borderId="0" xfId="8" applyFont="1" applyBorder="1" applyAlignment="1">
      <alignment horizontal="center" wrapText="1"/>
    </xf>
    <xf numFmtId="164" fontId="9" fillId="0" borderId="0" xfId="1" applyNumberFormat="1" applyFont="1" applyBorder="1" applyAlignment="1">
      <alignment horizontal="center" wrapText="1"/>
    </xf>
    <xf numFmtId="0" fontId="0" fillId="0" borderId="0" xfId="0" applyFill="1" applyBorder="1"/>
    <xf numFmtId="0" fontId="4" fillId="0" borderId="0" xfId="8" applyFont="1" applyFill="1" applyBorder="1" applyAlignment="1">
      <alignment horizontal="left" vertical="top" wrapText="1"/>
    </xf>
    <xf numFmtId="165" fontId="4" fillId="0" borderId="0" xfId="8" applyNumberFormat="1" applyFont="1" applyFill="1" applyBorder="1" applyAlignment="1">
      <alignment horizontal="right" vertical="top"/>
    </xf>
    <xf numFmtId="0" fontId="3" fillId="0" borderId="0" xfId="8" applyFont="1" applyFill="1" applyBorder="1" applyAlignment="1">
      <alignment vertical="center"/>
    </xf>
    <xf numFmtId="0" fontId="4" fillId="0" borderId="0" xfId="8" applyFont="1" applyFill="1" applyBorder="1" applyAlignment="1">
      <alignment vertical="top" wrapText="1"/>
    </xf>
    <xf numFmtId="0" fontId="0" fillId="0" borderId="0" xfId="0" applyAlignment="1">
      <alignment horizontal="left"/>
    </xf>
    <xf numFmtId="164" fontId="0" fillId="0" borderId="0" xfId="1" applyNumberFormat="1" applyFont="1" applyFill="1" applyBorder="1"/>
    <xf numFmtId="0" fontId="0" fillId="0" borderId="2" xfId="0" applyBorder="1"/>
    <xf numFmtId="0" fontId="2" fillId="0" borderId="14" xfId="0" applyFont="1" applyBorder="1"/>
    <xf numFmtId="164" fontId="2" fillId="0" borderId="15" xfId="1" applyNumberFormat="1" applyFont="1" applyBorder="1"/>
    <xf numFmtId="164" fontId="0" fillId="5" borderId="12" xfId="1" applyNumberFormat="1" applyFont="1" applyFill="1" applyBorder="1"/>
    <xf numFmtId="164" fontId="0" fillId="6" borderId="2" xfId="1" applyNumberFormat="1" applyFont="1" applyFill="1" applyBorder="1"/>
    <xf numFmtId="164" fontId="0" fillId="6" borderId="12" xfId="1" applyNumberFormat="1" applyFont="1" applyFill="1" applyBorder="1"/>
    <xf numFmtId="165" fontId="4" fillId="0" borderId="0" xfId="11" applyNumberFormat="1" applyFont="1" applyFill="1" applyBorder="1" applyAlignment="1">
      <alignment horizontal="right" vertical="top"/>
    </xf>
    <xf numFmtId="165" fontId="3" fillId="0" borderId="0" xfId="11" applyNumberFormat="1" applyFill="1"/>
    <xf numFmtId="0" fontId="0" fillId="0" borderId="12" xfId="1" applyNumberFormat="1" applyFont="1" applyBorder="1"/>
    <xf numFmtId="166" fontId="6" fillId="0" borderId="9" xfId="2" applyNumberFormat="1" applyFont="1" applyFill="1" applyBorder="1" applyAlignment="1">
      <alignment horizontal="right" vertical="top"/>
    </xf>
    <xf numFmtId="164" fontId="5" fillId="0" borderId="9" xfId="2" applyNumberFormat="1" applyFont="1" applyFill="1" applyBorder="1"/>
    <xf numFmtId="0" fontId="0" fillId="0" borderId="12" xfId="0" applyBorder="1" applyAlignment="1">
      <alignment horizontal="right"/>
    </xf>
    <xf numFmtId="0" fontId="0" fillId="0" borderId="0" xfId="0" applyAlignment="1">
      <alignment horizontal="right"/>
    </xf>
    <xf numFmtId="0" fontId="0" fillId="0" borderId="12" xfId="0" applyFill="1" applyBorder="1"/>
    <xf numFmtId="0" fontId="10" fillId="0" borderId="12" xfId="9" applyFont="1" applyBorder="1" applyAlignment="1">
      <alignment vertical="top" wrapText="1"/>
    </xf>
    <xf numFmtId="165" fontId="15" fillId="0" borderId="0" xfId="0" applyNumberFormat="1" applyFont="1"/>
    <xf numFmtId="165" fontId="16" fillId="0" borderId="0" xfId="0" applyNumberFormat="1" applyFont="1"/>
    <xf numFmtId="0" fontId="0" fillId="0" borderId="12" xfId="0" applyNumberFormat="1" applyBorder="1"/>
    <xf numFmtId="0" fontId="0" fillId="0" borderId="12" xfId="0" applyNumberFormat="1" applyFill="1" applyBorder="1"/>
    <xf numFmtId="0" fontId="9" fillId="4" borderId="12" xfId="7" applyFont="1" applyFill="1" applyBorder="1" applyAlignment="1">
      <alignment horizontal="left" vertical="top" wrapText="1"/>
    </xf>
    <xf numFmtId="165" fontId="9" fillId="4" borderId="12" xfId="7" applyNumberFormat="1" applyFont="1" applyFill="1" applyBorder="1" applyAlignment="1">
      <alignment horizontal="right" vertical="top"/>
    </xf>
    <xf numFmtId="0" fontId="9" fillId="0" borderId="12" xfId="7" applyFont="1" applyBorder="1" applyAlignment="1">
      <alignment horizontal="left" vertical="top" wrapText="1"/>
    </xf>
    <xf numFmtId="165" fontId="9" fillId="0" borderId="12" xfId="12" applyNumberFormat="1" applyFont="1" applyBorder="1" applyAlignment="1">
      <alignment horizontal="right" vertical="top"/>
    </xf>
    <xf numFmtId="165" fontId="9" fillId="0" borderId="12" xfId="7" applyNumberFormat="1" applyFont="1" applyBorder="1" applyAlignment="1">
      <alignment horizontal="right" vertical="top"/>
    </xf>
    <xf numFmtId="0" fontId="0" fillId="0" borderId="12" xfId="0" applyFont="1" applyBorder="1"/>
    <xf numFmtId="164" fontId="9" fillId="9" borderId="12" xfId="1" applyNumberFormat="1" applyFont="1" applyFill="1" applyBorder="1" applyAlignment="1">
      <alignment horizontal="right" vertical="top"/>
    </xf>
    <xf numFmtId="0" fontId="10" fillId="0" borderId="12" xfId="8" applyFont="1" applyBorder="1" applyAlignment="1">
      <alignment horizontal="left" vertical="top" wrapText="1"/>
    </xf>
    <xf numFmtId="0" fontId="10" fillId="0" borderId="12" xfId="8" applyFont="1" applyBorder="1" applyAlignment="1">
      <alignment horizontal="center" wrapText="1"/>
    </xf>
    <xf numFmtId="0" fontId="2" fillId="0" borderId="0" xfId="0" applyFont="1" applyAlignment="1">
      <alignment horizontal="left"/>
    </xf>
    <xf numFmtId="0" fontId="0" fillId="0" borderId="0" xfId="0" applyAlignment="1">
      <alignment horizontal="left"/>
    </xf>
    <xf numFmtId="0" fontId="0" fillId="0" borderId="0" xfId="0" applyBorder="1" applyAlignment="1">
      <alignment vertical="center" wrapText="1"/>
    </xf>
    <xf numFmtId="0" fontId="0" fillId="0" borderId="0" xfId="0" applyFill="1" applyAlignment="1">
      <alignment vertical="center" wrapText="1"/>
    </xf>
    <xf numFmtId="0" fontId="0" fillId="0" borderId="0" xfId="0" applyFont="1" applyFill="1" applyAlignment="1">
      <alignment vertical="center" wrapText="1"/>
    </xf>
    <xf numFmtId="0" fontId="2" fillId="0" borderId="12" xfId="0" applyFont="1" applyFill="1" applyBorder="1" applyAlignment="1">
      <alignment wrapText="1"/>
    </xf>
    <xf numFmtId="0" fontId="10" fillId="0" borderId="13" xfId="3" applyFont="1" applyBorder="1" applyAlignment="1">
      <alignment vertical="top" wrapText="1"/>
    </xf>
    <xf numFmtId="0" fontId="0" fillId="0" borderId="0" xfId="0" applyBorder="1" applyAlignment="1">
      <alignment horizontal="center" vertical="center" wrapText="1"/>
    </xf>
    <xf numFmtId="0" fontId="0" fillId="0" borderId="0" xfId="1" applyNumberFormat="1" applyFont="1" applyBorder="1"/>
    <xf numFmtId="0" fontId="2" fillId="0" borderId="12" xfId="0" applyFont="1" applyBorder="1" applyAlignment="1">
      <alignment horizontal="right"/>
    </xf>
    <xf numFmtId="0" fontId="10" fillId="4" borderId="12" xfId="7" applyFont="1" applyFill="1" applyBorder="1" applyAlignment="1">
      <alignment horizontal="left" vertical="top" wrapText="1"/>
    </xf>
    <xf numFmtId="0" fontId="10" fillId="0" borderId="12" xfId="7" applyFont="1" applyBorder="1" applyAlignment="1">
      <alignment horizontal="left" vertical="top" wrapText="1"/>
    </xf>
    <xf numFmtId="0" fontId="0" fillId="0" borderId="12" xfId="0" applyFont="1" applyBorder="1" applyAlignment="1">
      <alignment wrapText="1"/>
    </xf>
    <xf numFmtId="164" fontId="1" fillId="0" borderId="12" xfId="1" applyNumberFormat="1" applyFont="1" applyFill="1" applyBorder="1"/>
    <xf numFmtId="164" fontId="0" fillId="8" borderId="16" xfId="1" applyNumberFormat="1" applyFont="1" applyFill="1" applyBorder="1"/>
    <xf numFmtId="0" fontId="2" fillId="0" borderId="12" xfId="0" applyFont="1" applyFill="1" applyBorder="1"/>
    <xf numFmtId="0" fontId="20" fillId="0" borderId="0" xfId="0" applyFont="1"/>
    <xf numFmtId="165" fontId="20" fillId="0" borderId="0" xfId="0" applyNumberFormat="1" applyFont="1"/>
    <xf numFmtId="0" fontId="2" fillId="0" borderId="19" xfId="0" applyFont="1" applyBorder="1" applyAlignment="1">
      <alignment horizontal="left" wrapText="1"/>
    </xf>
    <xf numFmtId="0" fontId="2" fillId="0" borderId="20" xfId="0" applyFont="1" applyBorder="1" applyAlignment="1">
      <alignment horizontal="left" wrapText="1"/>
    </xf>
    <xf numFmtId="0" fontId="2" fillId="0" borderId="21" xfId="0" applyFont="1" applyBorder="1" applyAlignment="1">
      <alignment horizontal="left" wrapText="1"/>
    </xf>
    <xf numFmtId="164" fontId="0" fillId="0" borderId="17" xfId="1" applyNumberFormat="1" applyFont="1" applyBorder="1"/>
    <xf numFmtId="164" fontId="0" fillId="0" borderId="22" xfId="1" applyNumberFormat="1" applyFont="1" applyBorder="1"/>
    <xf numFmtId="164" fontId="0" fillId="0" borderId="23" xfId="1" applyNumberFormat="1" applyFont="1" applyBorder="1"/>
    <xf numFmtId="164" fontId="0" fillId="0" borderId="18" xfId="1" applyNumberFormat="1" applyFont="1" applyBorder="1"/>
    <xf numFmtId="164" fontId="0" fillId="0" borderId="24" xfId="1" applyNumberFormat="1" applyFont="1" applyBorder="1"/>
    <xf numFmtId="164" fontId="0" fillId="0" borderId="25" xfId="1" applyNumberFormat="1" applyFont="1" applyBorder="1"/>
    <xf numFmtId="0" fontId="2" fillId="0" borderId="0" xfId="0" applyFont="1" applyBorder="1" applyAlignment="1"/>
    <xf numFmtId="164" fontId="0" fillId="0" borderId="26" xfId="1" applyNumberFormat="1" applyFont="1" applyBorder="1"/>
    <xf numFmtId="164" fontId="0" fillId="0" borderId="27" xfId="1" applyNumberFormat="1" applyFont="1" applyBorder="1"/>
    <xf numFmtId="165" fontId="4" fillId="0" borderId="3" xfId="11" applyNumberFormat="1" applyFont="1" applyFill="1" applyBorder="1" applyAlignment="1">
      <alignment horizontal="right" vertical="top"/>
    </xf>
    <xf numFmtId="165" fontId="4" fillId="0" borderId="4" xfId="11" applyNumberFormat="1" applyFont="1" applyFill="1" applyBorder="1" applyAlignment="1">
      <alignment horizontal="right" vertical="top"/>
    </xf>
    <xf numFmtId="165" fontId="4" fillId="0" borderId="5" xfId="11" applyNumberFormat="1" applyFont="1" applyFill="1" applyBorder="1" applyAlignment="1">
      <alignment horizontal="right" vertical="top"/>
    </xf>
    <xf numFmtId="165" fontId="4" fillId="0" borderId="6" xfId="11" applyNumberFormat="1" applyFont="1" applyFill="1" applyBorder="1" applyAlignment="1">
      <alignment horizontal="right" vertical="top"/>
    </xf>
    <xf numFmtId="165" fontId="4" fillId="0" borderId="7" xfId="11" applyNumberFormat="1" applyFont="1" applyFill="1" applyBorder="1" applyAlignment="1">
      <alignment horizontal="right" vertical="top"/>
    </xf>
    <xf numFmtId="165" fontId="4" fillId="0" borderId="8" xfId="11" applyNumberFormat="1" applyFont="1" applyFill="1" applyBorder="1" applyAlignment="1">
      <alignment horizontal="right" vertical="top"/>
    </xf>
    <xf numFmtId="165" fontId="18" fillId="0" borderId="6" xfId="11" applyNumberFormat="1" applyFont="1" applyFill="1" applyBorder="1" applyAlignment="1">
      <alignment horizontal="right" vertical="top"/>
    </xf>
    <xf numFmtId="165" fontId="18" fillId="0" borderId="7" xfId="11" applyNumberFormat="1" applyFont="1" applyFill="1" applyBorder="1" applyAlignment="1">
      <alignment horizontal="right" vertical="top"/>
    </xf>
    <xf numFmtId="165" fontId="18" fillId="0" borderId="8" xfId="11" applyNumberFormat="1" applyFont="1" applyFill="1" applyBorder="1" applyAlignment="1">
      <alignment horizontal="right" vertical="top"/>
    </xf>
    <xf numFmtId="0" fontId="11" fillId="0" borderId="28" xfId="11" applyFont="1" applyFill="1" applyBorder="1" applyAlignment="1">
      <alignment horizontal="left" vertical="top" wrapText="1"/>
    </xf>
    <xf numFmtId="0" fontId="11" fillId="0" borderId="29" xfId="11" applyFont="1" applyFill="1" applyBorder="1" applyAlignment="1">
      <alignment horizontal="left" vertical="top" wrapText="1"/>
    </xf>
    <xf numFmtId="0" fontId="17" fillId="0" borderId="29" xfId="11" applyFont="1" applyFill="1" applyBorder="1" applyAlignment="1">
      <alignment horizontal="left" vertical="top" wrapText="1"/>
    </xf>
    <xf numFmtId="165" fontId="12" fillId="0" borderId="0" xfId="11" applyNumberFormat="1" applyFont="1" applyFill="1" applyBorder="1"/>
    <xf numFmtId="165" fontId="13" fillId="0" borderId="0" xfId="11" applyNumberFormat="1" applyFont="1" applyFill="1" applyBorder="1"/>
    <xf numFmtId="165" fontId="14" fillId="0" borderId="0" xfId="11" applyNumberFormat="1" applyFont="1" applyFill="1" applyBorder="1"/>
    <xf numFmtId="165" fontId="19" fillId="0" borderId="0" xfId="11" applyNumberFormat="1" applyFont="1" applyFill="1" applyBorder="1"/>
    <xf numFmtId="0" fontId="11" fillId="0" borderId="30" xfId="11" applyFont="1" applyFill="1" applyBorder="1" applyAlignment="1">
      <alignment horizontal="center" wrapText="1"/>
    </xf>
    <xf numFmtId="0" fontId="11" fillId="0" borderId="31" xfId="11" applyFont="1" applyFill="1" applyBorder="1" applyAlignment="1">
      <alignment horizontal="center" wrapText="1"/>
    </xf>
    <xf numFmtId="0" fontId="11" fillId="0" borderId="32" xfId="11" applyFont="1" applyFill="1" applyBorder="1" applyAlignment="1">
      <alignment horizontal="center" wrapText="1"/>
    </xf>
    <xf numFmtId="0" fontId="3" fillId="0" borderId="29" xfId="11" applyFont="1" applyFill="1" applyBorder="1" applyAlignment="1">
      <alignment vertical="center" wrapText="1"/>
    </xf>
    <xf numFmtId="165" fontId="2" fillId="0" borderId="0" xfId="0" applyNumberFormat="1" applyFont="1"/>
    <xf numFmtId="0" fontId="0" fillId="0" borderId="0" xfId="0" applyAlignment="1">
      <alignment horizontal="center" vertical="center" wrapText="1"/>
    </xf>
    <xf numFmtId="0" fontId="2" fillId="0" borderId="17" xfId="0" applyFont="1" applyBorder="1"/>
    <xf numFmtId="0" fontId="2" fillId="0" borderId="37" xfId="0" applyFont="1" applyBorder="1" applyAlignment="1">
      <alignment horizontal="center" wrapText="1"/>
    </xf>
    <xf numFmtId="0" fontId="2" fillId="0" borderId="38" xfId="0" applyFont="1" applyBorder="1" applyAlignment="1">
      <alignment horizontal="center" wrapText="1"/>
    </xf>
    <xf numFmtId="0" fontId="2" fillId="0" borderId="39" xfId="0" applyFont="1" applyBorder="1" applyAlignment="1">
      <alignment horizontal="center" wrapText="1"/>
    </xf>
    <xf numFmtId="0" fontId="2" fillId="0" borderId="40" xfId="0" applyFont="1" applyBorder="1" applyAlignment="1">
      <alignment horizontal="center" wrapText="1"/>
    </xf>
    <xf numFmtId="164" fontId="3" fillId="0" borderId="12" xfId="1" applyNumberFormat="1" applyFont="1" applyBorder="1" applyAlignment="1">
      <alignment horizontal="right" vertical="top"/>
    </xf>
    <xf numFmtId="0" fontId="0" fillId="0" borderId="0" xfId="0" applyAlignment="1">
      <alignment horizontal="left"/>
    </xf>
    <xf numFmtId="0" fontId="25" fillId="0" borderId="0" xfId="0" applyFont="1"/>
    <xf numFmtId="165" fontId="9" fillId="0" borderId="0" xfId="5" applyNumberFormat="1" applyFont="1" applyBorder="1" applyAlignment="1">
      <alignment horizontal="right" vertical="top"/>
    </xf>
    <xf numFmtId="0" fontId="0" fillId="0" borderId="17" xfId="0" applyBorder="1"/>
    <xf numFmtId="0" fontId="2" fillId="0" borderId="17" xfId="0" applyFont="1" applyBorder="1" applyAlignment="1">
      <alignment wrapText="1"/>
    </xf>
    <xf numFmtId="167" fontId="0" fillId="0" borderId="0" xfId="0" applyNumberFormat="1"/>
    <xf numFmtId="0" fontId="21" fillId="0" borderId="0" xfId="0" applyFont="1"/>
    <xf numFmtId="0" fontId="2" fillId="0" borderId="0" xfId="0" applyFont="1" applyAlignment="1"/>
    <xf numFmtId="0" fontId="9" fillId="0" borderId="12" xfId="1" applyNumberFormat="1" applyFont="1" applyBorder="1" applyAlignment="1">
      <alignment horizontal="center" wrapText="1"/>
    </xf>
    <xf numFmtId="0" fontId="4" fillId="0" borderId="12" xfId="10" applyFont="1" applyBorder="1" applyAlignment="1">
      <alignment horizontal="left" vertical="top" wrapText="1"/>
    </xf>
    <xf numFmtId="0" fontId="4" fillId="0" borderId="2" xfId="10" applyFont="1" applyBorder="1" applyAlignment="1">
      <alignment horizontal="left" vertical="top" wrapText="1"/>
    </xf>
    <xf numFmtId="164" fontId="0" fillId="0" borderId="2" xfId="1" applyNumberFormat="1" applyFont="1" applyBorder="1"/>
    <xf numFmtId="0" fontId="4" fillId="0" borderId="24" xfId="10" applyFont="1" applyBorder="1" applyAlignment="1">
      <alignment horizontal="left" vertical="top" wrapText="1"/>
    </xf>
    <xf numFmtId="164" fontId="0" fillId="5" borderId="24" xfId="1" applyNumberFormat="1" applyFont="1" applyFill="1" applyBorder="1"/>
    <xf numFmtId="164" fontId="0" fillId="6" borderId="24" xfId="1" applyNumberFormat="1" applyFont="1" applyFill="1" applyBorder="1"/>
    <xf numFmtId="0" fontId="0" fillId="0" borderId="0" xfId="1" applyNumberFormat="1" applyFont="1"/>
    <xf numFmtId="0" fontId="2" fillId="5" borderId="0" xfId="0" applyFont="1" applyFill="1"/>
    <xf numFmtId="164" fontId="26" fillId="0" borderId="12" xfId="1" applyNumberFormat="1" applyFont="1" applyBorder="1"/>
    <xf numFmtId="0" fontId="27" fillId="0" borderId="0" xfId="0" applyFont="1"/>
    <xf numFmtId="0" fontId="23" fillId="0" borderId="0" xfId="0" applyFont="1"/>
    <xf numFmtId="164" fontId="22" fillId="0" borderId="12" xfId="1" applyNumberFormat="1" applyFont="1" applyBorder="1"/>
    <xf numFmtId="0" fontId="0" fillId="0" borderId="0" xfId="0" applyFont="1" applyFill="1" applyAlignment="1">
      <alignment vertical="center"/>
    </xf>
    <xf numFmtId="0" fontId="0" fillId="0" borderId="0" xfId="0" applyFont="1" applyFill="1" applyBorder="1" applyAlignment="1">
      <alignment vertical="center" wrapText="1"/>
    </xf>
    <xf numFmtId="0" fontId="0" fillId="0" borderId="0" xfId="0" applyFont="1" applyFill="1" applyBorder="1" applyAlignment="1">
      <alignment vertical="center"/>
    </xf>
    <xf numFmtId="0" fontId="21" fillId="0" borderId="0" xfId="0" applyFont="1" applyFill="1" applyBorder="1" applyAlignment="1">
      <alignment vertical="center" wrapText="1"/>
    </xf>
    <xf numFmtId="14" fontId="21" fillId="0" borderId="0" xfId="0" applyNumberFormat="1" applyFont="1" applyFill="1" applyBorder="1" applyAlignment="1">
      <alignment vertical="center" wrapText="1"/>
    </xf>
    <xf numFmtId="167" fontId="0" fillId="0" borderId="0" xfId="0" applyNumberFormat="1" applyFont="1" applyFill="1" applyBorder="1" applyAlignment="1">
      <alignment vertical="center"/>
    </xf>
    <xf numFmtId="167" fontId="21" fillId="0" borderId="0" xfId="0" applyNumberFormat="1" applyFont="1" applyFill="1" applyBorder="1" applyAlignment="1">
      <alignment vertical="center" wrapText="1"/>
    </xf>
    <xf numFmtId="0" fontId="0" fillId="0" borderId="0" xfId="0" applyFill="1" applyAlignment="1">
      <alignment horizontal="left" vertical="center" wrapText="1"/>
    </xf>
    <xf numFmtId="0" fontId="21" fillId="0" borderId="0" xfId="0" applyFont="1" applyFill="1" applyBorder="1" applyAlignment="1">
      <alignment horizontal="center" vertical="center" wrapText="1"/>
    </xf>
    <xf numFmtId="0" fontId="5" fillId="0" borderId="17" xfId="2" applyFont="1" applyFill="1" applyBorder="1" applyAlignment="1">
      <alignment horizontal="center" vertical="center" wrapText="1"/>
    </xf>
    <xf numFmtId="0" fontId="2" fillId="0" borderId="0" xfId="0" applyFont="1" applyAlignment="1">
      <alignment horizontal="left"/>
    </xf>
    <xf numFmtId="0" fontId="0" fillId="0" borderId="0" xfId="0" applyAlignment="1">
      <alignment horizontal="left"/>
    </xf>
    <xf numFmtId="0" fontId="0" fillId="0" borderId="17" xfId="0" applyFont="1" applyBorder="1" applyAlignment="1">
      <alignment horizontal="center" vertical="center" wrapText="1"/>
    </xf>
    <xf numFmtId="0" fontId="25" fillId="0" borderId="17" xfId="0" applyFont="1" applyBorder="1" applyAlignment="1">
      <alignment horizontal="center" vertical="center" wrapText="1"/>
    </xf>
    <xf numFmtId="0" fontId="2" fillId="0" borderId="0" xfId="0" applyFont="1" applyFill="1" applyAlignment="1">
      <alignment horizontal="left"/>
    </xf>
    <xf numFmtId="0" fontId="0" fillId="0" borderId="0" xfId="0" applyBorder="1" applyAlignment="1">
      <alignment horizontal="center" vertical="center" wrapText="1"/>
    </xf>
    <xf numFmtId="0" fontId="2" fillId="0" borderId="34" xfId="0" applyFont="1" applyBorder="1" applyAlignment="1">
      <alignment horizontal="center"/>
    </xf>
    <xf numFmtId="0" fontId="2" fillId="0" borderId="35" xfId="0" applyFont="1" applyBorder="1" applyAlignment="1">
      <alignment horizontal="center"/>
    </xf>
    <xf numFmtId="0" fontId="2" fillId="0" borderId="36" xfId="0" applyFont="1" applyBorder="1" applyAlignment="1">
      <alignment horizontal="center"/>
    </xf>
    <xf numFmtId="0" fontId="2" fillId="0" borderId="14" xfId="0" applyFont="1" applyBorder="1" applyAlignment="1">
      <alignment horizontal="center"/>
    </xf>
    <xf numFmtId="0" fontId="2" fillId="0" borderId="33" xfId="0" applyFont="1" applyBorder="1" applyAlignment="1">
      <alignment horizontal="center"/>
    </xf>
    <xf numFmtId="0" fontId="2" fillId="0" borderId="15" xfId="0" applyFont="1" applyBorder="1" applyAlignment="1">
      <alignment horizontal="center"/>
    </xf>
    <xf numFmtId="0" fontId="21" fillId="0" borderId="17" xfId="0" applyFont="1" applyBorder="1" applyAlignment="1">
      <alignment horizontal="center" vertical="center" wrapText="1"/>
    </xf>
    <xf numFmtId="0" fontId="0" fillId="0" borderId="17" xfId="0" applyBorder="1" applyAlignment="1">
      <alignment horizontal="center" vertical="center" wrapText="1"/>
    </xf>
    <xf numFmtId="0" fontId="0" fillId="0" borderId="0" xfId="0" applyBorder="1" applyAlignment="1">
      <alignment horizontal="left"/>
    </xf>
    <xf numFmtId="0" fontId="24" fillId="0" borderId="0" xfId="0" applyFont="1" applyFill="1" applyAlignment="1">
      <alignment horizontal="left"/>
    </xf>
    <xf numFmtId="0" fontId="0" fillId="0" borderId="0" xfId="0" applyAlignment="1">
      <alignment horizontal="center" vertical="center" wrapText="1"/>
    </xf>
    <xf numFmtId="0" fontId="21" fillId="0" borderId="0" xfId="0" applyFont="1" applyBorder="1" applyAlignment="1">
      <alignment horizontal="center" vertical="center" wrapText="1"/>
    </xf>
    <xf numFmtId="0" fontId="21" fillId="0" borderId="17" xfId="0" applyFont="1" applyBorder="1" applyAlignment="1">
      <alignment horizontal="center" vertical="center"/>
    </xf>
    <xf numFmtId="0" fontId="25" fillId="0" borderId="17" xfId="0" applyFont="1" applyBorder="1" applyAlignment="1">
      <alignment horizontal="center" vertical="center"/>
    </xf>
    <xf numFmtId="0" fontId="24" fillId="0" borderId="0" xfId="0" applyFont="1" applyAlignment="1">
      <alignment horizontal="left"/>
    </xf>
  </cellXfs>
  <cellStyles count="13">
    <cellStyle name="Normal" xfId="0" builtinId="0"/>
    <cellStyle name="Normal 2" xfId="2"/>
    <cellStyle name="Normal_Gráfico GE 3" xfId="6"/>
    <cellStyle name="Normal_Gráfico GE 4" xfId="7"/>
    <cellStyle name="Normal_Gráfico GE 4.1" xfId="12"/>
    <cellStyle name="Normal_Gráfico GE 5" xfId="8"/>
    <cellStyle name="Normal_Gráfico GE 6" xfId="9"/>
    <cellStyle name="Normal_Gráfico GE 7" xfId="10"/>
    <cellStyle name="Normal_Gráfico GE 8" xfId="11"/>
    <cellStyle name="Normal_Gráfico GM 11" xfId="5"/>
    <cellStyle name="Normal_Gráfico GM 8" xfId="3"/>
    <cellStyle name="Normal_Gráfico GM 9" xfId="4"/>
    <cellStyle name="Porcentagem" xfId="1" builtinId="5"/>
  </cellStyles>
  <dxfs count="18">
    <dxf>
      <font>
        <b val="0"/>
        <i val="0"/>
        <strike val="0"/>
        <condense val="0"/>
        <extend val="0"/>
        <outline val="0"/>
        <shadow val="0"/>
        <u/>
        <vertAlign val="baseline"/>
        <sz val="10"/>
        <color auto="1"/>
        <name val="Arial"/>
        <scheme val="none"/>
      </font>
      <numFmt numFmtId="165" formatCode="###0"/>
      <fill>
        <patternFill patternType="none">
          <fgColor indexed="64"/>
          <bgColor indexed="65"/>
        </patternFill>
      </fill>
    </dxf>
    <dxf>
      <font>
        <b val="0"/>
        <i val="0"/>
        <strike val="0"/>
        <condense val="0"/>
        <extend val="0"/>
        <outline val="0"/>
        <shadow val="0"/>
        <u/>
        <vertAlign val="baseline"/>
        <sz val="9"/>
        <color indexed="8"/>
        <name val="Arial"/>
        <scheme val="none"/>
      </font>
      <numFmt numFmtId="165" formatCode="###0"/>
      <fill>
        <patternFill patternType="none">
          <fgColor indexed="64"/>
          <bgColor indexed="65"/>
        </patternFill>
      </fill>
      <alignment horizontal="right" vertical="top" textRotation="0" wrapText="0" indent="0" justifyLastLine="0" shrinkToFit="0" readingOrder="0"/>
      <border diagonalUp="0" diagonalDown="0">
        <left style="thin">
          <color indexed="8"/>
        </left>
        <right style="medium">
          <color indexed="8"/>
        </right>
        <top/>
        <bottom/>
        <vertical/>
        <horizontal/>
      </border>
    </dxf>
    <dxf>
      <font>
        <b val="0"/>
        <i val="0"/>
        <strike val="0"/>
        <condense val="0"/>
        <extend val="0"/>
        <outline val="0"/>
        <shadow val="0"/>
        <u/>
        <vertAlign val="baseline"/>
        <sz val="9"/>
        <color indexed="8"/>
        <name val="Arial"/>
        <scheme val="none"/>
      </font>
      <numFmt numFmtId="165" formatCode="###0"/>
      <fill>
        <patternFill patternType="none">
          <fgColor indexed="64"/>
          <bgColor indexed="65"/>
        </patternFill>
      </fill>
      <alignment horizontal="right" vertical="top" textRotation="0" wrapText="0" indent="0" justifyLastLine="0" shrinkToFit="0" readingOrder="0"/>
      <border diagonalUp="0" diagonalDown="0">
        <left style="thin">
          <color indexed="8"/>
        </left>
        <right style="thin">
          <color indexed="8"/>
        </right>
        <top/>
        <bottom/>
        <vertical/>
        <horizontal/>
      </border>
    </dxf>
    <dxf>
      <font>
        <b val="0"/>
        <i val="0"/>
        <strike val="0"/>
        <condense val="0"/>
        <extend val="0"/>
        <outline val="0"/>
        <shadow val="0"/>
        <u/>
        <vertAlign val="baseline"/>
        <sz val="9"/>
        <color indexed="8"/>
        <name val="Arial"/>
        <scheme val="none"/>
      </font>
      <numFmt numFmtId="165" formatCode="###0"/>
      <fill>
        <patternFill patternType="none">
          <fgColor indexed="64"/>
          <bgColor indexed="65"/>
        </patternFill>
      </fill>
      <alignment horizontal="right" vertical="top" textRotation="0" wrapText="0" indent="0" justifyLastLine="0" shrinkToFit="0" readingOrder="0"/>
      <border diagonalUp="0" diagonalDown="0">
        <left style="thin">
          <color indexed="8"/>
        </left>
        <right style="thin">
          <color indexed="8"/>
        </right>
        <top/>
        <bottom/>
        <vertical/>
        <horizontal/>
      </border>
    </dxf>
    <dxf>
      <font>
        <b val="0"/>
        <i val="0"/>
        <strike val="0"/>
        <condense val="0"/>
        <extend val="0"/>
        <outline val="0"/>
        <shadow val="0"/>
        <u/>
        <vertAlign val="baseline"/>
        <sz val="9"/>
        <color indexed="8"/>
        <name val="Arial"/>
        <scheme val="none"/>
      </font>
      <numFmt numFmtId="165" formatCode="###0"/>
      <fill>
        <patternFill patternType="none">
          <fgColor indexed="64"/>
          <bgColor indexed="65"/>
        </patternFill>
      </fill>
      <alignment horizontal="right" vertical="top" textRotation="0" wrapText="0" indent="0" justifyLastLine="0" shrinkToFit="0" readingOrder="0"/>
      <border diagonalUp="0" diagonalDown="0">
        <left style="thin">
          <color indexed="8"/>
        </left>
        <right style="thin">
          <color indexed="8"/>
        </right>
        <top/>
        <bottom/>
        <vertical/>
        <horizontal/>
      </border>
    </dxf>
    <dxf>
      <font>
        <b val="0"/>
        <i val="0"/>
        <strike val="0"/>
        <condense val="0"/>
        <extend val="0"/>
        <outline val="0"/>
        <shadow val="0"/>
        <u/>
        <vertAlign val="baseline"/>
        <sz val="9"/>
        <color indexed="8"/>
        <name val="Arial"/>
        <scheme val="none"/>
      </font>
      <numFmt numFmtId="165" formatCode="###0"/>
      <fill>
        <patternFill patternType="none">
          <fgColor indexed="64"/>
          <bgColor indexed="65"/>
        </patternFill>
      </fill>
      <alignment horizontal="right" vertical="top" textRotation="0" wrapText="0" indent="0" justifyLastLine="0" shrinkToFit="0" readingOrder="0"/>
      <border diagonalUp="0" diagonalDown="0">
        <left style="thin">
          <color indexed="8"/>
        </left>
        <right style="thin">
          <color indexed="8"/>
        </right>
        <top/>
        <bottom/>
        <vertical/>
        <horizontal/>
      </border>
    </dxf>
    <dxf>
      <font>
        <b val="0"/>
        <i val="0"/>
        <strike val="0"/>
        <condense val="0"/>
        <extend val="0"/>
        <outline val="0"/>
        <shadow val="0"/>
        <u/>
        <vertAlign val="baseline"/>
        <sz val="9"/>
        <color indexed="8"/>
        <name val="Arial"/>
        <scheme val="none"/>
      </font>
      <numFmt numFmtId="165" formatCode="###0"/>
      <fill>
        <patternFill patternType="none">
          <fgColor indexed="64"/>
          <bgColor indexed="65"/>
        </patternFill>
      </fill>
      <alignment horizontal="right" vertical="top" textRotation="0" wrapText="0" indent="0" justifyLastLine="0" shrinkToFit="0" readingOrder="0"/>
      <border diagonalUp="0" diagonalDown="0">
        <left style="thin">
          <color indexed="8"/>
        </left>
        <right style="thin">
          <color indexed="8"/>
        </right>
        <top/>
        <bottom/>
        <vertical/>
        <horizontal/>
      </border>
    </dxf>
    <dxf>
      <font>
        <b val="0"/>
        <i val="0"/>
        <strike val="0"/>
        <condense val="0"/>
        <extend val="0"/>
        <outline val="0"/>
        <shadow val="0"/>
        <u/>
        <vertAlign val="baseline"/>
        <sz val="9"/>
        <color indexed="8"/>
        <name val="Arial"/>
        <scheme val="none"/>
      </font>
      <numFmt numFmtId="165" formatCode="###0"/>
      <fill>
        <patternFill patternType="none">
          <fgColor indexed="64"/>
          <bgColor indexed="65"/>
        </patternFill>
      </fill>
      <alignment horizontal="right" vertical="top" textRotation="0" wrapText="0" indent="0" justifyLastLine="0" shrinkToFit="0" readingOrder="0"/>
      <border diagonalUp="0" diagonalDown="0">
        <left style="thin">
          <color indexed="8"/>
        </left>
        <right style="thin">
          <color indexed="8"/>
        </right>
        <top/>
        <bottom/>
        <vertical/>
        <horizontal/>
      </border>
    </dxf>
    <dxf>
      <font>
        <b val="0"/>
        <i val="0"/>
        <strike val="0"/>
        <condense val="0"/>
        <extend val="0"/>
        <outline val="0"/>
        <shadow val="0"/>
        <u/>
        <vertAlign val="baseline"/>
        <sz val="9"/>
        <color indexed="8"/>
        <name val="Arial"/>
        <scheme val="none"/>
      </font>
      <numFmt numFmtId="165" formatCode="###0"/>
      <fill>
        <patternFill patternType="none">
          <fgColor indexed="64"/>
          <bgColor indexed="65"/>
        </patternFill>
      </fill>
      <alignment horizontal="right" vertical="top" textRotation="0" wrapText="0" indent="0" justifyLastLine="0" shrinkToFit="0" readingOrder="0"/>
      <border diagonalUp="0" diagonalDown="0">
        <left style="thin">
          <color indexed="8"/>
        </left>
        <right style="thin">
          <color indexed="8"/>
        </right>
        <top/>
        <bottom/>
        <vertical/>
        <horizontal/>
      </border>
    </dxf>
    <dxf>
      <font>
        <b val="0"/>
        <i val="0"/>
        <strike val="0"/>
        <condense val="0"/>
        <extend val="0"/>
        <outline val="0"/>
        <shadow val="0"/>
        <u/>
        <vertAlign val="baseline"/>
        <sz val="9"/>
        <color indexed="8"/>
        <name val="Arial"/>
        <scheme val="none"/>
      </font>
      <numFmt numFmtId="165" formatCode="###0"/>
      <fill>
        <patternFill patternType="none">
          <fgColor indexed="64"/>
          <bgColor indexed="65"/>
        </patternFill>
      </fill>
      <alignment horizontal="right" vertical="top" textRotation="0" wrapText="0" indent="0" justifyLastLine="0" shrinkToFit="0" readingOrder="0"/>
      <border diagonalUp="0" diagonalDown="0">
        <left style="thin">
          <color indexed="8"/>
        </left>
        <right style="thin">
          <color indexed="8"/>
        </right>
        <top/>
        <bottom/>
        <vertical/>
        <horizontal/>
      </border>
    </dxf>
    <dxf>
      <font>
        <b val="0"/>
        <i val="0"/>
        <strike val="0"/>
        <condense val="0"/>
        <extend val="0"/>
        <outline val="0"/>
        <shadow val="0"/>
        <u/>
        <vertAlign val="baseline"/>
        <sz val="9"/>
        <color indexed="8"/>
        <name val="Arial"/>
        <scheme val="none"/>
      </font>
      <numFmt numFmtId="165" formatCode="###0"/>
      <fill>
        <patternFill patternType="none">
          <fgColor indexed="64"/>
          <bgColor indexed="65"/>
        </patternFill>
      </fill>
      <alignment horizontal="right" vertical="top" textRotation="0" wrapText="0" indent="0" justifyLastLine="0" shrinkToFit="0" readingOrder="0"/>
      <border diagonalUp="0" diagonalDown="0">
        <left style="thin">
          <color indexed="8"/>
        </left>
        <right style="thin">
          <color indexed="8"/>
        </right>
        <top/>
        <bottom/>
        <vertical/>
        <horizontal/>
      </border>
    </dxf>
    <dxf>
      <font>
        <b val="0"/>
        <i val="0"/>
        <strike val="0"/>
        <condense val="0"/>
        <extend val="0"/>
        <outline val="0"/>
        <shadow val="0"/>
        <u/>
        <vertAlign val="baseline"/>
        <sz val="9"/>
        <color indexed="8"/>
        <name val="Arial"/>
        <scheme val="none"/>
      </font>
      <numFmt numFmtId="165" formatCode="###0"/>
      <fill>
        <patternFill patternType="none">
          <fgColor indexed="64"/>
          <bgColor indexed="65"/>
        </patternFill>
      </fill>
      <alignment horizontal="right" vertical="top" textRotation="0" wrapText="0" indent="0" justifyLastLine="0" shrinkToFit="0" readingOrder="0"/>
      <border diagonalUp="0" diagonalDown="0">
        <left style="thin">
          <color indexed="8"/>
        </left>
        <right style="thin">
          <color indexed="8"/>
        </right>
        <top/>
        <bottom/>
        <vertical/>
        <horizontal/>
      </border>
    </dxf>
    <dxf>
      <font>
        <b val="0"/>
        <i val="0"/>
        <strike val="0"/>
        <condense val="0"/>
        <extend val="0"/>
        <outline val="0"/>
        <shadow val="0"/>
        <u/>
        <vertAlign val="baseline"/>
        <sz val="9"/>
        <color indexed="8"/>
        <name val="Arial"/>
        <scheme val="none"/>
      </font>
      <numFmt numFmtId="165" formatCode="###0"/>
      <fill>
        <patternFill patternType="none">
          <fgColor indexed="64"/>
          <bgColor indexed="65"/>
        </patternFill>
      </fill>
      <alignment horizontal="right" vertical="top" textRotation="0" wrapText="0" indent="0" justifyLastLine="0" shrinkToFit="0" readingOrder="0"/>
      <border diagonalUp="0" diagonalDown="0">
        <left style="medium">
          <color indexed="8"/>
        </left>
        <right style="thin">
          <color indexed="8"/>
        </right>
        <top/>
        <bottom/>
        <vertical/>
        <horizontal/>
      </border>
    </dxf>
    <dxf>
      <font>
        <b/>
        <i val="0"/>
        <strike val="0"/>
        <condense val="0"/>
        <extend val="0"/>
        <outline val="0"/>
        <shadow val="0"/>
        <u/>
        <vertAlign val="baseline"/>
        <sz val="9"/>
        <color indexed="8"/>
        <name val="Arial"/>
        <scheme val="none"/>
      </font>
      <fill>
        <patternFill patternType="none">
          <fgColor indexed="64"/>
          <bgColor indexed="65"/>
        </patternFill>
      </fill>
      <alignment horizontal="left" vertical="top" textRotation="0" wrapText="1" indent="0" justifyLastLine="0" shrinkToFit="0" readingOrder="0"/>
      <border diagonalUp="0" diagonalDown="0">
        <left/>
        <right style="medium">
          <color indexed="8"/>
        </right>
        <top/>
        <bottom/>
        <vertical/>
        <horizontal/>
      </border>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ertAlign val="baseline"/>
        <sz val="9"/>
        <color indexed="8"/>
        <name val="Arial"/>
        <scheme val="none"/>
      </font>
      <fill>
        <patternFill patternType="none">
          <fgColor indexed="64"/>
          <bgColor indexed="65"/>
        </patternFill>
      </fill>
      <alignment horizontal="right" vertical="top" textRotation="0" wrapText="0" indent="0" justifyLastLine="0" shrinkToFit="0" readingOrder="0"/>
    </dxf>
    <dxf>
      <font>
        <b/>
        <i val="0"/>
        <strike val="0"/>
        <condense val="0"/>
        <extend val="0"/>
        <outline val="0"/>
        <shadow val="0"/>
        <u val="none"/>
        <vertAlign val="baseline"/>
        <sz val="9"/>
        <color indexed="8"/>
        <name val="Arial"/>
        <scheme val="none"/>
      </font>
      <fill>
        <patternFill patternType="none">
          <fgColor indexed="64"/>
          <bgColor indexed="65"/>
        </patternFill>
      </fill>
      <alignment horizontal="center" vertical="bottom" textRotation="0" wrapText="1" indent="0" justifyLastLine="0" shrinkToFit="0" readingOrder="0"/>
    </dxf>
    <dxf>
      <font>
        <color rgb="FF7030A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1.922236520127206E-2"/>
          <c:y val="2.5135673259997861E-2"/>
          <c:w val="0.96155526959745585"/>
          <c:h val="0.86958382018331593"/>
        </c:manualLayout>
      </c:layout>
      <c:barChart>
        <c:barDir val="col"/>
        <c:grouping val="clustered"/>
        <c:varyColors val="0"/>
        <c:ser>
          <c:idx val="0"/>
          <c:order val="0"/>
          <c:tx>
            <c:strRef>
              <c:f>'Gráfico GM 1'!$B$3</c:f>
              <c:strCache>
                <c:ptCount val="1"/>
                <c:pt idx="0">
                  <c:v>2010</c:v>
                </c:pt>
              </c:strCache>
            </c:strRef>
          </c:tx>
          <c:spPr>
            <a:solidFill>
              <a:schemeClr val="accent1">
                <a:shade val="47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1'!$A$4:$A$9</c:f>
              <c:strCache>
                <c:ptCount val="6"/>
                <c:pt idx="0">
                  <c:v>Norte </c:v>
                </c:pt>
                <c:pt idx="1">
                  <c:v>Nordeste</c:v>
                </c:pt>
                <c:pt idx="2">
                  <c:v>Sudeste</c:v>
                </c:pt>
                <c:pt idx="3">
                  <c:v>Sul</c:v>
                </c:pt>
                <c:pt idx="4">
                  <c:v>Centro-Oeste</c:v>
                </c:pt>
                <c:pt idx="5">
                  <c:v>Brasil</c:v>
                </c:pt>
              </c:strCache>
            </c:strRef>
          </c:cat>
          <c:val>
            <c:numRef>
              <c:f>'Gráfico GM 1'!$B$4:$B$9</c:f>
              <c:numCache>
                <c:formatCode>####.0%</c:formatCode>
                <c:ptCount val="6"/>
                <c:pt idx="0">
                  <c:v>0.76200000000000001</c:v>
                </c:pt>
                <c:pt idx="1">
                  <c:v>0.82</c:v>
                </c:pt>
                <c:pt idx="2">
                  <c:v>0.70299999999999996</c:v>
                </c:pt>
                <c:pt idx="3">
                  <c:v>0.57199999999999995</c:v>
                </c:pt>
                <c:pt idx="4">
                  <c:v>0.80800000000000005</c:v>
                </c:pt>
                <c:pt idx="5">
                  <c:v>0.72649416909621001</c:v>
                </c:pt>
              </c:numCache>
            </c:numRef>
          </c:val>
        </c:ser>
        <c:ser>
          <c:idx val="1"/>
          <c:order val="1"/>
          <c:tx>
            <c:strRef>
              <c:f>'Gráfico GM 1'!$C$3</c:f>
              <c:strCache>
                <c:ptCount val="1"/>
                <c:pt idx="0">
                  <c:v>2011</c:v>
                </c:pt>
              </c:strCache>
            </c:strRef>
          </c:tx>
          <c:spPr>
            <a:solidFill>
              <a:schemeClr val="accent1">
                <a:shade val="65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1'!$A$4:$A$9</c:f>
              <c:strCache>
                <c:ptCount val="6"/>
                <c:pt idx="0">
                  <c:v>Norte </c:v>
                </c:pt>
                <c:pt idx="1">
                  <c:v>Nordeste</c:v>
                </c:pt>
                <c:pt idx="2">
                  <c:v>Sudeste</c:v>
                </c:pt>
                <c:pt idx="3">
                  <c:v>Sul</c:v>
                </c:pt>
                <c:pt idx="4">
                  <c:v>Centro-Oeste</c:v>
                </c:pt>
                <c:pt idx="5">
                  <c:v>Brasil</c:v>
                </c:pt>
              </c:strCache>
            </c:strRef>
          </c:cat>
          <c:val>
            <c:numRef>
              <c:f>'Gráfico GM 1'!$C$4:$C$9</c:f>
              <c:numCache>
                <c:formatCode>####.0%</c:formatCode>
                <c:ptCount val="6"/>
                <c:pt idx="0">
                  <c:v>0.81299999999999994</c:v>
                </c:pt>
                <c:pt idx="1">
                  <c:v>0.83099999999999996</c:v>
                </c:pt>
                <c:pt idx="2">
                  <c:v>0.73899999999999999</c:v>
                </c:pt>
                <c:pt idx="3">
                  <c:v>0.54900000000000004</c:v>
                </c:pt>
                <c:pt idx="4">
                  <c:v>0.86799999999999999</c:v>
                </c:pt>
                <c:pt idx="5">
                  <c:v>0.75498522895125597</c:v>
                </c:pt>
              </c:numCache>
            </c:numRef>
          </c:val>
        </c:ser>
        <c:ser>
          <c:idx val="2"/>
          <c:order val="2"/>
          <c:tx>
            <c:strRef>
              <c:f>'Gráfico GM 1'!$D$3</c:f>
              <c:strCache>
                <c:ptCount val="1"/>
                <c:pt idx="0">
                  <c:v>2012</c:v>
                </c:pt>
              </c:strCache>
            </c:strRef>
          </c:tx>
          <c:spPr>
            <a:solidFill>
              <a:schemeClr val="accent1">
                <a:shade val="82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1'!$A$4:$A$9</c:f>
              <c:strCache>
                <c:ptCount val="6"/>
                <c:pt idx="0">
                  <c:v>Norte </c:v>
                </c:pt>
                <c:pt idx="1">
                  <c:v>Nordeste</c:v>
                </c:pt>
                <c:pt idx="2">
                  <c:v>Sudeste</c:v>
                </c:pt>
                <c:pt idx="3">
                  <c:v>Sul</c:v>
                </c:pt>
                <c:pt idx="4">
                  <c:v>Centro-Oeste</c:v>
                </c:pt>
                <c:pt idx="5">
                  <c:v>Brasil</c:v>
                </c:pt>
              </c:strCache>
            </c:strRef>
          </c:cat>
          <c:val>
            <c:numRef>
              <c:f>'Gráfico GM 1'!$D$4:$D$9</c:f>
              <c:numCache>
                <c:formatCode>####.0%</c:formatCode>
                <c:ptCount val="6"/>
                <c:pt idx="0">
                  <c:v>0.8</c:v>
                </c:pt>
                <c:pt idx="1">
                  <c:v>0.84244562022339808</c:v>
                </c:pt>
                <c:pt idx="2">
                  <c:v>0.76229508196721307</c:v>
                </c:pt>
                <c:pt idx="3">
                  <c:v>0.611353711790393</c:v>
                </c:pt>
                <c:pt idx="4">
                  <c:v>0.8459821428571429</c:v>
                </c:pt>
                <c:pt idx="5">
                  <c:v>0.76556914393226705</c:v>
                </c:pt>
              </c:numCache>
            </c:numRef>
          </c:val>
        </c:ser>
        <c:ser>
          <c:idx val="3"/>
          <c:order val="3"/>
          <c:tx>
            <c:strRef>
              <c:f>'Gráfico GM 1'!$E$3</c:f>
              <c:strCache>
                <c:ptCount val="1"/>
                <c:pt idx="0">
                  <c:v>2013</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1'!$A$4:$A$9</c:f>
              <c:strCache>
                <c:ptCount val="6"/>
                <c:pt idx="0">
                  <c:v>Norte </c:v>
                </c:pt>
                <c:pt idx="1">
                  <c:v>Nordeste</c:v>
                </c:pt>
                <c:pt idx="2">
                  <c:v>Sudeste</c:v>
                </c:pt>
                <c:pt idx="3">
                  <c:v>Sul</c:v>
                </c:pt>
                <c:pt idx="4">
                  <c:v>Centro-Oeste</c:v>
                </c:pt>
                <c:pt idx="5">
                  <c:v>Brasil</c:v>
                </c:pt>
              </c:strCache>
            </c:strRef>
          </c:cat>
          <c:val>
            <c:numRef>
              <c:f>'Gráfico GM 1'!$E$4:$E$9</c:f>
              <c:numCache>
                <c:formatCode>####.0%</c:formatCode>
                <c:ptCount val="6"/>
                <c:pt idx="0">
                  <c:v>0.80769230769230771</c:v>
                </c:pt>
                <c:pt idx="1">
                  <c:v>0.82917139614074908</c:v>
                </c:pt>
                <c:pt idx="2">
                  <c:v>0.83933002481389574</c:v>
                </c:pt>
                <c:pt idx="3">
                  <c:v>0.64635193133047208</c:v>
                </c:pt>
                <c:pt idx="4">
                  <c:v>0.80911062906724507</c:v>
                </c:pt>
                <c:pt idx="5">
                  <c:v>0.78959941198088901</c:v>
                </c:pt>
              </c:numCache>
            </c:numRef>
          </c:val>
        </c:ser>
        <c:ser>
          <c:idx val="4"/>
          <c:order val="4"/>
          <c:tx>
            <c:strRef>
              <c:f>'Gráfico GM 1'!$F$3</c:f>
              <c:strCache>
                <c:ptCount val="1"/>
                <c:pt idx="0">
                  <c:v>2014</c:v>
                </c:pt>
              </c:strCache>
            </c:strRef>
          </c:tx>
          <c:spPr>
            <a:solidFill>
              <a:schemeClr val="accent1">
                <a:tint val="83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1'!$A$4:$A$9</c:f>
              <c:strCache>
                <c:ptCount val="6"/>
                <c:pt idx="0">
                  <c:v>Norte </c:v>
                </c:pt>
                <c:pt idx="1">
                  <c:v>Nordeste</c:v>
                </c:pt>
                <c:pt idx="2">
                  <c:v>Sudeste</c:v>
                </c:pt>
                <c:pt idx="3">
                  <c:v>Sul</c:v>
                </c:pt>
                <c:pt idx="4">
                  <c:v>Centro-Oeste</c:v>
                </c:pt>
                <c:pt idx="5">
                  <c:v>Brasil</c:v>
                </c:pt>
              </c:strCache>
            </c:strRef>
          </c:cat>
          <c:val>
            <c:numRef>
              <c:f>'Gráfico GM 1'!$F$4:$F$9</c:f>
              <c:numCache>
                <c:formatCode>####.0%</c:formatCode>
                <c:ptCount val="6"/>
                <c:pt idx="0">
                  <c:v>0.79500000000000004</c:v>
                </c:pt>
                <c:pt idx="1">
                  <c:v>0.83299999999999996</c:v>
                </c:pt>
                <c:pt idx="2">
                  <c:v>0.79200000000000004</c:v>
                </c:pt>
                <c:pt idx="3">
                  <c:v>0.63</c:v>
                </c:pt>
                <c:pt idx="4">
                  <c:v>0.84599999999999997</c:v>
                </c:pt>
                <c:pt idx="5">
                  <c:v>0.77518115942028998</c:v>
                </c:pt>
              </c:numCache>
            </c:numRef>
          </c:val>
        </c:ser>
        <c:ser>
          <c:idx val="5"/>
          <c:order val="5"/>
          <c:tx>
            <c:strRef>
              <c:f>'Gráfico GM 1'!$G$3</c:f>
              <c:strCache>
                <c:ptCount val="1"/>
                <c:pt idx="0">
                  <c:v>2015</c:v>
                </c:pt>
              </c:strCache>
            </c:strRef>
          </c:tx>
          <c:spPr>
            <a:solidFill>
              <a:schemeClr val="accent1">
                <a:tint val="65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1'!$A$4:$A$9</c:f>
              <c:strCache>
                <c:ptCount val="6"/>
                <c:pt idx="0">
                  <c:v>Norte </c:v>
                </c:pt>
                <c:pt idx="1">
                  <c:v>Nordeste</c:v>
                </c:pt>
                <c:pt idx="2">
                  <c:v>Sudeste</c:v>
                </c:pt>
                <c:pt idx="3">
                  <c:v>Sul</c:v>
                </c:pt>
                <c:pt idx="4">
                  <c:v>Centro-Oeste</c:v>
                </c:pt>
                <c:pt idx="5">
                  <c:v>Brasil</c:v>
                </c:pt>
              </c:strCache>
            </c:strRef>
          </c:cat>
          <c:val>
            <c:numRef>
              <c:f>'Gráfico GM 1'!$G$4:$G$9</c:f>
              <c:numCache>
                <c:formatCode>0.0%</c:formatCode>
                <c:ptCount val="6"/>
                <c:pt idx="0">
                  <c:v>0.8195991091314031</c:v>
                </c:pt>
                <c:pt idx="1">
                  <c:v>0.85360360360360366</c:v>
                </c:pt>
                <c:pt idx="2">
                  <c:v>0.79548229548229543</c:v>
                </c:pt>
                <c:pt idx="3">
                  <c:v>0.65818490245971162</c:v>
                </c:pt>
                <c:pt idx="4">
                  <c:v>0.86462882096069871</c:v>
                </c:pt>
                <c:pt idx="5">
                  <c:v>0.79254545454545455</c:v>
                </c:pt>
              </c:numCache>
            </c:numRef>
          </c:val>
        </c:ser>
        <c:ser>
          <c:idx val="6"/>
          <c:order val="6"/>
          <c:tx>
            <c:strRef>
              <c:f>'Gráfico GM 1'!$H$3</c:f>
              <c:strCache>
                <c:ptCount val="1"/>
                <c:pt idx="0">
                  <c:v>2016</c:v>
                </c:pt>
              </c:strCache>
            </c:strRef>
          </c:tx>
          <c:spPr>
            <a:solidFill>
              <a:schemeClr val="accent1">
                <a:tint val="48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1'!$A$4:$A$9</c:f>
              <c:strCache>
                <c:ptCount val="6"/>
                <c:pt idx="0">
                  <c:v>Norte </c:v>
                </c:pt>
                <c:pt idx="1">
                  <c:v>Nordeste</c:v>
                </c:pt>
                <c:pt idx="2">
                  <c:v>Sudeste</c:v>
                </c:pt>
                <c:pt idx="3">
                  <c:v>Sul</c:v>
                </c:pt>
                <c:pt idx="4">
                  <c:v>Centro-Oeste</c:v>
                </c:pt>
                <c:pt idx="5">
                  <c:v>Brasil</c:v>
                </c:pt>
              </c:strCache>
            </c:strRef>
          </c:cat>
          <c:val>
            <c:numRef>
              <c:f>'Gráfico GM 1'!$H$4:$H$9</c:f>
              <c:numCache>
                <c:formatCode>0.0%</c:formatCode>
                <c:ptCount val="6"/>
                <c:pt idx="0">
                  <c:v>0.82618510158013547</c:v>
                </c:pt>
                <c:pt idx="1">
                  <c:v>0.84320360970107167</c:v>
                </c:pt>
                <c:pt idx="2">
                  <c:v>0.78580171358629136</c:v>
                </c:pt>
                <c:pt idx="3">
                  <c:v>0.65646258503401356</c:v>
                </c:pt>
                <c:pt idx="4">
                  <c:v>0.84615384615384615</c:v>
                </c:pt>
                <c:pt idx="5">
                  <c:v>0.78489326765188838</c:v>
                </c:pt>
              </c:numCache>
            </c:numRef>
          </c:val>
        </c:ser>
        <c:dLbls>
          <c:dLblPos val="outEnd"/>
          <c:showLegendKey val="0"/>
          <c:showVal val="1"/>
          <c:showCatName val="0"/>
          <c:showSerName val="0"/>
          <c:showPercent val="0"/>
          <c:showBubbleSize val="0"/>
        </c:dLbls>
        <c:gapWidth val="219"/>
        <c:overlap val="-27"/>
        <c:axId val="191370208"/>
        <c:axId val="191370768"/>
      </c:barChart>
      <c:catAx>
        <c:axId val="19137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1370768"/>
        <c:crosses val="autoZero"/>
        <c:auto val="1"/>
        <c:lblAlgn val="ctr"/>
        <c:lblOffset val="100"/>
        <c:noMultiLvlLbl val="0"/>
      </c:catAx>
      <c:valAx>
        <c:axId val="191370768"/>
        <c:scaling>
          <c:orientation val="minMax"/>
        </c:scaling>
        <c:delete val="1"/>
        <c:axPos val="l"/>
        <c:numFmt formatCode="####.0%" sourceLinked="1"/>
        <c:majorTickMark val="none"/>
        <c:minorTickMark val="none"/>
        <c:tickLblPos val="nextTo"/>
        <c:crossAx val="191370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'Gráfico GM 10'!$B$3</c:f>
              <c:strCache>
                <c:ptCount val="1"/>
                <c:pt idx="0">
                  <c:v>2015</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10'!$A$4:$A$9</c:f>
              <c:strCache>
                <c:ptCount val="6"/>
                <c:pt idx="0">
                  <c:v>Norte</c:v>
                </c:pt>
                <c:pt idx="1">
                  <c:v>Nordeste</c:v>
                </c:pt>
                <c:pt idx="2">
                  <c:v>Sudeste</c:v>
                </c:pt>
                <c:pt idx="3">
                  <c:v>Sul</c:v>
                </c:pt>
                <c:pt idx="4">
                  <c:v>Centro-Oeste</c:v>
                </c:pt>
                <c:pt idx="5">
                  <c:v>Brasil </c:v>
                </c:pt>
              </c:strCache>
            </c:strRef>
          </c:cat>
          <c:val>
            <c:numRef>
              <c:f>'Gráfico GM 10'!$B$4:$B$9</c:f>
              <c:numCache>
                <c:formatCode>0.0%</c:formatCode>
                <c:ptCount val="6"/>
                <c:pt idx="0">
                  <c:v>8.6859688195991103E-2</c:v>
                </c:pt>
                <c:pt idx="1">
                  <c:v>0.17398648648648649</c:v>
                </c:pt>
                <c:pt idx="2">
                  <c:v>7.9975579975579969E-2</c:v>
                </c:pt>
                <c:pt idx="3">
                  <c:v>7.6335877862595422E-2</c:v>
                </c:pt>
                <c:pt idx="4">
                  <c:v>0.10262008733624454</c:v>
                </c:pt>
                <c:pt idx="5">
                  <c:v>0.112</c:v>
                </c:pt>
              </c:numCache>
            </c:numRef>
          </c:val>
        </c:ser>
        <c:ser>
          <c:idx val="1"/>
          <c:order val="1"/>
          <c:tx>
            <c:strRef>
              <c:f>'Gráfico GM 10'!$C$3</c:f>
              <c:strCache>
                <c:ptCount val="1"/>
                <c:pt idx="0">
                  <c:v>2016</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10'!$A$4:$A$9</c:f>
              <c:strCache>
                <c:ptCount val="6"/>
                <c:pt idx="0">
                  <c:v>Norte</c:v>
                </c:pt>
                <c:pt idx="1">
                  <c:v>Nordeste</c:v>
                </c:pt>
                <c:pt idx="2">
                  <c:v>Sudeste</c:v>
                </c:pt>
                <c:pt idx="3">
                  <c:v>Sul</c:v>
                </c:pt>
                <c:pt idx="4">
                  <c:v>Centro-Oeste</c:v>
                </c:pt>
                <c:pt idx="5">
                  <c:v>Brasil </c:v>
                </c:pt>
              </c:strCache>
            </c:strRef>
          </c:cat>
          <c:val>
            <c:numRef>
              <c:f>'Gráfico GM 10'!$C$4:$C$9</c:f>
              <c:numCache>
                <c:formatCode>0.0%</c:formatCode>
                <c:ptCount val="6"/>
                <c:pt idx="0">
                  <c:v>8.35214446952596E-2</c:v>
                </c:pt>
                <c:pt idx="1">
                  <c:v>0.16074450084602368</c:v>
                </c:pt>
                <c:pt idx="2">
                  <c:v>7.9559363525091797E-2</c:v>
                </c:pt>
                <c:pt idx="3">
                  <c:v>8.5884353741496597E-2</c:v>
                </c:pt>
                <c:pt idx="4">
                  <c:v>7.6923076923076927E-2</c:v>
                </c:pt>
                <c:pt idx="5">
                  <c:v>0.10727969348659004</c:v>
                </c:pt>
              </c:numCache>
            </c:numRef>
          </c:val>
        </c:ser>
        <c:dLbls>
          <c:dLblPos val="outEnd"/>
          <c:showLegendKey val="0"/>
          <c:showVal val="1"/>
          <c:showCatName val="0"/>
          <c:showSerName val="0"/>
          <c:showPercent val="0"/>
          <c:showBubbleSize val="0"/>
        </c:dLbls>
        <c:gapWidth val="219"/>
        <c:overlap val="-27"/>
        <c:axId val="193628016"/>
        <c:axId val="193628576"/>
      </c:barChart>
      <c:catAx>
        <c:axId val="19362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193628576"/>
        <c:crosses val="autoZero"/>
        <c:auto val="1"/>
        <c:lblAlgn val="ctr"/>
        <c:lblOffset val="100"/>
        <c:noMultiLvlLbl val="0"/>
      </c:catAx>
      <c:valAx>
        <c:axId val="193628576"/>
        <c:scaling>
          <c:orientation val="minMax"/>
        </c:scaling>
        <c:delete val="1"/>
        <c:axPos val="l"/>
        <c:numFmt formatCode="0.0%" sourceLinked="1"/>
        <c:majorTickMark val="none"/>
        <c:minorTickMark val="none"/>
        <c:tickLblPos val="nextTo"/>
        <c:crossAx val="1936280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1.647940074906367E-2"/>
          <c:y val="8.0930690192219951E-3"/>
          <c:w val="0.96704119850187265"/>
          <c:h val="0.79616203726125445"/>
        </c:manualLayout>
      </c:layout>
      <c:barChart>
        <c:barDir val="col"/>
        <c:grouping val="stacked"/>
        <c:varyColors val="0"/>
        <c:ser>
          <c:idx val="3"/>
          <c:order val="0"/>
          <c:tx>
            <c:strRef>
              <c:f>'Gráfico GM 11'!$E$4</c:f>
              <c:strCache>
                <c:ptCount val="1"/>
                <c:pt idx="0">
                  <c:v>Não realiza</c:v>
                </c:pt>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11'!$A$5:$A$12</c:f>
              <c:strCache>
                <c:ptCount val="8"/>
                <c:pt idx="0">
                  <c:v>No domicílio das famílias</c:v>
                </c:pt>
                <c:pt idx="1">
                  <c:v>Nos CRAS</c:v>
                </c:pt>
                <c:pt idx="2">
                  <c:v>Na sede do órgão gestor/Secretaria de Assistência</c:v>
                </c:pt>
                <c:pt idx="3">
                  <c:v>Em unidades móveis ou postos temporários</c:v>
                </c:pt>
                <c:pt idx="4">
                  <c:v>Em unidades/postos fixos exclusivos para cadastramento</c:v>
                </c:pt>
                <c:pt idx="5">
                  <c:v>Em outras unidades da Assistência Social</c:v>
                </c:pt>
                <c:pt idx="6">
                  <c:v>Outros</c:v>
                </c:pt>
                <c:pt idx="7">
                  <c:v>Em unidades de outras políticas públicas</c:v>
                </c:pt>
              </c:strCache>
            </c:strRef>
          </c:cat>
          <c:val>
            <c:numRef>
              <c:f>'Gráfico GM 11'!$E$5:$E$12</c:f>
              <c:numCache>
                <c:formatCode>#,##0</c:formatCode>
                <c:ptCount val="8"/>
                <c:pt idx="0">
                  <c:v>1863</c:v>
                </c:pt>
                <c:pt idx="1">
                  <c:v>1989</c:v>
                </c:pt>
                <c:pt idx="2">
                  <c:v>2532</c:v>
                </c:pt>
                <c:pt idx="3">
                  <c:v>4333</c:v>
                </c:pt>
                <c:pt idx="4">
                  <c:v>4352</c:v>
                </c:pt>
                <c:pt idx="5">
                  <c:v>4839</c:v>
                </c:pt>
                <c:pt idx="6">
                  <c:v>4927</c:v>
                </c:pt>
                <c:pt idx="7">
                  <c:v>5080</c:v>
                </c:pt>
              </c:numCache>
            </c:numRef>
          </c:val>
        </c:ser>
        <c:ser>
          <c:idx val="2"/>
          <c:order val="1"/>
          <c:tx>
            <c:strRef>
              <c:f>'Gráfico GM 11'!$D$4</c:f>
              <c:strCache>
                <c:ptCount val="1"/>
                <c:pt idx="0">
                  <c:v>Ambos</c:v>
                </c:pt>
              </c:strCache>
            </c:strRef>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11'!$A$5:$A$12</c:f>
              <c:strCache>
                <c:ptCount val="8"/>
                <c:pt idx="0">
                  <c:v>No domicílio das famílias</c:v>
                </c:pt>
                <c:pt idx="1">
                  <c:v>Nos CRAS</c:v>
                </c:pt>
                <c:pt idx="2">
                  <c:v>Na sede do órgão gestor/Secretaria de Assistência</c:v>
                </c:pt>
                <c:pt idx="3">
                  <c:v>Em unidades móveis ou postos temporários</c:v>
                </c:pt>
                <c:pt idx="4">
                  <c:v>Em unidades/postos fixos exclusivos para cadastramento</c:v>
                </c:pt>
                <c:pt idx="5">
                  <c:v>Em outras unidades da Assistência Social</c:v>
                </c:pt>
                <c:pt idx="6">
                  <c:v>Outros</c:v>
                </c:pt>
                <c:pt idx="7">
                  <c:v>Em unidades de outras políticas públicas</c:v>
                </c:pt>
              </c:strCache>
            </c:strRef>
          </c:cat>
          <c:val>
            <c:numRef>
              <c:f>'Gráfico GM 11'!$D$5:$D$12</c:f>
              <c:numCache>
                <c:formatCode>#,##0</c:formatCode>
                <c:ptCount val="8"/>
                <c:pt idx="0">
                  <c:v>2326</c:v>
                </c:pt>
                <c:pt idx="1">
                  <c:v>2531</c:v>
                </c:pt>
                <c:pt idx="2">
                  <c:v>2434</c:v>
                </c:pt>
                <c:pt idx="3">
                  <c:v>787</c:v>
                </c:pt>
                <c:pt idx="4">
                  <c:v>833</c:v>
                </c:pt>
                <c:pt idx="5">
                  <c:v>399</c:v>
                </c:pt>
                <c:pt idx="6">
                  <c:v>357</c:v>
                </c:pt>
                <c:pt idx="7">
                  <c:v>241</c:v>
                </c:pt>
              </c:numCache>
            </c:numRef>
          </c:val>
        </c:ser>
        <c:ser>
          <c:idx val="1"/>
          <c:order val="2"/>
          <c:tx>
            <c:strRef>
              <c:f>'Gráfico GM 11'!$C$4</c:f>
              <c:strCache>
                <c:ptCount val="1"/>
                <c:pt idx="0">
                  <c:v>Atualização Cadastral</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11'!$A$5:$A$12</c:f>
              <c:strCache>
                <c:ptCount val="8"/>
                <c:pt idx="0">
                  <c:v>No domicílio das famílias</c:v>
                </c:pt>
                <c:pt idx="1">
                  <c:v>Nos CRAS</c:v>
                </c:pt>
                <c:pt idx="2">
                  <c:v>Na sede do órgão gestor/Secretaria de Assistência</c:v>
                </c:pt>
                <c:pt idx="3">
                  <c:v>Em unidades móveis ou postos temporários</c:v>
                </c:pt>
                <c:pt idx="4">
                  <c:v>Em unidades/postos fixos exclusivos para cadastramento</c:v>
                </c:pt>
                <c:pt idx="5">
                  <c:v>Em outras unidades da Assistência Social</c:v>
                </c:pt>
                <c:pt idx="6">
                  <c:v>Outros</c:v>
                </c:pt>
                <c:pt idx="7">
                  <c:v>Em unidades de outras políticas públicas</c:v>
                </c:pt>
              </c:strCache>
            </c:strRef>
          </c:cat>
          <c:val>
            <c:numRef>
              <c:f>'Gráfico GM 11'!$C$5:$C$12</c:f>
              <c:numCache>
                <c:formatCode>#,##0</c:formatCode>
                <c:ptCount val="8"/>
                <c:pt idx="0">
                  <c:v>669</c:v>
                </c:pt>
                <c:pt idx="1">
                  <c:v>283</c:v>
                </c:pt>
                <c:pt idx="2">
                  <c:v>137</c:v>
                </c:pt>
                <c:pt idx="3">
                  <c:v>179</c:v>
                </c:pt>
                <c:pt idx="4">
                  <c:v>89</c:v>
                </c:pt>
                <c:pt idx="5">
                  <c:v>91</c:v>
                </c:pt>
                <c:pt idx="6">
                  <c:v>67</c:v>
                </c:pt>
                <c:pt idx="7">
                  <c:v>82</c:v>
                </c:pt>
              </c:numCache>
            </c:numRef>
          </c:val>
        </c:ser>
        <c:ser>
          <c:idx val="0"/>
          <c:order val="3"/>
          <c:tx>
            <c:strRef>
              <c:f>'Gráfico GM 11'!$B$4</c:f>
              <c:strCache>
                <c:ptCount val="1"/>
                <c:pt idx="0">
                  <c:v>Cadastramento</c:v>
                </c:pt>
              </c:strCache>
            </c:strRef>
          </c:tx>
          <c:spPr>
            <a:solidFill>
              <a:schemeClr val="accent1">
                <a:tint val="58000"/>
              </a:schemeClr>
            </a:solidFill>
            <a:ln>
              <a:noFill/>
            </a:ln>
            <a:effectLst/>
          </c:spPr>
          <c:invertIfNegative val="0"/>
          <c:dLbls>
            <c:dLbl>
              <c:idx val="7"/>
              <c:layout>
                <c:manualLayout>
                  <c:x val="0"/>
                  <c:y val="-1.2066365007541479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11'!$A$5:$A$12</c:f>
              <c:strCache>
                <c:ptCount val="8"/>
                <c:pt idx="0">
                  <c:v>No domicílio das famílias</c:v>
                </c:pt>
                <c:pt idx="1">
                  <c:v>Nos CRAS</c:v>
                </c:pt>
                <c:pt idx="2">
                  <c:v>Na sede do órgão gestor/Secretaria de Assistência</c:v>
                </c:pt>
                <c:pt idx="3">
                  <c:v>Em unidades móveis ou postos temporários</c:v>
                </c:pt>
                <c:pt idx="4">
                  <c:v>Em unidades/postos fixos exclusivos para cadastramento</c:v>
                </c:pt>
                <c:pt idx="5">
                  <c:v>Em outras unidades da Assistência Social</c:v>
                </c:pt>
                <c:pt idx="6">
                  <c:v>Outros</c:v>
                </c:pt>
                <c:pt idx="7">
                  <c:v>Em unidades de outras políticas públicas</c:v>
                </c:pt>
              </c:strCache>
            </c:strRef>
          </c:cat>
          <c:val>
            <c:numRef>
              <c:f>'Gráfico GM 11'!$B$5:$B$12</c:f>
              <c:numCache>
                <c:formatCode>#,##0</c:formatCode>
                <c:ptCount val="8"/>
                <c:pt idx="0">
                  <c:v>623</c:v>
                </c:pt>
                <c:pt idx="1">
                  <c:v>678</c:v>
                </c:pt>
                <c:pt idx="2">
                  <c:v>377</c:v>
                </c:pt>
                <c:pt idx="3">
                  <c:v>182</c:v>
                </c:pt>
                <c:pt idx="4">
                  <c:v>207</c:v>
                </c:pt>
                <c:pt idx="5">
                  <c:v>152</c:v>
                </c:pt>
                <c:pt idx="6">
                  <c:v>130</c:v>
                </c:pt>
                <c:pt idx="7">
                  <c:v>78</c:v>
                </c:pt>
              </c:numCache>
            </c:numRef>
          </c:val>
        </c:ser>
        <c:dLbls>
          <c:dLblPos val="ctr"/>
          <c:showLegendKey val="0"/>
          <c:showVal val="1"/>
          <c:showCatName val="0"/>
          <c:showSerName val="0"/>
          <c:showPercent val="0"/>
          <c:showBubbleSize val="0"/>
        </c:dLbls>
        <c:gapWidth val="150"/>
        <c:overlap val="100"/>
        <c:axId val="193633056"/>
        <c:axId val="193633616"/>
      </c:barChart>
      <c:catAx>
        <c:axId val="19363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crossAx val="193633616"/>
        <c:crosses val="autoZero"/>
        <c:auto val="1"/>
        <c:lblAlgn val="ctr"/>
        <c:lblOffset val="100"/>
        <c:noMultiLvlLbl val="0"/>
      </c:catAx>
      <c:valAx>
        <c:axId val="193633616"/>
        <c:scaling>
          <c:orientation val="minMax"/>
        </c:scaling>
        <c:delete val="1"/>
        <c:axPos val="l"/>
        <c:numFmt formatCode="#,##0" sourceLinked="1"/>
        <c:majorTickMark val="none"/>
        <c:minorTickMark val="none"/>
        <c:tickLblPos val="nextTo"/>
        <c:crossAx val="1936330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dPt>
            <c:idx val="0"/>
            <c:bubble3D val="0"/>
            <c:spPr>
              <a:solidFill>
                <a:schemeClr val="accent1">
                  <a:shade val="50000"/>
                </a:schemeClr>
              </a:solidFill>
              <a:ln>
                <a:noFill/>
              </a:ln>
              <a:effectLst/>
            </c:spPr>
          </c:dPt>
          <c:dPt>
            <c:idx val="1"/>
            <c:bubble3D val="0"/>
            <c:spPr>
              <a:solidFill>
                <a:schemeClr val="accent1">
                  <a:shade val="70000"/>
                </a:schemeClr>
              </a:solidFill>
              <a:ln>
                <a:noFill/>
              </a:ln>
              <a:effectLst/>
            </c:spPr>
          </c:dPt>
          <c:dPt>
            <c:idx val="2"/>
            <c:bubble3D val="0"/>
            <c:spPr>
              <a:solidFill>
                <a:schemeClr val="accent1">
                  <a:shade val="90000"/>
                </a:schemeClr>
              </a:solidFill>
              <a:ln>
                <a:noFill/>
              </a:ln>
              <a:effectLst/>
            </c:spPr>
          </c:dPt>
          <c:dPt>
            <c:idx val="3"/>
            <c:bubble3D val="0"/>
            <c:spPr>
              <a:solidFill>
                <a:schemeClr val="accent1">
                  <a:tint val="90000"/>
                </a:schemeClr>
              </a:solidFill>
              <a:ln>
                <a:noFill/>
              </a:ln>
              <a:effectLst/>
            </c:spPr>
          </c:dPt>
          <c:dPt>
            <c:idx val="4"/>
            <c:bubble3D val="0"/>
            <c:spPr>
              <a:solidFill>
                <a:schemeClr val="accent1">
                  <a:tint val="70000"/>
                </a:schemeClr>
              </a:solidFill>
              <a:ln>
                <a:noFill/>
              </a:ln>
              <a:effectLst/>
            </c:spPr>
          </c:dPt>
          <c:dPt>
            <c:idx val="5"/>
            <c:bubble3D val="0"/>
            <c:spPr>
              <a:solidFill>
                <a:schemeClr val="accent1">
                  <a:tint val="5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'Gráfico GE 12'!$A$4:$A$9</c:f>
              <c:strCache>
                <c:ptCount val="6"/>
                <c:pt idx="0">
                  <c:v>Secretaria estadual exclusiva da área de Assistência Social</c:v>
                </c:pt>
                <c:pt idx="1">
                  <c:v>Secretaria estadual em conjunto com uma política setorial</c:v>
                </c:pt>
                <c:pt idx="2">
                  <c:v>Secretaria estadual em conjunto com duas políticas setoriais</c:v>
                </c:pt>
                <c:pt idx="3">
                  <c:v>Secretaria estadual em conjunto com três políticas setoriais</c:v>
                </c:pt>
                <c:pt idx="4">
                  <c:v>Secretaria estadual em conjunto com quatro políticas setoriais</c:v>
                </c:pt>
                <c:pt idx="5">
                  <c:v>Secretaria estadual em conjunto com cinco ou mais políticas setoriais</c:v>
                </c:pt>
              </c:strCache>
            </c:strRef>
          </c:cat>
          <c:val>
            <c:numRef>
              <c:f>'Gráfico GE 12'!$B$4:$B$9</c:f>
              <c:numCache>
                <c:formatCode>0.0%</c:formatCode>
                <c:ptCount val="6"/>
                <c:pt idx="0">
                  <c:v>0.19230769230769232</c:v>
                </c:pt>
                <c:pt idx="1">
                  <c:v>0.26923076923076922</c:v>
                </c:pt>
                <c:pt idx="2">
                  <c:v>0.26923076923076922</c:v>
                </c:pt>
                <c:pt idx="3">
                  <c:v>7.6923076923076927E-2</c:v>
                </c:pt>
                <c:pt idx="4">
                  <c:v>0.15384615384615385</c:v>
                </c:pt>
                <c:pt idx="5">
                  <c:v>3.8461538461538464E-2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3.9162518478293655E-2"/>
          <c:y val="4.9723302659456731E-3"/>
          <c:w val="0.90606718221524973"/>
          <c:h val="0.79913986655282543"/>
        </c:manualLayout>
      </c:layout>
      <c:barChart>
        <c:barDir val="col"/>
        <c:grouping val="stacked"/>
        <c:varyColors val="0"/>
        <c:ser>
          <c:idx val="0"/>
          <c:order val="0"/>
          <c:tx>
            <c:strRef>
              <c:f>'Gráfico GE 13'!$A$14</c:f>
              <c:strCache>
                <c:ptCount val="1"/>
                <c:pt idx="0">
                  <c:v>Até 2011</c:v>
                </c:pt>
              </c:strCache>
            </c:strRef>
          </c:tx>
          <c:spPr>
            <a:solidFill>
              <a:schemeClr val="accent1">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GE 13'!$B$13:$D$13</c:f>
              <c:strCache>
                <c:ptCount val="3"/>
                <c:pt idx="0">
                  <c:v>Última atualização do PEAS</c:v>
                </c:pt>
                <c:pt idx="1">
                  <c:v>Última atualização da Lei Estadual de regulamentação do SUAS</c:v>
                </c:pt>
                <c:pt idx="2">
                  <c:v>Última atualização do Plano Estadual de Capacitação</c:v>
                </c:pt>
              </c:strCache>
            </c:strRef>
          </c:cat>
          <c:val>
            <c:numRef>
              <c:f>'Gráfico GE 13'!$B$14:$D$14</c:f>
              <c:numCache>
                <c:formatCode>0.0%</c:formatCode>
                <c:ptCount val="3"/>
                <c:pt idx="0">
                  <c:v>0.19230769230769201</c:v>
                </c:pt>
                <c:pt idx="1">
                  <c:v>3.8461538461538464E-2</c:v>
                </c:pt>
                <c:pt idx="2">
                  <c:v>7.6923076923076927E-2</c:v>
                </c:pt>
              </c:numCache>
            </c:numRef>
          </c:val>
        </c:ser>
        <c:ser>
          <c:idx val="1"/>
          <c:order val="1"/>
          <c:tx>
            <c:strRef>
              <c:f>'Gráfico GE 13'!$A$15</c:f>
              <c:strCache>
                <c:ptCount val="1"/>
                <c:pt idx="0">
                  <c:v>2012</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GE 13'!$B$13:$D$13</c:f>
              <c:strCache>
                <c:ptCount val="3"/>
                <c:pt idx="0">
                  <c:v>Última atualização do PEAS</c:v>
                </c:pt>
                <c:pt idx="1">
                  <c:v>Última atualização da Lei Estadual de regulamentação do SUAS</c:v>
                </c:pt>
                <c:pt idx="2">
                  <c:v>Última atualização do Plano Estadual de Capacitação</c:v>
                </c:pt>
              </c:strCache>
            </c:strRef>
          </c:cat>
          <c:val>
            <c:numRef>
              <c:f>'Gráfico GE 13'!$B$15:$D$15</c:f>
              <c:numCache>
                <c:formatCode>0.0%</c:formatCode>
                <c:ptCount val="3"/>
                <c:pt idx="0">
                  <c:v>0.11538461538461539</c:v>
                </c:pt>
                <c:pt idx="1">
                  <c:v>3.8461538461538464E-2</c:v>
                </c:pt>
                <c:pt idx="2">
                  <c:v>0.23076923076923078</c:v>
                </c:pt>
              </c:numCache>
            </c:numRef>
          </c:val>
        </c:ser>
        <c:ser>
          <c:idx val="2"/>
          <c:order val="2"/>
          <c:tx>
            <c:strRef>
              <c:f>'Gráfico GE 13'!$A$16</c:f>
              <c:strCache>
                <c:ptCount val="1"/>
                <c:pt idx="0">
                  <c:v>2013</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GE 13'!$B$13:$D$13</c:f>
              <c:strCache>
                <c:ptCount val="3"/>
                <c:pt idx="0">
                  <c:v>Última atualização do PEAS</c:v>
                </c:pt>
                <c:pt idx="1">
                  <c:v>Última atualização da Lei Estadual de regulamentação do SUAS</c:v>
                </c:pt>
                <c:pt idx="2">
                  <c:v>Última atualização do Plano Estadual de Capacitação</c:v>
                </c:pt>
              </c:strCache>
            </c:strRef>
          </c:cat>
          <c:val>
            <c:numRef>
              <c:f>'Gráfico GE 13'!$B$16:$D$16</c:f>
              <c:numCache>
                <c:formatCode>0.0%</c:formatCode>
                <c:ptCount val="3"/>
                <c:pt idx="0">
                  <c:v>7.6923076923076927E-2</c:v>
                </c:pt>
                <c:pt idx="2">
                  <c:v>7.6923076923076927E-2</c:v>
                </c:pt>
              </c:numCache>
            </c:numRef>
          </c:val>
        </c:ser>
        <c:ser>
          <c:idx val="3"/>
          <c:order val="3"/>
          <c:tx>
            <c:strRef>
              <c:f>'Gráfico GE 13'!$A$17</c:f>
              <c:strCache>
                <c:ptCount val="1"/>
                <c:pt idx="0">
                  <c:v>2014</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GE 13'!$B$13:$D$13</c:f>
              <c:strCache>
                <c:ptCount val="3"/>
                <c:pt idx="0">
                  <c:v>Última atualização do PEAS</c:v>
                </c:pt>
                <c:pt idx="1">
                  <c:v>Última atualização da Lei Estadual de regulamentação do SUAS</c:v>
                </c:pt>
                <c:pt idx="2">
                  <c:v>Última atualização do Plano Estadual de Capacitação</c:v>
                </c:pt>
              </c:strCache>
            </c:strRef>
          </c:cat>
          <c:val>
            <c:numRef>
              <c:f>'Gráfico GE 13'!$B$17:$D$17</c:f>
              <c:numCache>
                <c:formatCode>0.0%</c:formatCode>
                <c:ptCount val="3"/>
                <c:pt idx="0">
                  <c:v>7.6923076923076927E-2</c:v>
                </c:pt>
              </c:numCache>
            </c:numRef>
          </c:val>
        </c:ser>
        <c:ser>
          <c:idx val="4"/>
          <c:order val="4"/>
          <c:tx>
            <c:strRef>
              <c:f>'Gráfico GE 13'!$A$18</c:f>
              <c:strCache>
                <c:ptCount val="1"/>
                <c:pt idx="0">
                  <c:v>2015</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GE 13'!$B$13:$D$13</c:f>
              <c:strCache>
                <c:ptCount val="3"/>
                <c:pt idx="0">
                  <c:v>Última atualização do PEAS</c:v>
                </c:pt>
                <c:pt idx="1">
                  <c:v>Última atualização da Lei Estadual de regulamentação do SUAS</c:v>
                </c:pt>
                <c:pt idx="2">
                  <c:v>Última atualização do Plano Estadual de Capacitação</c:v>
                </c:pt>
              </c:strCache>
            </c:strRef>
          </c:cat>
          <c:val>
            <c:numRef>
              <c:f>'Gráfico GE 13'!$B$18:$D$18</c:f>
              <c:numCache>
                <c:formatCode>0.0%</c:formatCode>
                <c:ptCount val="3"/>
                <c:pt idx="0">
                  <c:v>3.8461538461538464E-2</c:v>
                </c:pt>
                <c:pt idx="1">
                  <c:v>3.8461538461538464E-2</c:v>
                </c:pt>
                <c:pt idx="2">
                  <c:v>0.15384615384615385</c:v>
                </c:pt>
              </c:numCache>
            </c:numRef>
          </c:val>
        </c:ser>
        <c:ser>
          <c:idx val="5"/>
          <c:order val="5"/>
          <c:tx>
            <c:strRef>
              <c:f>'Gráfico GE 13'!$A$19</c:f>
              <c:strCache>
                <c:ptCount val="1"/>
                <c:pt idx="0">
                  <c:v>2016</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GE 13'!$B$13:$D$13</c:f>
              <c:strCache>
                <c:ptCount val="3"/>
                <c:pt idx="0">
                  <c:v>Última atualização do PEAS</c:v>
                </c:pt>
                <c:pt idx="1">
                  <c:v>Última atualização da Lei Estadual de regulamentação do SUAS</c:v>
                </c:pt>
                <c:pt idx="2">
                  <c:v>Última atualização do Plano Estadual de Capacitação</c:v>
                </c:pt>
              </c:strCache>
            </c:strRef>
          </c:cat>
          <c:val>
            <c:numRef>
              <c:f>'Gráfico GE 13'!$B$19:$D$19</c:f>
              <c:numCache>
                <c:formatCode>0.0%</c:formatCode>
                <c:ptCount val="3"/>
                <c:pt idx="0">
                  <c:v>0.34615384615384615</c:v>
                </c:pt>
                <c:pt idx="1">
                  <c:v>3.8461538461538464E-2</c:v>
                </c:pt>
                <c:pt idx="2">
                  <c:v>0.38461538461538464</c:v>
                </c:pt>
              </c:numCache>
            </c:numRef>
          </c:val>
        </c:ser>
        <c:dLbls>
          <c:dLblPos val="ctr"/>
          <c:showLegendKey val="0"/>
          <c:showVal val="1"/>
          <c:showCatName val="0"/>
          <c:showSerName val="0"/>
          <c:showPercent val="0"/>
          <c:showBubbleSize val="0"/>
        </c:dLbls>
        <c:gapWidth val="150"/>
        <c:overlap val="100"/>
        <c:axId val="193581232"/>
        <c:axId val="193581792"/>
      </c:barChart>
      <c:catAx>
        <c:axId val="19358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crossAx val="193581792"/>
        <c:crosses val="autoZero"/>
        <c:auto val="1"/>
        <c:lblAlgn val="ctr"/>
        <c:lblOffset val="100"/>
        <c:noMultiLvlLbl val="0"/>
      </c:catAx>
      <c:valAx>
        <c:axId val="193581792"/>
        <c:scaling>
          <c:orientation val="minMax"/>
        </c:scaling>
        <c:delete val="1"/>
        <c:axPos val="l"/>
        <c:numFmt formatCode="0.0%" sourceLinked="1"/>
        <c:majorTickMark val="none"/>
        <c:minorTickMark val="none"/>
        <c:tickLblPos val="nextTo"/>
        <c:crossAx val="193581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0"/>
          <c:order val="0"/>
          <c:tx>
            <c:strRef>
              <c:f>'Gráfico GE 14'!$B$4</c:f>
              <c:strCache>
                <c:ptCount val="1"/>
                <c:pt idx="0">
                  <c:v>2014</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GE 14'!$A$5:$A$9</c:f>
              <c:strCache>
                <c:ptCount val="5"/>
                <c:pt idx="0">
                  <c:v> Sim, a totalidade dos recursos próprios é registrada no FEAS </c:v>
                </c:pt>
                <c:pt idx="1">
                  <c:v> Sim, a maior parte dos recursos próprios é registrada no FEAS </c:v>
                </c:pt>
                <c:pt idx="2">
                  <c:v> Sim, a metade dos recursos próprios é registrada no FEAS </c:v>
                </c:pt>
                <c:pt idx="3">
                  <c:v> Sim, a menor parte dos recursos próprios é registrada no FEAS </c:v>
                </c:pt>
                <c:pt idx="4">
                  <c:v>Não, os recursos próprios do ESTADO não são registrados no FEAS.</c:v>
                </c:pt>
              </c:strCache>
            </c:strRef>
          </c:cat>
          <c:val>
            <c:numRef>
              <c:f>'Gráfico GE 14'!$B$5:$B$9</c:f>
              <c:numCache>
                <c:formatCode>0.0%</c:formatCode>
                <c:ptCount val="5"/>
                <c:pt idx="0">
                  <c:v>0.61538461538461497</c:v>
                </c:pt>
                <c:pt idx="1">
                  <c:v>0.230769230769231</c:v>
                </c:pt>
                <c:pt idx="2">
                  <c:v>0</c:v>
                </c:pt>
                <c:pt idx="3">
                  <c:v>0.15384615384615399</c:v>
                </c:pt>
                <c:pt idx="4">
                  <c:v>0</c:v>
                </c:pt>
              </c:numCache>
            </c:numRef>
          </c:val>
        </c:ser>
        <c:ser>
          <c:idx val="1"/>
          <c:order val="1"/>
          <c:tx>
            <c:strRef>
              <c:f>'Gráfico GE 14'!$C$4</c:f>
              <c:strCache>
                <c:ptCount val="1"/>
                <c:pt idx="0">
                  <c:v>2015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GE 14'!$A$5:$A$9</c:f>
              <c:strCache>
                <c:ptCount val="5"/>
                <c:pt idx="0">
                  <c:v> Sim, a totalidade dos recursos próprios é registrada no FEAS </c:v>
                </c:pt>
                <c:pt idx="1">
                  <c:v> Sim, a maior parte dos recursos próprios é registrada no FEAS </c:v>
                </c:pt>
                <c:pt idx="2">
                  <c:v> Sim, a metade dos recursos próprios é registrada no FEAS </c:v>
                </c:pt>
                <c:pt idx="3">
                  <c:v> Sim, a menor parte dos recursos próprios é registrada no FEAS </c:v>
                </c:pt>
                <c:pt idx="4">
                  <c:v>Não, os recursos próprios do ESTADO não são registrados no FEAS.</c:v>
                </c:pt>
              </c:strCache>
            </c:strRef>
          </c:cat>
          <c:val>
            <c:numRef>
              <c:f>'Gráfico GE 14'!$C$5:$C$9</c:f>
              <c:numCache>
                <c:formatCode>0.0%</c:formatCode>
                <c:ptCount val="5"/>
                <c:pt idx="0">
                  <c:v>0.65384615384615397</c:v>
                </c:pt>
                <c:pt idx="1">
                  <c:v>0.19230769230769201</c:v>
                </c:pt>
                <c:pt idx="2">
                  <c:v>3.8461538461538498E-2</c:v>
                </c:pt>
                <c:pt idx="3">
                  <c:v>7.69230769230769E-2</c:v>
                </c:pt>
                <c:pt idx="4">
                  <c:v>3.8461538461538498E-2</c:v>
                </c:pt>
              </c:numCache>
            </c:numRef>
          </c:val>
        </c:ser>
        <c:ser>
          <c:idx val="2"/>
          <c:order val="2"/>
          <c:tx>
            <c:strRef>
              <c:f>'Gráfico GE 14'!$D$4</c:f>
              <c:strCache>
                <c:ptCount val="1"/>
                <c:pt idx="0">
                  <c:v>2016</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GE 14'!$A$5:$A$9</c:f>
              <c:strCache>
                <c:ptCount val="5"/>
                <c:pt idx="0">
                  <c:v> Sim, a totalidade dos recursos próprios é registrada no FEAS </c:v>
                </c:pt>
                <c:pt idx="1">
                  <c:v> Sim, a maior parte dos recursos próprios é registrada no FEAS </c:v>
                </c:pt>
                <c:pt idx="2">
                  <c:v> Sim, a metade dos recursos próprios é registrada no FEAS </c:v>
                </c:pt>
                <c:pt idx="3">
                  <c:v> Sim, a menor parte dos recursos próprios é registrada no FEAS </c:v>
                </c:pt>
                <c:pt idx="4">
                  <c:v>Não, os recursos próprios do ESTADO não são registrados no FEAS.</c:v>
                </c:pt>
              </c:strCache>
            </c:strRef>
          </c:cat>
          <c:val>
            <c:numRef>
              <c:f>'Gráfico GE 14'!$D$5:$D$9</c:f>
              <c:numCache>
                <c:formatCode>0.0%</c:formatCode>
                <c:ptCount val="5"/>
                <c:pt idx="0">
                  <c:v>0.57692307692307698</c:v>
                </c:pt>
                <c:pt idx="1">
                  <c:v>0.269230769230769</c:v>
                </c:pt>
                <c:pt idx="2">
                  <c:v>3.8461538461538498E-2</c:v>
                </c:pt>
                <c:pt idx="3">
                  <c:v>0.115384615384615</c:v>
                </c:pt>
                <c:pt idx="4">
                  <c:v>0</c:v>
                </c:pt>
              </c:numCache>
            </c:numRef>
          </c:val>
        </c:ser>
        <c:dLbls>
          <c:dLblPos val="outEnd"/>
          <c:showLegendKey val="0"/>
          <c:showVal val="1"/>
          <c:showCatName val="0"/>
          <c:showSerName val="0"/>
          <c:showPercent val="0"/>
          <c:showBubbleSize val="0"/>
        </c:dLbls>
        <c:gapWidth val="182"/>
        <c:axId val="236572928"/>
        <c:axId val="236573488"/>
      </c:barChart>
      <c:catAx>
        <c:axId val="236572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6573488"/>
        <c:crosses val="autoZero"/>
        <c:auto val="1"/>
        <c:lblAlgn val="ctr"/>
        <c:lblOffset val="100"/>
        <c:noMultiLvlLbl val="0"/>
      </c:catAx>
      <c:valAx>
        <c:axId val="236573488"/>
        <c:scaling>
          <c:orientation val="minMax"/>
        </c:scaling>
        <c:delete val="1"/>
        <c:axPos val="b"/>
        <c:numFmt formatCode="0.0%" sourceLinked="1"/>
        <c:majorTickMark val="none"/>
        <c:minorTickMark val="none"/>
        <c:tickLblPos val="nextTo"/>
        <c:crossAx val="2365729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'Gráfico GE 15'!$A$13</c:f>
              <c:strCache>
                <c:ptCount val="1"/>
                <c:pt idx="0">
                  <c:v> Não realiza</c:v>
                </c:pt>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GE 15'!$B$12:$E$12</c:f>
              <c:numCache>
                <c:formatCode>General</c:formatCode>
                <c:ptCount val="4"/>
                <c:pt idx="0">
                  <c:v>2013</c:v>
                </c:pt>
                <c:pt idx="1">
                  <c:v>2014</c:v>
                </c:pt>
                <c:pt idx="2">
                  <c:v>2015</c:v>
                </c:pt>
                <c:pt idx="3">
                  <c:v>2016</c:v>
                </c:pt>
              </c:numCache>
            </c:numRef>
          </c:cat>
          <c:val>
            <c:numRef>
              <c:f>'Gráfico GE 15'!$B$13:$E$13</c:f>
              <c:numCache>
                <c:formatCode>0.0%</c:formatCode>
                <c:ptCount val="4"/>
                <c:pt idx="0">
                  <c:v>0.19230769230769232</c:v>
                </c:pt>
                <c:pt idx="1">
                  <c:v>0.15384615384615385</c:v>
                </c:pt>
                <c:pt idx="2">
                  <c:v>0.15384615384615385</c:v>
                </c:pt>
                <c:pt idx="3">
                  <c:v>0.11538461538461539</c:v>
                </c:pt>
              </c:numCache>
            </c:numRef>
          </c:val>
        </c:ser>
        <c:ser>
          <c:idx val="1"/>
          <c:order val="1"/>
          <c:tx>
            <c:strRef>
              <c:f>'Gráfico GE 15'!$A$14</c:f>
              <c:strCache>
                <c:ptCount val="1"/>
                <c:pt idx="0">
                  <c:v> Sim, fundo-a-fundo </c:v>
                </c:pt>
              </c:strCache>
            </c:strRef>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GE 15'!$B$12:$E$12</c:f>
              <c:numCache>
                <c:formatCode>General</c:formatCode>
                <c:ptCount val="4"/>
                <c:pt idx="0">
                  <c:v>2013</c:v>
                </c:pt>
                <c:pt idx="1">
                  <c:v>2014</c:v>
                </c:pt>
                <c:pt idx="2">
                  <c:v>2015</c:v>
                </c:pt>
                <c:pt idx="3">
                  <c:v>2016</c:v>
                </c:pt>
              </c:numCache>
            </c:numRef>
          </c:cat>
          <c:val>
            <c:numRef>
              <c:f>'Gráfico GE 15'!$B$14:$E$14</c:f>
              <c:numCache>
                <c:formatCode>0.0%</c:formatCode>
                <c:ptCount val="4"/>
                <c:pt idx="0">
                  <c:v>0.46153846153846156</c:v>
                </c:pt>
                <c:pt idx="1">
                  <c:v>0.53846153846153844</c:v>
                </c:pt>
                <c:pt idx="2">
                  <c:v>0.53846153846153844</c:v>
                </c:pt>
                <c:pt idx="3">
                  <c:v>0.65384615384615385</c:v>
                </c:pt>
              </c:numCache>
            </c:numRef>
          </c:val>
        </c:ser>
        <c:ser>
          <c:idx val="2"/>
          <c:order val="2"/>
          <c:tx>
            <c:strRef>
              <c:f>'Gráfico GE 15'!$A$15</c:f>
              <c:strCache>
                <c:ptCount val="1"/>
                <c:pt idx="0">
                  <c:v> Sim, por convênio </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GE 15'!$B$12:$E$12</c:f>
              <c:numCache>
                <c:formatCode>General</c:formatCode>
                <c:ptCount val="4"/>
                <c:pt idx="0">
                  <c:v>2013</c:v>
                </c:pt>
                <c:pt idx="1">
                  <c:v>2014</c:v>
                </c:pt>
                <c:pt idx="2">
                  <c:v>2015</c:v>
                </c:pt>
                <c:pt idx="3">
                  <c:v>2016</c:v>
                </c:pt>
              </c:numCache>
            </c:numRef>
          </c:cat>
          <c:val>
            <c:numRef>
              <c:f>'Gráfico GE 15'!$B$15:$E$15</c:f>
              <c:numCache>
                <c:formatCode>0.0%</c:formatCode>
                <c:ptCount val="4"/>
                <c:pt idx="0">
                  <c:v>0.15384615384615385</c:v>
                </c:pt>
                <c:pt idx="1">
                  <c:v>0.11538461538461539</c:v>
                </c:pt>
                <c:pt idx="2">
                  <c:v>0.11538461538461539</c:v>
                </c:pt>
                <c:pt idx="3">
                  <c:v>3.8461538461538464E-2</c:v>
                </c:pt>
              </c:numCache>
            </c:numRef>
          </c:val>
        </c:ser>
        <c:ser>
          <c:idx val="3"/>
          <c:order val="3"/>
          <c:tx>
            <c:strRef>
              <c:f>'Gráfico GE 15'!$A$16</c:f>
              <c:strCache>
                <c:ptCount val="1"/>
                <c:pt idx="0">
                  <c:v> Sim, ambos </c:v>
                </c:pt>
              </c:strCache>
            </c:strRef>
          </c:tx>
          <c:spPr>
            <a:solidFill>
              <a:schemeClr val="accent1">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GE 15'!$B$12:$E$12</c:f>
              <c:numCache>
                <c:formatCode>General</c:formatCode>
                <c:ptCount val="4"/>
                <c:pt idx="0">
                  <c:v>2013</c:v>
                </c:pt>
                <c:pt idx="1">
                  <c:v>2014</c:v>
                </c:pt>
                <c:pt idx="2">
                  <c:v>2015</c:v>
                </c:pt>
                <c:pt idx="3">
                  <c:v>2016</c:v>
                </c:pt>
              </c:numCache>
            </c:numRef>
          </c:cat>
          <c:val>
            <c:numRef>
              <c:f>'Gráfico GE 15'!$B$16:$E$16</c:f>
              <c:numCache>
                <c:formatCode>0.0%</c:formatCode>
                <c:ptCount val="4"/>
                <c:pt idx="0">
                  <c:v>0.19230769230769232</c:v>
                </c:pt>
                <c:pt idx="1">
                  <c:v>0.19230769230769232</c:v>
                </c:pt>
                <c:pt idx="2">
                  <c:v>0.19230769230769232</c:v>
                </c:pt>
                <c:pt idx="3">
                  <c:v>0.19230769230769232</c:v>
                </c:pt>
              </c:numCache>
            </c:numRef>
          </c:val>
        </c:ser>
        <c:dLbls>
          <c:dLblPos val="outEnd"/>
          <c:showLegendKey val="0"/>
          <c:showVal val="1"/>
          <c:showCatName val="0"/>
          <c:showSerName val="0"/>
          <c:showPercent val="0"/>
          <c:showBubbleSize val="0"/>
        </c:dLbls>
        <c:gapWidth val="219"/>
        <c:overlap val="-27"/>
        <c:axId val="236161264"/>
        <c:axId val="236161824"/>
      </c:barChart>
      <c:catAx>
        <c:axId val="23616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crossAx val="236161824"/>
        <c:crosses val="autoZero"/>
        <c:auto val="1"/>
        <c:lblAlgn val="ctr"/>
        <c:lblOffset val="100"/>
        <c:noMultiLvlLbl val="0"/>
      </c:catAx>
      <c:valAx>
        <c:axId val="236161824"/>
        <c:scaling>
          <c:orientation val="minMax"/>
        </c:scaling>
        <c:delete val="1"/>
        <c:axPos val="l"/>
        <c:numFmt formatCode="0.0%" sourceLinked="1"/>
        <c:majorTickMark val="none"/>
        <c:minorTickMark val="none"/>
        <c:tickLblPos val="nextTo"/>
        <c:crossAx val="2361612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3"/>
          <c:order val="0"/>
          <c:tx>
            <c:strRef>
              <c:f>'Gráfico GE 16'!$E$4</c:f>
              <c:strCache>
                <c:ptCount val="1"/>
                <c:pt idx="0">
                  <c:v>2016</c:v>
                </c:pt>
              </c:strCache>
            </c:strRef>
          </c:tx>
          <c:spPr>
            <a:solidFill>
              <a:schemeClr val="accent1">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GE 16'!$A$5:$A$9</c:f>
              <c:strCache>
                <c:ptCount val="5"/>
                <c:pt idx="0">
                  <c:v>Serviço de Proteção Social Básica</c:v>
                </c:pt>
                <c:pt idx="1">
                  <c:v>Serviço de Proteção Social Especial de Média Complexidade</c:v>
                </c:pt>
                <c:pt idx="2">
                  <c:v>Serviço de Proteção Social Especial de Alta Complexidade</c:v>
                </c:pt>
                <c:pt idx="3">
                  <c:v>Benefícios Eventuais</c:v>
                </c:pt>
                <c:pt idx="4">
                  <c:v>Incentivo financeiro para Gestão do SUAS</c:v>
                </c:pt>
              </c:strCache>
            </c:strRef>
          </c:cat>
          <c:val>
            <c:numRef>
              <c:f>'Gráfico GE 16'!$E$5:$E$9</c:f>
              <c:numCache>
                <c:formatCode>General</c:formatCode>
                <c:ptCount val="5"/>
                <c:pt idx="0">
                  <c:v>22</c:v>
                </c:pt>
                <c:pt idx="1">
                  <c:v>21</c:v>
                </c:pt>
                <c:pt idx="2">
                  <c:v>16</c:v>
                </c:pt>
                <c:pt idx="3">
                  <c:v>12</c:v>
                </c:pt>
                <c:pt idx="4">
                  <c:v>4</c:v>
                </c:pt>
              </c:numCache>
            </c:numRef>
          </c:val>
        </c:ser>
        <c:ser>
          <c:idx val="2"/>
          <c:order val="1"/>
          <c:tx>
            <c:strRef>
              <c:f>'Gráfico GE 16'!$D$4</c:f>
              <c:strCache>
                <c:ptCount val="1"/>
                <c:pt idx="0">
                  <c:v>2015</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GE 16'!$A$5:$A$9</c:f>
              <c:strCache>
                <c:ptCount val="5"/>
                <c:pt idx="0">
                  <c:v>Serviço de Proteção Social Básica</c:v>
                </c:pt>
                <c:pt idx="1">
                  <c:v>Serviço de Proteção Social Especial de Média Complexidade</c:v>
                </c:pt>
                <c:pt idx="2">
                  <c:v>Serviço de Proteção Social Especial de Alta Complexidade</c:v>
                </c:pt>
                <c:pt idx="3">
                  <c:v>Benefícios Eventuais</c:v>
                </c:pt>
                <c:pt idx="4">
                  <c:v>Incentivo financeiro para Gestão do SUAS</c:v>
                </c:pt>
              </c:strCache>
            </c:strRef>
          </c:cat>
          <c:val>
            <c:numRef>
              <c:f>'Gráfico GE 16'!$D$5:$D$9</c:f>
              <c:numCache>
                <c:formatCode>General</c:formatCode>
                <c:ptCount val="5"/>
                <c:pt idx="0">
                  <c:v>20</c:v>
                </c:pt>
                <c:pt idx="1">
                  <c:v>19</c:v>
                </c:pt>
                <c:pt idx="2">
                  <c:v>16</c:v>
                </c:pt>
                <c:pt idx="3">
                  <c:v>13</c:v>
                </c:pt>
                <c:pt idx="4">
                  <c:v>2</c:v>
                </c:pt>
              </c:numCache>
            </c:numRef>
          </c:val>
        </c:ser>
        <c:ser>
          <c:idx val="1"/>
          <c:order val="2"/>
          <c:tx>
            <c:strRef>
              <c:f>'Gráfico GE 16'!$C$4</c:f>
              <c:strCache>
                <c:ptCount val="1"/>
                <c:pt idx="0">
                  <c:v>2014</c:v>
                </c:pt>
              </c:strCache>
            </c:strRef>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GE 16'!$A$5:$A$9</c:f>
              <c:strCache>
                <c:ptCount val="5"/>
                <c:pt idx="0">
                  <c:v>Serviço de Proteção Social Básica</c:v>
                </c:pt>
                <c:pt idx="1">
                  <c:v>Serviço de Proteção Social Especial de Média Complexidade</c:v>
                </c:pt>
                <c:pt idx="2">
                  <c:v>Serviço de Proteção Social Especial de Alta Complexidade</c:v>
                </c:pt>
                <c:pt idx="3">
                  <c:v>Benefícios Eventuais</c:v>
                </c:pt>
                <c:pt idx="4">
                  <c:v>Incentivo financeiro para Gestão do SUAS</c:v>
                </c:pt>
              </c:strCache>
            </c:strRef>
          </c:cat>
          <c:val>
            <c:numRef>
              <c:f>'Gráfico GE 16'!$C$5:$C$9</c:f>
              <c:numCache>
                <c:formatCode>General</c:formatCode>
                <c:ptCount val="5"/>
                <c:pt idx="0">
                  <c:v>21</c:v>
                </c:pt>
                <c:pt idx="1">
                  <c:v>20</c:v>
                </c:pt>
                <c:pt idx="2">
                  <c:v>18</c:v>
                </c:pt>
                <c:pt idx="3">
                  <c:v>12</c:v>
                </c:pt>
                <c:pt idx="4">
                  <c:v>3</c:v>
                </c:pt>
              </c:numCache>
            </c:numRef>
          </c:val>
        </c:ser>
        <c:ser>
          <c:idx val="0"/>
          <c:order val="3"/>
          <c:tx>
            <c:strRef>
              <c:f>'Gráfico GE 16'!$B$4</c:f>
              <c:strCache>
                <c:ptCount val="1"/>
                <c:pt idx="0">
                  <c:v>2013</c:v>
                </c:pt>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GE 16'!$A$5:$A$9</c:f>
              <c:strCache>
                <c:ptCount val="5"/>
                <c:pt idx="0">
                  <c:v>Serviço de Proteção Social Básica</c:v>
                </c:pt>
                <c:pt idx="1">
                  <c:v>Serviço de Proteção Social Especial de Média Complexidade</c:v>
                </c:pt>
                <c:pt idx="2">
                  <c:v>Serviço de Proteção Social Especial de Alta Complexidade</c:v>
                </c:pt>
                <c:pt idx="3">
                  <c:v>Benefícios Eventuais</c:v>
                </c:pt>
                <c:pt idx="4">
                  <c:v>Incentivo financeiro para Gestão do SUAS</c:v>
                </c:pt>
              </c:strCache>
            </c:strRef>
          </c:cat>
          <c:val>
            <c:numRef>
              <c:f>'Gráfico GE 16'!$B$5:$B$9</c:f>
              <c:numCache>
                <c:formatCode>General</c:formatCode>
                <c:ptCount val="5"/>
                <c:pt idx="0">
                  <c:v>18</c:v>
                </c:pt>
                <c:pt idx="1">
                  <c:v>18</c:v>
                </c:pt>
                <c:pt idx="2">
                  <c:v>14</c:v>
                </c:pt>
                <c:pt idx="3">
                  <c:v>12</c:v>
                </c:pt>
                <c:pt idx="4">
                  <c:v>2</c:v>
                </c:pt>
              </c:numCache>
            </c:numRef>
          </c:val>
        </c:ser>
        <c:dLbls>
          <c:dLblPos val="outEnd"/>
          <c:showLegendKey val="0"/>
          <c:showVal val="1"/>
          <c:showCatName val="0"/>
          <c:showSerName val="0"/>
          <c:showPercent val="0"/>
          <c:showBubbleSize val="0"/>
        </c:dLbls>
        <c:gapWidth val="182"/>
        <c:axId val="236166304"/>
        <c:axId val="236166864"/>
      </c:barChart>
      <c:catAx>
        <c:axId val="236166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crossAx val="236166864"/>
        <c:crosses val="autoZero"/>
        <c:auto val="1"/>
        <c:lblAlgn val="ctr"/>
        <c:lblOffset val="100"/>
        <c:noMultiLvlLbl val="0"/>
      </c:catAx>
      <c:valAx>
        <c:axId val="236166864"/>
        <c:scaling>
          <c:orientation val="minMax"/>
        </c:scaling>
        <c:delete val="1"/>
        <c:axPos val="b"/>
        <c:numFmt formatCode="General" sourceLinked="1"/>
        <c:majorTickMark val="none"/>
        <c:minorTickMark val="none"/>
        <c:tickLblPos val="nextTo"/>
        <c:crossAx val="2361663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49999992688937234"/>
          <c:y val="2.2022022022022022E-2"/>
          <c:w val="0.49257203334254041"/>
          <c:h val="0.87454288934603897"/>
        </c:manualLayout>
      </c:layout>
      <c:barChart>
        <c:barDir val="bar"/>
        <c:grouping val="stacked"/>
        <c:varyColors val="0"/>
        <c:ser>
          <c:idx val="0"/>
          <c:order val="0"/>
          <c:tx>
            <c:strRef>
              <c:f>'Gráfico GE 17'!$B$4</c:f>
              <c:strCache>
                <c:ptCount val="1"/>
                <c:pt idx="0">
                  <c:v> Não possui frequência regular </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GE 17'!$A$5:$A$8</c:f>
              <c:strCache>
                <c:ptCount val="4"/>
                <c:pt idx="0">
                  <c:v> O cofinanciamento é realizado por serviço Socioassistencial (PAIF, PAEFI, entre outros) </c:v>
                </c:pt>
                <c:pt idx="1">
                  <c:v> O cofinanciamento é realizado por nível de proteção (Proteção Social Básica/Especial - Média ou Alta Complexidade) </c:v>
                </c:pt>
                <c:pt idx="2">
                  <c:v> O cofinanciamento é comum a todos os serviços socioassistenciais </c:v>
                </c:pt>
                <c:pt idx="3">
                  <c:v> Outra organização </c:v>
                </c:pt>
              </c:strCache>
            </c:strRef>
          </c:cat>
          <c:val>
            <c:numRef>
              <c:f>'Gráfico GE 17'!$B$5:$B$8</c:f>
              <c:numCache>
                <c:formatCode>General</c:formatCode>
                <c:ptCount val="4"/>
                <c:pt idx="0">
                  <c:v>2</c:v>
                </c:pt>
                <c:pt idx="1">
                  <c:v>4</c:v>
                </c:pt>
              </c:numCache>
            </c:numRef>
          </c:val>
        </c:ser>
        <c:ser>
          <c:idx val="1"/>
          <c:order val="1"/>
          <c:tx>
            <c:strRef>
              <c:f>'Gráfico GE 17'!$C$4</c:f>
              <c:strCache>
                <c:ptCount val="1"/>
                <c:pt idx="0">
                  <c:v> Mensalmente </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GE 17'!$A$5:$A$8</c:f>
              <c:strCache>
                <c:ptCount val="4"/>
                <c:pt idx="0">
                  <c:v> O cofinanciamento é realizado por serviço Socioassistencial (PAIF, PAEFI, entre outros) </c:v>
                </c:pt>
                <c:pt idx="1">
                  <c:v> O cofinanciamento é realizado por nível de proteção (Proteção Social Básica/Especial - Média ou Alta Complexidade) </c:v>
                </c:pt>
                <c:pt idx="2">
                  <c:v> O cofinanciamento é comum a todos os serviços socioassistenciais </c:v>
                </c:pt>
                <c:pt idx="3">
                  <c:v> Outra organização </c:v>
                </c:pt>
              </c:strCache>
            </c:strRef>
          </c:cat>
          <c:val>
            <c:numRef>
              <c:f>'Gráfico GE 17'!$C$5:$C$8</c:f>
              <c:numCache>
                <c:formatCode>General</c:formatCode>
                <c:ptCount val="4"/>
                <c:pt idx="0">
                  <c:v>1</c:v>
                </c:pt>
                <c:pt idx="1">
                  <c:v>2</c:v>
                </c:pt>
                <c:pt idx="2">
                  <c:v>2</c:v>
                </c:pt>
              </c:numCache>
            </c:numRef>
          </c:val>
        </c:ser>
        <c:ser>
          <c:idx val="3"/>
          <c:order val="2"/>
          <c:tx>
            <c:strRef>
              <c:f>'Gráfico GE 17'!$E$4</c:f>
              <c:strCache>
                <c:ptCount val="1"/>
                <c:pt idx="0">
                  <c:v> Trimestralmente </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GE 17'!$A$5:$A$8</c:f>
              <c:strCache>
                <c:ptCount val="4"/>
                <c:pt idx="0">
                  <c:v> O cofinanciamento é realizado por serviço Socioassistencial (PAIF, PAEFI, entre outros) </c:v>
                </c:pt>
                <c:pt idx="1">
                  <c:v> O cofinanciamento é realizado por nível de proteção (Proteção Social Básica/Especial - Média ou Alta Complexidade) </c:v>
                </c:pt>
                <c:pt idx="2">
                  <c:v> O cofinanciamento é comum a todos os serviços socioassistenciais </c:v>
                </c:pt>
                <c:pt idx="3">
                  <c:v> Outra organização </c:v>
                </c:pt>
              </c:strCache>
            </c:strRef>
          </c:cat>
          <c:val>
            <c:numRef>
              <c:f>'Gráfico GE 17'!$E$5:$E$8</c:f>
              <c:numCache>
                <c:formatCode>General</c:formatCode>
                <c:ptCount val="4"/>
                <c:pt idx="0">
                  <c:v>1</c:v>
                </c:pt>
                <c:pt idx="1">
                  <c:v>1</c:v>
                </c:pt>
                <c:pt idx="3">
                  <c:v>2</c:v>
                </c:pt>
              </c:numCache>
            </c:numRef>
          </c:val>
        </c:ser>
        <c:ser>
          <c:idx val="4"/>
          <c:order val="3"/>
          <c:tx>
            <c:strRef>
              <c:f>'Gráfico GE 17'!$F$4</c:f>
              <c:strCache>
                <c:ptCount val="1"/>
                <c:pt idx="0">
                  <c:v> Semestralmente </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GE 17'!$A$5:$A$8</c:f>
              <c:strCache>
                <c:ptCount val="4"/>
                <c:pt idx="0">
                  <c:v> O cofinanciamento é realizado por serviço Socioassistencial (PAIF, PAEFI, entre outros) </c:v>
                </c:pt>
                <c:pt idx="1">
                  <c:v> O cofinanciamento é realizado por nível de proteção (Proteção Social Básica/Especial - Média ou Alta Complexidade) </c:v>
                </c:pt>
                <c:pt idx="2">
                  <c:v> O cofinanciamento é comum a todos os serviços socioassistenciais </c:v>
                </c:pt>
                <c:pt idx="3">
                  <c:v> Outra organização </c:v>
                </c:pt>
              </c:strCache>
            </c:strRef>
          </c:cat>
          <c:val>
            <c:numRef>
              <c:f>'Gráfico GE 17'!$F$5:$F$8</c:f>
              <c:numCache>
                <c:formatCode>General</c:formatCode>
                <c:ptCount val="4"/>
                <c:pt idx="0">
                  <c:v>1</c:v>
                </c:pt>
                <c:pt idx="1">
                  <c:v>1</c:v>
                </c:pt>
              </c:numCache>
            </c:numRef>
          </c:val>
        </c:ser>
        <c:ser>
          <c:idx val="5"/>
          <c:order val="4"/>
          <c:tx>
            <c:strRef>
              <c:f>'Gráfico GE 17'!$G$4</c:f>
              <c:strCache>
                <c:ptCount val="1"/>
                <c:pt idx="0">
                  <c:v> Anualmente </c:v>
                </c:pt>
              </c:strCache>
            </c:strRef>
          </c:tx>
          <c:spPr>
            <a:solidFill>
              <a:schemeClr val="accent1">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GE 17'!$A$5:$A$8</c:f>
              <c:strCache>
                <c:ptCount val="4"/>
                <c:pt idx="0">
                  <c:v> O cofinanciamento é realizado por serviço Socioassistencial (PAIF, PAEFI, entre outros) </c:v>
                </c:pt>
                <c:pt idx="1">
                  <c:v> O cofinanciamento é realizado por nível de proteção (Proteção Social Básica/Especial - Média ou Alta Complexidade) </c:v>
                </c:pt>
                <c:pt idx="2">
                  <c:v> O cofinanciamento é comum a todos os serviços socioassistenciais </c:v>
                </c:pt>
                <c:pt idx="3">
                  <c:v> Outra organização </c:v>
                </c:pt>
              </c:strCache>
            </c:strRef>
          </c:cat>
          <c:val>
            <c:numRef>
              <c:f>'Gráfico GE 17'!$G$5:$G$8</c:f>
              <c:numCache>
                <c:formatCode>General</c:formatCode>
                <c:ptCount val="4"/>
                <c:pt idx="0">
                  <c:v>2</c:v>
                </c:pt>
                <c:pt idx="1">
                  <c:v>2</c:v>
                </c:pt>
                <c:pt idx="2">
                  <c:v>1</c:v>
                </c:pt>
              </c:numCache>
            </c:numRef>
          </c:val>
        </c:ser>
        <c:dLbls>
          <c:dLblPos val="ctr"/>
          <c:showLegendKey val="0"/>
          <c:showVal val="1"/>
          <c:showCatName val="0"/>
          <c:showSerName val="0"/>
          <c:showPercent val="0"/>
          <c:showBubbleSize val="0"/>
        </c:dLbls>
        <c:gapWidth val="150"/>
        <c:overlap val="100"/>
        <c:axId val="237015024"/>
        <c:axId val="237015584"/>
      </c:barChart>
      <c:catAx>
        <c:axId val="237015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crossAx val="237015584"/>
        <c:crosses val="autoZero"/>
        <c:auto val="1"/>
        <c:lblAlgn val="ctr"/>
        <c:lblOffset val="100"/>
        <c:noMultiLvlLbl val="0"/>
      </c:catAx>
      <c:valAx>
        <c:axId val="237015584"/>
        <c:scaling>
          <c:orientation val="minMax"/>
        </c:scaling>
        <c:delete val="1"/>
        <c:axPos val="b"/>
        <c:numFmt formatCode="General" sourceLinked="1"/>
        <c:majorTickMark val="none"/>
        <c:minorTickMark val="none"/>
        <c:tickLblPos val="nextTo"/>
        <c:crossAx val="2370150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2.6745155659370332E-2"/>
          <c:y val="2.7210884353741496E-2"/>
          <c:w val="0.95571098469150695"/>
          <c:h val="0.76508376050615245"/>
        </c:manualLayout>
      </c:layout>
      <c:barChart>
        <c:barDir val="col"/>
        <c:grouping val="clustered"/>
        <c:varyColors val="0"/>
        <c:ser>
          <c:idx val="0"/>
          <c:order val="0"/>
          <c:tx>
            <c:strRef>
              <c:f>'Gráfico GE 18'!$A$5</c:f>
              <c:strCache>
                <c:ptCount val="1"/>
                <c:pt idx="0">
                  <c:v>Capacitações à distância</c:v>
                </c:pt>
              </c:strCache>
            </c:strRef>
          </c:tx>
          <c:spPr>
            <a:solidFill>
              <a:schemeClr val="accent1">
                <a:shade val="47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GE 18'!$B$4:$E$4</c:f>
              <c:numCache>
                <c:formatCode>General</c:formatCode>
                <c:ptCount val="4"/>
                <c:pt idx="0">
                  <c:v>2013</c:v>
                </c:pt>
                <c:pt idx="1">
                  <c:v>2014</c:v>
                </c:pt>
                <c:pt idx="2">
                  <c:v>2015</c:v>
                </c:pt>
                <c:pt idx="3">
                  <c:v>2016</c:v>
                </c:pt>
              </c:numCache>
            </c:numRef>
          </c:cat>
          <c:val>
            <c:numRef>
              <c:f>'Gráfico GE 18'!$B$5:$E$5</c:f>
              <c:numCache>
                <c:formatCode>0.0%</c:formatCode>
                <c:ptCount val="4"/>
                <c:pt idx="0">
                  <c:v>0.42307692307692307</c:v>
                </c:pt>
                <c:pt idx="1">
                  <c:v>0.30769230769230771</c:v>
                </c:pt>
                <c:pt idx="2">
                  <c:v>0.34615384615384615</c:v>
                </c:pt>
                <c:pt idx="3">
                  <c:v>0.26923076923076922</c:v>
                </c:pt>
              </c:numCache>
            </c:numRef>
          </c:val>
        </c:ser>
        <c:ser>
          <c:idx val="1"/>
          <c:order val="1"/>
          <c:tx>
            <c:strRef>
              <c:f>'Gráfico GE 18'!$A$6</c:f>
              <c:strCache>
                <c:ptCount val="1"/>
                <c:pt idx="0">
                  <c:v>Outras formas</c:v>
                </c:pt>
              </c:strCache>
            </c:strRef>
          </c:tx>
          <c:spPr>
            <a:solidFill>
              <a:schemeClr val="accent1">
                <a:shade val="65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GE 18'!$B$4:$E$4</c:f>
              <c:numCache>
                <c:formatCode>General</c:formatCode>
                <c:ptCount val="4"/>
                <c:pt idx="0">
                  <c:v>2013</c:v>
                </c:pt>
                <c:pt idx="1">
                  <c:v>2014</c:v>
                </c:pt>
                <c:pt idx="2">
                  <c:v>2015</c:v>
                </c:pt>
                <c:pt idx="3">
                  <c:v>2016</c:v>
                </c:pt>
              </c:numCache>
            </c:numRef>
          </c:cat>
          <c:val>
            <c:numRef>
              <c:f>'Gráfico GE 18'!$B$6:$E$6</c:f>
              <c:numCache>
                <c:formatCode>0.0%</c:formatCode>
                <c:ptCount val="4"/>
                <c:pt idx="0">
                  <c:v>0.57692307692307687</c:v>
                </c:pt>
                <c:pt idx="1">
                  <c:v>0.30769230769230771</c:v>
                </c:pt>
                <c:pt idx="2">
                  <c:v>0.38461538461538464</c:v>
                </c:pt>
                <c:pt idx="3">
                  <c:v>0.15384615384615385</c:v>
                </c:pt>
              </c:numCache>
            </c:numRef>
          </c:val>
        </c:ser>
        <c:ser>
          <c:idx val="2"/>
          <c:order val="2"/>
          <c:tx>
            <c:strRef>
              <c:f>'Gráfico GE 18'!$A$7</c:f>
              <c:strCache>
                <c:ptCount val="1"/>
                <c:pt idx="0">
                  <c:v>Produção e distribuição de material técnico</c:v>
                </c:pt>
              </c:strCache>
            </c:strRef>
          </c:tx>
          <c:spPr>
            <a:solidFill>
              <a:schemeClr val="accent1">
                <a:shade val="82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GE 18'!$B$4:$E$4</c:f>
              <c:numCache>
                <c:formatCode>General</c:formatCode>
                <c:ptCount val="4"/>
                <c:pt idx="0">
                  <c:v>2013</c:v>
                </c:pt>
                <c:pt idx="1">
                  <c:v>2014</c:v>
                </c:pt>
                <c:pt idx="2">
                  <c:v>2015</c:v>
                </c:pt>
                <c:pt idx="3">
                  <c:v>2016</c:v>
                </c:pt>
              </c:numCache>
            </c:numRef>
          </c:cat>
          <c:val>
            <c:numRef>
              <c:f>'Gráfico GE 18'!$B$7:$E$7</c:f>
              <c:numCache>
                <c:formatCode>0.0%</c:formatCode>
                <c:ptCount val="4"/>
                <c:pt idx="0">
                  <c:v>0.69230769230769229</c:v>
                </c:pt>
                <c:pt idx="1">
                  <c:v>0.73076923076923073</c:v>
                </c:pt>
                <c:pt idx="2">
                  <c:v>0.57692307692307687</c:v>
                </c:pt>
                <c:pt idx="3">
                  <c:v>0.73076923076923073</c:v>
                </c:pt>
              </c:numCache>
            </c:numRef>
          </c:val>
        </c:ser>
        <c:ser>
          <c:idx val="3"/>
          <c:order val="3"/>
          <c:tx>
            <c:strRef>
              <c:f>'Gráfico GE 18'!$A$8</c:f>
              <c:strCache>
                <c:ptCount val="1"/>
                <c:pt idx="0">
                  <c:v>Elaboração, pelo Estado, de normativas e instruções operacionais para orientação dos municípios</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GE 18'!$B$4:$E$4</c:f>
              <c:numCache>
                <c:formatCode>General</c:formatCode>
                <c:ptCount val="4"/>
                <c:pt idx="0">
                  <c:v>2013</c:v>
                </c:pt>
                <c:pt idx="1">
                  <c:v>2014</c:v>
                </c:pt>
                <c:pt idx="2">
                  <c:v>2015</c:v>
                </c:pt>
                <c:pt idx="3">
                  <c:v>2016</c:v>
                </c:pt>
              </c:numCache>
            </c:numRef>
          </c:cat>
          <c:val>
            <c:numRef>
              <c:f>'Gráfico GE 18'!$B$8:$E$8</c:f>
              <c:numCache>
                <c:formatCode>0.0%</c:formatCode>
                <c:ptCount val="4"/>
                <c:pt idx="0">
                  <c:v>0.73076923076923073</c:v>
                </c:pt>
                <c:pt idx="1">
                  <c:v>0.53846153846153844</c:v>
                </c:pt>
                <c:pt idx="2">
                  <c:v>0.61538461538461542</c:v>
                </c:pt>
                <c:pt idx="3">
                  <c:v>0.73076923076923073</c:v>
                </c:pt>
              </c:numCache>
            </c:numRef>
          </c:val>
        </c:ser>
        <c:ser>
          <c:idx val="4"/>
          <c:order val="4"/>
          <c:tx>
            <c:strRef>
              <c:f>'Gráfico GE 18'!$A$9</c:f>
              <c:strCache>
                <c:ptCount val="1"/>
                <c:pt idx="0">
                  <c:v>Capacitações presenciais</c:v>
                </c:pt>
              </c:strCache>
            </c:strRef>
          </c:tx>
          <c:spPr>
            <a:solidFill>
              <a:schemeClr val="accent1">
                <a:tint val="83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GE 18'!$B$4:$E$4</c:f>
              <c:numCache>
                <c:formatCode>General</c:formatCode>
                <c:ptCount val="4"/>
                <c:pt idx="0">
                  <c:v>2013</c:v>
                </c:pt>
                <c:pt idx="1">
                  <c:v>2014</c:v>
                </c:pt>
                <c:pt idx="2">
                  <c:v>2015</c:v>
                </c:pt>
                <c:pt idx="3">
                  <c:v>2016</c:v>
                </c:pt>
              </c:numCache>
            </c:numRef>
          </c:cat>
          <c:val>
            <c:numRef>
              <c:f>'Gráfico GE 18'!$B$9:$E$9</c:f>
              <c:numCache>
                <c:formatCode>0.0%</c:formatCode>
                <c:ptCount val="4"/>
                <c:pt idx="0">
                  <c:v>0.73076923076923073</c:v>
                </c:pt>
                <c:pt idx="1">
                  <c:v>1</c:v>
                </c:pt>
                <c:pt idx="2">
                  <c:v>0.92307692307692313</c:v>
                </c:pt>
                <c:pt idx="3">
                  <c:v>0.92307692307692313</c:v>
                </c:pt>
              </c:numCache>
            </c:numRef>
          </c:val>
        </c:ser>
        <c:ser>
          <c:idx val="5"/>
          <c:order val="5"/>
          <c:tx>
            <c:strRef>
              <c:f>'Gráfico GE 18'!$A$10</c:f>
              <c:strCache>
                <c:ptCount val="1"/>
                <c:pt idx="0">
                  <c:v>Assessoramento técnico à distância</c:v>
                </c:pt>
              </c:strCache>
            </c:strRef>
          </c:tx>
          <c:spPr>
            <a:solidFill>
              <a:schemeClr val="accent1">
                <a:tint val="65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GE 18'!$B$4:$E$4</c:f>
              <c:numCache>
                <c:formatCode>General</c:formatCode>
                <c:ptCount val="4"/>
                <c:pt idx="0">
                  <c:v>2013</c:v>
                </c:pt>
                <c:pt idx="1">
                  <c:v>2014</c:v>
                </c:pt>
                <c:pt idx="2">
                  <c:v>2015</c:v>
                </c:pt>
                <c:pt idx="3">
                  <c:v>2016</c:v>
                </c:pt>
              </c:numCache>
            </c:numRef>
          </c:cat>
          <c:val>
            <c:numRef>
              <c:f>'Gráfico GE 18'!$B$10:$E$10</c:f>
              <c:numCache>
                <c:formatCode>0.0%</c:formatCode>
                <c:ptCount val="4"/>
                <c:pt idx="0">
                  <c:v>0.61538461538461542</c:v>
                </c:pt>
                <c:pt idx="1">
                  <c:v>0.92307692307692313</c:v>
                </c:pt>
                <c:pt idx="2">
                  <c:v>0.96153846153846156</c:v>
                </c:pt>
                <c:pt idx="3">
                  <c:v>0.92307692307692313</c:v>
                </c:pt>
              </c:numCache>
            </c:numRef>
          </c:val>
        </c:ser>
        <c:ser>
          <c:idx val="6"/>
          <c:order val="6"/>
          <c:tx>
            <c:strRef>
              <c:f>'Gráfico GE 18'!$A$11</c:f>
              <c:strCache>
                <c:ptCount val="1"/>
                <c:pt idx="0">
                  <c:v>Assessoramento técnico de forma presencial no município</c:v>
                </c:pt>
              </c:strCache>
            </c:strRef>
          </c:tx>
          <c:spPr>
            <a:solidFill>
              <a:schemeClr val="accent1">
                <a:tint val="48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GE 18'!$B$4:$E$4</c:f>
              <c:numCache>
                <c:formatCode>General</c:formatCode>
                <c:ptCount val="4"/>
                <c:pt idx="0">
                  <c:v>2013</c:v>
                </c:pt>
                <c:pt idx="1">
                  <c:v>2014</c:v>
                </c:pt>
                <c:pt idx="2">
                  <c:v>2015</c:v>
                </c:pt>
                <c:pt idx="3">
                  <c:v>2016</c:v>
                </c:pt>
              </c:numCache>
            </c:numRef>
          </c:cat>
          <c:val>
            <c:numRef>
              <c:f>'Gráfico GE 18'!$B$11:$E$11</c:f>
              <c:numCache>
                <c:formatCode>0.0%</c:formatCode>
                <c:ptCount val="4"/>
                <c:pt idx="0">
                  <c:v>0.92307692307692313</c:v>
                </c:pt>
                <c:pt idx="1">
                  <c:v>0.96153846153846156</c:v>
                </c:pt>
                <c:pt idx="2">
                  <c:v>1</c:v>
                </c:pt>
                <c:pt idx="3">
                  <c:v>0.96153846153846156</c:v>
                </c:pt>
              </c:numCache>
            </c:numRef>
          </c:val>
        </c:ser>
        <c:dLbls>
          <c:dLblPos val="outEnd"/>
          <c:showLegendKey val="0"/>
          <c:showVal val="1"/>
          <c:showCatName val="0"/>
          <c:showSerName val="0"/>
          <c:showPercent val="0"/>
          <c:showBubbleSize val="0"/>
        </c:dLbls>
        <c:gapWidth val="219"/>
        <c:overlap val="-27"/>
        <c:axId val="193481984"/>
        <c:axId val="193482544"/>
      </c:barChart>
      <c:catAx>
        <c:axId val="19348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crossAx val="193482544"/>
        <c:crosses val="autoZero"/>
        <c:auto val="1"/>
        <c:lblAlgn val="ctr"/>
        <c:lblOffset val="100"/>
        <c:noMultiLvlLbl val="0"/>
      </c:catAx>
      <c:valAx>
        <c:axId val="193482544"/>
        <c:scaling>
          <c:orientation val="minMax"/>
        </c:scaling>
        <c:delete val="1"/>
        <c:axPos val="l"/>
        <c:numFmt formatCode="0.0%" sourceLinked="1"/>
        <c:majorTickMark val="none"/>
        <c:minorTickMark val="none"/>
        <c:tickLblPos val="nextTo"/>
        <c:crossAx val="193481984"/>
        <c:crosses val="autoZero"/>
        <c:crossBetween val="between"/>
      </c:valAx>
      <c:spPr>
        <a:noFill/>
        <a:ln>
          <a:noFill/>
        </a:ln>
        <a:effectLst/>
      </c:spPr>
    </c:plotArea>
    <c:legend>
      <c:legendPos val="b"/>
      <c:layout>
        <c:manualLayout>
          <c:xMode val="edge"/>
          <c:yMode val="edge"/>
          <c:x val="1.11899335467079E-2"/>
          <c:y val="0.86194970369269552"/>
          <c:w val="0.98139647904513505"/>
          <c:h val="0.123208050826671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98266495757799"/>
          <c:y val="2.0711972702598495E-2"/>
          <c:w val="0.82116462186412742"/>
          <c:h val="0.96202805004523606"/>
        </c:manualLayout>
      </c:layout>
      <c:barChart>
        <c:barDir val="bar"/>
        <c:grouping val="clustered"/>
        <c:varyColors val="0"/>
        <c:ser>
          <c:idx val="0"/>
          <c:order val="0"/>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GE 19'!$A$4:$A$30</c:f>
              <c:strCache>
                <c:ptCount val="27"/>
                <c:pt idx="0">
                  <c:v>Mato Grosso do Sul</c:v>
                </c:pt>
                <c:pt idx="1">
                  <c:v>Mato Grosso</c:v>
                </c:pt>
                <c:pt idx="2">
                  <c:v>Goiás</c:v>
                </c:pt>
                <c:pt idx="3">
                  <c:v>Santa Catarina</c:v>
                </c:pt>
                <c:pt idx="4">
                  <c:v>Rio Grande do Sul</c:v>
                </c:pt>
                <c:pt idx="5">
                  <c:v>Paraná </c:v>
                </c:pt>
                <c:pt idx="6">
                  <c:v>São Paulo</c:v>
                </c:pt>
                <c:pt idx="7">
                  <c:v>Rio de Janeiro</c:v>
                </c:pt>
                <c:pt idx="8">
                  <c:v>Minas Gerais</c:v>
                </c:pt>
                <c:pt idx="9">
                  <c:v>Espirito Santo</c:v>
                </c:pt>
                <c:pt idx="10">
                  <c:v>Sergipe</c:v>
                </c:pt>
                <c:pt idx="11">
                  <c:v>Rio Grande do Norte</c:v>
                </c:pt>
                <c:pt idx="12">
                  <c:v>Piauí</c:v>
                </c:pt>
                <c:pt idx="13">
                  <c:v>Pernambuco</c:v>
                </c:pt>
                <c:pt idx="14">
                  <c:v>Paraíba</c:v>
                </c:pt>
                <c:pt idx="15">
                  <c:v>Maranhão </c:v>
                </c:pt>
                <c:pt idx="16">
                  <c:v>Ceará</c:v>
                </c:pt>
                <c:pt idx="17">
                  <c:v>Bahia</c:v>
                </c:pt>
                <c:pt idx="18">
                  <c:v>Alagoas</c:v>
                </c:pt>
                <c:pt idx="19">
                  <c:v>Tocantins</c:v>
                </c:pt>
                <c:pt idx="20">
                  <c:v>Roraima</c:v>
                </c:pt>
                <c:pt idx="21">
                  <c:v>Rondônia</c:v>
                </c:pt>
                <c:pt idx="22">
                  <c:v>Pará</c:v>
                </c:pt>
                <c:pt idx="23">
                  <c:v>Amazonas</c:v>
                </c:pt>
                <c:pt idx="24">
                  <c:v>Amapá</c:v>
                </c:pt>
                <c:pt idx="25">
                  <c:v>Acre</c:v>
                </c:pt>
                <c:pt idx="26">
                  <c:v>Brasil</c:v>
                </c:pt>
              </c:strCache>
            </c:strRef>
          </c:cat>
          <c:val>
            <c:numRef>
              <c:f>'Gráfico GE 19'!$B$4:$B$30</c:f>
              <c:numCache>
                <c:formatCode>0.0%</c:formatCode>
                <c:ptCount val="27"/>
                <c:pt idx="0">
                  <c:v>0.189873417721519</c:v>
                </c:pt>
                <c:pt idx="1">
                  <c:v>0.51063829787234039</c:v>
                </c:pt>
                <c:pt idx="2">
                  <c:v>0.44715447154471544</c:v>
                </c:pt>
                <c:pt idx="3">
                  <c:v>0.21016949152542372</c:v>
                </c:pt>
                <c:pt idx="4">
                  <c:v>0.50301810865191143</c:v>
                </c:pt>
                <c:pt idx="5">
                  <c:v>1</c:v>
                </c:pt>
                <c:pt idx="6">
                  <c:v>0.84651162790697676</c:v>
                </c:pt>
                <c:pt idx="7">
                  <c:v>0.38043478260869568</c:v>
                </c:pt>
                <c:pt idx="8">
                  <c:v>0.11371629542790153</c:v>
                </c:pt>
                <c:pt idx="9">
                  <c:v>0.62820512820512819</c:v>
                </c:pt>
                <c:pt idx="10">
                  <c:v>1</c:v>
                </c:pt>
                <c:pt idx="11">
                  <c:v>0.43113772455089822</c:v>
                </c:pt>
                <c:pt idx="12">
                  <c:v>0.24553571428571427</c:v>
                </c:pt>
                <c:pt idx="13">
                  <c:v>0.46486486486486489</c:v>
                </c:pt>
                <c:pt idx="14">
                  <c:v>0.2914798206278027</c:v>
                </c:pt>
                <c:pt idx="15">
                  <c:v>0.33640552995391704</c:v>
                </c:pt>
                <c:pt idx="16">
                  <c:v>1</c:v>
                </c:pt>
                <c:pt idx="17">
                  <c:v>0.10071942446043165</c:v>
                </c:pt>
                <c:pt idx="18">
                  <c:v>0.46078431372549017</c:v>
                </c:pt>
                <c:pt idx="19">
                  <c:v>0.70503597122302153</c:v>
                </c:pt>
                <c:pt idx="20">
                  <c:v>1</c:v>
                </c:pt>
                <c:pt idx="21">
                  <c:v>1</c:v>
                </c:pt>
                <c:pt idx="22">
                  <c:v>0.44444444444444442</c:v>
                </c:pt>
                <c:pt idx="23">
                  <c:v>0.25806451612903225</c:v>
                </c:pt>
                <c:pt idx="24">
                  <c:v>0</c:v>
                </c:pt>
                <c:pt idx="25">
                  <c:v>0.95454545454545459</c:v>
                </c:pt>
                <c:pt idx="26">
                  <c:v>0.46687017417848808</c:v>
                </c:pt>
              </c:numCache>
            </c:numRef>
          </c:val>
        </c:ser>
        <c:dLbls>
          <c:dLblPos val="outEnd"/>
          <c:showLegendKey val="0"/>
          <c:showVal val="1"/>
          <c:showCatName val="0"/>
          <c:showSerName val="0"/>
          <c:showPercent val="0"/>
          <c:showBubbleSize val="0"/>
        </c:dLbls>
        <c:gapWidth val="182"/>
        <c:axId val="193485344"/>
        <c:axId val="193485904"/>
      </c:barChart>
      <c:catAx>
        <c:axId val="193485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3485904"/>
        <c:crosses val="autoZero"/>
        <c:auto val="1"/>
        <c:lblAlgn val="ctr"/>
        <c:lblOffset val="100"/>
        <c:noMultiLvlLbl val="0"/>
      </c:catAx>
      <c:valAx>
        <c:axId val="193485904"/>
        <c:scaling>
          <c:orientation val="minMax"/>
        </c:scaling>
        <c:delete val="1"/>
        <c:axPos val="b"/>
        <c:numFmt formatCode="0.0%" sourceLinked="1"/>
        <c:majorTickMark val="none"/>
        <c:minorTickMark val="none"/>
        <c:tickLblPos val="nextTo"/>
        <c:crossAx val="193485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stacked"/>
        <c:varyColors val="0"/>
        <c:ser>
          <c:idx val="0"/>
          <c:order val="0"/>
          <c:tx>
            <c:strRef>
              <c:f>'Gráfico GM 2'!$B$3</c:f>
              <c:strCache>
                <c:ptCount val="1"/>
                <c:pt idx="0">
                  <c:v>Sim, na estrutura do órgão gestor</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2'!$A$4:$A$11</c:f>
              <c:strCache>
                <c:ptCount val="8"/>
                <c:pt idx="0">
                  <c:v>Proteção Social Básica</c:v>
                </c:pt>
                <c:pt idx="1">
                  <c:v>Proteção Social Especial</c:v>
                </c:pt>
                <c:pt idx="2">
                  <c:v>Gestão de Benefícios Assistenciais (Bolsa Família, BPC, Benefícios Eventuais)</c:v>
                </c:pt>
                <c:pt idx="3">
                  <c:v>Gestão do SUAS</c:v>
                </c:pt>
                <c:pt idx="4">
                  <c:v>Vigilância Socioassistencial (Inclusive áreas de monitoramento e avaliação)</c:v>
                </c:pt>
                <c:pt idx="5">
                  <c:v>Gestão do Trabalho</c:v>
                </c:pt>
                <c:pt idx="6">
                  <c:v>Regulação do SUAS</c:v>
                </c:pt>
                <c:pt idx="7">
                  <c:v>Gestão Financeira e Orçamentária</c:v>
                </c:pt>
              </c:strCache>
            </c:strRef>
          </c:cat>
          <c:val>
            <c:numRef>
              <c:f>'Gráfico GM 2'!$B$4:$B$11</c:f>
              <c:numCache>
                <c:formatCode>0.0%</c:formatCode>
                <c:ptCount val="8"/>
                <c:pt idx="0">
                  <c:v>0.62525086663017704</c:v>
                </c:pt>
                <c:pt idx="1">
                  <c:v>0.356139390622149</c:v>
                </c:pt>
                <c:pt idx="2">
                  <c:v>0.63054187192118205</c:v>
                </c:pt>
                <c:pt idx="3">
                  <c:v>0.52837073526728695</c:v>
                </c:pt>
                <c:pt idx="4">
                  <c:v>0.31089217296113802</c:v>
                </c:pt>
                <c:pt idx="5">
                  <c:v>0.30614851304506502</c:v>
                </c:pt>
                <c:pt idx="6">
                  <c:v>0.36526181353767601</c:v>
                </c:pt>
                <c:pt idx="7">
                  <c:v>0.51596424010217101</c:v>
                </c:pt>
              </c:numCache>
            </c:numRef>
          </c:val>
        </c:ser>
        <c:ser>
          <c:idx val="1"/>
          <c:order val="1"/>
          <c:tx>
            <c:strRef>
              <c:f>'Gráfico GM 2'!$C$3</c:f>
              <c:strCache>
                <c:ptCount val="1"/>
                <c:pt idx="0">
                  <c:v>Sim, de maneira informal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2'!$A$4:$A$11</c:f>
              <c:strCache>
                <c:ptCount val="8"/>
                <c:pt idx="0">
                  <c:v>Proteção Social Básica</c:v>
                </c:pt>
                <c:pt idx="1">
                  <c:v>Proteção Social Especial</c:v>
                </c:pt>
                <c:pt idx="2">
                  <c:v>Gestão de Benefícios Assistenciais (Bolsa Família, BPC, Benefícios Eventuais)</c:v>
                </c:pt>
                <c:pt idx="3">
                  <c:v>Gestão do SUAS</c:v>
                </c:pt>
                <c:pt idx="4">
                  <c:v>Vigilância Socioassistencial (Inclusive áreas de monitoramento e avaliação)</c:v>
                </c:pt>
                <c:pt idx="5">
                  <c:v>Gestão do Trabalho</c:v>
                </c:pt>
                <c:pt idx="6">
                  <c:v>Regulação do SUAS</c:v>
                </c:pt>
                <c:pt idx="7">
                  <c:v>Gestão Financeira e Orçamentária</c:v>
                </c:pt>
              </c:strCache>
            </c:strRef>
          </c:cat>
          <c:val>
            <c:numRef>
              <c:f>'Gráfico GM 2'!$C$4:$C$11</c:f>
              <c:numCache>
                <c:formatCode>0.0%</c:formatCode>
                <c:ptCount val="8"/>
                <c:pt idx="0">
                  <c:v>0.261995986133917</c:v>
                </c:pt>
                <c:pt idx="1">
                  <c:v>0.30140485312899101</c:v>
                </c:pt>
                <c:pt idx="2">
                  <c:v>0.26254333150884901</c:v>
                </c:pt>
                <c:pt idx="3">
                  <c:v>0.33150884875022801</c:v>
                </c:pt>
                <c:pt idx="4">
                  <c:v>0.369275679620507</c:v>
                </c:pt>
                <c:pt idx="5">
                  <c:v>0.30176975004561202</c:v>
                </c:pt>
                <c:pt idx="6">
                  <c:v>0.29483670862981198</c:v>
                </c:pt>
                <c:pt idx="7">
                  <c:v>0.300675059295749</c:v>
                </c:pt>
              </c:numCache>
            </c:numRef>
          </c:val>
        </c:ser>
        <c:ser>
          <c:idx val="2"/>
          <c:order val="2"/>
          <c:tx>
            <c:strRef>
              <c:f>'Gráfico GM 2'!$D$3</c:f>
              <c:strCache>
                <c:ptCount val="1"/>
                <c:pt idx="0">
                  <c:v>Não constituída</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2'!$A$4:$A$11</c:f>
              <c:strCache>
                <c:ptCount val="8"/>
                <c:pt idx="0">
                  <c:v>Proteção Social Básica</c:v>
                </c:pt>
                <c:pt idx="1">
                  <c:v>Proteção Social Especial</c:v>
                </c:pt>
                <c:pt idx="2">
                  <c:v>Gestão de Benefícios Assistenciais (Bolsa Família, BPC, Benefícios Eventuais)</c:v>
                </c:pt>
                <c:pt idx="3">
                  <c:v>Gestão do SUAS</c:v>
                </c:pt>
                <c:pt idx="4">
                  <c:v>Vigilância Socioassistencial (Inclusive áreas de monitoramento e avaliação)</c:v>
                </c:pt>
                <c:pt idx="5">
                  <c:v>Gestão do Trabalho</c:v>
                </c:pt>
                <c:pt idx="6">
                  <c:v>Regulação do SUAS</c:v>
                </c:pt>
                <c:pt idx="7">
                  <c:v>Gestão Financeira e Orçamentária</c:v>
                </c:pt>
              </c:strCache>
            </c:strRef>
          </c:cat>
          <c:val>
            <c:numRef>
              <c:f>'Gráfico GM 2'!$D$4:$D$11</c:f>
              <c:numCache>
                <c:formatCode>0.0%</c:formatCode>
                <c:ptCount val="8"/>
                <c:pt idx="0">
                  <c:v>0.112753147235906</c:v>
                </c:pt>
                <c:pt idx="1">
                  <c:v>0.34245575624885999</c:v>
                </c:pt>
                <c:pt idx="2">
                  <c:v>0.106914796569969</c:v>
                </c:pt>
                <c:pt idx="3">
                  <c:v>0.14012041598248501</c:v>
                </c:pt>
                <c:pt idx="4">
                  <c:v>0.31983214741835397</c:v>
                </c:pt>
                <c:pt idx="5">
                  <c:v>0.39208173690932302</c:v>
                </c:pt>
                <c:pt idx="6">
                  <c:v>0.33990147783251201</c:v>
                </c:pt>
                <c:pt idx="7">
                  <c:v>0.18336070060208001</c:v>
                </c:pt>
              </c:numCache>
            </c:numRef>
          </c:val>
        </c:ser>
        <c:dLbls>
          <c:dLblPos val="ctr"/>
          <c:showLegendKey val="0"/>
          <c:showVal val="1"/>
          <c:showCatName val="0"/>
          <c:showSerName val="0"/>
          <c:showPercent val="0"/>
          <c:showBubbleSize val="0"/>
        </c:dLbls>
        <c:gapWidth val="150"/>
        <c:overlap val="100"/>
        <c:axId val="191374688"/>
        <c:axId val="191375248"/>
      </c:barChart>
      <c:catAx>
        <c:axId val="19137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1375248"/>
        <c:crosses val="autoZero"/>
        <c:auto val="1"/>
        <c:lblAlgn val="ctr"/>
        <c:lblOffset val="100"/>
        <c:noMultiLvlLbl val="0"/>
      </c:catAx>
      <c:valAx>
        <c:axId val="191375248"/>
        <c:scaling>
          <c:orientation val="minMax"/>
          <c:max val="1"/>
          <c:min val="0"/>
        </c:scaling>
        <c:delete val="1"/>
        <c:axPos val="b"/>
        <c:numFmt formatCode="0.0%" sourceLinked="1"/>
        <c:majorTickMark val="out"/>
        <c:minorTickMark val="none"/>
        <c:tickLblPos val="nextTo"/>
        <c:crossAx val="191374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percentStacked"/>
        <c:varyColors val="0"/>
        <c:ser>
          <c:idx val="0"/>
          <c:order val="0"/>
          <c:tx>
            <c:strRef>
              <c:f>'Gráfico GE 20'!$B$4</c:f>
              <c:strCache>
                <c:ptCount val="1"/>
                <c:pt idx="0">
                  <c:v> Mensalmente </c:v>
                </c:pt>
              </c:strCache>
            </c:strRef>
          </c:tx>
          <c:spPr>
            <a:solidFill>
              <a:schemeClr val="accent1">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GE 20'!$A$5:$A$10</c:f>
              <c:strCache>
                <c:ptCount val="6"/>
                <c:pt idx="0">
                  <c:v>Brasil</c:v>
                </c:pt>
                <c:pt idx="1">
                  <c:v>Centro-Oeste</c:v>
                </c:pt>
                <c:pt idx="2">
                  <c:v>Sul</c:v>
                </c:pt>
                <c:pt idx="3">
                  <c:v>Sudeste</c:v>
                </c:pt>
                <c:pt idx="4">
                  <c:v>Nordeste</c:v>
                </c:pt>
                <c:pt idx="5">
                  <c:v>Norte</c:v>
                </c:pt>
              </c:strCache>
            </c:strRef>
          </c:cat>
          <c:val>
            <c:numRef>
              <c:f>'Gráfico GE 20'!$B$5:$B$10</c:f>
              <c:numCache>
                <c:formatCode>General</c:formatCode>
                <c:ptCount val="6"/>
                <c:pt idx="0">
                  <c:v>14</c:v>
                </c:pt>
                <c:pt idx="1">
                  <c:v>2</c:v>
                </c:pt>
                <c:pt idx="2">
                  <c:v>1</c:v>
                </c:pt>
                <c:pt idx="3">
                  <c:v>3</c:v>
                </c:pt>
                <c:pt idx="4">
                  <c:v>6</c:v>
                </c:pt>
                <c:pt idx="5">
                  <c:v>2</c:v>
                </c:pt>
              </c:numCache>
            </c:numRef>
          </c:val>
        </c:ser>
        <c:ser>
          <c:idx val="1"/>
          <c:order val="1"/>
          <c:tx>
            <c:strRef>
              <c:f>'Gráfico GE 20'!$C$4</c:f>
              <c:strCache>
                <c:ptCount val="1"/>
                <c:pt idx="0">
                  <c:v> Bimestralmente </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GE 20'!$A$5:$A$10</c:f>
              <c:strCache>
                <c:ptCount val="6"/>
                <c:pt idx="0">
                  <c:v>Brasil</c:v>
                </c:pt>
                <c:pt idx="1">
                  <c:v>Centro-Oeste</c:v>
                </c:pt>
                <c:pt idx="2">
                  <c:v>Sul</c:v>
                </c:pt>
                <c:pt idx="3">
                  <c:v>Sudeste</c:v>
                </c:pt>
                <c:pt idx="4">
                  <c:v>Nordeste</c:v>
                </c:pt>
                <c:pt idx="5">
                  <c:v>Norte</c:v>
                </c:pt>
              </c:strCache>
            </c:strRef>
          </c:cat>
          <c:val>
            <c:numRef>
              <c:f>'Gráfico GE 20'!$C$5:$C$10</c:f>
              <c:numCache>
                <c:formatCode>General</c:formatCode>
                <c:ptCount val="6"/>
                <c:pt idx="0">
                  <c:v>8</c:v>
                </c:pt>
                <c:pt idx="1">
                  <c:v>1</c:v>
                </c:pt>
                <c:pt idx="2">
                  <c:v>2</c:v>
                </c:pt>
                <c:pt idx="3">
                  <c:v>1</c:v>
                </c:pt>
                <c:pt idx="4">
                  <c:v>2</c:v>
                </c:pt>
                <c:pt idx="5">
                  <c:v>2</c:v>
                </c:pt>
              </c:numCache>
            </c:numRef>
          </c:val>
        </c:ser>
        <c:ser>
          <c:idx val="2"/>
          <c:order val="2"/>
          <c:tx>
            <c:strRef>
              <c:f>'Gráfico GE 20'!$D$4</c:f>
              <c:strCache>
                <c:ptCount val="1"/>
                <c:pt idx="0">
                  <c:v> Trimestralmente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GE 20'!$A$5:$A$10</c:f>
              <c:strCache>
                <c:ptCount val="6"/>
                <c:pt idx="0">
                  <c:v>Brasil</c:v>
                </c:pt>
                <c:pt idx="1">
                  <c:v>Centro-Oeste</c:v>
                </c:pt>
                <c:pt idx="2">
                  <c:v>Sul</c:v>
                </c:pt>
                <c:pt idx="3">
                  <c:v>Sudeste</c:v>
                </c:pt>
                <c:pt idx="4">
                  <c:v>Nordeste</c:v>
                </c:pt>
                <c:pt idx="5">
                  <c:v>Norte</c:v>
                </c:pt>
              </c:strCache>
            </c:strRef>
          </c:cat>
          <c:val>
            <c:numRef>
              <c:f>'Gráfico GE 20'!$D$5:$D$10</c:f>
              <c:numCache>
                <c:formatCode>0.0%</c:formatCode>
                <c:ptCount val="6"/>
                <c:pt idx="0" formatCode="General">
                  <c:v>2</c:v>
                </c:pt>
                <c:pt idx="5" formatCode="General">
                  <c:v>2</c:v>
                </c:pt>
              </c:numCache>
            </c:numRef>
          </c:val>
        </c:ser>
        <c:ser>
          <c:idx val="3"/>
          <c:order val="3"/>
          <c:tx>
            <c:strRef>
              <c:f>'Gráfico GE 20'!$E$4</c:f>
              <c:strCache>
                <c:ptCount val="1"/>
                <c:pt idx="0">
                  <c:v> Quadrimestralmente </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GE 20'!$A$5:$A$10</c:f>
              <c:strCache>
                <c:ptCount val="6"/>
                <c:pt idx="0">
                  <c:v>Brasil</c:v>
                </c:pt>
                <c:pt idx="1">
                  <c:v>Centro-Oeste</c:v>
                </c:pt>
                <c:pt idx="2">
                  <c:v>Sul</c:v>
                </c:pt>
                <c:pt idx="3">
                  <c:v>Sudeste</c:v>
                </c:pt>
                <c:pt idx="4">
                  <c:v>Nordeste</c:v>
                </c:pt>
                <c:pt idx="5">
                  <c:v>Norte</c:v>
                </c:pt>
              </c:strCache>
            </c:strRef>
          </c:cat>
          <c:val>
            <c:numRef>
              <c:f>'Gráfico GE 20'!$E$5:$E$10</c:f>
              <c:numCache>
                <c:formatCode>0.0%</c:formatCode>
                <c:ptCount val="6"/>
                <c:pt idx="0" formatCode="General">
                  <c:v>1</c:v>
                </c:pt>
                <c:pt idx="5" formatCode="General">
                  <c:v>1</c:v>
                </c:pt>
              </c:numCache>
            </c:numRef>
          </c:val>
        </c:ser>
        <c:ser>
          <c:idx val="4"/>
          <c:order val="4"/>
          <c:tx>
            <c:strRef>
              <c:f>'Gráfico GE 20'!$F$4</c:f>
              <c:strCache>
                <c:ptCount val="1"/>
                <c:pt idx="0">
                  <c:v> Semestralmente </c:v>
                </c:pt>
              </c:strCache>
            </c:strRef>
          </c:tx>
          <c:spPr>
            <a:solidFill>
              <a:schemeClr val="accent1">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GE 20'!$A$5:$A$10</c:f>
              <c:strCache>
                <c:ptCount val="6"/>
                <c:pt idx="0">
                  <c:v>Brasil</c:v>
                </c:pt>
                <c:pt idx="1">
                  <c:v>Centro-Oeste</c:v>
                </c:pt>
                <c:pt idx="2">
                  <c:v>Sul</c:v>
                </c:pt>
                <c:pt idx="3">
                  <c:v>Sudeste</c:v>
                </c:pt>
                <c:pt idx="4">
                  <c:v>Nordeste</c:v>
                </c:pt>
                <c:pt idx="5">
                  <c:v>Norte</c:v>
                </c:pt>
              </c:strCache>
            </c:strRef>
          </c:cat>
          <c:val>
            <c:numRef>
              <c:f>'Gráfico GE 20'!$F$5:$F$10</c:f>
              <c:numCache>
                <c:formatCode>0.0%</c:formatCode>
                <c:ptCount val="6"/>
                <c:pt idx="0" formatCode="General">
                  <c:v>1</c:v>
                </c:pt>
                <c:pt idx="4" formatCode="General">
                  <c:v>1</c:v>
                </c:pt>
              </c:numCache>
            </c:numRef>
          </c:val>
        </c:ser>
        <c:dLbls>
          <c:dLblPos val="ctr"/>
          <c:showLegendKey val="0"/>
          <c:showVal val="1"/>
          <c:showCatName val="0"/>
          <c:showSerName val="0"/>
          <c:showPercent val="0"/>
          <c:showBubbleSize val="0"/>
        </c:dLbls>
        <c:gapWidth val="150"/>
        <c:overlap val="100"/>
        <c:axId val="237487264"/>
        <c:axId val="237487824"/>
      </c:barChart>
      <c:catAx>
        <c:axId val="23748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7487824"/>
        <c:crosses val="autoZero"/>
        <c:auto val="1"/>
        <c:lblAlgn val="ctr"/>
        <c:lblOffset val="100"/>
        <c:noMultiLvlLbl val="0"/>
      </c:catAx>
      <c:valAx>
        <c:axId val="237487824"/>
        <c:scaling>
          <c:orientation val="minMax"/>
        </c:scaling>
        <c:delete val="1"/>
        <c:axPos val="b"/>
        <c:numFmt formatCode="0%" sourceLinked="1"/>
        <c:majorTickMark val="none"/>
        <c:minorTickMark val="none"/>
        <c:tickLblPos val="nextTo"/>
        <c:crossAx val="2374872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2396772145077209"/>
          <c:y val="2.0257826887661142E-2"/>
          <c:w val="0.84178151732220696"/>
          <c:h val="0.91401154275605057"/>
        </c:manualLayout>
      </c:layout>
      <c:barChart>
        <c:barDir val="bar"/>
        <c:grouping val="percentStacked"/>
        <c:varyColors val="0"/>
        <c:ser>
          <c:idx val="0"/>
          <c:order val="0"/>
          <c:tx>
            <c:strRef>
              <c:f>'Gráfico GM 3'!$A$5</c:f>
              <c:strCache>
                <c:ptCount val="1"/>
                <c:pt idx="0">
                  <c:v>Não possui/ Não sabe informar</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'Gráfico GM 3'!$B$3:$M$4</c:f>
              <c:multiLvlStrCache>
                <c:ptCount val="12"/>
                <c:lvl>
                  <c:pt idx="0">
                    <c:v>Brasil</c:v>
                  </c:pt>
                  <c:pt idx="1">
                    <c:v>Centro-Oeste</c:v>
                  </c:pt>
                  <c:pt idx="2">
                    <c:v>Sul</c:v>
                  </c:pt>
                  <c:pt idx="3">
                    <c:v>Sudeste</c:v>
                  </c:pt>
                  <c:pt idx="4">
                    <c:v>Nordeste</c:v>
                  </c:pt>
                  <c:pt idx="5">
                    <c:v>Norte</c:v>
                  </c:pt>
                  <c:pt idx="6">
                    <c:v>Brasil</c:v>
                  </c:pt>
                  <c:pt idx="7">
                    <c:v>Centro-Oeste</c:v>
                  </c:pt>
                  <c:pt idx="8">
                    <c:v>Sul</c:v>
                  </c:pt>
                  <c:pt idx="9">
                    <c:v>Sudeste</c:v>
                  </c:pt>
                  <c:pt idx="10">
                    <c:v>Nordeste</c:v>
                  </c:pt>
                  <c:pt idx="11">
                    <c:v>Norte</c:v>
                  </c:pt>
                </c:lvl>
                <c:lvl>
                  <c:pt idx="0">
                    <c:v>Lei Municipal de Regulamentação do SUAS</c:v>
                  </c:pt>
                  <c:pt idx="6">
                    <c:v>PMAS</c:v>
                  </c:pt>
                </c:lvl>
              </c:multiLvlStrCache>
            </c:multiLvlStrRef>
          </c:cat>
          <c:val>
            <c:numRef>
              <c:f>'Gráfico GM 3'!$B$5:$M$5</c:f>
              <c:numCache>
                <c:formatCode>0.0%</c:formatCode>
                <c:ptCount val="12"/>
                <c:pt idx="0">
                  <c:v>0.60510948905109485</c:v>
                </c:pt>
                <c:pt idx="1">
                  <c:v>0.72747252747252744</c:v>
                </c:pt>
                <c:pt idx="2">
                  <c:v>0.51105442176870752</c:v>
                </c:pt>
                <c:pt idx="3">
                  <c:v>0.58787507654623394</c:v>
                </c:pt>
                <c:pt idx="4">
                  <c:v>0.66271855611957131</c:v>
                </c:pt>
                <c:pt idx="5">
                  <c:v>0.56207674943566588</c:v>
                </c:pt>
                <c:pt idx="6">
                  <c:v>0.1023535851122058</c:v>
                </c:pt>
                <c:pt idx="7">
                  <c:v>0.11428571428571428</c:v>
                </c:pt>
                <c:pt idx="8">
                  <c:v>4.8469387755102039E-2</c:v>
                </c:pt>
                <c:pt idx="9">
                  <c:v>0.12178702570379436</c:v>
                </c:pt>
                <c:pt idx="10">
                  <c:v>0.11449520586576424</c:v>
                </c:pt>
                <c:pt idx="11">
                  <c:v>0.11286681715575621</c:v>
                </c:pt>
              </c:numCache>
            </c:numRef>
          </c:val>
        </c:ser>
        <c:ser>
          <c:idx val="1"/>
          <c:order val="1"/>
          <c:tx>
            <c:strRef>
              <c:f>'Gráfico GM 3'!$A$6</c:f>
              <c:strCache>
                <c:ptCount val="1"/>
                <c:pt idx="0">
                  <c:v>2016</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'Gráfico GM 3'!$B$3:$M$4</c:f>
              <c:multiLvlStrCache>
                <c:ptCount val="12"/>
                <c:lvl>
                  <c:pt idx="0">
                    <c:v>Brasil</c:v>
                  </c:pt>
                  <c:pt idx="1">
                    <c:v>Centro-Oeste</c:v>
                  </c:pt>
                  <c:pt idx="2">
                    <c:v>Sul</c:v>
                  </c:pt>
                  <c:pt idx="3">
                    <c:v>Sudeste</c:v>
                  </c:pt>
                  <c:pt idx="4">
                    <c:v>Nordeste</c:v>
                  </c:pt>
                  <c:pt idx="5">
                    <c:v>Norte</c:v>
                  </c:pt>
                  <c:pt idx="6">
                    <c:v>Brasil</c:v>
                  </c:pt>
                  <c:pt idx="7">
                    <c:v>Centro-Oeste</c:v>
                  </c:pt>
                  <c:pt idx="8">
                    <c:v>Sul</c:v>
                  </c:pt>
                  <c:pt idx="9">
                    <c:v>Sudeste</c:v>
                  </c:pt>
                  <c:pt idx="10">
                    <c:v>Nordeste</c:v>
                  </c:pt>
                  <c:pt idx="11">
                    <c:v>Norte</c:v>
                  </c:pt>
                </c:lvl>
                <c:lvl>
                  <c:pt idx="0">
                    <c:v>Lei Municipal de Regulamentação do SUAS</c:v>
                  </c:pt>
                  <c:pt idx="6">
                    <c:v>PMAS</c:v>
                  </c:pt>
                </c:lvl>
              </c:multiLvlStrCache>
            </c:multiLvlStrRef>
          </c:cat>
          <c:val>
            <c:numRef>
              <c:f>'Gráfico GM 3'!$B$6:$M$6</c:f>
              <c:numCache>
                <c:formatCode>0.0%</c:formatCode>
                <c:ptCount val="12"/>
                <c:pt idx="0">
                  <c:v>6.0583941605839416E-2</c:v>
                </c:pt>
                <c:pt idx="1">
                  <c:v>4.8351648351648353E-2</c:v>
                </c:pt>
                <c:pt idx="2">
                  <c:v>5.2721088435374153E-2</c:v>
                </c:pt>
                <c:pt idx="3">
                  <c:v>4.8377219840783831E-2</c:v>
                </c:pt>
                <c:pt idx="4">
                  <c:v>8.3474337281443878E-2</c:v>
                </c:pt>
                <c:pt idx="5">
                  <c:v>4.740406320541761E-2</c:v>
                </c:pt>
                <c:pt idx="6">
                  <c:v>0.24831235176062763</c:v>
                </c:pt>
                <c:pt idx="7">
                  <c:v>0.16483516483516483</c:v>
                </c:pt>
                <c:pt idx="8">
                  <c:v>0.11479591836734694</c:v>
                </c:pt>
                <c:pt idx="9">
                  <c:v>0.40269277845777235</c:v>
                </c:pt>
                <c:pt idx="10">
                  <c:v>0.23406655386350816</c:v>
                </c:pt>
                <c:pt idx="11">
                  <c:v>0.17607223476297967</c:v>
                </c:pt>
              </c:numCache>
            </c:numRef>
          </c:val>
        </c:ser>
        <c:ser>
          <c:idx val="2"/>
          <c:order val="2"/>
          <c:tx>
            <c:strRef>
              <c:f>'Gráfico GM 3'!$A$7</c:f>
              <c:strCache>
                <c:ptCount val="1"/>
                <c:pt idx="0">
                  <c:v>2015</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'Gráfico GM 3'!$B$3:$M$4</c:f>
              <c:multiLvlStrCache>
                <c:ptCount val="12"/>
                <c:lvl>
                  <c:pt idx="0">
                    <c:v>Brasil</c:v>
                  </c:pt>
                  <c:pt idx="1">
                    <c:v>Centro-Oeste</c:v>
                  </c:pt>
                  <c:pt idx="2">
                    <c:v>Sul</c:v>
                  </c:pt>
                  <c:pt idx="3">
                    <c:v>Sudeste</c:v>
                  </c:pt>
                  <c:pt idx="4">
                    <c:v>Nordeste</c:v>
                  </c:pt>
                  <c:pt idx="5">
                    <c:v>Norte</c:v>
                  </c:pt>
                  <c:pt idx="6">
                    <c:v>Brasil</c:v>
                  </c:pt>
                  <c:pt idx="7">
                    <c:v>Centro-Oeste</c:v>
                  </c:pt>
                  <c:pt idx="8">
                    <c:v>Sul</c:v>
                  </c:pt>
                  <c:pt idx="9">
                    <c:v>Sudeste</c:v>
                  </c:pt>
                  <c:pt idx="10">
                    <c:v>Nordeste</c:v>
                  </c:pt>
                  <c:pt idx="11">
                    <c:v>Norte</c:v>
                  </c:pt>
                </c:lvl>
                <c:lvl>
                  <c:pt idx="0">
                    <c:v>Lei Municipal de Regulamentação do SUAS</c:v>
                  </c:pt>
                  <c:pt idx="6">
                    <c:v>PMAS</c:v>
                  </c:pt>
                </c:lvl>
              </c:multiLvlStrCache>
            </c:multiLvlStrRef>
          </c:cat>
          <c:val>
            <c:numRef>
              <c:f>'Gráfico GM 3'!$B$7:$M$7</c:f>
              <c:numCache>
                <c:formatCode>0.0%</c:formatCode>
                <c:ptCount val="12"/>
                <c:pt idx="0">
                  <c:v>6.7700729927007305E-2</c:v>
                </c:pt>
                <c:pt idx="1">
                  <c:v>3.7362637362637362E-2</c:v>
                </c:pt>
                <c:pt idx="2">
                  <c:v>8.5884353741496597E-2</c:v>
                </c:pt>
                <c:pt idx="3">
                  <c:v>6.6135946111451321E-2</c:v>
                </c:pt>
                <c:pt idx="4">
                  <c:v>6.6553863508178226E-2</c:v>
                </c:pt>
                <c:pt idx="5">
                  <c:v>6.0948081264108354E-2</c:v>
                </c:pt>
                <c:pt idx="6">
                  <c:v>0.1831782521437694</c:v>
                </c:pt>
                <c:pt idx="7">
                  <c:v>0.18681318681318682</c:v>
                </c:pt>
                <c:pt idx="8">
                  <c:v>0.16156462585034015</c:v>
                </c:pt>
                <c:pt idx="9">
                  <c:v>0.14320685434516525</c:v>
                </c:pt>
                <c:pt idx="10">
                  <c:v>0.21827411167512689</c:v>
                </c:pt>
                <c:pt idx="11">
                  <c:v>0.24379232505643342</c:v>
                </c:pt>
              </c:numCache>
            </c:numRef>
          </c:val>
        </c:ser>
        <c:ser>
          <c:idx val="3"/>
          <c:order val="3"/>
          <c:tx>
            <c:strRef>
              <c:f>'Gráfico GM 3'!$A$8</c:f>
              <c:strCache>
                <c:ptCount val="1"/>
                <c:pt idx="0">
                  <c:v>De 2 a 5 anos atrás</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'Gráfico GM 3'!$B$3:$M$4</c:f>
              <c:multiLvlStrCache>
                <c:ptCount val="12"/>
                <c:lvl>
                  <c:pt idx="0">
                    <c:v>Brasil</c:v>
                  </c:pt>
                  <c:pt idx="1">
                    <c:v>Centro-Oeste</c:v>
                  </c:pt>
                  <c:pt idx="2">
                    <c:v>Sul</c:v>
                  </c:pt>
                  <c:pt idx="3">
                    <c:v>Sudeste</c:v>
                  </c:pt>
                  <c:pt idx="4">
                    <c:v>Nordeste</c:v>
                  </c:pt>
                  <c:pt idx="5">
                    <c:v>Norte</c:v>
                  </c:pt>
                  <c:pt idx="6">
                    <c:v>Brasil</c:v>
                  </c:pt>
                  <c:pt idx="7">
                    <c:v>Centro-Oeste</c:v>
                  </c:pt>
                  <c:pt idx="8">
                    <c:v>Sul</c:v>
                  </c:pt>
                  <c:pt idx="9">
                    <c:v>Sudeste</c:v>
                  </c:pt>
                  <c:pt idx="10">
                    <c:v>Nordeste</c:v>
                  </c:pt>
                  <c:pt idx="11">
                    <c:v>Norte</c:v>
                  </c:pt>
                </c:lvl>
                <c:lvl>
                  <c:pt idx="0">
                    <c:v>Lei Municipal de Regulamentação do SUAS</c:v>
                  </c:pt>
                  <c:pt idx="6">
                    <c:v>PMAS</c:v>
                  </c:pt>
                </c:lvl>
              </c:multiLvlStrCache>
            </c:multiLvlStrRef>
          </c:cat>
          <c:val>
            <c:numRef>
              <c:f>'Gráfico GM 3'!$B$8:$M$8</c:f>
              <c:numCache>
                <c:formatCode>0.0%</c:formatCode>
                <c:ptCount val="12"/>
                <c:pt idx="0">
                  <c:v>0.14233576642335766</c:v>
                </c:pt>
                <c:pt idx="1">
                  <c:v>7.9120879120879117E-2</c:v>
                </c:pt>
                <c:pt idx="2">
                  <c:v>0.16581632653061223</c:v>
                </c:pt>
                <c:pt idx="3">
                  <c:v>0.18677281077770974</c:v>
                </c:pt>
                <c:pt idx="4">
                  <c:v>9.5318668922729832E-2</c:v>
                </c:pt>
                <c:pt idx="5">
                  <c:v>0.16930022573363432</c:v>
                </c:pt>
                <c:pt idx="6">
                  <c:v>0.43349753694581283</c:v>
                </c:pt>
                <c:pt idx="7">
                  <c:v>0.50549450549450547</c:v>
                </c:pt>
                <c:pt idx="8">
                  <c:v>0.65476190476190477</c:v>
                </c:pt>
                <c:pt idx="9">
                  <c:v>0.27784577723378212</c:v>
                </c:pt>
                <c:pt idx="10">
                  <c:v>0.40609137055837563</c:v>
                </c:pt>
                <c:pt idx="11">
                  <c:v>0.45598194130925507</c:v>
                </c:pt>
              </c:numCache>
            </c:numRef>
          </c:val>
        </c:ser>
        <c:ser>
          <c:idx val="4"/>
          <c:order val="4"/>
          <c:tx>
            <c:strRef>
              <c:f>'Gráfico GM 3'!$A$9</c:f>
              <c:strCache>
                <c:ptCount val="1"/>
                <c:pt idx="0">
                  <c:v>De 5 a 10 anos atrás</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'Gráfico GM 3'!$B$3:$M$4</c:f>
              <c:multiLvlStrCache>
                <c:ptCount val="12"/>
                <c:lvl>
                  <c:pt idx="0">
                    <c:v>Brasil</c:v>
                  </c:pt>
                  <c:pt idx="1">
                    <c:v>Centro-Oeste</c:v>
                  </c:pt>
                  <c:pt idx="2">
                    <c:v>Sul</c:v>
                  </c:pt>
                  <c:pt idx="3">
                    <c:v>Sudeste</c:v>
                  </c:pt>
                  <c:pt idx="4">
                    <c:v>Nordeste</c:v>
                  </c:pt>
                  <c:pt idx="5">
                    <c:v>Norte</c:v>
                  </c:pt>
                  <c:pt idx="6">
                    <c:v>Brasil</c:v>
                  </c:pt>
                  <c:pt idx="7">
                    <c:v>Centro-Oeste</c:v>
                  </c:pt>
                  <c:pt idx="8">
                    <c:v>Sul</c:v>
                  </c:pt>
                  <c:pt idx="9">
                    <c:v>Sudeste</c:v>
                  </c:pt>
                  <c:pt idx="10">
                    <c:v>Nordeste</c:v>
                  </c:pt>
                  <c:pt idx="11">
                    <c:v>Norte</c:v>
                  </c:pt>
                </c:lvl>
                <c:lvl>
                  <c:pt idx="0">
                    <c:v>Lei Municipal de Regulamentação do SUAS</c:v>
                  </c:pt>
                  <c:pt idx="6">
                    <c:v>PMAS</c:v>
                  </c:pt>
                </c:lvl>
              </c:multiLvlStrCache>
            </c:multiLvlStrRef>
          </c:cat>
          <c:val>
            <c:numRef>
              <c:f>'Gráfico GM 3'!$B$9:$M$9</c:f>
              <c:numCache>
                <c:formatCode>0.0%</c:formatCode>
                <c:ptCount val="12"/>
                <c:pt idx="0">
                  <c:v>6.1313868613138686E-2</c:v>
                </c:pt>
                <c:pt idx="1">
                  <c:v>3.2967032967032968E-2</c:v>
                </c:pt>
                <c:pt idx="2">
                  <c:v>0.125</c:v>
                </c:pt>
                <c:pt idx="3">
                  <c:v>5.5725658297611759E-2</c:v>
                </c:pt>
                <c:pt idx="4">
                  <c:v>3.6661026508742242E-2</c:v>
                </c:pt>
                <c:pt idx="5">
                  <c:v>4.0632054176072234E-2</c:v>
                </c:pt>
                <c:pt idx="6">
                  <c:v>2.481299033023171E-2</c:v>
                </c:pt>
                <c:pt idx="7">
                  <c:v>1.7582417582417582E-2</c:v>
                </c:pt>
                <c:pt idx="8">
                  <c:v>1.4455782312925171E-2</c:v>
                </c:pt>
                <c:pt idx="9">
                  <c:v>4.4063647490820076E-2</c:v>
                </c:pt>
                <c:pt idx="10">
                  <c:v>2.0868584320360969E-2</c:v>
                </c:pt>
                <c:pt idx="11">
                  <c:v>4.5146726862302479E-3</c:v>
                </c:pt>
              </c:numCache>
            </c:numRef>
          </c:val>
        </c:ser>
        <c:ser>
          <c:idx val="5"/>
          <c:order val="5"/>
          <c:tx>
            <c:strRef>
              <c:f>'Gráfico GM 3'!$A$10</c:f>
              <c:strCache>
                <c:ptCount val="1"/>
                <c:pt idx="0">
                  <c:v>Mais de 10 anos atrás</c:v>
                </c:pt>
              </c:strCache>
            </c:strRef>
          </c:tx>
          <c:spPr>
            <a:solidFill>
              <a:schemeClr val="accent1">
                <a:tint val="50000"/>
              </a:schemeClr>
            </a:solidFill>
            <a:ln>
              <a:noFill/>
            </a:ln>
            <a:effectLst/>
          </c:spPr>
          <c:invertIfNegative val="0"/>
          <c:dLbls>
            <c:dLbl>
              <c:idx val="6"/>
              <c:layout>
                <c:manualLayout>
                  <c:x val="2.8134553865052963E-2"/>
                  <c:y val="0"/>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3.1221938286793312E-2"/>
                  <c:y val="5.276895636664202E-4"/>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2.8134553865052786E-2"/>
                  <c:y val="6.3543162077114358E-4"/>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2.821469062922867E-2"/>
                  <c:y val="7.4317367787586706E-4"/>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2.8134553865052963E-2"/>
                  <c:y val="-1.3139310624845928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2.935779533744657E-2"/>
                  <c:y val="6.1602934992241315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'Gráfico GM 3'!$B$3:$M$4</c:f>
              <c:multiLvlStrCache>
                <c:ptCount val="12"/>
                <c:lvl>
                  <c:pt idx="0">
                    <c:v>Brasil</c:v>
                  </c:pt>
                  <c:pt idx="1">
                    <c:v>Centro-Oeste</c:v>
                  </c:pt>
                  <c:pt idx="2">
                    <c:v>Sul</c:v>
                  </c:pt>
                  <c:pt idx="3">
                    <c:v>Sudeste</c:v>
                  </c:pt>
                  <c:pt idx="4">
                    <c:v>Nordeste</c:v>
                  </c:pt>
                  <c:pt idx="5">
                    <c:v>Norte</c:v>
                  </c:pt>
                  <c:pt idx="6">
                    <c:v>Brasil</c:v>
                  </c:pt>
                  <c:pt idx="7">
                    <c:v>Centro-Oeste</c:v>
                  </c:pt>
                  <c:pt idx="8">
                    <c:v>Sul</c:v>
                  </c:pt>
                  <c:pt idx="9">
                    <c:v>Sudeste</c:v>
                  </c:pt>
                  <c:pt idx="10">
                    <c:v>Nordeste</c:v>
                  </c:pt>
                  <c:pt idx="11">
                    <c:v>Norte</c:v>
                  </c:pt>
                </c:lvl>
                <c:lvl>
                  <c:pt idx="0">
                    <c:v>Lei Municipal de Regulamentação do SUAS</c:v>
                  </c:pt>
                  <c:pt idx="6">
                    <c:v>PMAS</c:v>
                  </c:pt>
                </c:lvl>
              </c:multiLvlStrCache>
            </c:multiLvlStrRef>
          </c:cat>
          <c:val>
            <c:numRef>
              <c:f>'Gráfico GM 3'!$B$10:$M$10</c:f>
              <c:numCache>
                <c:formatCode>0.0%</c:formatCode>
                <c:ptCount val="12"/>
                <c:pt idx="0">
                  <c:v>6.295620437956205E-2</c:v>
                </c:pt>
                <c:pt idx="1">
                  <c:v>7.4725274725274723E-2</c:v>
                </c:pt>
                <c:pt idx="2">
                  <c:v>5.9523809523809521E-2</c:v>
                </c:pt>
                <c:pt idx="3">
                  <c:v>5.5113288426209432E-2</c:v>
                </c:pt>
                <c:pt idx="4">
                  <c:v>5.5273547659334461E-2</c:v>
                </c:pt>
                <c:pt idx="5">
                  <c:v>0.11963882618510158</c:v>
                </c:pt>
                <c:pt idx="6">
                  <c:v>7.8452837073526727E-3</c:v>
                </c:pt>
                <c:pt idx="7">
                  <c:v>1.098901098901099E-2</c:v>
                </c:pt>
                <c:pt idx="8">
                  <c:v>5.9523809523809521E-3</c:v>
                </c:pt>
                <c:pt idx="9">
                  <c:v>1.0403916768665851E-2</c:v>
                </c:pt>
                <c:pt idx="10">
                  <c:v>6.2041737168640719E-3</c:v>
                </c:pt>
                <c:pt idx="11">
                  <c:v>6.7720090293453723E-3</c:v>
                </c:pt>
              </c:numCache>
            </c:numRef>
          </c:val>
        </c:ser>
        <c:dLbls>
          <c:dLblPos val="ctr"/>
          <c:showLegendKey val="0"/>
          <c:showVal val="1"/>
          <c:showCatName val="0"/>
          <c:showSerName val="0"/>
          <c:showPercent val="0"/>
          <c:showBubbleSize val="0"/>
        </c:dLbls>
        <c:gapWidth val="150"/>
        <c:overlap val="100"/>
        <c:axId val="190988400"/>
        <c:axId val="190988960"/>
      </c:barChart>
      <c:catAx>
        <c:axId val="190988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0988960"/>
        <c:crosses val="autoZero"/>
        <c:auto val="1"/>
        <c:lblAlgn val="ctr"/>
        <c:lblOffset val="100"/>
        <c:noMultiLvlLbl val="0"/>
      </c:catAx>
      <c:valAx>
        <c:axId val="190988960"/>
        <c:scaling>
          <c:orientation val="minMax"/>
          <c:max val="1.01"/>
          <c:min val="0"/>
        </c:scaling>
        <c:delete val="1"/>
        <c:axPos val="b"/>
        <c:numFmt formatCode="0%" sourceLinked="1"/>
        <c:majorTickMark val="out"/>
        <c:minorTickMark val="none"/>
        <c:tickLblPos val="nextTo"/>
        <c:crossAx val="1909884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stacked"/>
        <c:varyColors val="0"/>
        <c:ser>
          <c:idx val="0"/>
          <c:order val="0"/>
          <c:tx>
            <c:strRef>
              <c:f>'Gráfico GM 4'!$A$4</c:f>
              <c:strCache>
                <c:ptCount val="1"/>
                <c:pt idx="0">
                  <c:v>Não recebe</c:v>
                </c:pt>
              </c:strCache>
            </c:strRef>
          </c:tx>
          <c:spPr>
            <a:solidFill>
              <a:schemeClr val="accent1">
                <a:shade val="58000"/>
              </a:schemeClr>
            </a:solidFill>
            <a:ln>
              <a:noFill/>
            </a:ln>
            <a:effectLst/>
          </c:spPr>
          <c:invertIfNegative val="0"/>
          <c:dLbls>
            <c:dLbl>
              <c:idx val="3"/>
              <c:layout>
                <c:manualLayout>
                  <c:x val="1.171058134671687E-2"/>
                  <c:y val="0"/>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4'!$B$3:$G$3</c:f>
              <c:strCache>
                <c:ptCount val="6"/>
                <c:pt idx="0">
                  <c:v>Brasil</c:v>
                </c:pt>
                <c:pt idx="1">
                  <c:v>Centro-Oeste</c:v>
                </c:pt>
                <c:pt idx="2">
                  <c:v>Sul</c:v>
                </c:pt>
                <c:pt idx="3">
                  <c:v>Sudeste</c:v>
                </c:pt>
                <c:pt idx="4">
                  <c:v>Nordeste</c:v>
                </c:pt>
                <c:pt idx="5">
                  <c:v>Norte</c:v>
                </c:pt>
              </c:strCache>
            </c:strRef>
          </c:cat>
          <c:val>
            <c:numRef>
              <c:f>'Gráfico GM 4'!$B$4:$G$4</c:f>
              <c:numCache>
                <c:formatCode>0.0%</c:formatCode>
                <c:ptCount val="6"/>
                <c:pt idx="0">
                  <c:v>0.27312534209085931</c:v>
                </c:pt>
                <c:pt idx="1">
                  <c:v>0.46593406593406594</c:v>
                </c:pt>
                <c:pt idx="2">
                  <c:v>0.19897959183673469</c:v>
                </c:pt>
                <c:pt idx="3">
                  <c:v>2.2031823745410038E-2</c:v>
                </c:pt>
                <c:pt idx="4">
                  <c:v>0.3976311336717428</c:v>
                </c:pt>
                <c:pt idx="5">
                  <c:v>0.69977426636568851</c:v>
                </c:pt>
              </c:numCache>
            </c:numRef>
          </c:val>
        </c:ser>
        <c:ser>
          <c:idx val="1"/>
          <c:order val="1"/>
          <c:tx>
            <c:strRef>
              <c:f>'Gráfico GM 4'!$A$5</c:f>
              <c:strCache>
                <c:ptCount val="1"/>
                <c:pt idx="0">
                  <c:v>Sim, fundo-a-fundo</c:v>
                </c:pt>
              </c:strCache>
            </c:strRef>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4'!$B$3:$G$3</c:f>
              <c:strCache>
                <c:ptCount val="6"/>
                <c:pt idx="0">
                  <c:v>Brasil</c:v>
                </c:pt>
                <c:pt idx="1">
                  <c:v>Centro-Oeste</c:v>
                </c:pt>
                <c:pt idx="2">
                  <c:v>Sul</c:v>
                </c:pt>
                <c:pt idx="3">
                  <c:v>Sudeste</c:v>
                </c:pt>
                <c:pt idx="4">
                  <c:v>Nordeste</c:v>
                </c:pt>
                <c:pt idx="5">
                  <c:v>Norte</c:v>
                </c:pt>
              </c:strCache>
            </c:strRef>
          </c:cat>
          <c:val>
            <c:numRef>
              <c:f>'Gráfico GM 4'!$B$5:$G$5</c:f>
              <c:numCache>
                <c:formatCode>0.0%</c:formatCode>
                <c:ptCount val="6"/>
                <c:pt idx="0">
                  <c:v>0.60408684546615576</c:v>
                </c:pt>
                <c:pt idx="1">
                  <c:v>0.45274725274725275</c:v>
                </c:pt>
                <c:pt idx="2">
                  <c:v>0.57738095238095233</c:v>
                </c:pt>
                <c:pt idx="3">
                  <c:v>0.8298653610771114</c:v>
                </c:pt>
                <c:pt idx="4">
                  <c:v>0.53976311336717431</c:v>
                </c:pt>
                <c:pt idx="5">
                  <c:v>0.25507900677200901</c:v>
                </c:pt>
              </c:numCache>
            </c:numRef>
          </c:val>
        </c:ser>
        <c:ser>
          <c:idx val="2"/>
          <c:order val="2"/>
          <c:tx>
            <c:strRef>
              <c:f>'Gráfico GM 4'!$A$6</c:f>
              <c:strCache>
                <c:ptCount val="1"/>
                <c:pt idx="0">
                  <c:v>Sim, via convênio</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4'!$B$3:$G$3</c:f>
              <c:strCache>
                <c:ptCount val="6"/>
                <c:pt idx="0">
                  <c:v>Brasil</c:v>
                </c:pt>
                <c:pt idx="1">
                  <c:v>Centro-Oeste</c:v>
                </c:pt>
                <c:pt idx="2">
                  <c:v>Sul</c:v>
                </c:pt>
                <c:pt idx="3">
                  <c:v>Sudeste</c:v>
                </c:pt>
                <c:pt idx="4">
                  <c:v>Nordeste</c:v>
                </c:pt>
                <c:pt idx="5">
                  <c:v>Norte</c:v>
                </c:pt>
              </c:strCache>
            </c:strRef>
          </c:cat>
          <c:val>
            <c:numRef>
              <c:f>'Gráfico GM 4'!$B$6:$G$6</c:f>
              <c:numCache>
                <c:formatCode>0.0%</c:formatCode>
                <c:ptCount val="6"/>
                <c:pt idx="0">
                  <c:v>4.5247217661010766E-2</c:v>
                </c:pt>
                <c:pt idx="1">
                  <c:v>2.6373626373626374E-2</c:v>
                </c:pt>
                <c:pt idx="2">
                  <c:v>0.10119047619047619</c:v>
                </c:pt>
                <c:pt idx="3">
                  <c:v>4.1003671970624232E-2</c:v>
                </c:pt>
                <c:pt idx="4">
                  <c:v>2.1996615905245348E-2</c:v>
                </c:pt>
                <c:pt idx="5">
                  <c:v>2.4830699774266364E-2</c:v>
                </c:pt>
              </c:numCache>
            </c:numRef>
          </c:val>
        </c:ser>
        <c:ser>
          <c:idx val="3"/>
          <c:order val="3"/>
          <c:tx>
            <c:strRef>
              <c:f>'Gráfico GM 4'!$A$7</c:f>
              <c:strCache>
                <c:ptCount val="1"/>
                <c:pt idx="0">
                  <c:v>Sim, por convênio e fundo-a-fundo</c:v>
                </c:pt>
              </c:strCache>
            </c:strRef>
          </c:tx>
          <c:spPr>
            <a:solidFill>
              <a:schemeClr val="accent1">
                <a:tint val="58000"/>
              </a:schemeClr>
            </a:solidFill>
            <a:ln>
              <a:noFill/>
            </a:ln>
            <a:effectLst/>
          </c:spPr>
          <c:invertIfNegative val="0"/>
          <c:dLbls>
            <c:dLbl>
              <c:idx val="5"/>
              <c:layout>
                <c:manualLayout>
                  <c:x val="1.6729401923879993E-3"/>
                  <c:y val="-6.4646458770248466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4'!$B$3:$G$3</c:f>
              <c:strCache>
                <c:ptCount val="6"/>
                <c:pt idx="0">
                  <c:v>Brasil</c:v>
                </c:pt>
                <c:pt idx="1">
                  <c:v>Centro-Oeste</c:v>
                </c:pt>
                <c:pt idx="2">
                  <c:v>Sul</c:v>
                </c:pt>
                <c:pt idx="3">
                  <c:v>Sudeste</c:v>
                </c:pt>
                <c:pt idx="4">
                  <c:v>Nordeste</c:v>
                </c:pt>
                <c:pt idx="5">
                  <c:v>Norte</c:v>
                </c:pt>
              </c:strCache>
            </c:strRef>
          </c:cat>
          <c:val>
            <c:numRef>
              <c:f>'Gráfico GM 4'!$B$7:$G$7</c:f>
              <c:numCache>
                <c:formatCode>0.0%</c:formatCode>
                <c:ptCount val="6"/>
                <c:pt idx="0">
                  <c:v>7.7540594781974087E-2</c:v>
                </c:pt>
                <c:pt idx="1">
                  <c:v>5.4945054945054944E-2</c:v>
                </c:pt>
                <c:pt idx="2">
                  <c:v>0.12244897959183673</c:v>
                </c:pt>
                <c:pt idx="3">
                  <c:v>0.10709914320685435</c:v>
                </c:pt>
                <c:pt idx="4">
                  <c:v>4.060913705583756E-2</c:v>
                </c:pt>
                <c:pt idx="5">
                  <c:v>2.0316027088036117E-2</c:v>
                </c:pt>
              </c:numCache>
            </c:numRef>
          </c:val>
        </c:ser>
        <c:dLbls>
          <c:dLblPos val="ctr"/>
          <c:showLegendKey val="0"/>
          <c:showVal val="1"/>
          <c:showCatName val="0"/>
          <c:showSerName val="0"/>
          <c:showPercent val="0"/>
          <c:showBubbleSize val="0"/>
        </c:dLbls>
        <c:gapWidth val="150"/>
        <c:overlap val="100"/>
        <c:axId val="192180672"/>
        <c:axId val="192181232"/>
      </c:barChart>
      <c:catAx>
        <c:axId val="192180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2181232"/>
        <c:crosses val="autoZero"/>
        <c:auto val="1"/>
        <c:lblAlgn val="ctr"/>
        <c:lblOffset val="100"/>
        <c:noMultiLvlLbl val="0"/>
      </c:catAx>
      <c:valAx>
        <c:axId val="192181232"/>
        <c:scaling>
          <c:orientation val="minMax"/>
          <c:max val="1"/>
        </c:scaling>
        <c:delete val="1"/>
        <c:axPos val="b"/>
        <c:numFmt formatCode="0.0%" sourceLinked="1"/>
        <c:majorTickMark val="out"/>
        <c:minorTickMark val="none"/>
        <c:tickLblPos val="nextTo"/>
        <c:crossAx val="1921806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percentStacked"/>
        <c:varyColors val="0"/>
        <c:ser>
          <c:idx val="0"/>
          <c:order val="0"/>
          <c:tx>
            <c:strRef>
              <c:f>'Gráfico GM 5'!$A$5</c:f>
              <c:strCache>
                <c:ptCount val="1"/>
                <c:pt idx="0">
                  <c:v>Prefeito</c:v>
                </c:pt>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GM 5'!$B$4:$F$4</c:f>
              <c:numCache>
                <c:formatCode>General</c:formatCode>
                <c:ptCount val="5"/>
                <c:pt idx="0">
                  <c:v>2012</c:v>
                </c:pt>
                <c:pt idx="1">
                  <c:v>2013</c:v>
                </c:pt>
                <c:pt idx="2">
                  <c:v>2014</c:v>
                </c:pt>
                <c:pt idx="3">
                  <c:v>2015</c:v>
                </c:pt>
                <c:pt idx="4">
                  <c:v>2016</c:v>
                </c:pt>
              </c:numCache>
            </c:numRef>
          </c:cat>
          <c:val>
            <c:numRef>
              <c:f>'Gráfico GM 5'!$B$5:$F$5</c:f>
              <c:numCache>
                <c:formatCode>0.0%</c:formatCode>
                <c:ptCount val="5"/>
                <c:pt idx="0">
                  <c:v>0.39600000000000002</c:v>
                </c:pt>
                <c:pt idx="1">
                  <c:v>0.28499999999999998</c:v>
                </c:pt>
                <c:pt idx="2">
                  <c:v>0.26800000000000002</c:v>
                </c:pt>
                <c:pt idx="3">
                  <c:v>0.25054545454545457</c:v>
                </c:pt>
                <c:pt idx="4">
                  <c:v>0.23700054734537493</c:v>
                </c:pt>
              </c:numCache>
            </c:numRef>
          </c:val>
        </c:ser>
        <c:ser>
          <c:idx val="1"/>
          <c:order val="1"/>
          <c:tx>
            <c:strRef>
              <c:f>'Gráfico GM 5'!$A$6</c:f>
              <c:strCache>
                <c:ptCount val="1"/>
                <c:pt idx="0">
                  <c:v>Secretário(a) Municipal de Assistência Social</c:v>
                </c:pt>
              </c:strCache>
            </c:strRef>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GM 5'!$B$4:$F$4</c:f>
              <c:numCache>
                <c:formatCode>General</c:formatCode>
                <c:ptCount val="5"/>
                <c:pt idx="0">
                  <c:v>2012</c:v>
                </c:pt>
                <c:pt idx="1">
                  <c:v>2013</c:v>
                </c:pt>
                <c:pt idx="2">
                  <c:v>2014</c:v>
                </c:pt>
                <c:pt idx="3">
                  <c:v>2015</c:v>
                </c:pt>
                <c:pt idx="4">
                  <c:v>2016</c:v>
                </c:pt>
              </c:numCache>
            </c:numRef>
          </c:cat>
          <c:val>
            <c:numRef>
              <c:f>'Gráfico GM 5'!$B$6:$F$6</c:f>
              <c:numCache>
                <c:formatCode>0.0%</c:formatCode>
                <c:ptCount val="5"/>
                <c:pt idx="0">
                  <c:v>0.52900000000000003</c:v>
                </c:pt>
                <c:pt idx="1">
                  <c:v>0.64300000000000002</c:v>
                </c:pt>
                <c:pt idx="2">
                  <c:v>0.67800000000000005</c:v>
                </c:pt>
                <c:pt idx="3">
                  <c:v>0.69072727272727275</c:v>
                </c:pt>
                <c:pt idx="4">
                  <c:v>0.69293924466338264</c:v>
                </c:pt>
              </c:numCache>
            </c:numRef>
          </c:val>
        </c:ser>
        <c:ser>
          <c:idx val="2"/>
          <c:order val="2"/>
          <c:tx>
            <c:strRef>
              <c:f>'Gráfico GM 5'!$A$7</c:f>
              <c:strCache>
                <c:ptCount val="1"/>
                <c:pt idx="0">
                  <c:v>Outro funcionário da Secretaria de Assistência Social</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GM 5'!$B$4:$F$4</c:f>
              <c:numCache>
                <c:formatCode>General</c:formatCode>
                <c:ptCount val="5"/>
                <c:pt idx="0">
                  <c:v>2012</c:v>
                </c:pt>
                <c:pt idx="1">
                  <c:v>2013</c:v>
                </c:pt>
                <c:pt idx="2">
                  <c:v>2014</c:v>
                </c:pt>
                <c:pt idx="3">
                  <c:v>2015</c:v>
                </c:pt>
                <c:pt idx="4">
                  <c:v>2016</c:v>
                </c:pt>
              </c:numCache>
            </c:numRef>
          </c:cat>
          <c:val>
            <c:numRef>
              <c:f>'Gráfico GM 5'!$B$7:$F$7</c:f>
              <c:numCache>
                <c:formatCode>0.0%</c:formatCode>
                <c:ptCount val="5"/>
                <c:pt idx="0">
                  <c:v>2.1000000000000001E-2</c:v>
                </c:pt>
                <c:pt idx="1">
                  <c:v>2.1000000000000001E-2</c:v>
                </c:pt>
                <c:pt idx="2">
                  <c:v>1.7000000000000001E-2</c:v>
                </c:pt>
                <c:pt idx="3">
                  <c:v>1.8545454545454546E-2</c:v>
                </c:pt>
                <c:pt idx="4">
                  <c:v>2.4265644955300127E-2</c:v>
                </c:pt>
              </c:numCache>
            </c:numRef>
          </c:val>
        </c:ser>
        <c:ser>
          <c:idx val="3"/>
          <c:order val="3"/>
          <c:tx>
            <c:strRef>
              <c:f>'Gráfico GM 5'!$A$8</c:f>
              <c:strCache>
                <c:ptCount val="1"/>
                <c:pt idx="0">
                  <c:v>Secretário ou técnico de outra área</c:v>
                </c:pt>
              </c:strCache>
            </c:strRef>
          </c:tx>
          <c:spPr>
            <a:solidFill>
              <a:schemeClr val="accent1">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'Gráfico GM 5'!$B$4:$F$4</c:f>
              <c:numCache>
                <c:formatCode>General</c:formatCode>
                <c:ptCount val="5"/>
                <c:pt idx="0">
                  <c:v>2012</c:v>
                </c:pt>
                <c:pt idx="1">
                  <c:v>2013</c:v>
                </c:pt>
                <c:pt idx="2">
                  <c:v>2014</c:v>
                </c:pt>
                <c:pt idx="3">
                  <c:v>2015</c:v>
                </c:pt>
                <c:pt idx="4">
                  <c:v>2016</c:v>
                </c:pt>
              </c:numCache>
            </c:numRef>
          </c:cat>
          <c:val>
            <c:numRef>
              <c:f>'Gráfico GM 5'!$B$8:$F$8</c:f>
              <c:numCache>
                <c:formatCode>0.0%</c:formatCode>
                <c:ptCount val="5"/>
                <c:pt idx="0">
                  <c:v>5.5E-2</c:v>
                </c:pt>
                <c:pt idx="1">
                  <c:v>5.0999999999999997E-2</c:v>
                </c:pt>
                <c:pt idx="2">
                  <c:v>3.6999999999999998E-2</c:v>
                </c:pt>
                <c:pt idx="3">
                  <c:v>4.018181818181818E-2</c:v>
                </c:pt>
                <c:pt idx="4">
                  <c:v>4.579456303594235E-2</c:v>
                </c:pt>
              </c:numCache>
            </c:numRef>
          </c:val>
        </c:ser>
        <c:dLbls>
          <c:dLblPos val="ctr"/>
          <c:showLegendKey val="0"/>
          <c:showVal val="1"/>
          <c:showCatName val="0"/>
          <c:showSerName val="0"/>
          <c:showPercent val="0"/>
          <c:showBubbleSize val="0"/>
        </c:dLbls>
        <c:gapWidth val="150"/>
        <c:overlap val="100"/>
        <c:axId val="192185712"/>
        <c:axId val="192186272"/>
      </c:barChart>
      <c:catAx>
        <c:axId val="19218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crossAx val="192186272"/>
        <c:crosses val="autoZero"/>
        <c:auto val="1"/>
        <c:lblAlgn val="ctr"/>
        <c:lblOffset val="100"/>
        <c:noMultiLvlLbl val="0"/>
      </c:catAx>
      <c:valAx>
        <c:axId val="192186272"/>
        <c:scaling>
          <c:orientation val="minMax"/>
        </c:scaling>
        <c:delete val="1"/>
        <c:axPos val="l"/>
        <c:numFmt formatCode="0%" sourceLinked="1"/>
        <c:majorTickMark val="none"/>
        <c:minorTickMark val="none"/>
        <c:tickLblPos val="nextTo"/>
        <c:crossAx val="192185712"/>
        <c:crosses val="autoZero"/>
        <c:crossBetween val="between"/>
      </c:valAx>
      <c:spPr>
        <a:noFill/>
        <a:ln>
          <a:noFill/>
        </a:ln>
        <a:effectLst/>
      </c:spPr>
    </c:plotArea>
    <c:legend>
      <c:legendPos val="b"/>
      <c:layout>
        <c:manualLayout>
          <c:xMode val="edge"/>
          <c:yMode val="edge"/>
          <c:x val="2.1469201915430284E-2"/>
          <c:y val="0.90192247122955782"/>
          <c:w val="0.94665833870896188"/>
          <c:h val="8.2692913385826766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2225539192229525"/>
          <c:y val="2.4242424242424242E-2"/>
          <c:w val="0.85968221304032522"/>
          <c:h val="0.83287789852714689"/>
        </c:manualLayout>
      </c:layout>
      <c:barChart>
        <c:barDir val="bar"/>
        <c:grouping val="percentStacked"/>
        <c:varyColors val="0"/>
        <c:ser>
          <c:idx val="0"/>
          <c:order val="0"/>
          <c:tx>
            <c:strRef>
              <c:f>'Gráfico GM 6'!$A$5</c:f>
              <c:strCache>
                <c:ptCount val="1"/>
                <c:pt idx="0">
                  <c:v>Não realiza</c:v>
                </c:pt>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6'!$B$4:$G$4</c:f>
              <c:strCache>
                <c:ptCount val="6"/>
                <c:pt idx="0">
                  <c:v>Brasil</c:v>
                </c:pt>
                <c:pt idx="1">
                  <c:v>Centro-Oeste</c:v>
                </c:pt>
                <c:pt idx="2">
                  <c:v>Sul</c:v>
                </c:pt>
                <c:pt idx="3">
                  <c:v>Sudeste</c:v>
                </c:pt>
                <c:pt idx="4">
                  <c:v>Nordeste</c:v>
                </c:pt>
                <c:pt idx="5">
                  <c:v> Norte</c:v>
                </c:pt>
              </c:strCache>
            </c:strRef>
          </c:cat>
          <c:val>
            <c:numRef>
              <c:f>'Gráfico GM 6'!$B$5:$G$5</c:f>
              <c:numCache>
                <c:formatCode>0.0%</c:formatCode>
                <c:ptCount val="6"/>
                <c:pt idx="0">
                  <c:v>0.64233576642335766</c:v>
                </c:pt>
                <c:pt idx="1">
                  <c:v>0.62197802197802199</c:v>
                </c:pt>
                <c:pt idx="2">
                  <c:v>0.54336734693877553</c:v>
                </c:pt>
                <c:pt idx="3">
                  <c:v>0.43478260869565216</c:v>
                </c:pt>
                <c:pt idx="4">
                  <c:v>0.85222786238014669</c:v>
                </c:pt>
                <c:pt idx="5">
                  <c:v>0.8510158013544018</c:v>
                </c:pt>
              </c:numCache>
            </c:numRef>
          </c:val>
        </c:ser>
        <c:ser>
          <c:idx val="1"/>
          <c:order val="1"/>
          <c:tx>
            <c:strRef>
              <c:f>'Gráfico GM 6'!$A$6</c:f>
              <c:strCache>
                <c:ptCount val="1"/>
                <c:pt idx="0">
                  <c:v>Sim, com recursos do Fundo Municipal de Assistência Social (FMAS)</c:v>
                </c:pt>
              </c:strCache>
            </c:strRef>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6'!$B$4:$G$4</c:f>
              <c:strCache>
                <c:ptCount val="6"/>
                <c:pt idx="0">
                  <c:v>Brasil</c:v>
                </c:pt>
                <c:pt idx="1">
                  <c:v>Centro-Oeste</c:v>
                </c:pt>
                <c:pt idx="2">
                  <c:v>Sul</c:v>
                </c:pt>
                <c:pt idx="3">
                  <c:v>Sudeste</c:v>
                </c:pt>
                <c:pt idx="4">
                  <c:v>Nordeste</c:v>
                </c:pt>
                <c:pt idx="5">
                  <c:v> Norte</c:v>
                </c:pt>
              </c:strCache>
            </c:strRef>
          </c:cat>
          <c:val>
            <c:numRef>
              <c:f>'Gráfico GM 6'!$B$6:$G$6</c:f>
              <c:numCache>
                <c:formatCode>0.0%</c:formatCode>
                <c:ptCount val="6"/>
                <c:pt idx="0">
                  <c:v>0.18722627737226277</c:v>
                </c:pt>
                <c:pt idx="1">
                  <c:v>0.18901098901098901</c:v>
                </c:pt>
                <c:pt idx="2">
                  <c:v>0.24319727891156462</c:v>
                </c:pt>
                <c:pt idx="3">
                  <c:v>0.29087568891610532</c:v>
                </c:pt>
                <c:pt idx="4">
                  <c:v>8.0654258319232938E-2</c:v>
                </c:pt>
                <c:pt idx="5">
                  <c:v>8.1264108352144468E-2</c:v>
                </c:pt>
              </c:numCache>
            </c:numRef>
          </c:val>
        </c:ser>
        <c:ser>
          <c:idx val="2"/>
          <c:order val="2"/>
          <c:tx>
            <c:strRef>
              <c:f>'Gráfico GM 6'!$A$7</c:f>
              <c:strCache>
                <c:ptCount val="1"/>
                <c:pt idx="0">
                  <c:v>Sim, com recursos de outras fontes</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6'!$B$4:$G$4</c:f>
              <c:strCache>
                <c:ptCount val="6"/>
                <c:pt idx="0">
                  <c:v>Brasil</c:v>
                </c:pt>
                <c:pt idx="1">
                  <c:v>Centro-Oeste</c:v>
                </c:pt>
                <c:pt idx="2">
                  <c:v>Sul</c:v>
                </c:pt>
                <c:pt idx="3">
                  <c:v>Sudeste</c:v>
                </c:pt>
                <c:pt idx="4">
                  <c:v>Nordeste</c:v>
                </c:pt>
                <c:pt idx="5">
                  <c:v> Norte</c:v>
                </c:pt>
              </c:strCache>
            </c:strRef>
          </c:cat>
          <c:val>
            <c:numRef>
              <c:f>'Gráfico GM 6'!$B$7:$G$7</c:f>
              <c:numCache>
                <c:formatCode>0.0%</c:formatCode>
                <c:ptCount val="6"/>
                <c:pt idx="0">
                  <c:v>6.45985401459854E-2</c:v>
                </c:pt>
                <c:pt idx="1">
                  <c:v>9.0109890109890109E-2</c:v>
                </c:pt>
                <c:pt idx="2">
                  <c:v>7.1428571428571425E-2</c:v>
                </c:pt>
                <c:pt idx="3">
                  <c:v>9.3692590324556027E-2</c:v>
                </c:pt>
                <c:pt idx="4">
                  <c:v>3.4404963338973492E-2</c:v>
                </c:pt>
                <c:pt idx="5">
                  <c:v>3.3860045146726865E-2</c:v>
                </c:pt>
              </c:numCache>
            </c:numRef>
          </c:val>
        </c:ser>
        <c:ser>
          <c:idx val="3"/>
          <c:order val="3"/>
          <c:tx>
            <c:strRef>
              <c:f>'Gráfico GM 6'!$A$8</c:f>
              <c:strCache>
                <c:ptCount val="1"/>
                <c:pt idx="0">
                  <c:v>Sim, com recursos do FMAS e de outras fontes</c:v>
                </c:pt>
              </c:strCache>
            </c:strRef>
          </c:tx>
          <c:spPr>
            <a:solidFill>
              <a:schemeClr val="accent1">
                <a:tint val="58000"/>
              </a:schemeClr>
            </a:solidFill>
            <a:ln>
              <a:noFill/>
            </a:ln>
            <a:effectLst/>
          </c:spPr>
          <c:invertIfNegative val="0"/>
          <c:dLbls>
            <c:dLbl>
              <c:idx val="4"/>
              <c:layout>
                <c:manualLayout>
                  <c:x val="1.1164272920133002E-2"/>
                  <c:y val="-7.1826922666409984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1164272920132884E-2"/>
                  <c:y val="-6.7419221249805455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6'!$B$4:$G$4</c:f>
              <c:strCache>
                <c:ptCount val="6"/>
                <c:pt idx="0">
                  <c:v>Brasil</c:v>
                </c:pt>
                <c:pt idx="1">
                  <c:v>Centro-Oeste</c:v>
                </c:pt>
                <c:pt idx="2">
                  <c:v>Sul</c:v>
                </c:pt>
                <c:pt idx="3">
                  <c:v>Sudeste</c:v>
                </c:pt>
                <c:pt idx="4">
                  <c:v>Nordeste</c:v>
                </c:pt>
                <c:pt idx="5">
                  <c:v> Norte</c:v>
                </c:pt>
              </c:strCache>
            </c:strRef>
          </c:cat>
          <c:val>
            <c:numRef>
              <c:f>'Gráfico GM 6'!$B$8:$G$8</c:f>
              <c:numCache>
                <c:formatCode>0.0%</c:formatCode>
                <c:ptCount val="6"/>
                <c:pt idx="0">
                  <c:v>0.10583941605839416</c:v>
                </c:pt>
                <c:pt idx="1">
                  <c:v>9.8901098901098897E-2</c:v>
                </c:pt>
                <c:pt idx="2">
                  <c:v>0.14200680272108843</c:v>
                </c:pt>
                <c:pt idx="3">
                  <c:v>0.18064911206368647</c:v>
                </c:pt>
                <c:pt idx="4">
                  <c:v>3.2712915961646924E-2</c:v>
                </c:pt>
                <c:pt idx="5">
                  <c:v>3.3860045146726865E-2</c:v>
                </c:pt>
              </c:numCache>
            </c:numRef>
          </c:val>
        </c:ser>
        <c:dLbls>
          <c:dLblPos val="ctr"/>
          <c:showLegendKey val="0"/>
          <c:showVal val="1"/>
          <c:showCatName val="0"/>
          <c:showSerName val="0"/>
          <c:showPercent val="0"/>
          <c:showBubbleSize val="0"/>
        </c:dLbls>
        <c:gapWidth val="150"/>
        <c:overlap val="100"/>
        <c:axId val="192613040"/>
        <c:axId val="192613600"/>
      </c:barChart>
      <c:catAx>
        <c:axId val="19261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pt-BR"/>
          </a:p>
        </c:txPr>
        <c:crossAx val="192613600"/>
        <c:crosses val="autoZero"/>
        <c:auto val="1"/>
        <c:lblAlgn val="ctr"/>
        <c:lblOffset val="100"/>
        <c:noMultiLvlLbl val="0"/>
      </c:catAx>
      <c:valAx>
        <c:axId val="192613600"/>
        <c:scaling>
          <c:orientation val="minMax"/>
        </c:scaling>
        <c:delete val="1"/>
        <c:axPos val="b"/>
        <c:numFmt formatCode="0%" sourceLinked="1"/>
        <c:majorTickMark val="none"/>
        <c:minorTickMark val="none"/>
        <c:tickLblPos val="nextTo"/>
        <c:crossAx val="192613040"/>
        <c:crosses val="autoZero"/>
        <c:crossBetween val="between"/>
      </c:valAx>
      <c:spPr>
        <a:noFill/>
        <a:ln>
          <a:noFill/>
        </a:ln>
        <a:effectLst/>
      </c:spPr>
    </c:plotArea>
    <c:legend>
      <c:legendPos val="b"/>
      <c:layout>
        <c:manualLayout>
          <c:xMode val="edge"/>
          <c:yMode val="edge"/>
          <c:x val="0"/>
          <c:y val="0.86776752905886767"/>
          <c:w val="0.97993013249581418"/>
          <c:h val="0.11900930565497495"/>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3"/>
          <c:order val="0"/>
          <c:tx>
            <c:strRef>
              <c:f>'Gráfico GM 7'!$E$4</c:f>
              <c:strCache>
                <c:ptCount val="1"/>
                <c:pt idx="0">
                  <c:v>2016</c:v>
                </c:pt>
              </c:strCache>
            </c:strRef>
          </c:tx>
          <c:spPr>
            <a:solidFill>
              <a:schemeClr val="accent1">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7'!$A$5:$A$9</c:f>
              <c:strCache>
                <c:ptCount val="5"/>
                <c:pt idx="0">
                  <c:v>Nenhuma visita</c:v>
                </c:pt>
                <c:pt idx="1">
                  <c:v>Uma visita</c:v>
                </c:pt>
                <c:pt idx="2">
                  <c:v>Duas a três visitas</c:v>
                </c:pt>
                <c:pt idx="3">
                  <c:v>Quatro a seis visitas</c:v>
                </c:pt>
                <c:pt idx="4">
                  <c:v>Mais de seis visitas</c:v>
                </c:pt>
              </c:strCache>
            </c:strRef>
          </c:cat>
          <c:val>
            <c:numRef>
              <c:f>'Gráfico GM 7'!$E$5:$E$9</c:f>
              <c:numCache>
                <c:formatCode>0.0%</c:formatCode>
                <c:ptCount val="5"/>
                <c:pt idx="0">
                  <c:v>0.48221127531472402</c:v>
                </c:pt>
                <c:pt idx="1">
                  <c:v>0.22240467068053299</c:v>
                </c:pt>
                <c:pt idx="2">
                  <c:v>0.207808794015691</c:v>
                </c:pt>
                <c:pt idx="3">
                  <c:v>6.3309615033753E-2</c:v>
                </c:pt>
                <c:pt idx="4">
                  <c:v>2.4265644955300099E-2</c:v>
                </c:pt>
              </c:numCache>
            </c:numRef>
          </c:val>
        </c:ser>
        <c:ser>
          <c:idx val="2"/>
          <c:order val="1"/>
          <c:tx>
            <c:strRef>
              <c:f>'Gráfico GM 7'!$D$4</c:f>
              <c:strCache>
                <c:ptCount val="1"/>
                <c:pt idx="0">
                  <c:v>2015</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7'!$A$5:$A$9</c:f>
              <c:strCache>
                <c:ptCount val="5"/>
                <c:pt idx="0">
                  <c:v>Nenhuma visita</c:v>
                </c:pt>
                <c:pt idx="1">
                  <c:v>Uma visita</c:v>
                </c:pt>
                <c:pt idx="2">
                  <c:v>Duas a três visitas</c:v>
                </c:pt>
                <c:pt idx="3">
                  <c:v>Quatro a seis visitas</c:v>
                </c:pt>
                <c:pt idx="4">
                  <c:v>Mais de seis visitas</c:v>
                </c:pt>
              </c:strCache>
            </c:strRef>
          </c:cat>
          <c:val>
            <c:numRef>
              <c:f>'Gráfico GM 7'!$D$5:$D$9</c:f>
              <c:numCache>
                <c:formatCode>0.0%</c:formatCode>
                <c:ptCount val="5"/>
                <c:pt idx="0">
                  <c:v>0.46272727272727299</c:v>
                </c:pt>
                <c:pt idx="1">
                  <c:v>0.22436363636363599</c:v>
                </c:pt>
                <c:pt idx="2">
                  <c:v>0.23236363636363599</c:v>
                </c:pt>
                <c:pt idx="3">
                  <c:v>6.5272727272727302E-2</c:v>
                </c:pt>
                <c:pt idx="4">
                  <c:v>1.5272727272727301E-2</c:v>
                </c:pt>
              </c:numCache>
            </c:numRef>
          </c:val>
        </c:ser>
        <c:ser>
          <c:idx val="1"/>
          <c:order val="2"/>
          <c:tx>
            <c:strRef>
              <c:f>'Gráfico GM 7'!$C$4</c:f>
              <c:strCache>
                <c:ptCount val="1"/>
                <c:pt idx="0">
                  <c:v>2014</c:v>
                </c:pt>
              </c:strCache>
            </c:strRef>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7'!$A$5:$A$9</c:f>
              <c:strCache>
                <c:ptCount val="5"/>
                <c:pt idx="0">
                  <c:v>Nenhuma visita</c:v>
                </c:pt>
                <c:pt idx="1">
                  <c:v>Uma visita</c:v>
                </c:pt>
                <c:pt idx="2">
                  <c:v>Duas a três visitas</c:v>
                </c:pt>
                <c:pt idx="3">
                  <c:v>Quatro a seis visitas</c:v>
                </c:pt>
                <c:pt idx="4">
                  <c:v>Mais de seis visitas</c:v>
                </c:pt>
              </c:strCache>
            </c:strRef>
          </c:cat>
          <c:val>
            <c:numRef>
              <c:f>'Gráfico GM 7'!$C$5:$C$9</c:f>
              <c:numCache>
                <c:formatCode>0.0%</c:formatCode>
                <c:ptCount val="5"/>
                <c:pt idx="0">
                  <c:v>0.40887681159420303</c:v>
                </c:pt>
                <c:pt idx="1">
                  <c:v>0.233333333333333</c:v>
                </c:pt>
                <c:pt idx="2">
                  <c:v>0.26521739130434802</c:v>
                </c:pt>
                <c:pt idx="3">
                  <c:v>6.9202898550724604E-2</c:v>
                </c:pt>
                <c:pt idx="4">
                  <c:v>2.3369565217391301E-2</c:v>
                </c:pt>
              </c:numCache>
            </c:numRef>
          </c:val>
        </c:ser>
        <c:ser>
          <c:idx val="0"/>
          <c:order val="3"/>
          <c:tx>
            <c:strRef>
              <c:f>'Gráfico GM 7'!$B$4</c:f>
              <c:strCache>
                <c:ptCount val="1"/>
                <c:pt idx="0">
                  <c:v>2013</c:v>
                </c:pt>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7'!$A$5:$A$9</c:f>
              <c:strCache>
                <c:ptCount val="5"/>
                <c:pt idx="0">
                  <c:v>Nenhuma visita</c:v>
                </c:pt>
                <c:pt idx="1">
                  <c:v>Uma visita</c:v>
                </c:pt>
                <c:pt idx="2">
                  <c:v>Duas a três visitas</c:v>
                </c:pt>
                <c:pt idx="3">
                  <c:v>Quatro a seis visitas</c:v>
                </c:pt>
                <c:pt idx="4">
                  <c:v>Mais de seis visitas</c:v>
                </c:pt>
              </c:strCache>
            </c:strRef>
          </c:cat>
          <c:val>
            <c:numRef>
              <c:f>'Gráfico GM 7'!$B$5:$B$9</c:f>
              <c:numCache>
                <c:formatCode>0.0%</c:formatCode>
                <c:ptCount val="5"/>
                <c:pt idx="0">
                  <c:v>0.39966923925027598</c:v>
                </c:pt>
                <c:pt idx="1">
                  <c:v>0.24439544285189299</c:v>
                </c:pt>
                <c:pt idx="2">
                  <c:v>0.24898934215362001</c:v>
                </c:pt>
                <c:pt idx="3">
                  <c:v>7.8647556045571498E-2</c:v>
                </c:pt>
                <c:pt idx="4">
                  <c:v>2.82984196986402E-2</c:v>
                </c:pt>
              </c:numCache>
            </c:numRef>
          </c:val>
        </c:ser>
        <c:dLbls>
          <c:dLblPos val="outEnd"/>
          <c:showLegendKey val="0"/>
          <c:showVal val="1"/>
          <c:showCatName val="0"/>
          <c:showSerName val="0"/>
          <c:showPercent val="0"/>
          <c:showBubbleSize val="0"/>
        </c:dLbls>
        <c:gapWidth val="182"/>
        <c:axId val="192794576"/>
        <c:axId val="192795136"/>
      </c:barChart>
      <c:catAx>
        <c:axId val="192794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2795136"/>
        <c:crosses val="autoZero"/>
        <c:auto val="1"/>
        <c:lblAlgn val="ctr"/>
        <c:lblOffset val="100"/>
        <c:noMultiLvlLbl val="0"/>
      </c:catAx>
      <c:valAx>
        <c:axId val="192795136"/>
        <c:scaling>
          <c:orientation val="minMax"/>
        </c:scaling>
        <c:delete val="1"/>
        <c:axPos val="b"/>
        <c:numFmt formatCode="0.0%" sourceLinked="1"/>
        <c:majorTickMark val="none"/>
        <c:minorTickMark val="none"/>
        <c:tickLblPos val="nextTo"/>
        <c:crossAx val="1927945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5"/>
          <c:order val="0"/>
          <c:tx>
            <c:strRef>
              <c:f>'Gráfico GM 8'!$G$4</c:f>
              <c:strCache>
                <c:ptCount val="1"/>
                <c:pt idx="0">
                  <c:v>Brasil</c:v>
                </c:pt>
              </c:strCache>
            </c:strRef>
          </c:tx>
          <c:spPr>
            <a:solidFill>
              <a:schemeClr val="accent1">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'Gráfico GM 8'!$G$5:$G$11</c:f>
              <c:numCache>
                <c:formatCode>0.0%</c:formatCode>
                <c:ptCount val="7"/>
                <c:pt idx="0">
                  <c:v>0.72596241561758801</c:v>
                </c:pt>
                <c:pt idx="1">
                  <c:v>0.62671045429666117</c:v>
                </c:pt>
                <c:pt idx="2">
                  <c:v>0.32457580733442803</c:v>
                </c:pt>
                <c:pt idx="3">
                  <c:v>0.3667214012041598</c:v>
                </c:pt>
                <c:pt idx="4">
                  <c:v>0.3085203430031016</c:v>
                </c:pt>
                <c:pt idx="5">
                  <c:v>0.2968436416712279</c:v>
                </c:pt>
                <c:pt idx="6">
                  <c:v>6.1485130450647692E-2</c:v>
                </c:pt>
              </c:numCache>
            </c:numRef>
          </c:val>
        </c:ser>
        <c:ser>
          <c:idx val="4"/>
          <c:order val="1"/>
          <c:tx>
            <c:strRef>
              <c:f>'Gráfico GM 8'!$F$4</c:f>
              <c:strCache>
                <c:ptCount val="1"/>
                <c:pt idx="0">
                  <c:v>Centro-Oeste</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8'!$A$5:$A$11</c:f>
              <c:strCache>
                <c:ptCount val="7"/>
                <c:pt idx="0">
                  <c:v>Capacitações presenciais</c:v>
                </c:pt>
                <c:pt idx="1">
                  <c:v>Assessoramento técnico à distância</c:v>
                </c:pt>
                <c:pt idx="2">
                  <c:v>Assessoramento técnico de forma presencial no município</c:v>
                </c:pt>
                <c:pt idx="3">
                  <c:v>Elaboração, pelo Estado, de normativas e instruções operacionais para orientação dos municípios</c:v>
                </c:pt>
                <c:pt idx="4">
                  <c:v>Produção e distribuição de material técnico</c:v>
                </c:pt>
                <c:pt idx="5">
                  <c:v>Capacitações à distância</c:v>
                </c:pt>
                <c:pt idx="6">
                  <c:v>Outras formas</c:v>
                </c:pt>
              </c:strCache>
            </c:strRef>
          </c:cat>
          <c:val>
            <c:numRef>
              <c:f>'Gráfico GM 8'!$F$5:$F$11</c:f>
              <c:numCache>
                <c:formatCode>0.0%</c:formatCode>
                <c:ptCount val="7"/>
                <c:pt idx="0">
                  <c:v>0.72307692307692306</c:v>
                </c:pt>
                <c:pt idx="1">
                  <c:v>0.64175824175824181</c:v>
                </c:pt>
                <c:pt idx="2">
                  <c:v>0.3098901098901099</c:v>
                </c:pt>
                <c:pt idx="3">
                  <c:v>0.34285714285714286</c:v>
                </c:pt>
                <c:pt idx="4">
                  <c:v>0.23076923076923078</c:v>
                </c:pt>
                <c:pt idx="5">
                  <c:v>0.14285714285714285</c:v>
                </c:pt>
                <c:pt idx="6">
                  <c:v>4.3956043956043959E-2</c:v>
                </c:pt>
              </c:numCache>
            </c:numRef>
          </c:val>
        </c:ser>
        <c:ser>
          <c:idx val="3"/>
          <c:order val="2"/>
          <c:tx>
            <c:strRef>
              <c:f>'Gráfico GM 8'!$E$4</c:f>
              <c:strCache>
                <c:ptCount val="1"/>
                <c:pt idx="0">
                  <c:v>Sul</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8'!$A$5:$A$11</c:f>
              <c:strCache>
                <c:ptCount val="7"/>
                <c:pt idx="0">
                  <c:v>Capacitações presenciais</c:v>
                </c:pt>
                <c:pt idx="1">
                  <c:v>Assessoramento técnico à distância</c:v>
                </c:pt>
                <c:pt idx="2">
                  <c:v>Assessoramento técnico de forma presencial no município</c:v>
                </c:pt>
                <c:pt idx="3">
                  <c:v>Elaboração, pelo Estado, de normativas e instruções operacionais para orientação dos municípios</c:v>
                </c:pt>
                <c:pt idx="4">
                  <c:v>Produção e distribuição de material técnico</c:v>
                </c:pt>
                <c:pt idx="5">
                  <c:v>Capacitações à distância</c:v>
                </c:pt>
                <c:pt idx="6">
                  <c:v>Outras formas</c:v>
                </c:pt>
              </c:strCache>
            </c:strRef>
          </c:cat>
          <c:val>
            <c:numRef>
              <c:f>'Gráfico GM 8'!$E$5:$E$11</c:f>
              <c:numCache>
                <c:formatCode>0.0%</c:formatCode>
                <c:ptCount val="7"/>
                <c:pt idx="0">
                  <c:v>0.64880952380952384</c:v>
                </c:pt>
                <c:pt idx="1">
                  <c:v>0.6428571428571429</c:v>
                </c:pt>
                <c:pt idx="2">
                  <c:v>0.375</c:v>
                </c:pt>
                <c:pt idx="3">
                  <c:v>0.38690476190476192</c:v>
                </c:pt>
                <c:pt idx="4">
                  <c:v>0.37925170068027209</c:v>
                </c:pt>
                <c:pt idx="5">
                  <c:v>0.26530612244897961</c:v>
                </c:pt>
                <c:pt idx="6">
                  <c:v>8.2482993197278906E-2</c:v>
                </c:pt>
              </c:numCache>
            </c:numRef>
          </c:val>
        </c:ser>
        <c:ser>
          <c:idx val="2"/>
          <c:order val="3"/>
          <c:tx>
            <c:strRef>
              <c:f>'Gráfico GM 8'!$D$4</c:f>
              <c:strCache>
                <c:ptCount val="1"/>
                <c:pt idx="0">
                  <c:v>Sudeste</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8'!$A$5:$A$11</c:f>
              <c:strCache>
                <c:ptCount val="7"/>
                <c:pt idx="0">
                  <c:v>Capacitações presenciais</c:v>
                </c:pt>
                <c:pt idx="1">
                  <c:v>Assessoramento técnico à distância</c:v>
                </c:pt>
                <c:pt idx="2">
                  <c:v>Assessoramento técnico de forma presencial no município</c:v>
                </c:pt>
                <c:pt idx="3">
                  <c:v>Elaboração, pelo Estado, de normativas e instruções operacionais para orientação dos municípios</c:v>
                </c:pt>
                <c:pt idx="4">
                  <c:v>Produção e distribuição de material técnico</c:v>
                </c:pt>
                <c:pt idx="5">
                  <c:v>Capacitações à distância</c:v>
                </c:pt>
                <c:pt idx="6">
                  <c:v>Outras formas</c:v>
                </c:pt>
              </c:strCache>
            </c:strRef>
          </c:cat>
          <c:val>
            <c:numRef>
              <c:f>'Gráfico GM 8'!$D$5:$D$11</c:f>
              <c:numCache>
                <c:formatCode>0.0%</c:formatCode>
                <c:ptCount val="7"/>
                <c:pt idx="0">
                  <c:v>0.7680538555691554</c:v>
                </c:pt>
                <c:pt idx="1">
                  <c:v>0.69706242350061198</c:v>
                </c:pt>
                <c:pt idx="2">
                  <c:v>0.30905752753977966</c:v>
                </c:pt>
                <c:pt idx="3">
                  <c:v>0.44675642594859238</c:v>
                </c:pt>
                <c:pt idx="4">
                  <c:v>0.37025703794369647</c:v>
                </c:pt>
                <c:pt idx="5">
                  <c:v>0.53916768665850678</c:v>
                </c:pt>
                <c:pt idx="6">
                  <c:v>4.6511627906976744E-2</c:v>
                </c:pt>
              </c:numCache>
            </c:numRef>
          </c:val>
        </c:ser>
        <c:ser>
          <c:idx val="1"/>
          <c:order val="4"/>
          <c:tx>
            <c:strRef>
              <c:f>'Gráfico GM 8'!$C$4</c:f>
              <c:strCache>
                <c:ptCount val="1"/>
                <c:pt idx="0">
                  <c:v>Nordeste</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8'!$A$5:$A$11</c:f>
              <c:strCache>
                <c:ptCount val="7"/>
                <c:pt idx="0">
                  <c:v>Capacitações presenciais</c:v>
                </c:pt>
                <c:pt idx="1">
                  <c:v>Assessoramento técnico à distância</c:v>
                </c:pt>
                <c:pt idx="2">
                  <c:v>Assessoramento técnico de forma presencial no município</c:v>
                </c:pt>
                <c:pt idx="3">
                  <c:v>Elaboração, pelo Estado, de normativas e instruções operacionais para orientação dos municípios</c:v>
                </c:pt>
                <c:pt idx="4">
                  <c:v>Produção e distribuição de material técnico</c:v>
                </c:pt>
                <c:pt idx="5">
                  <c:v>Capacitações à distância</c:v>
                </c:pt>
                <c:pt idx="6">
                  <c:v>Outras formas</c:v>
                </c:pt>
              </c:strCache>
            </c:strRef>
          </c:cat>
          <c:val>
            <c:numRef>
              <c:f>'Gráfico GM 8'!$C$5:$C$11</c:f>
              <c:numCache>
                <c:formatCode>0.0%</c:formatCode>
                <c:ptCount val="7"/>
                <c:pt idx="0">
                  <c:v>0.73096446700507611</c:v>
                </c:pt>
                <c:pt idx="1">
                  <c:v>0.5408911449520587</c:v>
                </c:pt>
                <c:pt idx="2">
                  <c:v>0.2673434856175973</c:v>
                </c:pt>
                <c:pt idx="3">
                  <c:v>0.31415679639029892</c:v>
                </c:pt>
                <c:pt idx="4">
                  <c:v>0.24027072758037224</c:v>
                </c:pt>
                <c:pt idx="5">
                  <c:v>0.16582064297800339</c:v>
                </c:pt>
                <c:pt idx="6">
                  <c:v>6.9937958262831362E-2</c:v>
                </c:pt>
              </c:numCache>
            </c:numRef>
          </c:val>
        </c:ser>
        <c:ser>
          <c:idx val="0"/>
          <c:order val="5"/>
          <c:tx>
            <c:strRef>
              <c:f>'Gráfico GM 8'!$B$4</c:f>
              <c:strCache>
                <c:ptCount val="1"/>
                <c:pt idx="0">
                  <c:v> Norte</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8'!$A$5:$A$11</c:f>
              <c:strCache>
                <c:ptCount val="7"/>
                <c:pt idx="0">
                  <c:v>Capacitações presenciais</c:v>
                </c:pt>
                <c:pt idx="1">
                  <c:v>Assessoramento técnico à distância</c:v>
                </c:pt>
                <c:pt idx="2">
                  <c:v>Assessoramento técnico de forma presencial no município</c:v>
                </c:pt>
                <c:pt idx="3">
                  <c:v>Elaboração, pelo Estado, de normativas e instruções operacionais para orientação dos municípios</c:v>
                </c:pt>
                <c:pt idx="4">
                  <c:v>Produção e distribuição de material técnico</c:v>
                </c:pt>
                <c:pt idx="5">
                  <c:v>Capacitações à distância</c:v>
                </c:pt>
                <c:pt idx="6">
                  <c:v>Outras formas</c:v>
                </c:pt>
              </c:strCache>
            </c:strRef>
          </c:cat>
          <c:val>
            <c:numRef>
              <c:f>'Gráfico GM 8'!$B$5:$B$11</c:f>
              <c:numCache>
                <c:formatCode>0.0%</c:formatCode>
                <c:ptCount val="7"/>
                <c:pt idx="0">
                  <c:v>0.75846501128668176</c:v>
                </c:pt>
                <c:pt idx="1">
                  <c:v>0.65237020316027083</c:v>
                </c:pt>
                <c:pt idx="2">
                  <c:v>0.49209932279909707</c:v>
                </c:pt>
                <c:pt idx="3">
                  <c:v>0.25282167042889392</c:v>
                </c:pt>
                <c:pt idx="4">
                  <c:v>0.24604966139954854</c:v>
                </c:pt>
                <c:pt idx="5">
                  <c:v>0.16930022573363432</c:v>
                </c:pt>
                <c:pt idx="6">
                  <c:v>4.5146726862302484E-2</c:v>
                </c:pt>
              </c:numCache>
            </c:numRef>
          </c:val>
        </c:ser>
        <c:dLbls>
          <c:dLblPos val="outEnd"/>
          <c:showLegendKey val="0"/>
          <c:showVal val="1"/>
          <c:showCatName val="0"/>
          <c:showSerName val="0"/>
          <c:showPercent val="0"/>
          <c:showBubbleSize val="0"/>
        </c:dLbls>
        <c:gapWidth val="182"/>
        <c:axId val="192800736"/>
        <c:axId val="192801296"/>
      </c:barChart>
      <c:catAx>
        <c:axId val="192800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2801296"/>
        <c:crosses val="autoZero"/>
        <c:auto val="1"/>
        <c:lblAlgn val="ctr"/>
        <c:lblOffset val="100"/>
        <c:noMultiLvlLbl val="0"/>
      </c:catAx>
      <c:valAx>
        <c:axId val="192801296"/>
        <c:scaling>
          <c:orientation val="minMax"/>
        </c:scaling>
        <c:delete val="1"/>
        <c:axPos val="b"/>
        <c:numFmt formatCode="0.0%" sourceLinked="1"/>
        <c:majorTickMark val="none"/>
        <c:minorTickMark val="none"/>
        <c:tickLblPos val="nextTo"/>
        <c:crossAx val="192800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percentStacked"/>
        <c:varyColors val="0"/>
        <c:ser>
          <c:idx val="0"/>
          <c:order val="0"/>
          <c:tx>
            <c:strRef>
              <c:f>'Gráfico GM 9'!$A$5</c:f>
              <c:strCache>
                <c:ptCount val="1"/>
                <c:pt idx="0">
                  <c:v>Nenhuma</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9'!$B$4:$G$4</c:f>
              <c:strCache>
                <c:ptCount val="6"/>
                <c:pt idx="0">
                  <c:v>Brasil</c:v>
                </c:pt>
                <c:pt idx="1">
                  <c:v>Centro-Oeste</c:v>
                </c:pt>
                <c:pt idx="2">
                  <c:v>Sul</c:v>
                </c:pt>
                <c:pt idx="3">
                  <c:v>Sudeste</c:v>
                </c:pt>
                <c:pt idx="4">
                  <c:v>Nordeste</c:v>
                </c:pt>
                <c:pt idx="5">
                  <c:v>Norte</c:v>
                </c:pt>
              </c:strCache>
            </c:strRef>
          </c:cat>
          <c:val>
            <c:numRef>
              <c:f>'Gráfico GM 9'!$B$5:$G$5</c:f>
              <c:numCache>
                <c:formatCode>0.0%</c:formatCode>
                <c:ptCount val="6"/>
                <c:pt idx="0">
                  <c:v>0.58821382959313995</c:v>
                </c:pt>
                <c:pt idx="1">
                  <c:v>0.32747252747252747</c:v>
                </c:pt>
                <c:pt idx="2">
                  <c:v>0.71938775510204078</c:v>
                </c:pt>
                <c:pt idx="3">
                  <c:v>0.77906976744186052</c:v>
                </c:pt>
                <c:pt idx="4">
                  <c:v>0.46756909193457419</c:v>
                </c:pt>
                <c:pt idx="5">
                  <c:v>0.28668171557562078</c:v>
                </c:pt>
              </c:numCache>
            </c:numRef>
          </c:val>
        </c:ser>
        <c:ser>
          <c:idx val="1"/>
          <c:order val="1"/>
          <c:tx>
            <c:strRef>
              <c:f>'Gráfico GM 9'!$A$6</c:f>
              <c:strCache>
                <c:ptCount val="1"/>
                <c:pt idx="0">
                  <c:v>1 vez no ano</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9'!$B$4:$G$4</c:f>
              <c:strCache>
                <c:ptCount val="6"/>
                <c:pt idx="0">
                  <c:v>Brasil</c:v>
                </c:pt>
                <c:pt idx="1">
                  <c:v>Centro-Oeste</c:v>
                </c:pt>
                <c:pt idx="2">
                  <c:v>Sul</c:v>
                </c:pt>
                <c:pt idx="3">
                  <c:v>Sudeste</c:v>
                </c:pt>
                <c:pt idx="4">
                  <c:v>Nordeste</c:v>
                </c:pt>
                <c:pt idx="5">
                  <c:v>Norte</c:v>
                </c:pt>
              </c:strCache>
            </c:strRef>
          </c:cat>
          <c:val>
            <c:numRef>
              <c:f>'Gráfico GM 9'!$B$6:$G$6</c:f>
              <c:numCache>
                <c:formatCode>0.0%</c:formatCode>
                <c:ptCount val="6"/>
                <c:pt idx="0">
                  <c:v>0.11348294106914797</c:v>
                </c:pt>
                <c:pt idx="1">
                  <c:v>0.12967032967032968</c:v>
                </c:pt>
                <c:pt idx="2">
                  <c:v>0.12329931972789115</c:v>
                </c:pt>
                <c:pt idx="3">
                  <c:v>7.7723378212974301E-2</c:v>
                </c:pt>
                <c:pt idx="4">
                  <c:v>0.13423575860124085</c:v>
                </c:pt>
                <c:pt idx="5">
                  <c:v>0.11963882618510158</c:v>
                </c:pt>
              </c:numCache>
            </c:numRef>
          </c:val>
        </c:ser>
        <c:ser>
          <c:idx val="2"/>
          <c:order val="2"/>
          <c:tx>
            <c:strRef>
              <c:f>'Gráfico GM 9'!$A$7</c:f>
              <c:strCache>
                <c:ptCount val="1"/>
                <c:pt idx="0">
                  <c:v>De 2 a 3 vezes no ano</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9'!$B$4:$G$4</c:f>
              <c:strCache>
                <c:ptCount val="6"/>
                <c:pt idx="0">
                  <c:v>Brasil</c:v>
                </c:pt>
                <c:pt idx="1">
                  <c:v>Centro-Oeste</c:v>
                </c:pt>
                <c:pt idx="2">
                  <c:v>Sul</c:v>
                </c:pt>
                <c:pt idx="3">
                  <c:v>Sudeste</c:v>
                </c:pt>
                <c:pt idx="4">
                  <c:v>Nordeste</c:v>
                </c:pt>
                <c:pt idx="5">
                  <c:v>Norte</c:v>
                </c:pt>
              </c:strCache>
            </c:strRef>
          </c:cat>
          <c:val>
            <c:numRef>
              <c:f>'Gráfico GM 9'!$B$7:$G$7</c:f>
              <c:numCache>
                <c:formatCode>0.0%</c:formatCode>
                <c:ptCount val="6"/>
                <c:pt idx="0">
                  <c:v>0.11877394636015326</c:v>
                </c:pt>
                <c:pt idx="1">
                  <c:v>0.15384615384615385</c:v>
                </c:pt>
                <c:pt idx="2">
                  <c:v>7.8231292517006806E-2</c:v>
                </c:pt>
                <c:pt idx="3">
                  <c:v>6.4871481028151781E-2</c:v>
                </c:pt>
                <c:pt idx="4">
                  <c:v>0.16525662718556119</c:v>
                </c:pt>
                <c:pt idx="5">
                  <c:v>0.20316027088036118</c:v>
                </c:pt>
              </c:numCache>
            </c:numRef>
          </c:val>
        </c:ser>
        <c:ser>
          <c:idx val="3"/>
          <c:order val="3"/>
          <c:tx>
            <c:strRef>
              <c:f>'Gráfico GM 9'!$A$8</c:f>
              <c:strCache>
                <c:ptCount val="1"/>
                <c:pt idx="0">
                  <c:v>De 4 a 6 vezes no ano</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9'!$B$4:$G$4</c:f>
              <c:strCache>
                <c:ptCount val="6"/>
                <c:pt idx="0">
                  <c:v>Brasil</c:v>
                </c:pt>
                <c:pt idx="1">
                  <c:v>Centro-Oeste</c:v>
                </c:pt>
                <c:pt idx="2">
                  <c:v>Sul</c:v>
                </c:pt>
                <c:pt idx="3">
                  <c:v>Sudeste</c:v>
                </c:pt>
                <c:pt idx="4">
                  <c:v>Nordeste</c:v>
                </c:pt>
                <c:pt idx="5">
                  <c:v>Norte</c:v>
                </c:pt>
              </c:strCache>
            </c:strRef>
          </c:cat>
          <c:val>
            <c:numRef>
              <c:f>'Gráfico GM 9'!$B$8:$G$8</c:f>
              <c:numCache>
                <c:formatCode>0.0%</c:formatCode>
                <c:ptCount val="6"/>
                <c:pt idx="0">
                  <c:v>8.7757708447363622E-2</c:v>
                </c:pt>
                <c:pt idx="1">
                  <c:v>0.21098901098901099</c:v>
                </c:pt>
                <c:pt idx="2">
                  <c:v>5.187074829931973E-2</c:v>
                </c:pt>
                <c:pt idx="3">
                  <c:v>2.4479804161566709E-2</c:v>
                </c:pt>
                <c:pt idx="4">
                  <c:v>0.10772701635645798</c:v>
                </c:pt>
                <c:pt idx="5">
                  <c:v>0.20993227990970656</c:v>
                </c:pt>
              </c:numCache>
            </c:numRef>
          </c:val>
        </c:ser>
        <c:ser>
          <c:idx val="4"/>
          <c:order val="4"/>
          <c:tx>
            <c:strRef>
              <c:f>'Gráfico GM 9'!$A$9</c:f>
              <c:strCache>
                <c:ptCount val="1"/>
                <c:pt idx="0">
                  <c:v>De 7 a 10 vezes no ano</c:v>
                </c:pt>
              </c:strCache>
            </c:strRef>
          </c:tx>
          <c:spPr>
            <a:solidFill>
              <a:schemeClr val="accent1">
                <a:tint val="70000"/>
              </a:schemeClr>
            </a:solidFill>
            <a:ln>
              <a:noFill/>
            </a:ln>
            <a:effectLst/>
          </c:spPr>
          <c:invertIfNegative val="0"/>
          <c:dLbls>
            <c:dLbl>
              <c:idx val="2"/>
              <c:layout>
                <c:manualLayout>
                  <c:x val="-1.3360053440213762E-3"/>
                  <c:y val="-6.8595927116827479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2.6720106880427524E-3"/>
                  <c:y val="-6.6452304394426578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9'!$B$4:$G$4</c:f>
              <c:strCache>
                <c:ptCount val="6"/>
                <c:pt idx="0">
                  <c:v>Brasil</c:v>
                </c:pt>
                <c:pt idx="1">
                  <c:v>Centro-Oeste</c:v>
                </c:pt>
                <c:pt idx="2">
                  <c:v>Sul</c:v>
                </c:pt>
                <c:pt idx="3">
                  <c:v>Sudeste</c:v>
                </c:pt>
                <c:pt idx="4">
                  <c:v>Nordeste</c:v>
                </c:pt>
                <c:pt idx="5">
                  <c:v>Norte</c:v>
                </c:pt>
              </c:strCache>
            </c:strRef>
          </c:cat>
          <c:val>
            <c:numRef>
              <c:f>'Gráfico GM 9'!$B$9:$G$9</c:f>
              <c:numCache>
                <c:formatCode>0.0%</c:formatCode>
                <c:ptCount val="6"/>
                <c:pt idx="0">
                  <c:v>6.5498996533479292E-2</c:v>
                </c:pt>
                <c:pt idx="1">
                  <c:v>0.1076923076923077</c:v>
                </c:pt>
                <c:pt idx="2">
                  <c:v>2.1258503401360544E-2</c:v>
                </c:pt>
                <c:pt idx="3">
                  <c:v>3.182374541003672E-2</c:v>
                </c:pt>
                <c:pt idx="4">
                  <c:v>9.4190637337845454E-2</c:v>
                </c:pt>
                <c:pt idx="5">
                  <c:v>0.1489841986455982</c:v>
                </c:pt>
              </c:numCache>
            </c:numRef>
          </c:val>
        </c:ser>
        <c:ser>
          <c:idx val="5"/>
          <c:order val="5"/>
          <c:tx>
            <c:strRef>
              <c:f>'Gráfico GM 9'!$A$10</c:f>
              <c:strCache>
                <c:ptCount val="1"/>
                <c:pt idx="0">
                  <c:v>Mais de 10 vezes no ano</c:v>
                </c:pt>
              </c:strCache>
            </c:strRef>
          </c:tx>
          <c:spPr>
            <a:solidFill>
              <a:schemeClr val="accent1">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'Gráfico GM 9'!$B$4:$G$4</c:f>
              <c:strCache>
                <c:ptCount val="6"/>
                <c:pt idx="0">
                  <c:v>Brasil</c:v>
                </c:pt>
                <c:pt idx="1">
                  <c:v>Centro-Oeste</c:v>
                </c:pt>
                <c:pt idx="2">
                  <c:v>Sul</c:v>
                </c:pt>
                <c:pt idx="3">
                  <c:v>Sudeste</c:v>
                </c:pt>
                <c:pt idx="4">
                  <c:v>Nordeste</c:v>
                </c:pt>
                <c:pt idx="5">
                  <c:v>Norte</c:v>
                </c:pt>
              </c:strCache>
            </c:strRef>
          </c:cat>
          <c:val>
            <c:numRef>
              <c:f>'Gráfico GM 9'!$B$10:$G$10</c:f>
              <c:numCache>
                <c:formatCode>0.0%</c:formatCode>
                <c:ptCount val="6"/>
                <c:pt idx="0">
                  <c:v>2.6272577996715927E-2</c:v>
                </c:pt>
                <c:pt idx="1">
                  <c:v>7.032967032967033E-2</c:v>
                </c:pt>
                <c:pt idx="2">
                  <c:v>5.9523809523809521E-3</c:v>
                </c:pt>
                <c:pt idx="3">
                  <c:v>2.2031823745410038E-2</c:v>
                </c:pt>
                <c:pt idx="4">
                  <c:v>3.102086858432036E-2</c:v>
                </c:pt>
                <c:pt idx="5">
                  <c:v>3.160270880361174E-2</c:v>
                </c:pt>
              </c:numCache>
            </c:numRef>
          </c:val>
        </c:ser>
        <c:dLbls>
          <c:dLblPos val="ctr"/>
          <c:showLegendKey val="0"/>
          <c:showVal val="1"/>
          <c:showCatName val="0"/>
          <c:showSerName val="0"/>
          <c:showPercent val="0"/>
          <c:showBubbleSize val="0"/>
        </c:dLbls>
        <c:gapWidth val="150"/>
        <c:overlap val="100"/>
        <c:axId val="192959168"/>
        <c:axId val="192959728"/>
      </c:barChart>
      <c:catAx>
        <c:axId val="19295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2959728"/>
        <c:crosses val="autoZero"/>
        <c:auto val="1"/>
        <c:lblAlgn val="ctr"/>
        <c:lblOffset val="100"/>
        <c:noMultiLvlLbl val="0"/>
      </c:catAx>
      <c:valAx>
        <c:axId val="192959728"/>
        <c:scaling>
          <c:orientation val="minMax"/>
        </c:scaling>
        <c:delete val="1"/>
        <c:axPos val="b"/>
        <c:numFmt formatCode="0%" sourceLinked="1"/>
        <c:majorTickMark val="none"/>
        <c:minorTickMark val="none"/>
        <c:tickLblPos val="nextTo"/>
        <c:crossAx val="1929591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withinLinearReversed" id="21">
  <a:schemeClr val="accent1"/>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withinLinear" id="14">
  <a:schemeClr val="accent1"/>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20.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609599</xdr:colOff>
      <xdr:row>1</xdr:row>
      <xdr:rowOff>180975</xdr:rowOff>
    </xdr:from>
    <xdr:to>
      <xdr:col>22</xdr:col>
      <xdr:colOff>600075</xdr:colOff>
      <xdr:row>31</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104774</xdr:colOff>
      <xdr:row>2</xdr:row>
      <xdr:rowOff>38100</xdr:rowOff>
    </xdr:from>
    <xdr:to>
      <xdr:col>20</xdr:col>
      <xdr:colOff>76199</xdr:colOff>
      <xdr:row>30</xdr:row>
      <xdr:rowOff>171450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28575</xdr:colOff>
      <xdr:row>2</xdr:row>
      <xdr:rowOff>95250</xdr:rowOff>
    </xdr:from>
    <xdr:to>
      <xdr:col>19</xdr:col>
      <xdr:colOff>590550</xdr:colOff>
      <xdr:row>34</xdr:row>
      <xdr:rowOff>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47624</xdr:colOff>
      <xdr:row>3</xdr:row>
      <xdr:rowOff>28575</xdr:rowOff>
    </xdr:from>
    <xdr:to>
      <xdr:col>12</xdr:col>
      <xdr:colOff>962024</xdr:colOff>
      <xdr:row>28</xdr:row>
      <xdr:rowOff>142875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6</xdr:col>
      <xdr:colOff>9523</xdr:colOff>
      <xdr:row>1</xdr:row>
      <xdr:rowOff>180975</xdr:rowOff>
    </xdr:from>
    <xdr:to>
      <xdr:col>18</xdr:col>
      <xdr:colOff>9525</xdr:colOff>
      <xdr:row>31</xdr:row>
      <xdr:rowOff>1</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6</xdr:col>
      <xdr:colOff>9524</xdr:colOff>
      <xdr:row>2</xdr:row>
      <xdr:rowOff>19049</xdr:rowOff>
    </xdr:from>
    <xdr:to>
      <xdr:col>16</xdr:col>
      <xdr:colOff>0</xdr:colOff>
      <xdr:row>29</xdr:row>
      <xdr:rowOff>9524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10</xdr:col>
      <xdr:colOff>609599</xdr:colOff>
      <xdr:row>2</xdr:row>
      <xdr:rowOff>190499</xdr:rowOff>
    </xdr:from>
    <xdr:to>
      <xdr:col>21</xdr:col>
      <xdr:colOff>581024</xdr:colOff>
      <xdr:row>17</xdr:row>
      <xdr:rowOff>9525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14</xdr:col>
      <xdr:colOff>19049</xdr:colOff>
      <xdr:row>2</xdr:row>
      <xdr:rowOff>190499</xdr:rowOff>
    </xdr:from>
    <xdr:to>
      <xdr:col>24</xdr:col>
      <xdr:colOff>95249</xdr:colOff>
      <xdr:row>20</xdr:row>
      <xdr:rowOff>161924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10</xdr:col>
      <xdr:colOff>9524</xdr:colOff>
      <xdr:row>2</xdr:row>
      <xdr:rowOff>171449</xdr:rowOff>
    </xdr:from>
    <xdr:to>
      <xdr:col>15</xdr:col>
      <xdr:colOff>1600200</xdr:colOff>
      <xdr:row>22</xdr:row>
      <xdr:rowOff>161924</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7</xdr:col>
      <xdr:colOff>123826</xdr:colOff>
      <xdr:row>1</xdr:row>
      <xdr:rowOff>171449</xdr:rowOff>
    </xdr:from>
    <xdr:to>
      <xdr:col>22</xdr:col>
      <xdr:colOff>485775</xdr:colOff>
      <xdr:row>28</xdr:row>
      <xdr:rowOff>9525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581025</xdr:colOff>
      <xdr:row>3</xdr:row>
      <xdr:rowOff>52386</xdr:rowOff>
    </xdr:from>
    <xdr:to>
      <xdr:col>18</xdr:col>
      <xdr:colOff>581025</xdr:colOff>
      <xdr:row>31</xdr:row>
      <xdr:rowOff>161925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9524</xdr:colOff>
      <xdr:row>2</xdr:row>
      <xdr:rowOff>0</xdr:rowOff>
    </xdr:from>
    <xdr:to>
      <xdr:col>19</xdr:col>
      <xdr:colOff>600075</xdr:colOff>
      <xdr:row>28</xdr:row>
      <xdr:rowOff>19050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8</xdr:col>
      <xdr:colOff>9524</xdr:colOff>
      <xdr:row>2</xdr:row>
      <xdr:rowOff>152400</xdr:rowOff>
    </xdr:from>
    <xdr:to>
      <xdr:col>18</xdr:col>
      <xdr:colOff>590549</xdr:colOff>
      <xdr:row>20</xdr:row>
      <xdr:rowOff>180975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609598</xdr:colOff>
      <xdr:row>1</xdr:row>
      <xdr:rowOff>171450</xdr:rowOff>
    </xdr:from>
    <xdr:to>
      <xdr:col>31</xdr:col>
      <xdr:colOff>19049</xdr:colOff>
      <xdr:row>36</xdr:row>
      <xdr:rowOff>9525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9524</xdr:colOff>
      <xdr:row>2</xdr:row>
      <xdr:rowOff>4762</xdr:rowOff>
    </xdr:from>
    <xdr:to>
      <xdr:col>20</xdr:col>
      <xdr:colOff>571499</xdr:colOff>
      <xdr:row>30</xdr:row>
      <xdr:rowOff>19050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19049</xdr:colOff>
      <xdr:row>2</xdr:row>
      <xdr:rowOff>19050</xdr:rowOff>
    </xdr:from>
    <xdr:to>
      <xdr:col>20</xdr:col>
      <xdr:colOff>28574</xdr:colOff>
      <xdr:row>26</xdr:row>
      <xdr:rowOff>19050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609599</xdr:colOff>
      <xdr:row>2</xdr:row>
      <xdr:rowOff>190499</xdr:rowOff>
    </xdr:from>
    <xdr:to>
      <xdr:col>21</xdr:col>
      <xdr:colOff>38100</xdr:colOff>
      <xdr:row>25</xdr:row>
      <xdr:rowOff>9525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19050</xdr:colOff>
      <xdr:row>3</xdr:row>
      <xdr:rowOff>19050</xdr:rowOff>
    </xdr:from>
    <xdr:to>
      <xdr:col>18</xdr:col>
      <xdr:colOff>0</xdr:colOff>
      <xdr:row>29</xdr:row>
      <xdr:rowOff>171450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9523</xdr:colOff>
      <xdr:row>2</xdr:row>
      <xdr:rowOff>190498</xdr:rowOff>
    </xdr:from>
    <xdr:to>
      <xdr:col>21</xdr:col>
      <xdr:colOff>9524</xdr:colOff>
      <xdr:row>33</xdr:row>
      <xdr:rowOff>171450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9525</xdr:colOff>
      <xdr:row>1</xdr:row>
      <xdr:rowOff>161925</xdr:rowOff>
    </xdr:from>
    <xdr:to>
      <xdr:col>18</xdr:col>
      <xdr:colOff>942975</xdr:colOff>
      <xdr:row>29</xdr:row>
      <xdr:rowOff>180975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ela1" displayName="Tabela1" ref="A4:N30" totalsRowShown="0" headerRowDxfId="16" dataDxfId="15" tableBorderDxfId="14" headerRowCellStyle="Normal_Gráfico GE 8" dataCellStyle="Normal_Gráfico GE 8">
  <autoFilter ref="A4:N30"/>
  <tableColumns count="14">
    <tableColumn id="1" name="Estado" dataDxfId="13" dataCellStyle="Normal_Gráfico GE 8"/>
    <tableColumn id="2" name="Representantes da Gestão Estadual - Titulares" dataDxfId="12" dataCellStyle="Normal_Gráfico GE 8"/>
    <tableColumn id="3" name="Representantes da Gestão Estadual - Suplentes" dataDxfId="11" dataCellStyle="Normal_Gráfico GE 8"/>
    <tableColumn id="4" name="Representantes de Municípios de Pequeno Porte I - Titulares" dataDxfId="10" dataCellStyle="Normal_Gráfico GE 8"/>
    <tableColumn id="5" name="Representantes de Municípios de Pequeno Porte I - Suplentes" dataDxfId="9" dataCellStyle="Normal_Gráfico GE 8"/>
    <tableColumn id="6" name="Representantes de Municípios de Pequeno Porte II - Titulares" dataDxfId="8" dataCellStyle="Normal_Gráfico GE 8"/>
    <tableColumn id="7" name="Representantes de Municípios de Pequeno Porte II - Suplentes" dataDxfId="7" dataCellStyle="Normal_Gráfico GE 8"/>
    <tableColumn id="8" name="Representantes de Municípios de Médio Porte - Titulares" dataDxfId="6" dataCellStyle="Normal_Gráfico GE 8"/>
    <tableColumn id="9" name="Representantes de Municípios de Médio Porte - Suplentes" dataDxfId="5" dataCellStyle="Normal_Gráfico GE 8"/>
    <tableColumn id="10" name="Representantes de Municípios de Grande Porte - Titulares" dataDxfId="4" dataCellStyle="Normal_Gráfico GE 8"/>
    <tableColumn id="11" name="Representantes de Municípios de Grande Porte - Suplentes" dataDxfId="3" dataCellStyle="Normal_Gráfico GE 8"/>
    <tableColumn id="12" name="Representantes de Municípios de Metrópoles/ capitais - Titulares" dataDxfId="2" dataCellStyle="Normal_Gráfico GE 8"/>
    <tableColumn id="13" name="Representantes de Municípios de Metrópoles/ capitais - Suplentes" dataDxfId="1" dataCellStyle="Normal_Gráfico GE 8"/>
    <tableColumn id="14" name="Total de representantes - Titulares e Suplentes" dataDxfId="0" dataCellStyle="Normal_Gráfico GE 8">
      <calculatedColumnFormula>SUM(B5:M5)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3:W41"/>
  <sheetViews>
    <sheetView topLeftCell="A7" workbookViewId="0">
      <selection activeCell="A18" sqref="A18"/>
    </sheetView>
  </sheetViews>
  <sheetFormatPr defaultRowHeight="15" x14ac:dyDescent="0.25"/>
  <cols>
    <col min="3" max="3" width="11.5703125" bestFit="1" customWidth="1"/>
    <col min="7" max="7" width="10.7109375" bestFit="1" customWidth="1"/>
    <col min="15" max="15" width="12.7109375" bestFit="1" customWidth="1"/>
  </cols>
  <sheetData>
    <row r="3" spans="2:23" ht="15" customHeight="1" x14ac:dyDescent="0.25">
      <c r="B3" s="17"/>
      <c r="C3" s="190" t="s">
        <v>245</v>
      </c>
      <c r="D3" s="190"/>
      <c r="E3" s="190"/>
      <c r="F3" s="190"/>
      <c r="G3" s="190"/>
      <c r="H3" s="190"/>
      <c r="I3" s="190"/>
      <c r="J3" s="190"/>
      <c r="K3" s="190"/>
      <c r="L3" s="190"/>
      <c r="M3" s="183"/>
      <c r="N3" s="184"/>
      <c r="O3" s="184"/>
      <c r="P3" s="182"/>
      <c r="Q3" s="182"/>
      <c r="R3" s="182"/>
      <c r="S3" s="182"/>
      <c r="T3" s="182"/>
      <c r="U3" s="182"/>
      <c r="V3" s="182"/>
      <c r="W3" s="182"/>
    </row>
    <row r="4" spans="2:23" x14ac:dyDescent="0.25">
      <c r="B4" s="17"/>
      <c r="C4" s="190"/>
      <c r="D4" s="190"/>
      <c r="E4" s="190"/>
      <c r="F4" s="190"/>
      <c r="G4" s="190"/>
      <c r="H4" s="190"/>
      <c r="I4" s="190"/>
      <c r="J4" s="190"/>
      <c r="K4" s="190"/>
      <c r="L4" s="190"/>
      <c r="M4" s="183"/>
      <c r="N4" s="184"/>
      <c r="O4" s="184"/>
      <c r="P4" s="182"/>
      <c r="Q4" s="182"/>
      <c r="R4" s="182"/>
      <c r="S4" s="182"/>
      <c r="T4" s="182"/>
      <c r="U4" s="182"/>
      <c r="V4" s="182"/>
      <c r="W4" s="182"/>
    </row>
    <row r="5" spans="2:23" x14ac:dyDescent="0.25">
      <c r="B5" s="17"/>
      <c r="C5" s="190"/>
      <c r="D5" s="190"/>
      <c r="E5" s="190"/>
      <c r="F5" s="190"/>
      <c r="G5" s="190"/>
      <c r="H5" s="190"/>
      <c r="I5" s="190"/>
      <c r="J5" s="190"/>
      <c r="K5" s="190"/>
      <c r="L5" s="190"/>
      <c r="M5" s="183"/>
      <c r="N5" s="184"/>
      <c r="O5" s="184"/>
      <c r="P5" s="182"/>
      <c r="Q5" s="182"/>
      <c r="R5" s="182"/>
      <c r="S5" s="182"/>
      <c r="T5" s="182"/>
      <c r="U5" s="182"/>
      <c r="V5" s="182"/>
      <c r="W5" s="182"/>
    </row>
    <row r="6" spans="2:23" x14ac:dyDescent="0.25">
      <c r="B6" s="17"/>
      <c r="C6" s="190"/>
      <c r="D6" s="190"/>
      <c r="E6" s="190"/>
      <c r="F6" s="190"/>
      <c r="G6" s="190"/>
      <c r="H6" s="190"/>
      <c r="I6" s="190"/>
      <c r="J6" s="190"/>
      <c r="K6" s="190"/>
      <c r="L6" s="190"/>
      <c r="M6" s="183"/>
      <c r="N6" s="184"/>
      <c r="O6" s="184"/>
      <c r="P6" s="182"/>
      <c r="Q6" s="182"/>
      <c r="R6" s="182"/>
      <c r="S6" s="182"/>
      <c r="T6" s="182"/>
      <c r="U6" s="182"/>
      <c r="V6" s="182"/>
      <c r="W6" s="182"/>
    </row>
    <row r="7" spans="2:23" x14ac:dyDescent="0.25">
      <c r="B7" s="17"/>
      <c r="C7" s="190"/>
      <c r="D7" s="190"/>
      <c r="E7" s="190"/>
      <c r="F7" s="190"/>
      <c r="G7" s="190"/>
      <c r="H7" s="190"/>
      <c r="I7" s="190"/>
      <c r="J7" s="190"/>
      <c r="K7" s="190"/>
      <c r="L7" s="190"/>
      <c r="M7" s="183"/>
      <c r="N7" s="184"/>
      <c r="O7" s="184"/>
      <c r="P7" s="182"/>
      <c r="Q7" s="182"/>
      <c r="R7" s="182"/>
      <c r="S7" s="182"/>
      <c r="T7" s="182"/>
      <c r="U7" s="182"/>
      <c r="V7" s="182"/>
      <c r="W7" s="182"/>
    </row>
    <row r="8" spans="2:23" x14ac:dyDescent="0.25">
      <c r="B8" s="17"/>
      <c r="C8" s="190"/>
      <c r="D8" s="190"/>
      <c r="E8" s="190"/>
      <c r="F8" s="190"/>
      <c r="G8" s="190"/>
      <c r="H8" s="190"/>
      <c r="I8" s="190"/>
      <c r="J8" s="190"/>
      <c r="K8" s="190"/>
      <c r="L8" s="190"/>
      <c r="M8" s="183"/>
      <c r="N8" s="184"/>
      <c r="O8" s="184"/>
      <c r="P8" s="182"/>
      <c r="Q8" s="182"/>
      <c r="R8" s="182"/>
      <c r="S8" s="182"/>
      <c r="T8" s="182"/>
      <c r="U8" s="182"/>
      <c r="V8" s="182"/>
      <c r="W8" s="182"/>
    </row>
    <row r="9" spans="2:23" x14ac:dyDescent="0.25">
      <c r="B9" s="17"/>
      <c r="C9" s="190"/>
      <c r="D9" s="190"/>
      <c r="E9" s="190"/>
      <c r="F9" s="190"/>
      <c r="G9" s="190"/>
      <c r="H9" s="190"/>
      <c r="I9" s="190"/>
      <c r="J9" s="190"/>
      <c r="K9" s="190"/>
      <c r="L9" s="190"/>
      <c r="M9" s="183"/>
      <c r="N9" s="184"/>
      <c r="O9" s="184"/>
      <c r="P9" s="182"/>
      <c r="Q9" s="182"/>
      <c r="R9" s="182"/>
      <c r="S9" s="182"/>
      <c r="T9" s="182"/>
      <c r="U9" s="182"/>
      <c r="V9" s="182"/>
      <c r="W9" s="182"/>
    </row>
    <row r="10" spans="2:23" x14ac:dyDescent="0.25">
      <c r="B10" s="17"/>
      <c r="C10" s="190"/>
      <c r="D10" s="190"/>
      <c r="E10" s="190"/>
      <c r="F10" s="190"/>
      <c r="G10" s="190"/>
      <c r="H10" s="190"/>
      <c r="I10" s="190"/>
      <c r="J10" s="190"/>
      <c r="K10" s="190"/>
      <c r="L10" s="190"/>
      <c r="M10" s="183"/>
      <c r="N10" s="184"/>
      <c r="O10" s="184"/>
      <c r="P10" s="182"/>
      <c r="Q10" s="182"/>
      <c r="R10" s="182"/>
      <c r="S10" s="182"/>
      <c r="T10" s="182"/>
      <c r="U10" s="182"/>
      <c r="V10" s="182"/>
      <c r="W10" s="182"/>
    </row>
    <row r="11" spans="2:23" x14ac:dyDescent="0.25">
      <c r="B11" s="17"/>
      <c r="C11" s="190"/>
      <c r="D11" s="190"/>
      <c r="E11" s="190"/>
      <c r="F11" s="190"/>
      <c r="G11" s="190"/>
      <c r="H11" s="190"/>
      <c r="I11" s="190"/>
      <c r="J11" s="190"/>
      <c r="K11" s="190"/>
      <c r="L11" s="190"/>
      <c r="M11" s="183"/>
      <c r="N11" s="184"/>
      <c r="O11" s="184"/>
      <c r="P11" s="182"/>
      <c r="Q11" s="182"/>
      <c r="R11" s="182"/>
      <c r="S11" s="182"/>
      <c r="T11" s="182"/>
      <c r="U11" s="182"/>
      <c r="V11" s="182"/>
      <c r="W11" s="182"/>
    </row>
    <row r="12" spans="2:23" x14ac:dyDescent="0.25">
      <c r="B12" s="17"/>
      <c r="C12" s="190"/>
      <c r="D12" s="190"/>
      <c r="E12" s="190"/>
      <c r="F12" s="190"/>
      <c r="G12" s="190"/>
      <c r="H12" s="190"/>
      <c r="I12" s="190"/>
      <c r="J12" s="190"/>
      <c r="K12" s="190"/>
      <c r="L12" s="190"/>
      <c r="M12" s="183"/>
      <c r="N12" s="184"/>
      <c r="O12" s="184"/>
      <c r="P12" s="182"/>
      <c r="Q12" s="182"/>
      <c r="R12" s="182"/>
      <c r="S12" s="182"/>
      <c r="T12" s="182"/>
      <c r="U12" s="182"/>
      <c r="V12" s="182"/>
      <c r="W12" s="182"/>
    </row>
    <row r="13" spans="2:23" x14ac:dyDescent="0.25">
      <c r="B13" s="17"/>
      <c r="C13" s="190"/>
      <c r="D13" s="190"/>
      <c r="E13" s="190"/>
      <c r="F13" s="190"/>
      <c r="G13" s="190"/>
      <c r="H13" s="190"/>
      <c r="I13" s="190"/>
      <c r="J13" s="190"/>
      <c r="K13" s="190"/>
      <c r="L13" s="190"/>
      <c r="M13" s="183"/>
      <c r="N13" s="184"/>
      <c r="O13" s="184"/>
      <c r="P13" s="182"/>
      <c r="Q13" s="182"/>
      <c r="R13" s="182"/>
      <c r="S13" s="182"/>
      <c r="T13" s="182"/>
      <c r="U13" s="182"/>
      <c r="V13" s="182"/>
      <c r="W13" s="182"/>
    </row>
    <row r="14" spans="2:23" x14ac:dyDescent="0.25">
      <c r="B14" s="17"/>
      <c r="C14" s="190"/>
      <c r="D14" s="190"/>
      <c r="E14" s="190"/>
      <c r="F14" s="190"/>
      <c r="G14" s="190"/>
      <c r="H14" s="190"/>
      <c r="I14" s="190"/>
      <c r="J14" s="190"/>
      <c r="K14" s="190"/>
      <c r="L14" s="190"/>
      <c r="M14" s="183"/>
      <c r="N14" s="184"/>
      <c r="O14" s="184"/>
      <c r="P14" s="182"/>
      <c r="Q14" s="182"/>
      <c r="R14" s="182"/>
      <c r="S14" s="182"/>
      <c r="T14" s="182"/>
      <c r="U14" s="182"/>
      <c r="V14" s="182"/>
      <c r="W14" s="182"/>
    </row>
    <row r="15" spans="2:23" x14ac:dyDescent="0.25">
      <c r="B15" s="17"/>
      <c r="C15" s="190"/>
      <c r="D15" s="190"/>
      <c r="E15" s="190"/>
      <c r="F15" s="190"/>
      <c r="G15" s="190"/>
      <c r="H15" s="190"/>
      <c r="I15" s="190"/>
      <c r="J15" s="190"/>
      <c r="K15" s="190"/>
      <c r="L15" s="190"/>
      <c r="M15" s="183"/>
      <c r="N15" s="184"/>
      <c r="O15" s="184"/>
      <c r="P15" s="182"/>
      <c r="Q15" s="182"/>
      <c r="R15" s="182"/>
      <c r="S15" s="182"/>
      <c r="T15" s="182"/>
      <c r="U15" s="182"/>
      <c r="V15" s="182"/>
      <c r="W15" s="182"/>
    </row>
    <row r="16" spans="2:23" x14ac:dyDescent="0.25">
      <c r="B16" s="17"/>
      <c r="C16" s="190"/>
      <c r="D16" s="190"/>
      <c r="E16" s="190"/>
      <c r="F16" s="190"/>
      <c r="G16" s="190"/>
      <c r="H16" s="190"/>
      <c r="I16" s="190"/>
      <c r="J16" s="190"/>
      <c r="K16" s="190"/>
      <c r="L16" s="190"/>
      <c r="M16" s="183"/>
      <c r="N16" s="184"/>
      <c r="O16" s="184"/>
      <c r="P16" s="182"/>
      <c r="Q16" s="182"/>
      <c r="R16" s="182"/>
      <c r="S16" s="182"/>
      <c r="T16" s="182"/>
      <c r="U16" s="182"/>
      <c r="V16" s="182"/>
      <c r="W16" s="182"/>
    </row>
    <row r="17" spans="2:23" x14ac:dyDescent="0.25">
      <c r="B17" s="17"/>
      <c r="C17" s="190"/>
      <c r="D17" s="190"/>
      <c r="E17" s="190"/>
      <c r="F17" s="190"/>
      <c r="G17" s="190"/>
      <c r="H17" s="190"/>
      <c r="I17" s="190"/>
      <c r="J17" s="190"/>
      <c r="K17" s="190"/>
      <c r="L17" s="190"/>
      <c r="M17" s="183"/>
      <c r="N17" s="184"/>
      <c r="O17" s="184"/>
      <c r="P17" s="182"/>
      <c r="Q17" s="182"/>
      <c r="R17" s="182"/>
      <c r="S17" s="182"/>
      <c r="T17" s="182"/>
      <c r="U17" s="182"/>
      <c r="V17" s="182"/>
      <c r="W17" s="182"/>
    </row>
    <row r="18" spans="2:23" x14ac:dyDescent="0.25">
      <c r="B18" s="17"/>
      <c r="C18" s="190"/>
      <c r="D18" s="190"/>
      <c r="E18" s="190"/>
      <c r="F18" s="190"/>
      <c r="G18" s="190"/>
      <c r="H18" s="190"/>
      <c r="I18" s="190"/>
      <c r="J18" s="190"/>
      <c r="K18" s="190"/>
      <c r="L18" s="190"/>
      <c r="M18" s="183"/>
      <c r="N18" s="184"/>
      <c r="O18" s="184"/>
      <c r="P18" s="182"/>
      <c r="Q18" s="182"/>
      <c r="R18" s="182"/>
      <c r="S18" s="182"/>
      <c r="T18" s="182"/>
      <c r="U18" s="182"/>
      <c r="V18" s="182"/>
      <c r="W18" s="182"/>
    </row>
    <row r="19" spans="2:23" x14ac:dyDescent="0.25">
      <c r="B19" s="17"/>
      <c r="C19" s="190"/>
      <c r="D19" s="190"/>
      <c r="E19" s="190"/>
      <c r="F19" s="190"/>
      <c r="G19" s="190"/>
      <c r="H19" s="190"/>
      <c r="I19" s="190"/>
      <c r="J19" s="190"/>
      <c r="K19" s="190"/>
      <c r="L19" s="190"/>
      <c r="M19" s="183"/>
      <c r="N19" s="184"/>
      <c r="O19" s="184"/>
      <c r="P19" s="182"/>
      <c r="Q19" s="182"/>
      <c r="R19" s="182"/>
      <c r="S19" s="182"/>
      <c r="T19" s="182"/>
      <c r="U19" s="182"/>
      <c r="V19" s="182"/>
      <c r="W19" s="182"/>
    </row>
    <row r="20" spans="2:23" x14ac:dyDescent="0.25">
      <c r="B20" s="17"/>
      <c r="C20" s="190"/>
      <c r="D20" s="190"/>
      <c r="E20" s="190"/>
      <c r="F20" s="190"/>
      <c r="G20" s="190"/>
      <c r="H20" s="190"/>
      <c r="I20" s="190"/>
      <c r="J20" s="190"/>
      <c r="K20" s="190"/>
      <c r="L20" s="190"/>
      <c r="M20" s="183"/>
      <c r="N20" s="184"/>
      <c r="O20" s="184"/>
      <c r="P20" s="182"/>
      <c r="Q20" s="182"/>
      <c r="R20" s="182"/>
      <c r="S20" s="182"/>
      <c r="T20" s="182"/>
      <c r="U20" s="182"/>
      <c r="V20" s="182"/>
      <c r="W20" s="182"/>
    </row>
    <row r="21" spans="2:23" x14ac:dyDescent="0.25">
      <c r="B21" s="17"/>
      <c r="C21" s="190"/>
      <c r="D21" s="190"/>
      <c r="E21" s="190"/>
      <c r="F21" s="190"/>
      <c r="G21" s="190"/>
      <c r="H21" s="190"/>
      <c r="I21" s="190"/>
      <c r="J21" s="190"/>
      <c r="K21" s="190"/>
      <c r="L21" s="190"/>
      <c r="M21" s="183"/>
      <c r="N21" s="184"/>
      <c r="O21" s="184"/>
      <c r="P21" s="182"/>
      <c r="Q21" s="182"/>
      <c r="R21" s="182"/>
      <c r="S21" s="182"/>
      <c r="T21" s="182"/>
      <c r="U21" s="182"/>
      <c r="V21" s="182"/>
      <c r="W21" s="182"/>
    </row>
    <row r="22" spans="2:23" x14ac:dyDescent="0.25">
      <c r="B22" s="17"/>
      <c r="C22" s="190"/>
      <c r="D22" s="190"/>
      <c r="E22" s="190"/>
      <c r="F22" s="190"/>
      <c r="G22" s="190"/>
      <c r="H22" s="190"/>
      <c r="I22" s="190"/>
      <c r="J22" s="190"/>
      <c r="K22" s="190"/>
      <c r="L22" s="190"/>
      <c r="M22" s="183"/>
      <c r="N22" s="184"/>
      <c r="O22" s="184"/>
      <c r="P22" s="182"/>
      <c r="Q22" s="182"/>
      <c r="R22" s="182"/>
      <c r="S22" s="182"/>
      <c r="T22" s="182"/>
      <c r="U22" s="182"/>
      <c r="V22" s="182"/>
      <c r="W22" s="182"/>
    </row>
    <row r="23" spans="2:23" x14ac:dyDescent="0.25">
      <c r="B23" s="17"/>
      <c r="C23" s="190"/>
      <c r="D23" s="190"/>
      <c r="E23" s="190"/>
      <c r="F23" s="190"/>
      <c r="G23" s="190"/>
      <c r="H23" s="190"/>
      <c r="I23" s="190"/>
      <c r="J23" s="190"/>
      <c r="K23" s="190"/>
      <c r="L23" s="190"/>
      <c r="M23" s="183"/>
      <c r="N23" s="184"/>
      <c r="O23" s="184"/>
      <c r="P23" s="182"/>
      <c r="Q23" s="182"/>
      <c r="R23" s="182"/>
      <c r="S23" s="182"/>
      <c r="T23" s="182"/>
      <c r="U23" s="182"/>
      <c r="V23" s="182"/>
      <c r="W23" s="182"/>
    </row>
    <row r="24" spans="2:23" x14ac:dyDescent="0.25">
      <c r="B24" s="17"/>
      <c r="C24" s="190"/>
      <c r="D24" s="190"/>
      <c r="E24" s="190"/>
      <c r="F24" s="190"/>
      <c r="G24" s="190"/>
      <c r="H24" s="190"/>
      <c r="I24" s="190"/>
      <c r="J24" s="190"/>
      <c r="K24" s="190"/>
      <c r="L24" s="190"/>
      <c r="M24" s="183"/>
      <c r="N24" s="184"/>
      <c r="O24" s="184"/>
      <c r="P24" s="182"/>
      <c r="Q24" s="182"/>
      <c r="R24" s="182"/>
      <c r="S24" s="182"/>
      <c r="T24" s="182"/>
      <c r="U24" s="182"/>
      <c r="V24" s="182"/>
      <c r="W24" s="182"/>
    </row>
    <row r="25" spans="2:23" x14ac:dyDescent="0.25">
      <c r="B25" s="17"/>
      <c r="C25" s="190"/>
      <c r="D25" s="190"/>
      <c r="E25" s="190"/>
      <c r="F25" s="190"/>
      <c r="G25" s="190"/>
      <c r="H25" s="190"/>
      <c r="I25" s="190"/>
      <c r="J25" s="190"/>
      <c r="K25" s="190"/>
      <c r="L25" s="190"/>
      <c r="M25" s="183"/>
      <c r="N25" s="184"/>
      <c r="O25" s="184"/>
      <c r="P25" s="182"/>
      <c r="Q25" s="182"/>
      <c r="R25" s="182"/>
      <c r="S25" s="182"/>
      <c r="T25" s="182"/>
      <c r="U25" s="182"/>
      <c r="V25" s="182"/>
      <c r="W25" s="182"/>
    </row>
    <row r="26" spans="2:23" x14ac:dyDescent="0.25">
      <c r="B26" s="17"/>
      <c r="C26" s="190"/>
      <c r="D26" s="190"/>
      <c r="E26" s="190"/>
      <c r="F26" s="190"/>
      <c r="G26" s="190"/>
      <c r="H26" s="190"/>
      <c r="I26" s="190"/>
      <c r="J26" s="190"/>
      <c r="K26" s="190"/>
      <c r="L26" s="190"/>
      <c r="M26" s="183"/>
      <c r="N26" s="184"/>
      <c r="O26" s="184"/>
      <c r="P26" s="182"/>
      <c r="Q26" s="182"/>
      <c r="R26" s="182"/>
      <c r="S26" s="182"/>
      <c r="T26" s="182"/>
      <c r="U26" s="182"/>
      <c r="V26" s="182"/>
      <c r="W26" s="182"/>
    </row>
    <row r="27" spans="2:23" x14ac:dyDescent="0.25">
      <c r="B27" s="17"/>
      <c r="C27" s="185"/>
      <c r="D27" s="185"/>
      <c r="E27" s="185"/>
      <c r="F27" s="185"/>
      <c r="G27" s="185"/>
      <c r="H27" s="185"/>
      <c r="I27" s="185"/>
      <c r="J27" s="185"/>
      <c r="K27" s="185"/>
      <c r="L27" s="185"/>
      <c r="M27" s="183"/>
      <c r="N27" s="184"/>
      <c r="O27" s="184"/>
      <c r="P27" s="182"/>
      <c r="Q27" s="182"/>
      <c r="R27" s="182"/>
      <c r="S27" s="182"/>
      <c r="T27" s="182"/>
      <c r="U27" s="182"/>
      <c r="V27" s="182"/>
      <c r="W27" s="182"/>
    </row>
    <row r="28" spans="2:23" ht="91.5" customHeight="1" x14ac:dyDescent="0.25">
      <c r="B28" s="17"/>
      <c r="C28" s="189" t="s">
        <v>237</v>
      </c>
      <c r="D28" s="189"/>
      <c r="E28" s="189"/>
      <c r="F28" s="189"/>
      <c r="G28" s="189"/>
      <c r="H28" s="189"/>
      <c r="I28" s="189"/>
      <c r="J28" s="189"/>
      <c r="K28" s="189"/>
      <c r="L28" s="189"/>
      <c r="M28" s="183"/>
      <c r="N28" s="184"/>
      <c r="O28" s="184"/>
      <c r="P28" s="182"/>
      <c r="Q28" s="182"/>
      <c r="R28" s="182"/>
      <c r="S28" s="182"/>
      <c r="T28" s="182"/>
      <c r="U28" s="182"/>
      <c r="V28" s="182"/>
      <c r="W28" s="182"/>
    </row>
    <row r="29" spans="2:23" x14ac:dyDescent="0.25">
      <c r="B29" s="17"/>
      <c r="C29" s="185"/>
      <c r="D29" s="185"/>
      <c r="E29" s="185"/>
      <c r="F29" s="185"/>
      <c r="G29" s="185"/>
      <c r="H29" s="185"/>
      <c r="I29" s="185"/>
      <c r="J29" s="185"/>
      <c r="K29" s="185"/>
      <c r="L29" s="185"/>
      <c r="M29" s="183"/>
      <c r="N29" s="184"/>
      <c r="O29" s="184"/>
      <c r="P29" s="182"/>
      <c r="Q29" s="182"/>
      <c r="R29" s="182"/>
      <c r="S29" s="182"/>
      <c r="T29" s="182"/>
      <c r="U29" s="182"/>
      <c r="V29" s="182"/>
      <c r="W29" s="182"/>
    </row>
    <row r="30" spans="2:23" x14ac:dyDescent="0.25">
      <c r="B30" s="17"/>
      <c r="C30" s="185"/>
      <c r="D30" s="185"/>
      <c r="E30" s="185"/>
      <c r="F30" s="185"/>
      <c r="G30" s="185"/>
      <c r="H30" s="185"/>
      <c r="I30" s="185"/>
      <c r="J30" s="185"/>
      <c r="K30" s="185"/>
      <c r="L30" s="185"/>
      <c r="M30" s="183"/>
      <c r="N30" s="184"/>
      <c r="O30" s="184"/>
      <c r="P30" s="182"/>
      <c r="Q30" s="182"/>
      <c r="R30" s="182"/>
      <c r="S30" s="182"/>
      <c r="T30" s="182"/>
      <c r="U30" s="182"/>
      <c r="V30" s="182"/>
      <c r="W30" s="182"/>
    </row>
    <row r="31" spans="2:23" x14ac:dyDescent="0.25">
      <c r="B31" s="17"/>
      <c r="C31" s="185"/>
      <c r="D31" s="185"/>
      <c r="E31" s="185"/>
      <c r="F31" s="185"/>
      <c r="G31" s="185"/>
      <c r="H31" s="185"/>
      <c r="I31" s="185"/>
      <c r="J31" s="185"/>
      <c r="K31" s="185"/>
      <c r="L31" s="185"/>
      <c r="M31" s="183"/>
      <c r="N31" s="184"/>
      <c r="O31" s="184"/>
      <c r="P31" s="182"/>
      <c r="Q31" s="182"/>
      <c r="R31" s="182"/>
      <c r="S31" s="182"/>
      <c r="T31" s="182"/>
      <c r="U31" s="182"/>
      <c r="V31" s="182"/>
      <c r="W31" s="182"/>
    </row>
    <row r="32" spans="2:23" x14ac:dyDescent="0.25">
      <c r="B32" s="17"/>
      <c r="C32" s="188"/>
      <c r="D32" s="185"/>
      <c r="E32" s="185"/>
      <c r="F32" s="185"/>
      <c r="G32" s="185"/>
      <c r="H32" s="185"/>
      <c r="I32" s="185"/>
      <c r="J32" s="185"/>
      <c r="K32" s="185"/>
      <c r="L32" s="185"/>
      <c r="M32" s="183"/>
      <c r="N32" s="184"/>
      <c r="O32" s="187"/>
      <c r="P32" s="182"/>
      <c r="Q32" s="182"/>
      <c r="R32" s="182"/>
      <c r="S32" s="182"/>
      <c r="T32" s="182"/>
      <c r="U32" s="182"/>
      <c r="V32" s="182"/>
      <c r="W32" s="182"/>
    </row>
    <row r="33" spans="2:23" x14ac:dyDescent="0.25">
      <c r="B33" s="17"/>
      <c r="C33" s="188"/>
      <c r="D33" s="185"/>
      <c r="E33" s="185"/>
      <c r="F33" s="185"/>
      <c r="G33" s="185"/>
      <c r="H33" s="185"/>
      <c r="I33" s="185"/>
      <c r="J33" s="185"/>
      <c r="K33" s="185"/>
      <c r="L33" s="185"/>
      <c r="M33" s="183"/>
      <c r="N33" s="184"/>
      <c r="O33" s="187"/>
      <c r="P33" s="182"/>
      <c r="Q33" s="182"/>
      <c r="R33" s="182"/>
      <c r="S33" s="182"/>
      <c r="T33" s="182"/>
      <c r="U33" s="182"/>
      <c r="V33" s="182"/>
      <c r="W33" s="182"/>
    </row>
    <row r="34" spans="2:23" x14ac:dyDescent="0.25">
      <c r="B34" s="17"/>
      <c r="C34" s="185"/>
      <c r="D34" s="185"/>
      <c r="E34" s="185"/>
      <c r="F34" s="185"/>
      <c r="G34" s="186"/>
      <c r="H34" s="185"/>
      <c r="I34" s="185"/>
      <c r="J34" s="185"/>
      <c r="K34" s="185"/>
      <c r="L34" s="185"/>
      <c r="M34" s="183"/>
      <c r="N34" s="184"/>
      <c r="O34" s="187"/>
      <c r="P34" s="182"/>
      <c r="Q34" s="182"/>
      <c r="R34" s="182"/>
      <c r="S34" s="182"/>
      <c r="T34" s="182"/>
      <c r="U34" s="182"/>
      <c r="V34" s="182"/>
      <c r="W34" s="182"/>
    </row>
    <row r="35" spans="2:23" x14ac:dyDescent="0.25">
      <c r="B35" s="17"/>
      <c r="C35" s="185"/>
      <c r="D35" s="185"/>
      <c r="E35" s="185"/>
      <c r="F35" s="185"/>
      <c r="G35" s="186"/>
      <c r="H35" s="185"/>
      <c r="I35" s="185"/>
      <c r="J35" s="185"/>
      <c r="K35" s="185"/>
      <c r="L35" s="185"/>
      <c r="M35" s="183"/>
      <c r="N35" s="184"/>
      <c r="O35" s="184"/>
      <c r="P35" s="182"/>
      <c r="Q35" s="182"/>
      <c r="R35" s="182"/>
      <c r="S35" s="182"/>
      <c r="T35" s="182"/>
      <c r="U35" s="182"/>
      <c r="V35" s="182"/>
      <c r="W35" s="182"/>
    </row>
    <row r="36" spans="2:23" x14ac:dyDescent="0.25">
      <c r="B36" s="17"/>
      <c r="C36" s="185"/>
      <c r="D36" s="185"/>
      <c r="E36" s="185"/>
      <c r="F36" s="185"/>
      <c r="G36" s="185"/>
      <c r="H36" s="185"/>
      <c r="I36" s="185"/>
      <c r="J36" s="185"/>
      <c r="K36" s="185"/>
      <c r="L36" s="185"/>
      <c r="M36" s="183"/>
      <c r="N36" s="184"/>
      <c r="O36" s="184"/>
      <c r="P36" s="182"/>
      <c r="Q36" s="182"/>
      <c r="R36" s="182"/>
      <c r="S36" s="182"/>
      <c r="T36" s="182"/>
      <c r="U36" s="182"/>
      <c r="V36" s="182"/>
      <c r="W36" s="182"/>
    </row>
    <row r="37" spans="2:23" x14ac:dyDescent="0.25">
      <c r="C37" s="107"/>
      <c r="D37" s="107"/>
      <c r="E37" s="107"/>
      <c r="F37" s="107"/>
      <c r="G37" s="107"/>
      <c r="H37" s="107"/>
      <c r="I37" s="107"/>
      <c r="J37" s="107"/>
      <c r="K37" s="107"/>
      <c r="L37" s="107"/>
      <c r="M37" s="107"/>
      <c r="N37" s="107"/>
      <c r="O37" s="106"/>
      <c r="P37" s="106"/>
      <c r="Q37" s="106"/>
      <c r="R37" s="106"/>
      <c r="S37" s="106"/>
      <c r="T37" s="106"/>
      <c r="U37" s="106"/>
    </row>
    <row r="38" spans="2:23" ht="78" customHeight="1" x14ac:dyDescent="0.25">
      <c r="M38" s="106"/>
      <c r="N38" s="106"/>
      <c r="O38" s="106"/>
      <c r="P38" s="106"/>
      <c r="Q38" s="106"/>
      <c r="R38" s="106"/>
      <c r="S38" s="106"/>
      <c r="T38" s="106"/>
      <c r="U38" s="106"/>
    </row>
    <row r="39" spans="2:23" x14ac:dyDescent="0.25">
      <c r="C39" s="107"/>
      <c r="D39" s="107"/>
      <c r="E39" s="107"/>
      <c r="F39" s="107"/>
      <c r="G39" s="107"/>
      <c r="H39" s="107"/>
      <c r="I39" s="107"/>
      <c r="J39" s="107"/>
      <c r="K39" s="107"/>
      <c r="L39" s="107"/>
      <c r="M39" s="107"/>
      <c r="N39" s="107"/>
      <c r="O39" s="106"/>
      <c r="P39" s="106"/>
      <c r="Q39" s="106"/>
      <c r="R39" s="106"/>
      <c r="S39" s="106"/>
      <c r="T39" s="106"/>
      <c r="U39" s="106"/>
    </row>
    <row r="40" spans="2:23" x14ac:dyDescent="0.25">
      <c r="C40" s="106"/>
      <c r="D40" s="106"/>
      <c r="E40" s="106"/>
      <c r="F40" s="106"/>
      <c r="G40" s="106"/>
      <c r="H40" s="106"/>
      <c r="I40" s="106"/>
      <c r="J40" s="106"/>
      <c r="K40" s="106"/>
      <c r="L40" s="106"/>
      <c r="M40" s="106"/>
      <c r="N40" s="106"/>
      <c r="O40" s="106"/>
      <c r="P40" s="106"/>
      <c r="Q40" s="106"/>
      <c r="R40" s="106"/>
      <c r="S40" s="106"/>
      <c r="T40" s="106"/>
      <c r="U40" s="106"/>
    </row>
    <row r="41" spans="2:23" x14ac:dyDescent="0.25">
      <c r="C41" s="106"/>
      <c r="D41" s="106"/>
      <c r="E41" s="106"/>
      <c r="F41" s="106"/>
      <c r="G41" s="106"/>
      <c r="H41" s="106"/>
      <c r="I41" s="106"/>
      <c r="J41" s="106"/>
      <c r="K41" s="106"/>
      <c r="L41" s="106"/>
      <c r="M41" s="106"/>
      <c r="N41" s="106"/>
      <c r="O41" s="106"/>
      <c r="P41" s="106"/>
      <c r="Q41" s="106"/>
      <c r="R41" s="106"/>
      <c r="S41" s="106"/>
      <c r="T41" s="106"/>
      <c r="U41" s="106"/>
    </row>
  </sheetData>
  <mergeCells count="2">
    <mergeCell ref="C28:L28"/>
    <mergeCell ref="C3:L26"/>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S32"/>
  <sheetViews>
    <sheetView topLeftCell="A7" workbookViewId="0">
      <selection activeCell="I20" sqref="I20"/>
    </sheetView>
  </sheetViews>
  <sheetFormatPr defaultColWidth="14.28515625" defaultRowHeight="15" x14ac:dyDescent="0.25"/>
  <sheetData>
    <row r="1" spans="1:19" x14ac:dyDescent="0.25">
      <c r="A1" s="192" t="s">
        <v>179</v>
      </c>
      <c r="B1" s="192"/>
      <c r="C1" s="192"/>
      <c r="D1" s="192"/>
      <c r="E1" s="192"/>
      <c r="F1" s="192"/>
      <c r="G1" s="192"/>
      <c r="H1" s="192"/>
      <c r="I1" s="192"/>
      <c r="J1" s="192"/>
      <c r="K1" s="192"/>
      <c r="L1" s="168"/>
      <c r="M1" s="168"/>
      <c r="N1" s="168"/>
      <c r="O1" s="168"/>
      <c r="P1" s="168"/>
      <c r="Q1" s="168"/>
      <c r="R1" s="168"/>
      <c r="S1" s="168"/>
    </row>
    <row r="4" spans="1:19" x14ac:dyDescent="0.25">
      <c r="B4" s="45" t="s">
        <v>135</v>
      </c>
      <c r="C4" s="45" t="s">
        <v>6</v>
      </c>
      <c r="D4" s="45" t="s">
        <v>5</v>
      </c>
      <c r="E4" s="45" t="s">
        <v>4</v>
      </c>
      <c r="F4" s="45" t="s">
        <v>3</v>
      </c>
      <c r="G4" s="45" t="s">
        <v>21</v>
      </c>
      <c r="H4" s="17"/>
    </row>
    <row r="5" spans="1:19" x14ac:dyDescent="0.25">
      <c r="A5" s="45" t="s">
        <v>39</v>
      </c>
      <c r="B5" s="25">
        <v>0.58821382959313995</v>
      </c>
      <c r="C5" s="25">
        <v>0.32747252747252747</v>
      </c>
      <c r="D5" s="25">
        <v>0.71938775510204078</v>
      </c>
      <c r="E5" s="25">
        <v>0.77906976744186052</v>
      </c>
      <c r="F5" s="25">
        <v>0.46756909193457419</v>
      </c>
      <c r="G5" s="25">
        <v>0.28668171557562078</v>
      </c>
      <c r="H5" s="111">
        <v>3224</v>
      </c>
    </row>
    <row r="6" spans="1:19" x14ac:dyDescent="0.25">
      <c r="A6" s="45" t="s">
        <v>66</v>
      </c>
      <c r="B6" s="25">
        <v>0.11348294106914797</v>
      </c>
      <c r="C6" s="25">
        <v>0.12967032967032968</v>
      </c>
      <c r="D6" s="25">
        <v>0.12329931972789115</v>
      </c>
      <c r="E6" s="25">
        <v>7.7723378212974301E-2</v>
      </c>
      <c r="F6" s="25">
        <v>0.13423575860124085</v>
      </c>
      <c r="G6" s="25">
        <v>0.11963882618510158</v>
      </c>
      <c r="H6" s="111">
        <v>622</v>
      </c>
    </row>
    <row r="7" spans="1:19" ht="30" x14ac:dyDescent="0.25">
      <c r="A7" s="45" t="s">
        <v>67</v>
      </c>
      <c r="B7" s="25">
        <v>0.11877394636015326</v>
      </c>
      <c r="C7" s="25">
        <v>0.15384615384615385</v>
      </c>
      <c r="D7" s="25">
        <v>7.8231292517006806E-2</v>
      </c>
      <c r="E7" s="25">
        <v>6.4871481028151781E-2</v>
      </c>
      <c r="F7" s="25">
        <v>0.16525662718556119</v>
      </c>
      <c r="G7" s="25">
        <v>0.20316027088036118</v>
      </c>
      <c r="H7" s="111">
        <v>651</v>
      </c>
    </row>
    <row r="8" spans="1:19" ht="30" x14ac:dyDescent="0.25">
      <c r="A8" s="45" t="s">
        <v>68</v>
      </c>
      <c r="B8" s="25">
        <v>8.7757708447363622E-2</v>
      </c>
      <c r="C8" s="25">
        <v>0.21098901098901099</v>
      </c>
      <c r="D8" s="25">
        <v>5.187074829931973E-2</v>
      </c>
      <c r="E8" s="25">
        <v>2.4479804161566709E-2</v>
      </c>
      <c r="F8" s="25">
        <v>0.10772701635645798</v>
      </c>
      <c r="G8" s="25">
        <v>0.20993227990970656</v>
      </c>
      <c r="H8" s="111">
        <v>481</v>
      </c>
    </row>
    <row r="9" spans="1:19" ht="30" x14ac:dyDescent="0.25">
      <c r="A9" s="45" t="s">
        <v>69</v>
      </c>
      <c r="B9" s="25">
        <v>6.5498996533479292E-2</v>
      </c>
      <c r="C9" s="25">
        <v>0.1076923076923077</v>
      </c>
      <c r="D9" s="25">
        <v>2.1258503401360544E-2</v>
      </c>
      <c r="E9" s="25">
        <v>3.182374541003672E-2</v>
      </c>
      <c r="F9" s="25">
        <v>9.4190637337845454E-2</v>
      </c>
      <c r="G9" s="25">
        <v>0.1489841986455982</v>
      </c>
      <c r="H9" s="111">
        <v>359</v>
      </c>
    </row>
    <row r="10" spans="1:19" ht="30" x14ac:dyDescent="0.25">
      <c r="A10" s="45" t="s">
        <v>70</v>
      </c>
      <c r="B10" s="25">
        <v>2.6272577996715927E-2</v>
      </c>
      <c r="C10" s="25">
        <v>7.032967032967033E-2</v>
      </c>
      <c r="D10" s="25">
        <v>5.9523809523809521E-3</v>
      </c>
      <c r="E10" s="25">
        <v>2.2031823745410038E-2</v>
      </c>
      <c r="F10" s="25">
        <v>3.102086858432036E-2</v>
      </c>
      <c r="G10" s="25">
        <v>3.160270880361174E-2</v>
      </c>
      <c r="H10" s="111">
        <v>144</v>
      </c>
    </row>
    <row r="11" spans="1:19" x14ac:dyDescent="0.25">
      <c r="B11" s="9">
        <f>SUM(B5:B10)</f>
        <v>1</v>
      </c>
      <c r="C11" s="9">
        <f>SUM(C5:C10)</f>
        <v>1</v>
      </c>
      <c r="D11" s="9">
        <f>SUM(D5:D10)</f>
        <v>1</v>
      </c>
      <c r="E11" s="9">
        <f>SUM(E5:E10)</f>
        <v>1</v>
      </c>
      <c r="F11" s="9">
        <f t="shared" ref="F11" si="0">SUM(F5:F10)</f>
        <v>1</v>
      </c>
      <c r="G11" s="9">
        <f>SUM(G5:G10)</f>
        <v>1</v>
      </c>
      <c r="H11" s="59">
        <v>5481</v>
      </c>
    </row>
    <row r="12" spans="1:19" x14ac:dyDescent="0.25">
      <c r="B12" s="9">
        <f>B6+B7+B8+B9+B10</f>
        <v>0.41178617040686011</v>
      </c>
      <c r="C12" s="9">
        <f>C6+C7+C8+C9+C10</f>
        <v>0.67252747252747258</v>
      </c>
      <c r="D12" s="9">
        <f>D6+D7+D8+D9+D10</f>
        <v>0.28061224489795916</v>
      </c>
      <c r="E12" s="9">
        <f>E6+E7+E8+E9+E10</f>
        <v>0.22093023255813954</v>
      </c>
      <c r="F12" s="9">
        <f t="shared" ref="F12" si="1">F6+F7+F8+F9+F10</f>
        <v>0.53243090806542592</v>
      </c>
      <c r="G12" s="9">
        <f>G6+G7+G8+G9+G10</f>
        <v>0.71331828442437917</v>
      </c>
      <c r="H12" s="9"/>
    </row>
    <row r="13" spans="1:19" x14ac:dyDescent="0.25">
      <c r="B13" s="9"/>
      <c r="C13" s="9"/>
      <c r="D13" s="9"/>
      <c r="E13" s="9"/>
      <c r="F13" s="9"/>
      <c r="G13" s="9"/>
      <c r="H13" s="9"/>
    </row>
    <row r="14" spans="1:19" x14ac:dyDescent="0.25">
      <c r="A14" s="204" t="s">
        <v>242</v>
      </c>
      <c r="B14" s="204"/>
      <c r="C14" s="204"/>
      <c r="D14" s="204"/>
      <c r="E14" s="204"/>
      <c r="F14" s="204"/>
      <c r="G14" s="204"/>
      <c r="H14" s="204"/>
      <c r="I14" s="110"/>
    </row>
    <row r="15" spans="1:19" x14ac:dyDescent="0.25">
      <c r="A15" s="204"/>
      <c r="B15" s="204"/>
      <c r="C15" s="204"/>
      <c r="D15" s="204"/>
      <c r="E15" s="204"/>
      <c r="F15" s="204"/>
      <c r="G15" s="204"/>
      <c r="H15" s="204"/>
      <c r="I15" s="110"/>
    </row>
    <row r="16" spans="1:19" x14ac:dyDescent="0.25">
      <c r="A16" s="204"/>
      <c r="B16" s="204"/>
      <c r="C16" s="204"/>
      <c r="D16" s="204"/>
      <c r="E16" s="204"/>
      <c r="F16" s="204"/>
      <c r="G16" s="204"/>
      <c r="H16" s="204"/>
      <c r="I16" s="110"/>
    </row>
    <row r="17" spans="1:12" x14ac:dyDescent="0.25">
      <c r="A17" s="204"/>
      <c r="B17" s="204"/>
      <c r="C17" s="204"/>
      <c r="D17" s="204"/>
      <c r="E17" s="204"/>
      <c r="F17" s="204"/>
      <c r="G17" s="204"/>
      <c r="H17" s="204"/>
      <c r="I17" s="110"/>
    </row>
    <row r="18" spans="1:12" x14ac:dyDescent="0.25">
      <c r="A18" s="204"/>
      <c r="B18" s="204"/>
      <c r="C18" s="204"/>
      <c r="D18" s="204"/>
      <c r="E18" s="204"/>
      <c r="F18" s="204"/>
      <c r="G18" s="204"/>
      <c r="H18" s="204"/>
      <c r="I18" s="110"/>
    </row>
    <row r="19" spans="1:12" x14ac:dyDescent="0.25">
      <c r="A19" s="204"/>
      <c r="B19" s="204"/>
      <c r="C19" s="204"/>
      <c r="D19" s="204"/>
      <c r="E19" s="204"/>
      <c r="F19" s="204"/>
      <c r="G19" s="204"/>
      <c r="H19" s="204"/>
      <c r="I19" s="110"/>
    </row>
    <row r="20" spans="1:12" x14ac:dyDescent="0.25">
      <c r="A20" s="204"/>
      <c r="B20" s="204"/>
      <c r="C20" s="204"/>
      <c r="D20" s="204"/>
      <c r="E20" s="204"/>
      <c r="F20" s="204"/>
      <c r="G20" s="204"/>
      <c r="H20" s="204"/>
      <c r="I20" s="110"/>
    </row>
    <row r="21" spans="1:12" x14ac:dyDescent="0.25">
      <c r="A21" s="204"/>
      <c r="B21" s="204"/>
      <c r="C21" s="204"/>
      <c r="D21" s="204"/>
      <c r="E21" s="204"/>
      <c r="F21" s="204"/>
      <c r="G21" s="204"/>
      <c r="H21" s="204"/>
      <c r="I21" s="110"/>
    </row>
    <row r="22" spans="1:12" x14ac:dyDescent="0.25">
      <c r="A22" s="204"/>
      <c r="B22" s="204"/>
      <c r="C22" s="204"/>
      <c r="D22" s="204"/>
      <c r="E22" s="204"/>
      <c r="F22" s="204"/>
      <c r="G22" s="204"/>
      <c r="H22" s="204"/>
      <c r="I22" s="110"/>
    </row>
    <row r="23" spans="1:12" x14ac:dyDescent="0.25">
      <c r="A23" s="204"/>
      <c r="B23" s="204"/>
      <c r="C23" s="204"/>
      <c r="D23" s="204"/>
      <c r="E23" s="204"/>
      <c r="F23" s="204"/>
      <c r="G23" s="204"/>
      <c r="H23" s="204"/>
      <c r="I23" s="110"/>
    </row>
    <row r="24" spans="1:12" x14ac:dyDescent="0.25">
      <c r="A24" s="204"/>
      <c r="B24" s="204"/>
      <c r="C24" s="204"/>
      <c r="D24" s="204"/>
      <c r="E24" s="204"/>
      <c r="F24" s="204"/>
      <c r="G24" s="204"/>
      <c r="H24" s="204"/>
      <c r="I24" s="110"/>
    </row>
    <row r="25" spans="1:12" x14ac:dyDescent="0.25">
      <c r="A25" s="204"/>
      <c r="B25" s="204"/>
      <c r="C25" s="204"/>
      <c r="D25" s="204"/>
      <c r="E25" s="204"/>
      <c r="F25" s="204"/>
      <c r="G25" s="204"/>
      <c r="H25" s="204"/>
      <c r="I25" s="110"/>
    </row>
    <row r="26" spans="1:12" x14ac:dyDescent="0.25">
      <c r="A26" s="204"/>
      <c r="B26" s="204"/>
      <c r="C26" s="204"/>
      <c r="D26" s="204"/>
      <c r="E26" s="204"/>
      <c r="F26" s="204"/>
      <c r="G26" s="204"/>
      <c r="H26" s="204"/>
      <c r="I26" s="110"/>
    </row>
    <row r="27" spans="1:12" x14ac:dyDescent="0.25">
      <c r="A27" s="204"/>
      <c r="B27" s="204"/>
      <c r="C27" s="204"/>
      <c r="D27" s="204"/>
      <c r="E27" s="204"/>
      <c r="F27" s="204"/>
      <c r="G27" s="204"/>
      <c r="H27" s="204"/>
      <c r="I27" s="110"/>
    </row>
    <row r="28" spans="1:12" x14ac:dyDescent="0.25">
      <c r="A28" s="204"/>
      <c r="B28" s="204"/>
      <c r="C28" s="204"/>
      <c r="D28" s="204"/>
      <c r="E28" s="204"/>
      <c r="F28" s="204"/>
      <c r="G28" s="204"/>
      <c r="H28" s="204"/>
      <c r="I28" s="110"/>
    </row>
    <row r="29" spans="1:12" x14ac:dyDescent="0.25">
      <c r="A29" s="204"/>
      <c r="B29" s="204"/>
      <c r="C29" s="204"/>
      <c r="D29" s="204"/>
      <c r="E29" s="204"/>
      <c r="F29" s="204"/>
      <c r="G29" s="204"/>
      <c r="H29" s="204"/>
      <c r="I29" s="110"/>
    </row>
    <row r="31" spans="1:12" x14ac:dyDescent="0.25">
      <c r="J31" s="206" t="s">
        <v>7</v>
      </c>
      <c r="K31" s="206"/>
      <c r="L31" s="206"/>
    </row>
    <row r="32" spans="1:12" x14ac:dyDescent="0.25">
      <c r="A32" s="162" t="s">
        <v>156</v>
      </c>
    </row>
  </sheetData>
  <mergeCells count="3">
    <mergeCell ref="A14:H29"/>
    <mergeCell ref="J31:L31"/>
    <mergeCell ref="A1:K1"/>
  </mergeCells>
  <pageMargins left="0.511811024" right="0.511811024" top="0.78740157499999996" bottom="0.78740157499999996" header="0.31496062000000002" footer="0.31496062000000002"/>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W42"/>
  <sheetViews>
    <sheetView topLeftCell="A4" workbookViewId="0">
      <selection activeCell="E40" sqref="E40"/>
    </sheetView>
  </sheetViews>
  <sheetFormatPr defaultRowHeight="15" x14ac:dyDescent="0.25"/>
  <cols>
    <col min="1" max="1" width="18.7109375" customWidth="1"/>
  </cols>
  <sheetData>
    <row r="1" spans="1:23" x14ac:dyDescent="0.25">
      <c r="A1" s="192" t="s">
        <v>246</v>
      </c>
      <c r="B1" s="192"/>
      <c r="C1" s="192"/>
      <c r="D1" s="192"/>
      <c r="E1" s="192"/>
      <c r="F1" s="192"/>
      <c r="G1" s="192"/>
      <c r="H1" s="192"/>
      <c r="I1" s="192"/>
      <c r="J1" s="192"/>
      <c r="K1" s="192"/>
      <c r="L1" s="192"/>
      <c r="M1" s="192"/>
      <c r="N1" s="192"/>
      <c r="O1" s="192"/>
    </row>
    <row r="3" spans="1:23" x14ac:dyDescent="0.25">
      <c r="A3" s="164"/>
      <c r="B3" s="155">
        <v>2015</v>
      </c>
      <c r="C3" s="155">
        <v>2016</v>
      </c>
      <c r="D3" s="17">
        <v>2015</v>
      </c>
      <c r="E3" s="17">
        <v>2016</v>
      </c>
    </row>
    <row r="4" spans="1:23" x14ac:dyDescent="0.25">
      <c r="A4" s="165" t="s">
        <v>21</v>
      </c>
      <c r="B4" s="124">
        <v>8.6859688195991103E-2</v>
      </c>
      <c r="C4" s="124">
        <v>8.35214446952596E-2</v>
      </c>
      <c r="D4" s="163">
        <v>39</v>
      </c>
      <c r="E4" s="163">
        <v>37</v>
      </c>
      <c r="F4" s="9">
        <f>C4-B4</f>
        <v>-3.3382435007315026E-3</v>
      </c>
      <c r="G4" s="6">
        <f>E4-D4</f>
        <v>-2</v>
      </c>
      <c r="V4" s="53"/>
      <c r="W4" s="53"/>
    </row>
    <row r="5" spans="1:23" x14ac:dyDescent="0.25">
      <c r="A5" s="165" t="s">
        <v>3</v>
      </c>
      <c r="B5" s="124">
        <v>0.17398648648648649</v>
      </c>
      <c r="C5" s="124">
        <v>0.16074450084602368</v>
      </c>
      <c r="D5" s="163">
        <v>309</v>
      </c>
      <c r="E5" s="163">
        <v>285</v>
      </c>
      <c r="F5" s="9">
        <f t="shared" ref="F5:F8" si="0">C5-B5</f>
        <v>-1.3241985640462806E-2</v>
      </c>
      <c r="G5" s="6">
        <f t="shared" ref="G5:G8" si="1">E5-D5</f>
        <v>-24</v>
      </c>
      <c r="V5" s="53"/>
      <c r="W5" s="53"/>
    </row>
    <row r="6" spans="1:23" x14ac:dyDescent="0.25">
      <c r="A6" s="165" t="s">
        <v>4</v>
      </c>
      <c r="B6" s="124">
        <v>7.9975579975579969E-2</v>
      </c>
      <c r="C6" s="124">
        <v>7.9559363525091797E-2</v>
      </c>
      <c r="D6" s="163">
        <v>131</v>
      </c>
      <c r="E6" s="163">
        <v>130</v>
      </c>
      <c r="F6" s="9">
        <f t="shared" si="0"/>
        <v>-4.1621645048817157E-4</v>
      </c>
      <c r="G6" s="6">
        <f t="shared" si="1"/>
        <v>-1</v>
      </c>
      <c r="V6" s="53"/>
      <c r="W6" s="53"/>
    </row>
    <row r="7" spans="1:23" x14ac:dyDescent="0.25">
      <c r="A7" s="165" t="s">
        <v>5</v>
      </c>
      <c r="B7" s="124">
        <v>7.6335877862595422E-2</v>
      </c>
      <c r="C7" s="124">
        <v>8.5884353741496597E-2</v>
      </c>
      <c r="D7" s="163">
        <v>90</v>
      </c>
      <c r="E7" s="163">
        <v>101</v>
      </c>
      <c r="F7" s="9">
        <f t="shared" si="0"/>
        <v>9.5484758789011748E-3</v>
      </c>
      <c r="G7" s="6">
        <f t="shared" si="1"/>
        <v>11</v>
      </c>
      <c r="V7" s="53"/>
      <c r="W7" s="53"/>
    </row>
    <row r="8" spans="1:23" x14ac:dyDescent="0.25">
      <c r="A8" s="165" t="s">
        <v>6</v>
      </c>
      <c r="B8" s="124">
        <v>0.10262008733624454</v>
      </c>
      <c r="C8" s="124">
        <v>7.6923076923076927E-2</v>
      </c>
      <c r="D8" s="163">
        <v>47</v>
      </c>
      <c r="E8" s="163">
        <v>35</v>
      </c>
      <c r="F8" s="9">
        <f t="shared" si="0"/>
        <v>-2.5697010413167617E-2</v>
      </c>
      <c r="G8" s="6">
        <f t="shared" si="1"/>
        <v>-12</v>
      </c>
      <c r="V8" s="53"/>
      <c r="W8" s="53"/>
    </row>
    <row r="9" spans="1:23" x14ac:dyDescent="0.25">
      <c r="A9" s="165" t="s">
        <v>148</v>
      </c>
      <c r="B9" s="124">
        <v>0.112</v>
      </c>
      <c r="C9" s="124">
        <v>0.10727969348659004</v>
      </c>
      <c r="D9" s="163">
        <f>SUM(D4:D8)</f>
        <v>616</v>
      </c>
      <c r="E9" s="163">
        <f>SUM(E4:E8)</f>
        <v>588</v>
      </c>
      <c r="F9" s="9"/>
      <c r="V9" s="53"/>
      <c r="W9" s="53"/>
    </row>
    <row r="10" spans="1:23" x14ac:dyDescent="0.25">
      <c r="B10" t="s">
        <v>72</v>
      </c>
      <c r="C10" t="s">
        <v>71</v>
      </c>
      <c r="D10" s="6">
        <f>SUM(D4:D8)</f>
        <v>616</v>
      </c>
      <c r="E10" s="6">
        <f>SUM(E4:E8)</f>
        <v>588</v>
      </c>
    </row>
    <row r="11" spans="1:23" x14ac:dyDescent="0.25">
      <c r="D11" s="1">
        <f>D10/5500</f>
        <v>0.112</v>
      </c>
      <c r="E11" s="1">
        <f>E10/5481</f>
        <v>0.10727969348659004</v>
      </c>
    </row>
    <row r="13" spans="1:23" ht="15" customHeight="1" x14ac:dyDescent="0.25">
      <c r="A13" s="204" t="s">
        <v>168</v>
      </c>
      <c r="B13" s="204"/>
      <c r="C13" s="204"/>
      <c r="D13" s="204"/>
      <c r="E13" s="204"/>
      <c r="F13" s="204"/>
    </row>
    <row r="14" spans="1:23" x14ac:dyDescent="0.25">
      <c r="A14" s="204"/>
      <c r="B14" s="204"/>
      <c r="C14" s="204"/>
      <c r="D14" s="204"/>
      <c r="E14" s="204"/>
      <c r="F14" s="204"/>
    </row>
    <row r="15" spans="1:23" x14ac:dyDescent="0.25">
      <c r="A15" s="204"/>
      <c r="B15" s="204"/>
      <c r="C15" s="204"/>
      <c r="D15" s="204"/>
      <c r="E15" s="204"/>
      <c r="F15" s="204"/>
    </row>
    <row r="16" spans="1:23" x14ac:dyDescent="0.25">
      <c r="A16" s="204"/>
      <c r="B16" s="204"/>
      <c r="C16" s="204"/>
      <c r="D16" s="204"/>
      <c r="E16" s="204"/>
      <c r="F16" s="204"/>
    </row>
    <row r="17" spans="1:10" x14ac:dyDescent="0.25">
      <c r="A17" s="204"/>
      <c r="B17" s="204"/>
      <c r="C17" s="204"/>
      <c r="D17" s="204"/>
      <c r="E17" s="204"/>
      <c r="F17" s="204"/>
    </row>
    <row r="18" spans="1:10" x14ac:dyDescent="0.25">
      <c r="A18" s="204"/>
      <c r="B18" s="204"/>
      <c r="C18" s="204"/>
      <c r="D18" s="204"/>
      <c r="E18" s="204"/>
      <c r="F18" s="204"/>
    </row>
    <row r="19" spans="1:10" x14ac:dyDescent="0.25">
      <c r="A19" s="204"/>
      <c r="B19" s="204"/>
      <c r="C19" s="204"/>
      <c r="D19" s="204"/>
      <c r="E19" s="204"/>
      <c r="F19" s="204"/>
    </row>
    <row r="20" spans="1:10" x14ac:dyDescent="0.25">
      <c r="A20" s="204"/>
      <c r="B20" s="204"/>
      <c r="C20" s="204"/>
      <c r="D20" s="204"/>
      <c r="E20" s="204"/>
      <c r="F20" s="204"/>
    </row>
    <row r="21" spans="1:10" x14ac:dyDescent="0.25">
      <c r="A21" s="204"/>
      <c r="B21" s="204"/>
      <c r="C21" s="204"/>
      <c r="D21" s="204"/>
      <c r="E21" s="204"/>
      <c r="F21" s="204"/>
    </row>
    <row r="22" spans="1:10" x14ac:dyDescent="0.25">
      <c r="A22" s="204"/>
      <c r="B22" s="204"/>
      <c r="C22" s="204"/>
      <c r="D22" s="204"/>
      <c r="E22" s="204"/>
      <c r="F22" s="204"/>
    </row>
    <row r="23" spans="1:10" x14ac:dyDescent="0.25">
      <c r="A23" s="204"/>
      <c r="B23" s="204"/>
      <c r="C23" s="204"/>
      <c r="D23" s="204"/>
      <c r="E23" s="204"/>
      <c r="F23" s="204"/>
    </row>
    <row r="24" spans="1:10" x14ac:dyDescent="0.25">
      <c r="A24" s="204"/>
      <c r="B24" s="204"/>
      <c r="C24" s="204"/>
      <c r="D24" s="204"/>
      <c r="E24" s="204"/>
      <c r="F24" s="204"/>
    </row>
    <row r="25" spans="1:10" x14ac:dyDescent="0.25">
      <c r="A25" s="204"/>
      <c r="B25" s="204"/>
      <c r="C25" s="204"/>
      <c r="D25" s="204"/>
      <c r="E25" s="204"/>
      <c r="F25" s="204"/>
    </row>
    <row r="26" spans="1:10" x14ac:dyDescent="0.25">
      <c r="A26" s="204"/>
      <c r="B26" s="204"/>
      <c r="C26" s="204"/>
      <c r="D26" s="204"/>
      <c r="E26" s="204"/>
      <c r="F26" s="204"/>
    </row>
    <row r="27" spans="1:10" x14ac:dyDescent="0.25">
      <c r="A27" s="204"/>
      <c r="B27" s="204"/>
      <c r="C27" s="204"/>
      <c r="D27" s="204"/>
      <c r="E27" s="204"/>
      <c r="F27" s="204"/>
    </row>
    <row r="28" spans="1:10" x14ac:dyDescent="0.25">
      <c r="A28" s="204"/>
      <c r="B28" s="204"/>
      <c r="C28" s="204"/>
      <c r="D28" s="204"/>
      <c r="E28" s="204"/>
      <c r="F28" s="204"/>
    </row>
    <row r="29" spans="1:10" x14ac:dyDescent="0.25">
      <c r="A29" s="204"/>
      <c r="B29" s="204"/>
      <c r="C29" s="204"/>
      <c r="D29" s="204"/>
      <c r="E29" s="204"/>
      <c r="F29" s="204"/>
    </row>
    <row r="30" spans="1:10" x14ac:dyDescent="0.25">
      <c r="A30" s="204"/>
      <c r="B30" s="204"/>
      <c r="C30" s="204"/>
      <c r="D30" s="204"/>
      <c r="E30" s="204"/>
      <c r="F30" s="204"/>
    </row>
    <row r="31" spans="1:10" x14ac:dyDescent="0.25">
      <c r="A31" s="204"/>
      <c r="B31" s="204"/>
      <c r="C31" s="204"/>
      <c r="D31" s="204"/>
      <c r="E31" s="204"/>
      <c r="F31" s="204"/>
    </row>
    <row r="32" spans="1:10" x14ac:dyDescent="0.25">
      <c r="A32" s="50"/>
      <c r="B32" s="50"/>
      <c r="C32" s="50"/>
      <c r="D32" s="50"/>
      <c r="E32" s="50"/>
      <c r="F32" s="50"/>
      <c r="H32" s="193" t="s">
        <v>7</v>
      </c>
      <c r="I32" s="193"/>
      <c r="J32" s="193"/>
    </row>
    <row r="35" spans="1:3" x14ac:dyDescent="0.25">
      <c r="A35" s="167" t="s">
        <v>169</v>
      </c>
    </row>
    <row r="37" spans="1:3" x14ac:dyDescent="0.25">
      <c r="B37" s="1">
        <v>8.6859688195991103E-2</v>
      </c>
      <c r="C37" s="1">
        <v>8.35214446952596E-2</v>
      </c>
    </row>
    <row r="38" spans="1:3" x14ac:dyDescent="0.25">
      <c r="B38" s="1">
        <v>0.17398648648648649</v>
      </c>
      <c r="C38" s="1">
        <v>0.16074450084602368</v>
      </c>
    </row>
    <row r="39" spans="1:3" x14ac:dyDescent="0.25">
      <c r="B39" s="1">
        <v>7.9975579975579969E-2</v>
      </c>
      <c r="C39" s="1">
        <v>7.9559363525091797E-2</v>
      </c>
    </row>
    <row r="40" spans="1:3" x14ac:dyDescent="0.25">
      <c r="B40" s="1">
        <v>7.6335877862595422E-2</v>
      </c>
      <c r="C40" s="1">
        <v>8.5884353741496597E-2</v>
      </c>
    </row>
    <row r="41" spans="1:3" x14ac:dyDescent="0.25">
      <c r="B41" s="1">
        <v>0.10262008733624454</v>
      </c>
      <c r="C41" s="1">
        <v>7.6923076923076927E-2</v>
      </c>
    </row>
    <row r="42" spans="1:3" x14ac:dyDescent="0.25">
      <c r="B42" s="1">
        <v>0.112</v>
      </c>
      <c r="C42" s="1">
        <v>0.10727969348659004</v>
      </c>
    </row>
  </sheetData>
  <mergeCells count="3">
    <mergeCell ref="A13:F31"/>
    <mergeCell ref="A1:O1"/>
    <mergeCell ref="H32:J32"/>
  </mergeCells>
  <pageMargins left="0.511811024" right="0.511811024" top="0.78740157499999996" bottom="0.78740157499999996" header="0.31496062000000002" footer="0.31496062000000002"/>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60"/>
  <sheetViews>
    <sheetView topLeftCell="A4" workbookViewId="0">
      <selection activeCell="J41" sqref="J41"/>
    </sheetView>
  </sheetViews>
  <sheetFormatPr defaultRowHeight="15" x14ac:dyDescent="0.25"/>
  <cols>
    <col min="1" max="1" width="42.140625" customWidth="1"/>
    <col min="2" max="2" width="14.5703125" customWidth="1"/>
    <col min="3" max="3" width="20" customWidth="1"/>
    <col min="4" max="4" width="9.85546875" bestFit="1" customWidth="1"/>
    <col min="5" max="5" width="10.85546875" bestFit="1" customWidth="1"/>
    <col min="9" max="9" width="18.140625" customWidth="1"/>
  </cols>
  <sheetData>
    <row r="1" spans="1:16" x14ac:dyDescent="0.25">
      <c r="A1" s="192" t="s">
        <v>180</v>
      </c>
      <c r="B1" s="192"/>
      <c r="C1" s="192"/>
      <c r="D1" s="192"/>
      <c r="E1" s="192"/>
      <c r="F1" s="192"/>
      <c r="G1" s="192"/>
      <c r="H1" s="192"/>
      <c r="I1" s="192"/>
      <c r="J1" s="192"/>
      <c r="K1" s="192"/>
      <c r="L1" s="192"/>
      <c r="M1" s="192"/>
      <c r="N1" s="192"/>
      <c r="O1" s="192"/>
      <c r="P1" s="192"/>
    </row>
    <row r="2" spans="1:16" x14ac:dyDescent="0.25">
      <c r="A2" s="12"/>
      <c r="B2" s="12"/>
      <c r="C2" s="12"/>
      <c r="D2" s="12"/>
      <c r="E2" s="12"/>
      <c r="F2" s="12"/>
      <c r="G2" s="12"/>
      <c r="H2" s="12"/>
      <c r="I2" s="12"/>
      <c r="J2" s="12"/>
      <c r="K2" s="12"/>
      <c r="L2" s="12"/>
      <c r="M2" s="12"/>
      <c r="N2" s="12"/>
      <c r="O2" s="12"/>
      <c r="P2" s="12"/>
    </row>
    <row r="4" spans="1:16" x14ac:dyDescent="0.25">
      <c r="A4" s="45"/>
      <c r="B4" s="44" t="s">
        <v>55</v>
      </c>
      <c r="C4" s="44" t="s">
        <v>56</v>
      </c>
      <c r="D4" s="44" t="s">
        <v>65</v>
      </c>
      <c r="E4" s="44" t="s">
        <v>54</v>
      </c>
    </row>
    <row r="5" spans="1:16" x14ac:dyDescent="0.25">
      <c r="A5" s="45" t="s">
        <v>63</v>
      </c>
      <c r="B5" s="41">
        <v>623</v>
      </c>
      <c r="C5" s="41">
        <v>669</v>
      </c>
      <c r="D5" s="41">
        <v>2326</v>
      </c>
      <c r="E5" s="41">
        <v>1863</v>
      </c>
      <c r="F5" s="43">
        <f t="shared" ref="F5:F12" si="0">SUM(B5:E5)</f>
        <v>5481</v>
      </c>
      <c r="G5" s="47">
        <f t="shared" ref="G5:G12" si="1">B5+C5+D5</f>
        <v>3618</v>
      </c>
    </row>
    <row r="6" spans="1:16" ht="30" x14ac:dyDescent="0.25">
      <c r="A6" s="45" t="s">
        <v>58</v>
      </c>
      <c r="B6" s="36">
        <v>678</v>
      </c>
      <c r="C6" s="36">
        <v>283</v>
      </c>
      <c r="D6" s="36">
        <v>2531</v>
      </c>
      <c r="E6" s="36">
        <v>1989</v>
      </c>
      <c r="F6" s="43">
        <f t="shared" si="0"/>
        <v>5481</v>
      </c>
      <c r="G6" s="47">
        <f t="shared" si="1"/>
        <v>3492</v>
      </c>
    </row>
    <row r="7" spans="1:16" ht="30" x14ac:dyDescent="0.25">
      <c r="A7" s="45" t="s">
        <v>57</v>
      </c>
      <c r="B7" s="35">
        <v>377</v>
      </c>
      <c r="C7" s="35">
        <v>137</v>
      </c>
      <c r="D7" s="35">
        <v>2434</v>
      </c>
      <c r="E7" s="35">
        <v>2532</v>
      </c>
      <c r="F7" s="43">
        <f t="shared" si="0"/>
        <v>5480</v>
      </c>
      <c r="G7" s="47">
        <f t="shared" si="1"/>
        <v>2948</v>
      </c>
    </row>
    <row r="8" spans="1:16" x14ac:dyDescent="0.25">
      <c r="A8" s="45" t="s">
        <v>60</v>
      </c>
      <c r="B8" s="38">
        <v>182</v>
      </c>
      <c r="C8" s="38">
        <v>179</v>
      </c>
      <c r="D8" s="38">
        <v>787</v>
      </c>
      <c r="E8" s="38">
        <v>4333</v>
      </c>
      <c r="F8" s="43">
        <f t="shared" si="0"/>
        <v>5481</v>
      </c>
      <c r="G8" s="47">
        <f t="shared" si="1"/>
        <v>1148</v>
      </c>
    </row>
    <row r="9" spans="1:16" x14ac:dyDescent="0.25">
      <c r="A9" s="45" t="s">
        <v>59</v>
      </c>
      <c r="B9" s="37">
        <v>207</v>
      </c>
      <c r="C9" s="37">
        <v>89</v>
      </c>
      <c r="D9" s="37">
        <v>833</v>
      </c>
      <c r="E9" s="37">
        <v>4352</v>
      </c>
      <c r="F9" s="43">
        <f t="shared" si="0"/>
        <v>5481</v>
      </c>
      <c r="G9" s="47">
        <f t="shared" si="1"/>
        <v>1129</v>
      </c>
    </row>
    <row r="10" spans="1:16" x14ac:dyDescent="0.25">
      <c r="A10" s="45" t="s">
        <v>61</v>
      </c>
      <c r="B10" s="39">
        <v>152</v>
      </c>
      <c r="C10" s="39">
        <v>91</v>
      </c>
      <c r="D10" s="39">
        <v>399</v>
      </c>
      <c r="E10" s="39">
        <v>4839</v>
      </c>
      <c r="F10" s="43">
        <f t="shared" si="0"/>
        <v>5481</v>
      </c>
      <c r="G10" s="47">
        <f t="shared" si="1"/>
        <v>642</v>
      </c>
    </row>
    <row r="11" spans="1:16" x14ac:dyDescent="0.25">
      <c r="A11" s="45" t="s">
        <v>64</v>
      </c>
      <c r="B11" s="42">
        <v>130</v>
      </c>
      <c r="C11" s="42">
        <v>67</v>
      </c>
      <c r="D11" s="42">
        <v>357</v>
      </c>
      <c r="E11" s="42">
        <v>4927</v>
      </c>
      <c r="F11" s="43">
        <f t="shared" si="0"/>
        <v>5481</v>
      </c>
      <c r="G11" s="47">
        <f t="shared" si="1"/>
        <v>554</v>
      </c>
    </row>
    <row r="12" spans="1:16" x14ac:dyDescent="0.25">
      <c r="A12" s="45" t="s">
        <v>62</v>
      </c>
      <c r="B12" s="40">
        <v>78</v>
      </c>
      <c r="C12" s="40">
        <v>82</v>
      </c>
      <c r="D12" s="40">
        <v>241</v>
      </c>
      <c r="E12" s="40">
        <v>5080</v>
      </c>
      <c r="F12" s="43">
        <f t="shared" si="0"/>
        <v>5481</v>
      </c>
      <c r="G12" s="47">
        <f t="shared" si="1"/>
        <v>401</v>
      </c>
    </row>
    <row r="13" spans="1:16" x14ac:dyDescent="0.25">
      <c r="A13" s="48"/>
      <c r="B13" s="49"/>
      <c r="C13" s="49"/>
      <c r="D13" s="49"/>
      <c r="E13" s="49"/>
      <c r="F13" s="43"/>
    </row>
    <row r="15" spans="1:16" ht="15" customHeight="1" x14ac:dyDescent="0.25">
      <c r="A15" s="205" t="s">
        <v>194</v>
      </c>
      <c r="B15" s="205"/>
      <c r="C15" s="205"/>
      <c r="D15" s="205"/>
      <c r="E15" s="205"/>
      <c r="F15" s="205"/>
    </row>
    <row r="16" spans="1:16" x14ac:dyDescent="0.25">
      <c r="A16" s="205"/>
      <c r="B16" s="205"/>
      <c r="C16" s="205"/>
      <c r="D16" s="205"/>
      <c r="E16" s="205"/>
      <c r="F16" s="205"/>
    </row>
    <row r="17" spans="1:6" x14ac:dyDescent="0.25">
      <c r="A17" s="205"/>
      <c r="B17" s="205"/>
      <c r="C17" s="205"/>
      <c r="D17" s="205"/>
      <c r="E17" s="205"/>
      <c r="F17" s="205"/>
    </row>
    <row r="18" spans="1:6" x14ac:dyDescent="0.25">
      <c r="A18" s="205"/>
      <c r="B18" s="205"/>
      <c r="C18" s="205"/>
      <c r="D18" s="205"/>
      <c r="E18" s="205"/>
      <c r="F18" s="205"/>
    </row>
    <row r="19" spans="1:6" x14ac:dyDescent="0.25">
      <c r="A19" s="205"/>
      <c r="B19" s="205"/>
      <c r="C19" s="205"/>
      <c r="D19" s="205"/>
      <c r="E19" s="205"/>
      <c r="F19" s="205"/>
    </row>
    <row r="20" spans="1:6" x14ac:dyDescent="0.25">
      <c r="A20" s="205"/>
      <c r="B20" s="205"/>
      <c r="C20" s="205"/>
      <c r="D20" s="205"/>
      <c r="E20" s="205"/>
      <c r="F20" s="205"/>
    </row>
    <row r="21" spans="1:6" x14ac:dyDescent="0.25">
      <c r="A21" s="205"/>
      <c r="B21" s="205"/>
      <c r="C21" s="205"/>
      <c r="D21" s="205"/>
      <c r="E21" s="205"/>
      <c r="F21" s="205"/>
    </row>
    <row r="22" spans="1:6" x14ac:dyDescent="0.25">
      <c r="A22" s="205"/>
      <c r="B22" s="205"/>
      <c r="C22" s="205"/>
      <c r="D22" s="205"/>
      <c r="E22" s="205"/>
      <c r="F22" s="205"/>
    </row>
    <row r="23" spans="1:6" x14ac:dyDescent="0.25">
      <c r="A23" s="205"/>
      <c r="B23" s="205"/>
      <c r="C23" s="205"/>
      <c r="D23" s="205"/>
      <c r="E23" s="205"/>
      <c r="F23" s="205"/>
    </row>
    <row r="24" spans="1:6" x14ac:dyDescent="0.25">
      <c r="A24" s="205"/>
      <c r="B24" s="205"/>
      <c r="C24" s="205"/>
      <c r="D24" s="205"/>
      <c r="E24" s="205"/>
      <c r="F24" s="205"/>
    </row>
    <row r="25" spans="1:6" x14ac:dyDescent="0.25">
      <c r="A25" s="205"/>
      <c r="B25" s="205"/>
      <c r="C25" s="205"/>
      <c r="D25" s="205"/>
      <c r="E25" s="205"/>
      <c r="F25" s="205"/>
    </row>
    <row r="26" spans="1:6" x14ac:dyDescent="0.25">
      <c r="A26" s="205"/>
      <c r="B26" s="205"/>
      <c r="C26" s="205"/>
      <c r="D26" s="205"/>
      <c r="E26" s="205"/>
      <c r="F26" s="205"/>
    </row>
    <row r="27" spans="1:6" x14ac:dyDescent="0.25">
      <c r="A27" s="205"/>
      <c r="B27" s="205"/>
      <c r="C27" s="205"/>
      <c r="D27" s="205"/>
      <c r="E27" s="205"/>
      <c r="F27" s="205"/>
    </row>
    <row r="28" spans="1:6" x14ac:dyDescent="0.25">
      <c r="A28" s="205"/>
      <c r="B28" s="205"/>
      <c r="C28" s="205"/>
      <c r="D28" s="205"/>
      <c r="E28" s="205"/>
      <c r="F28" s="205"/>
    </row>
    <row r="29" spans="1:6" x14ac:dyDescent="0.25">
      <c r="A29" s="205"/>
      <c r="B29" s="205"/>
      <c r="C29" s="205"/>
      <c r="D29" s="205"/>
      <c r="E29" s="205"/>
      <c r="F29" s="205"/>
    </row>
    <row r="30" spans="1:6" x14ac:dyDescent="0.25">
      <c r="A30" s="205"/>
      <c r="B30" s="205"/>
      <c r="C30" s="205"/>
      <c r="D30" s="205"/>
      <c r="E30" s="205"/>
      <c r="F30" s="205"/>
    </row>
    <row r="31" spans="1:6" x14ac:dyDescent="0.25">
      <c r="A31" s="205"/>
      <c r="B31" s="205"/>
      <c r="C31" s="205"/>
      <c r="D31" s="205"/>
      <c r="E31" s="205"/>
      <c r="F31" s="205"/>
    </row>
    <row r="32" spans="1:6" x14ac:dyDescent="0.25">
      <c r="A32" s="205"/>
      <c r="B32" s="205"/>
      <c r="C32" s="205"/>
      <c r="D32" s="205"/>
      <c r="E32" s="205"/>
      <c r="F32" s="205"/>
    </row>
    <row r="33" spans="1:10" x14ac:dyDescent="0.25">
      <c r="A33" s="205"/>
      <c r="B33" s="205"/>
      <c r="C33" s="205"/>
      <c r="D33" s="205"/>
      <c r="E33" s="205"/>
      <c r="F33" s="205"/>
    </row>
    <row r="34" spans="1:10" x14ac:dyDescent="0.25">
      <c r="A34" s="205"/>
      <c r="B34" s="205"/>
      <c r="C34" s="205"/>
      <c r="D34" s="205"/>
      <c r="E34" s="205"/>
      <c r="F34" s="205"/>
    </row>
    <row r="35" spans="1:10" x14ac:dyDescent="0.25">
      <c r="A35" s="50"/>
      <c r="B35" s="50"/>
      <c r="C35" s="50"/>
      <c r="D35" s="50"/>
      <c r="E35" s="50"/>
      <c r="F35" s="50"/>
      <c r="H35" s="193" t="s">
        <v>7</v>
      </c>
      <c r="I35" s="193"/>
      <c r="J35" s="193"/>
    </row>
    <row r="37" spans="1:10" ht="15.75" customHeight="1" x14ac:dyDescent="0.25">
      <c r="A37" s="162" t="s">
        <v>170</v>
      </c>
    </row>
    <row r="41" spans="1:10" x14ac:dyDescent="0.25">
      <c r="A41" s="195" t="s">
        <v>171</v>
      </c>
      <c r="B41" s="195"/>
      <c r="C41" s="195"/>
      <c r="D41" s="195"/>
      <c r="E41" s="195"/>
      <c r="F41" s="195"/>
    </row>
    <row r="42" spans="1:10" x14ac:dyDescent="0.25">
      <c r="A42" s="195"/>
      <c r="B42" s="195"/>
      <c r="C42" s="195"/>
      <c r="D42" s="195"/>
      <c r="E42" s="195"/>
      <c r="F42" s="195"/>
    </row>
    <row r="43" spans="1:10" x14ac:dyDescent="0.25">
      <c r="A43" s="195"/>
      <c r="B43" s="195"/>
      <c r="C43" s="195"/>
      <c r="D43" s="195"/>
      <c r="E43" s="195"/>
      <c r="F43" s="195"/>
    </row>
    <row r="44" spans="1:10" x14ac:dyDescent="0.25">
      <c r="A44" s="195"/>
      <c r="B44" s="195"/>
      <c r="C44" s="195"/>
      <c r="D44" s="195"/>
      <c r="E44" s="195"/>
      <c r="F44" s="195"/>
    </row>
    <row r="45" spans="1:10" x14ac:dyDescent="0.25">
      <c r="A45" s="195"/>
      <c r="B45" s="195"/>
      <c r="C45" s="195"/>
      <c r="D45" s="195"/>
      <c r="E45" s="195"/>
      <c r="F45" s="195"/>
    </row>
    <row r="46" spans="1:10" x14ac:dyDescent="0.25">
      <c r="A46" s="195"/>
      <c r="B46" s="195"/>
      <c r="C46" s="195"/>
      <c r="D46" s="195"/>
      <c r="E46" s="195"/>
      <c r="F46" s="195"/>
    </row>
    <row r="47" spans="1:10" x14ac:dyDescent="0.25">
      <c r="A47" s="195"/>
      <c r="B47" s="195"/>
      <c r="C47" s="195"/>
      <c r="D47" s="195"/>
      <c r="E47" s="195"/>
      <c r="F47" s="195"/>
    </row>
    <row r="48" spans="1:10" x14ac:dyDescent="0.25">
      <c r="A48" s="195"/>
      <c r="B48" s="195"/>
      <c r="C48" s="195"/>
      <c r="D48" s="195"/>
      <c r="E48" s="195"/>
      <c r="F48" s="195"/>
    </row>
    <row r="49" spans="1:6" x14ac:dyDescent="0.25">
      <c r="A49" s="195"/>
      <c r="B49" s="195"/>
      <c r="C49" s="195"/>
      <c r="D49" s="195"/>
      <c r="E49" s="195"/>
      <c r="F49" s="195"/>
    </row>
    <row r="50" spans="1:6" x14ac:dyDescent="0.25">
      <c r="A50" s="195"/>
      <c r="B50" s="195"/>
      <c r="C50" s="195"/>
      <c r="D50" s="195"/>
      <c r="E50" s="195"/>
      <c r="F50" s="195"/>
    </row>
    <row r="51" spans="1:6" x14ac:dyDescent="0.25">
      <c r="A51" s="195"/>
      <c r="B51" s="195"/>
      <c r="C51" s="195"/>
      <c r="D51" s="195"/>
      <c r="E51" s="195"/>
      <c r="F51" s="195"/>
    </row>
    <row r="52" spans="1:6" x14ac:dyDescent="0.25">
      <c r="A52" s="195"/>
      <c r="B52" s="195"/>
      <c r="C52" s="195"/>
      <c r="D52" s="195"/>
      <c r="E52" s="195"/>
      <c r="F52" s="195"/>
    </row>
    <row r="53" spans="1:6" x14ac:dyDescent="0.25">
      <c r="A53" s="195"/>
      <c r="B53" s="195"/>
      <c r="C53" s="195"/>
      <c r="D53" s="195"/>
      <c r="E53" s="195"/>
      <c r="F53" s="195"/>
    </row>
    <row r="54" spans="1:6" x14ac:dyDescent="0.25">
      <c r="A54" s="195"/>
      <c r="B54" s="195"/>
      <c r="C54" s="195"/>
      <c r="D54" s="195"/>
      <c r="E54" s="195"/>
      <c r="F54" s="195"/>
    </row>
    <row r="55" spans="1:6" x14ac:dyDescent="0.25">
      <c r="A55" s="195"/>
      <c r="B55" s="195"/>
      <c r="C55" s="195"/>
      <c r="D55" s="195"/>
      <c r="E55" s="195"/>
      <c r="F55" s="195"/>
    </row>
    <row r="56" spans="1:6" x14ac:dyDescent="0.25">
      <c r="A56" s="195"/>
      <c r="B56" s="195"/>
      <c r="C56" s="195"/>
      <c r="D56" s="195"/>
      <c r="E56" s="195"/>
      <c r="F56" s="195"/>
    </row>
    <row r="57" spans="1:6" x14ac:dyDescent="0.25">
      <c r="A57" s="195"/>
      <c r="B57" s="195"/>
      <c r="C57" s="195"/>
      <c r="D57" s="195"/>
      <c r="E57" s="195"/>
      <c r="F57" s="195"/>
    </row>
    <row r="58" spans="1:6" x14ac:dyDescent="0.25">
      <c r="A58" s="195"/>
      <c r="B58" s="195"/>
      <c r="C58" s="195"/>
      <c r="D58" s="195"/>
      <c r="E58" s="195"/>
      <c r="F58" s="195"/>
    </row>
    <row r="59" spans="1:6" x14ac:dyDescent="0.25">
      <c r="A59" s="195"/>
      <c r="B59" s="195"/>
      <c r="C59" s="195"/>
      <c r="D59" s="195"/>
      <c r="E59" s="195"/>
      <c r="F59" s="195"/>
    </row>
    <row r="60" spans="1:6" x14ac:dyDescent="0.25">
      <c r="A60" s="195"/>
      <c r="B60" s="195"/>
      <c r="C60" s="195"/>
      <c r="D60" s="195"/>
      <c r="E60" s="195"/>
      <c r="F60" s="195"/>
    </row>
  </sheetData>
  <sortState ref="A6:G12">
    <sortCondition ref="E5"/>
  </sortState>
  <mergeCells count="4">
    <mergeCell ref="H35:J35"/>
    <mergeCell ref="A15:F34"/>
    <mergeCell ref="A1:P1"/>
    <mergeCell ref="A41:F60"/>
  </mergeCells>
  <conditionalFormatting sqref="G5:G12">
    <cfRule type="dataBar" priority="1">
      <dataBar>
        <cfvo type="min"/>
        <cfvo type="max"/>
        <color rgb="FFFFB628"/>
      </dataBar>
      <extLst>
        <ext xmlns:x14="http://schemas.microsoft.com/office/spreadsheetml/2009/9/main" uri="{B025F937-C7B1-47D3-B67F-A62EFF666E3E}">
          <x14:id>{51BE8115-748C-47A4-A8E6-F212922FF9AB}</x14:id>
        </ext>
      </extLst>
    </cfRule>
  </conditionalFormatting>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51BE8115-748C-47A4-A8E6-F212922FF9AB}">
            <x14:dataBar minLength="0" maxLength="100" border="1" negativeBarBorderColorSameAsPositive="0">
              <x14:cfvo type="autoMin"/>
              <x14:cfvo type="autoMax"/>
              <x14:borderColor rgb="FFFFB628"/>
              <x14:negativeFillColor rgb="FFFF0000"/>
              <x14:negativeBorderColor rgb="FFFF0000"/>
              <x14:axisColor rgb="FF000000"/>
            </x14:dataBar>
          </x14:cfRule>
          <xm:sqref>G5:G12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56"/>
  <sheetViews>
    <sheetView topLeftCell="A10" workbookViewId="0">
      <selection activeCell="R13" sqref="R13"/>
    </sheetView>
  </sheetViews>
  <sheetFormatPr defaultRowHeight="15" x14ac:dyDescent="0.25"/>
  <cols>
    <col min="1" max="1" width="39.140625" style="2" customWidth="1"/>
    <col min="2" max="2" width="10.28515625" customWidth="1"/>
    <col min="3" max="3" width="21" customWidth="1"/>
    <col min="4" max="4" width="10.140625" customWidth="1"/>
    <col min="5" max="5" width="11.42578125" customWidth="1"/>
    <col min="9" max="9" width="13.85546875" customWidth="1"/>
    <col min="10" max="10" width="17.5703125" customWidth="1"/>
    <col min="11" max="11" width="11.5703125" customWidth="1"/>
    <col min="12" max="12" width="14.28515625" customWidth="1"/>
    <col min="13" max="13" width="14.85546875" customWidth="1"/>
    <col min="14" max="14" width="13.85546875" customWidth="1"/>
    <col min="15" max="15" width="12.7109375" customWidth="1"/>
    <col min="16" max="16" width="11" customWidth="1"/>
  </cols>
  <sheetData>
    <row r="1" spans="1:7" x14ac:dyDescent="0.25">
      <c r="A1" s="207" t="s">
        <v>195</v>
      </c>
      <c r="B1" s="207"/>
      <c r="C1" s="207"/>
      <c r="D1" s="207"/>
      <c r="E1" s="207"/>
      <c r="F1" s="207"/>
      <c r="G1" s="207"/>
    </row>
    <row r="3" spans="1:7" x14ac:dyDescent="0.25">
      <c r="B3" s="52" t="s">
        <v>103</v>
      </c>
    </row>
    <row r="4" spans="1:7" ht="30" x14ac:dyDescent="0.25">
      <c r="A4" s="45" t="s">
        <v>98</v>
      </c>
      <c r="B4" s="27">
        <v>0.19230769230769232</v>
      </c>
      <c r="C4" s="26">
        <v>5</v>
      </c>
    </row>
    <row r="5" spans="1:7" ht="30" x14ac:dyDescent="0.25">
      <c r="A5" s="45" t="s">
        <v>102</v>
      </c>
      <c r="B5" s="25">
        <v>0.26923076923076922</v>
      </c>
      <c r="C5" s="31">
        <v>7</v>
      </c>
    </row>
    <row r="6" spans="1:7" ht="30" x14ac:dyDescent="0.25">
      <c r="A6" s="45" t="s">
        <v>99</v>
      </c>
      <c r="B6" s="25">
        <v>0.26923076923076922</v>
      </c>
      <c r="C6" s="28">
        <v>7</v>
      </c>
    </row>
    <row r="7" spans="1:7" ht="30" x14ac:dyDescent="0.25">
      <c r="A7" s="45" t="s">
        <v>100</v>
      </c>
      <c r="B7" s="25">
        <v>7.6923076923076927E-2</v>
      </c>
      <c r="C7" s="28">
        <v>2</v>
      </c>
    </row>
    <row r="8" spans="1:7" ht="30" x14ac:dyDescent="0.25">
      <c r="A8" s="45" t="s">
        <v>101</v>
      </c>
      <c r="B8" s="25">
        <v>0.15384615384615385</v>
      </c>
      <c r="C8" s="28">
        <v>4</v>
      </c>
    </row>
    <row r="9" spans="1:7" ht="30" x14ac:dyDescent="0.25">
      <c r="A9" s="45" t="s">
        <v>104</v>
      </c>
      <c r="B9" s="25">
        <v>3.8461538461538464E-2</v>
      </c>
      <c r="C9" s="28">
        <v>1</v>
      </c>
    </row>
    <row r="10" spans="1:7" x14ac:dyDescent="0.25">
      <c r="D10" s="1">
        <f>(C5+C6+C7+C8+C9)/26</f>
        <v>0.80769230769230771</v>
      </c>
    </row>
    <row r="11" spans="1:7" x14ac:dyDescent="0.25">
      <c r="B11">
        <f>SUM(B4:B10)</f>
        <v>1</v>
      </c>
    </row>
    <row r="12" spans="1:7" x14ac:dyDescent="0.25">
      <c r="A12" s="205" t="s">
        <v>238</v>
      </c>
      <c r="B12" s="205"/>
      <c r="C12" s="205"/>
    </row>
    <row r="13" spans="1:7" x14ac:dyDescent="0.25">
      <c r="A13" s="205"/>
      <c r="B13" s="205"/>
      <c r="C13" s="205"/>
    </row>
    <row r="14" spans="1:7" x14ac:dyDescent="0.25">
      <c r="A14" s="205"/>
      <c r="B14" s="205"/>
      <c r="C14" s="205"/>
    </row>
    <row r="15" spans="1:7" x14ac:dyDescent="0.25">
      <c r="A15" s="205"/>
      <c r="B15" s="205"/>
      <c r="C15" s="205"/>
    </row>
    <row r="16" spans="1:7" x14ac:dyDescent="0.25">
      <c r="A16" s="205"/>
      <c r="B16" s="205"/>
      <c r="C16" s="205"/>
    </row>
    <row r="17" spans="1:7" x14ac:dyDescent="0.25">
      <c r="A17" s="205"/>
      <c r="B17" s="205"/>
      <c r="C17" s="205"/>
    </row>
    <row r="18" spans="1:7" x14ac:dyDescent="0.25">
      <c r="A18" s="205"/>
      <c r="B18" s="205"/>
      <c r="C18" s="205"/>
    </row>
    <row r="19" spans="1:7" x14ac:dyDescent="0.25">
      <c r="A19" s="205"/>
      <c r="B19" s="205"/>
      <c r="C19" s="205"/>
    </row>
    <row r="20" spans="1:7" x14ac:dyDescent="0.25">
      <c r="A20" s="205"/>
      <c r="B20" s="205"/>
      <c r="C20" s="205"/>
    </row>
    <row r="21" spans="1:7" x14ac:dyDescent="0.25">
      <c r="A21" s="205"/>
      <c r="B21" s="205"/>
      <c r="C21" s="205"/>
    </row>
    <row r="22" spans="1:7" x14ac:dyDescent="0.25">
      <c r="A22" s="205"/>
      <c r="B22" s="205"/>
      <c r="C22" s="205"/>
    </row>
    <row r="23" spans="1:7" x14ac:dyDescent="0.25">
      <c r="A23" s="205"/>
      <c r="B23" s="205"/>
      <c r="C23" s="205"/>
    </row>
    <row r="24" spans="1:7" x14ac:dyDescent="0.25">
      <c r="A24" s="205"/>
      <c r="B24" s="205"/>
      <c r="C24" s="205"/>
    </row>
    <row r="25" spans="1:7" x14ac:dyDescent="0.25">
      <c r="A25" s="205"/>
      <c r="B25" s="205"/>
      <c r="C25" s="205"/>
    </row>
    <row r="26" spans="1:7" x14ac:dyDescent="0.25">
      <c r="A26" s="205"/>
      <c r="B26" s="205"/>
      <c r="C26" s="205"/>
    </row>
    <row r="27" spans="1:7" x14ac:dyDescent="0.25">
      <c r="A27" s="205"/>
      <c r="B27" s="205"/>
      <c r="C27" s="205"/>
    </row>
    <row r="28" spans="1:7" x14ac:dyDescent="0.25">
      <c r="A28" s="205"/>
      <c r="B28" s="205"/>
      <c r="C28" s="205"/>
    </row>
    <row r="30" spans="1:7" x14ac:dyDescent="0.25">
      <c r="E30" s="193" t="s">
        <v>7</v>
      </c>
      <c r="F30" s="193"/>
      <c r="G30" s="193"/>
    </row>
    <row r="32" spans="1:7" s="162" customFormat="1" x14ac:dyDescent="0.25">
      <c r="A32" s="162" t="s">
        <v>239</v>
      </c>
    </row>
    <row r="40" spans="1:3" x14ac:dyDescent="0.25">
      <c r="A40" s="195" t="s">
        <v>196</v>
      </c>
      <c r="B40" s="195"/>
      <c r="C40" s="195"/>
    </row>
    <row r="41" spans="1:3" x14ac:dyDescent="0.25">
      <c r="A41" s="195"/>
      <c r="B41" s="195"/>
      <c r="C41" s="195"/>
    </row>
    <row r="42" spans="1:3" x14ac:dyDescent="0.25">
      <c r="A42" s="195"/>
      <c r="B42" s="195"/>
      <c r="C42" s="195"/>
    </row>
    <row r="43" spans="1:3" x14ac:dyDescent="0.25">
      <c r="A43" s="195"/>
      <c r="B43" s="195"/>
      <c r="C43" s="195"/>
    </row>
    <row r="44" spans="1:3" x14ac:dyDescent="0.25">
      <c r="A44" s="195"/>
      <c r="B44" s="195"/>
      <c r="C44" s="195"/>
    </row>
    <row r="45" spans="1:3" x14ac:dyDescent="0.25">
      <c r="A45" s="195"/>
      <c r="B45" s="195"/>
      <c r="C45" s="195"/>
    </row>
    <row r="46" spans="1:3" x14ac:dyDescent="0.25">
      <c r="A46" s="195"/>
      <c r="B46" s="195"/>
      <c r="C46" s="195"/>
    </row>
    <row r="47" spans="1:3" x14ac:dyDescent="0.25">
      <c r="A47" s="195"/>
      <c r="B47" s="195"/>
      <c r="C47" s="195"/>
    </row>
    <row r="48" spans="1:3" x14ac:dyDescent="0.25">
      <c r="A48" s="195"/>
      <c r="B48" s="195"/>
      <c r="C48" s="195"/>
    </row>
    <row r="49" spans="1:3" x14ac:dyDescent="0.25">
      <c r="A49" s="195"/>
      <c r="B49" s="195"/>
      <c r="C49" s="195"/>
    </row>
    <row r="50" spans="1:3" x14ac:dyDescent="0.25">
      <c r="A50" s="195"/>
      <c r="B50" s="195"/>
      <c r="C50" s="195"/>
    </row>
    <row r="51" spans="1:3" x14ac:dyDescent="0.25">
      <c r="A51" s="195"/>
      <c r="B51" s="195"/>
      <c r="C51" s="195"/>
    </row>
    <row r="52" spans="1:3" x14ac:dyDescent="0.25">
      <c r="A52" s="195"/>
      <c r="B52" s="195"/>
      <c r="C52" s="195"/>
    </row>
    <row r="53" spans="1:3" x14ac:dyDescent="0.25">
      <c r="A53" s="195"/>
      <c r="B53" s="195"/>
      <c r="C53" s="195"/>
    </row>
    <row r="54" spans="1:3" x14ac:dyDescent="0.25">
      <c r="A54" s="195"/>
      <c r="B54" s="195"/>
      <c r="C54" s="195"/>
    </row>
    <row r="55" spans="1:3" x14ac:dyDescent="0.25">
      <c r="A55" s="195"/>
      <c r="B55" s="195"/>
      <c r="C55" s="195"/>
    </row>
    <row r="56" spans="1:3" x14ac:dyDescent="0.25">
      <c r="A56" s="195"/>
      <c r="B56" s="195"/>
      <c r="C56" s="195"/>
    </row>
  </sheetData>
  <mergeCells count="4">
    <mergeCell ref="A12:C28"/>
    <mergeCell ref="E30:G30"/>
    <mergeCell ref="A1:G1"/>
    <mergeCell ref="A40:C56"/>
  </mergeCells>
  <pageMargins left="0.511811024" right="0.511811024" top="0.78740157499999996" bottom="0.78740157499999996" header="0.31496062000000002" footer="0.31496062000000002"/>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S35"/>
  <sheetViews>
    <sheetView topLeftCell="A7" workbookViewId="0">
      <selection activeCell="A22" sqref="A22:D33"/>
    </sheetView>
  </sheetViews>
  <sheetFormatPr defaultRowHeight="15" x14ac:dyDescent="0.25"/>
  <cols>
    <col min="2" max="2" width="25.140625" bestFit="1" customWidth="1"/>
    <col min="3" max="3" width="32.5703125" customWidth="1"/>
    <col min="4" max="4" width="35.140625" customWidth="1"/>
    <col min="7" max="7" width="11.28515625" customWidth="1"/>
    <col min="8" max="8" width="8" customWidth="1"/>
    <col min="9" max="9" width="12" customWidth="1"/>
  </cols>
  <sheetData>
    <row r="1" spans="1:19" x14ac:dyDescent="0.25">
      <c r="A1" s="196" t="s">
        <v>181</v>
      </c>
      <c r="B1" s="196"/>
      <c r="C1" s="196"/>
      <c r="D1" s="196"/>
      <c r="E1" s="196"/>
      <c r="F1" s="196"/>
      <c r="G1" s="196"/>
      <c r="H1" s="196"/>
      <c r="I1" s="196"/>
      <c r="J1" s="196"/>
      <c r="K1" s="196"/>
      <c r="L1" s="196"/>
      <c r="M1" s="196"/>
      <c r="N1" s="196"/>
      <c r="O1" s="196"/>
      <c r="P1" s="196"/>
      <c r="Q1" s="196"/>
      <c r="R1" s="196"/>
      <c r="S1" s="196"/>
    </row>
    <row r="3" spans="1:19" ht="30" x14ac:dyDescent="0.25">
      <c r="A3" s="28"/>
      <c r="B3" s="26" t="s">
        <v>105</v>
      </c>
      <c r="C3" s="26" t="s">
        <v>106</v>
      </c>
      <c r="D3" s="26" t="s">
        <v>108</v>
      </c>
    </row>
    <row r="4" spans="1:19" x14ac:dyDescent="0.25">
      <c r="A4" s="86" t="s">
        <v>107</v>
      </c>
      <c r="B4" s="31">
        <v>5</v>
      </c>
      <c r="C4" s="28">
        <v>1</v>
      </c>
      <c r="D4" s="31">
        <v>2</v>
      </c>
    </row>
    <row r="5" spans="1:19" x14ac:dyDescent="0.25">
      <c r="A5" s="86">
        <v>2012</v>
      </c>
      <c r="B5" s="31">
        <v>3</v>
      </c>
      <c r="C5" s="28">
        <v>1</v>
      </c>
      <c r="D5" s="31">
        <v>6</v>
      </c>
    </row>
    <row r="6" spans="1:19" x14ac:dyDescent="0.25">
      <c r="A6" s="86">
        <v>2013</v>
      </c>
      <c r="B6" s="31">
        <v>2</v>
      </c>
      <c r="C6" s="28"/>
      <c r="D6" s="31">
        <v>2</v>
      </c>
    </row>
    <row r="7" spans="1:19" x14ac:dyDescent="0.25">
      <c r="A7" s="86">
        <v>2014</v>
      </c>
      <c r="B7" s="31">
        <v>2</v>
      </c>
      <c r="C7" s="28"/>
      <c r="D7" s="28"/>
    </row>
    <row r="8" spans="1:19" x14ac:dyDescent="0.25">
      <c r="A8" s="86">
        <v>2015</v>
      </c>
      <c r="B8" s="31">
        <v>1</v>
      </c>
      <c r="C8" s="28">
        <v>1</v>
      </c>
      <c r="D8" s="31">
        <v>4</v>
      </c>
    </row>
    <row r="9" spans="1:19" x14ac:dyDescent="0.25">
      <c r="A9" s="86">
        <v>2016</v>
      </c>
      <c r="B9" s="31">
        <v>9</v>
      </c>
      <c r="C9" s="28">
        <v>1</v>
      </c>
      <c r="D9" s="31">
        <v>10</v>
      </c>
    </row>
    <row r="10" spans="1:19" x14ac:dyDescent="0.25">
      <c r="A10" s="87"/>
      <c r="B10" s="6">
        <f>SUM(B4:B9)</f>
        <v>22</v>
      </c>
      <c r="C10">
        <f>SUM(C4:C9)</f>
        <v>4</v>
      </c>
      <c r="D10" s="6">
        <f>SUM(D4:D9)</f>
        <v>24</v>
      </c>
    </row>
    <row r="11" spans="1:19" x14ac:dyDescent="0.25">
      <c r="B11" s="1">
        <f>B10/26</f>
        <v>0.84615384615384615</v>
      </c>
      <c r="C11" s="1">
        <f>C10/26</f>
        <v>0.15384615384615385</v>
      </c>
      <c r="D11" s="1">
        <f>D10/26</f>
        <v>0.92307692307692313</v>
      </c>
    </row>
    <row r="12" spans="1:19" x14ac:dyDescent="0.25">
      <c r="B12" s="1"/>
      <c r="C12" s="1"/>
      <c r="D12" s="1"/>
    </row>
    <row r="13" spans="1:19" ht="30" x14ac:dyDescent="0.25">
      <c r="A13" s="52"/>
      <c r="B13" s="52" t="s">
        <v>105</v>
      </c>
      <c r="C13" s="45" t="s">
        <v>106</v>
      </c>
      <c r="D13" s="45" t="s">
        <v>108</v>
      </c>
    </row>
    <row r="14" spans="1:19" x14ac:dyDescent="0.25">
      <c r="A14" s="112" t="s">
        <v>107</v>
      </c>
      <c r="B14" s="25">
        <v>0.19230769230769201</v>
      </c>
      <c r="C14" s="25">
        <v>3.8461538461538464E-2</v>
      </c>
      <c r="D14" s="25">
        <v>7.6923076923076927E-2</v>
      </c>
    </row>
    <row r="15" spans="1:19" x14ac:dyDescent="0.25">
      <c r="A15" s="112">
        <v>2012</v>
      </c>
      <c r="B15" s="25">
        <v>0.11538461538461539</v>
      </c>
      <c r="C15" s="25">
        <v>3.8461538461538464E-2</v>
      </c>
      <c r="D15" s="25">
        <v>0.23076923076923078</v>
      </c>
    </row>
    <row r="16" spans="1:19" x14ac:dyDescent="0.25">
      <c r="A16" s="112">
        <v>2013</v>
      </c>
      <c r="B16" s="25">
        <v>7.6923076923076927E-2</v>
      </c>
      <c r="C16" s="25"/>
      <c r="D16" s="25">
        <v>7.6923076923076927E-2</v>
      </c>
    </row>
    <row r="17" spans="1:9" x14ac:dyDescent="0.25">
      <c r="A17" s="112">
        <v>2014</v>
      </c>
      <c r="B17" s="25">
        <v>7.6923076923076927E-2</v>
      </c>
      <c r="C17" s="25"/>
      <c r="D17" s="25"/>
    </row>
    <row r="18" spans="1:9" x14ac:dyDescent="0.25">
      <c r="A18" s="112">
        <v>2015</v>
      </c>
      <c r="B18" s="25">
        <v>3.8461538461538464E-2</v>
      </c>
      <c r="C18" s="25">
        <v>3.8461538461538464E-2</v>
      </c>
      <c r="D18" s="25">
        <v>0.15384615384615385</v>
      </c>
    </row>
    <row r="19" spans="1:9" x14ac:dyDescent="0.25">
      <c r="A19" s="112">
        <v>2016</v>
      </c>
      <c r="B19" s="25">
        <v>0.34615384615384615</v>
      </c>
      <c r="C19" s="25">
        <v>3.8461538461538464E-2</v>
      </c>
      <c r="D19" s="25">
        <v>0.38461538461538464</v>
      </c>
    </row>
    <row r="20" spans="1:9" x14ac:dyDescent="0.25">
      <c r="B20" s="9">
        <f>SUM(B14:B19)</f>
        <v>0.84615384615384581</v>
      </c>
      <c r="C20" s="9">
        <f>SUM(C14:C19)</f>
        <v>0.15384615384615385</v>
      </c>
      <c r="D20" s="9">
        <f>SUM(D14:D19)</f>
        <v>0.92307692307692313</v>
      </c>
    </row>
    <row r="21" spans="1:9" x14ac:dyDescent="0.25">
      <c r="B21" s="1"/>
      <c r="C21" s="1"/>
      <c r="D21" s="1"/>
    </row>
    <row r="22" spans="1:9" x14ac:dyDescent="0.25">
      <c r="A22" s="204" t="s">
        <v>197</v>
      </c>
      <c r="B22" s="204"/>
      <c r="C22" s="204"/>
      <c r="D22" s="204"/>
    </row>
    <row r="23" spans="1:9" x14ac:dyDescent="0.25">
      <c r="A23" s="204"/>
      <c r="B23" s="204"/>
      <c r="C23" s="204"/>
      <c r="D23" s="204"/>
    </row>
    <row r="24" spans="1:9" x14ac:dyDescent="0.25">
      <c r="A24" s="204"/>
      <c r="B24" s="204"/>
      <c r="C24" s="204"/>
      <c r="D24" s="204"/>
    </row>
    <row r="25" spans="1:9" x14ac:dyDescent="0.25">
      <c r="A25" s="204"/>
      <c r="B25" s="204"/>
      <c r="C25" s="204"/>
      <c r="D25" s="204"/>
    </row>
    <row r="26" spans="1:9" x14ac:dyDescent="0.25">
      <c r="A26" s="204"/>
      <c r="B26" s="204"/>
      <c r="C26" s="204"/>
      <c r="D26" s="204"/>
    </row>
    <row r="27" spans="1:9" x14ac:dyDescent="0.25">
      <c r="A27" s="204"/>
      <c r="B27" s="204"/>
      <c r="C27" s="204"/>
      <c r="D27" s="204"/>
    </row>
    <row r="28" spans="1:9" x14ac:dyDescent="0.25">
      <c r="A28" s="204"/>
      <c r="B28" s="204"/>
      <c r="C28" s="204"/>
      <c r="D28" s="204"/>
    </row>
    <row r="29" spans="1:9" x14ac:dyDescent="0.25">
      <c r="A29" s="204"/>
      <c r="B29" s="204"/>
      <c r="C29" s="204"/>
      <c r="D29" s="204"/>
    </row>
    <row r="30" spans="1:9" x14ac:dyDescent="0.25">
      <c r="A30" s="204"/>
      <c r="B30" s="204"/>
      <c r="C30" s="204"/>
      <c r="D30" s="204"/>
    </row>
    <row r="31" spans="1:9" x14ac:dyDescent="0.25">
      <c r="A31" s="204"/>
      <c r="B31" s="204"/>
      <c r="C31" s="204"/>
      <c r="D31" s="204"/>
    </row>
    <row r="32" spans="1:9" x14ac:dyDescent="0.25">
      <c r="A32" s="204"/>
      <c r="B32" s="204"/>
      <c r="C32" s="204"/>
      <c r="D32" s="204"/>
      <c r="G32" s="193" t="s">
        <v>7</v>
      </c>
      <c r="H32" s="193"/>
      <c r="I32" s="193"/>
    </row>
    <row r="33" spans="1:4" x14ac:dyDescent="0.25">
      <c r="A33" s="204"/>
      <c r="B33" s="204"/>
      <c r="C33" s="204"/>
      <c r="D33" s="204"/>
    </row>
    <row r="34" spans="1:4" x14ac:dyDescent="0.25">
      <c r="B34" s="1"/>
      <c r="C34" s="1"/>
      <c r="D34" s="1"/>
    </row>
    <row r="35" spans="1:4" x14ac:dyDescent="0.25">
      <c r="B35" s="1"/>
      <c r="C35" s="1"/>
      <c r="D35" s="1"/>
    </row>
  </sheetData>
  <mergeCells count="3">
    <mergeCell ref="A1:S1"/>
    <mergeCell ref="A22:D33"/>
    <mergeCell ref="G32:I32"/>
  </mergeCells>
  <pageMargins left="0.511811024" right="0.511811024" top="0.78740157499999996" bottom="0.78740157499999996" header="0.31496062000000002" footer="0.31496062000000002"/>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52"/>
  <sheetViews>
    <sheetView topLeftCell="A4" workbookViewId="0">
      <selection activeCell="E18" sqref="E18"/>
    </sheetView>
  </sheetViews>
  <sheetFormatPr defaultRowHeight="15" x14ac:dyDescent="0.25"/>
  <cols>
    <col min="1" max="1" width="41.5703125" bestFit="1" customWidth="1"/>
    <col min="2" max="2" width="13.7109375" customWidth="1"/>
    <col min="3" max="3" width="12.85546875" customWidth="1"/>
    <col min="4" max="4" width="12.7109375" customWidth="1"/>
    <col min="8" max="8" width="16.7109375" customWidth="1"/>
    <col min="9" max="9" width="22.42578125" customWidth="1"/>
    <col min="16" max="16" width="10.7109375" bestFit="1" customWidth="1"/>
  </cols>
  <sheetData>
    <row r="1" spans="1:16" x14ac:dyDescent="0.25">
      <c r="A1" s="192" t="s">
        <v>182</v>
      </c>
      <c r="B1" s="192"/>
      <c r="C1" s="192"/>
      <c r="D1" s="192"/>
      <c r="E1" s="192"/>
      <c r="F1" s="192"/>
      <c r="G1" s="192"/>
      <c r="H1" s="192"/>
      <c r="I1" s="192"/>
      <c r="J1" s="192"/>
      <c r="K1" s="192"/>
      <c r="L1" s="192"/>
      <c r="M1" s="192"/>
      <c r="N1" s="192"/>
      <c r="O1" s="192"/>
      <c r="P1" s="192"/>
    </row>
    <row r="4" spans="1:16" x14ac:dyDescent="0.25">
      <c r="A4" s="55"/>
      <c r="B4" s="52">
        <v>2014</v>
      </c>
      <c r="C4" s="52">
        <v>2015</v>
      </c>
      <c r="D4" s="52">
        <v>2016</v>
      </c>
    </row>
    <row r="5" spans="1:16" ht="30" x14ac:dyDescent="0.25">
      <c r="A5" s="56" t="s">
        <v>109</v>
      </c>
      <c r="B5" s="25">
        <v>0.61538461538461497</v>
      </c>
      <c r="C5" s="25">
        <v>0.65384615384615397</v>
      </c>
      <c r="D5" s="25">
        <v>0.57692307692307698</v>
      </c>
    </row>
    <row r="6" spans="1:16" ht="30" x14ac:dyDescent="0.25">
      <c r="A6" s="57" t="s">
        <v>110</v>
      </c>
      <c r="B6" s="25">
        <v>0.230769230769231</v>
      </c>
      <c r="C6" s="25">
        <v>0.19230769230769201</v>
      </c>
      <c r="D6" s="25">
        <v>0.269230769230769</v>
      </c>
    </row>
    <row r="7" spans="1:16" ht="30" x14ac:dyDescent="0.25">
      <c r="A7" s="57" t="s">
        <v>111</v>
      </c>
      <c r="B7" s="25">
        <v>0</v>
      </c>
      <c r="C7" s="25">
        <v>3.8461538461538498E-2</v>
      </c>
      <c r="D7" s="25">
        <v>3.8461538461538498E-2</v>
      </c>
    </row>
    <row r="8" spans="1:16" ht="30" x14ac:dyDescent="0.25">
      <c r="A8" s="57" t="s">
        <v>112</v>
      </c>
      <c r="B8" s="25">
        <v>0.15384615384615399</v>
      </c>
      <c r="C8" s="25">
        <v>7.69230769230769E-2</v>
      </c>
      <c r="D8" s="25">
        <v>0.115384615384615</v>
      </c>
    </row>
    <row r="9" spans="1:16" ht="30" x14ac:dyDescent="0.25">
      <c r="A9" s="58" t="s">
        <v>113</v>
      </c>
      <c r="B9" s="25">
        <v>0</v>
      </c>
      <c r="C9" s="25">
        <v>3.8461538461538498E-2</v>
      </c>
      <c r="D9" s="25">
        <v>0</v>
      </c>
    </row>
    <row r="11" spans="1:16" x14ac:dyDescent="0.25">
      <c r="A11" s="205" t="s">
        <v>243</v>
      </c>
      <c r="B11" s="205"/>
      <c r="C11" s="205"/>
      <c r="D11" s="205"/>
    </row>
    <row r="12" spans="1:16" x14ac:dyDescent="0.25">
      <c r="A12" s="205"/>
      <c r="B12" s="205"/>
      <c r="C12" s="205"/>
      <c r="D12" s="205"/>
    </row>
    <row r="13" spans="1:16" x14ac:dyDescent="0.25">
      <c r="A13" s="205"/>
      <c r="B13" s="205"/>
      <c r="C13" s="205"/>
      <c r="D13" s="205"/>
    </row>
    <row r="14" spans="1:16" x14ac:dyDescent="0.25">
      <c r="A14" s="205"/>
      <c r="B14" s="205"/>
      <c r="C14" s="205"/>
      <c r="D14" s="205"/>
    </row>
    <row r="15" spans="1:16" x14ac:dyDescent="0.25">
      <c r="A15" s="205"/>
      <c r="B15" s="205"/>
      <c r="C15" s="205"/>
      <c r="D15" s="205"/>
    </row>
    <row r="16" spans="1:16" x14ac:dyDescent="0.25">
      <c r="A16" s="205"/>
      <c r="B16" s="205"/>
      <c r="C16" s="205"/>
      <c r="D16" s="205"/>
    </row>
    <row r="17" spans="1:9" x14ac:dyDescent="0.25">
      <c r="A17" s="205"/>
      <c r="B17" s="205"/>
      <c r="C17" s="205"/>
      <c r="D17" s="205"/>
    </row>
    <row r="18" spans="1:9" x14ac:dyDescent="0.25">
      <c r="A18" s="205"/>
      <c r="B18" s="205"/>
      <c r="C18" s="205"/>
      <c r="D18" s="205"/>
    </row>
    <row r="19" spans="1:9" x14ac:dyDescent="0.25">
      <c r="A19" s="205"/>
      <c r="B19" s="205"/>
      <c r="C19" s="205"/>
      <c r="D19" s="205"/>
    </row>
    <row r="20" spans="1:9" x14ac:dyDescent="0.25">
      <c r="A20" s="205"/>
      <c r="B20" s="205"/>
      <c r="C20" s="205"/>
      <c r="D20" s="205"/>
    </row>
    <row r="21" spans="1:9" x14ac:dyDescent="0.25">
      <c r="A21" s="205"/>
      <c r="B21" s="205"/>
      <c r="C21" s="205"/>
      <c r="D21" s="205"/>
    </row>
    <row r="22" spans="1:9" x14ac:dyDescent="0.25">
      <c r="A22" s="205"/>
      <c r="B22" s="205"/>
      <c r="C22" s="205"/>
      <c r="D22" s="205"/>
    </row>
    <row r="23" spans="1:9" x14ac:dyDescent="0.25">
      <c r="A23" s="205"/>
      <c r="B23" s="205"/>
      <c r="C23" s="205"/>
      <c r="D23" s="205"/>
    </row>
    <row r="24" spans="1:9" x14ac:dyDescent="0.25">
      <c r="A24" s="205"/>
      <c r="B24" s="205"/>
      <c r="C24" s="205"/>
      <c r="D24" s="205"/>
    </row>
    <row r="25" spans="1:9" x14ac:dyDescent="0.25">
      <c r="A25" s="205"/>
      <c r="B25" s="205"/>
      <c r="C25" s="205"/>
      <c r="D25" s="205"/>
    </row>
    <row r="26" spans="1:9" x14ac:dyDescent="0.25">
      <c r="A26" s="205"/>
      <c r="B26" s="205"/>
      <c r="C26" s="205"/>
      <c r="D26" s="205"/>
    </row>
    <row r="27" spans="1:9" x14ac:dyDescent="0.25">
      <c r="A27" s="205"/>
      <c r="B27" s="205"/>
      <c r="C27" s="205"/>
      <c r="D27" s="205"/>
    </row>
    <row r="28" spans="1:9" x14ac:dyDescent="0.25">
      <c r="A28" s="205"/>
      <c r="B28" s="205"/>
      <c r="C28" s="205"/>
      <c r="D28" s="205"/>
    </row>
    <row r="30" spans="1:9" x14ac:dyDescent="0.25">
      <c r="G30" s="193" t="s">
        <v>7</v>
      </c>
      <c r="H30" s="193"/>
      <c r="I30" s="193"/>
    </row>
    <row r="31" spans="1:9" x14ac:dyDescent="0.25">
      <c r="A31" s="162" t="s">
        <v>157</v>
      </c>
    </row>
    <row r="35" spans="1:4" x14ac:dyDescent="0.25">
      <c r="A35" s="195" t="s">
        <v>228</v>
      </c>
      <c r="B35" s="195"/>
      <c r="C35" s="195"/>
      <c r="D35" s="195"/>
    </row>
    <row r="36" spans="1:4" x14ac:dyDescent="0.25">
      <c r="A36" s="195"/>
      <c r="B36" s="195"/>
      <c r="C36" s="195"/>
      <c r="D36" s="195"/>
    </row>
    <row r="37" spans="1:4" x14ac:dyDescent="0.25">
      <c r="A37" s="195"/>
      <c r="B37" s="195"/>
      <c r="C37" s="195"/>
      <c r="D37" s="195"/>
    </row>
    <row r="38" spans="1:4" x14ac:dyDescent="0.25">
      <c r="A38" s="195"/>
      <c r="B38" s="195"/>
      <c r="C38" s="195"/>
      <c r="D38" s="195"/>
    </row>
    <row r="39" spans="1:4" x14ac:dyDescent="0.25">
      <c r="A39" s="195"/>
      <c r="B39" s="195"/>
      <c r="C39" s="195"/>
      <c r="D39" s="195"/>
    </row>
    <row r="40" spans="1:4" x14ac:dyDescent="0.25">
      <c r="A40" s="195"/>
      <c r="B40" s="195"/>
      <c r="C40" s="195"/>
      <c r="D40" s="195"/>
    </row>
    <row r="41" spans="1:4" x14ac:dyDescent="0.25">
      <c r="A41" s="195"/>
      <c r="B41" s="195"/>
      <c r="C41" s="195"/>
      <c r="D41" s="195"/>
    </row>
    <row r="42" spans="1:4" x14ac:dyDescent="0.25">
      <c r="A42" s="195"/>
      <c r="B42" s="195"/>
      <c r="C42" s="195"/>
      <c r="D42" s="195"/>
    </row>
    <row r="43" spans="1:4" x14ac:dyDescent="0.25">
      <c r="A43" s="195"/>
      <c r="B43" s="195"/>
      <c r="C43" s="195"/>
      <c r="D43" s="195"/>
    </row>
    <row r="44" spans="1:4" x14ac:dyDescent="0.25">
      <c r="A44" s="195"/>
      <c r="B44" s="195"/>
      <c r="C44" s="195"/>
      <c r="D44" s="195"/>
    </row>
    <row r="45" spans="1:4" x14ac:dyDescent="0.25">
      <c r="A45" s="195"/>
      <c r="B45" s="195"/>
      <c r="C45" s="195"/>
      <c r="D45" s="195"/>
    </row>
    <row r="46" spans="1:4" x14ac:dyDescent="0.25">
      <c r="A46" s="195"/>
      <c r="B46" s="195"/>
      <c r="C46" s="195"/>
      <c r="D46" s="195"/>
    </row>
    <row r="47" spans="1:4" x14ac:dyDescent="0.25">
      <c r="A47" s="195"/>
      <c r="B47" s="195"/>
      <c r="C47" s="195"/>
      <c r="D47" s="195"/>
    </row>
    <row r="48" spans="1:4" x14ac:dyDescent="0.25">
      <c r="A48" s="195"/>
      <c r="B48" s="195"/>
      <c r="C48" s="195"/>
      <c r="D48" s="195"/>
    </row>
    <row r="49" spans="1:4" x14ac:dyDescent="0.25">
      <c r="A49" s="195"/>
      <c r="B49" s="195"/>
      <c r="C49" s="195"/>
      <c r="D49" s="195"/>
    </row>
    <row r="50" spans="1:4" x14ac:dyDescent="0.25">
      <c r="A50" s="195"/>
      <c r="B50" s="195"/>
      <c r="C50" s="195"/>
      <c r="D50" s="195"/>
    </row>
    <row r="51" spans="1:4" x14ac:dyDescent="0.25">
      <c r="A51" s="195"/>
      <c r="B51" s="195"/>
      <c r="C51" s="195"/>
      <c r="D51" s="195"/>
    </row>
    <row r="52" spans="1:4" x14ac:dyDescent="0.25">
      <c r="A52" s="195"/>
      <c r="B52" s="195"/>
      <c r="C52" s="195"/>
      <c r="D52" s="195"/>
    </row>
  </sheetData>
  <mergeCells count="4">
    <mergeCell ref="A1:P1"/>
    <mergeCell ref="A11:D28"/>
    <mergeCell ref="G30:I30"/>
    <mergeCell ref="A35:D52"/>
  </mergeCells>
  <pageMargins left="0.511811024" right="0.511811024" top="0.78740157499999996" bottom="0.78740157499999996" header="0.31496062000000002" footer="0.31496062000000002"/>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N32"/>
  <sheetViews>
    <sheetView workbookViewId="0">
      <selection activeCell="M26" sqref="M26"/>
    </sheetView>
  </sheetViews>
  <sheetFormatPr defaultRowHeight="15" x14ac:dyDescent="0.25"/>
  <cols>
    <col min="1" max="1" width="19" bestFit="1" customWidth="1"/>
  </cols>
  <sheetData>
    <row r="1" spans="1:12" x14ac:dyDescent="0.25">
      <c r="A1" s="192" t="s">
        <v>172</v>
      </c>
      <c r="B1" s="192"/>
      <c r="C1" s="192"/>
      <c r="D1" s="192"/>
      <c r="E1" s="192"/>
      <c r="F1" s="192"/>
      <c r="G1" s="192"/>
      <c r="H1" s="192"/>
      <c r="I1" s="192"/>
      <c r="J1" s="192"/>
      <c r="K1" s="192"/>
      <c r="L1" s="192"/>
    </row>
    <row r="4" spans="1:12" ht="15" customHeight="1" x14ac:dyDescent="0.25">
      <c r="B4" s="99">
        <v>2013</v>
      </c>
      <c r="C4" s="99">
        <v>2014</v>
      </c>
      <c r="D4" s="99">
        <v>2015</v>
      </c>
      <c r="E4" s="99">
        <v>2016</v>
      </c>
      <c r="G4" s="208" t="s">
        <v>173</v>
      </c>
      <c r="H4" s="208"/>
      <c r="I4" s="208"/>
      <c r="J4" s="208"/>
    </row>
    <row r="5" spans="1:12" x14ac:dyDescent="0.25">
      <c r="A5" s="94" t="s">
        <v>154</v>
      </c>
      <c r="B5" s="95">
        <v>5</v>
      </c>
      <c r="C5" s="95">
        <v>4</v>
      </c>
      <c r="D5" s="95">
        <v>4</v>
      </c>
      <c r="E5" s="95">
        <v>3</v>
      </c>
      <c r="G5" s="208"/>
      <c r="H5" s="208"/>
      <c r="I5" s="208"/>
      <c r="J5" s="208"/>
    </row>
    <row r="6" spans="1:12" x14ac:dyDescent="0.25">
      <c r="A6" s="96" t="s">
        <v>120</v>
      </c>
      <c r="B6" s="97">
        <v>12</v>
      </c>
      <c r="C6" s="97">
        <v>14</v>
      </c>
      <c r="D6" s="98">
        <v>14</v>
      </c>
      <c r="E6" s="98">
        <v>17</v>
      </c>
      <c r="G6" s="208"/>
      <c r="H6" s="208"/>
      <c r="I6" s="208"/>
      <c r="J6" s="208"/>
    </row>
    <row r="7" spans="1:12" x14ac:dyDescent="0.25">
      <c r="A7" s="96" t="s">
        <v>121</v>
      </c>
      <c r="B7" s="97">
        <v>4</v>
      </c>
      <c r="C7" s="97">
        <v>3</v>
      </c>
      <c r="D7" s="98">
        <v>3</v>
      </c>
      <c r="E7" s="98">
        <v>1</v>
      </c>
      <c r="G7" s="208"/>
      <c r="H7" s="208"/>
      <c r="I7" s="208"/>
      <c r="J7" s="208"/>
    </row>
    <row r="8" spans="1:12" x14ac:dyDescent="0.25">
      <c r="A8" s="96" t="s">
        <v>122</v>
      </c>
      <c r="B8" s="97">
        <v>5</v>
      </c>
      <c r="C8" s="97">
        <v>5</v>
      </c>
      <c r="D8" s="98">
        <v>5</v>
      </c>
      <c r="E8" s="98">
        <v>5</v>
      </c>
      <c r="G8" s="208"/>
      <c r="H8" s="208"/>
      <c r="I8" s="208"/>
      <c r="J8" s="208"/>
    </row>
    <row r="9" spans="1:12" x14ac:dyDescent="0.25">
      <c r="B9" s="6">
        <f>SUM(B5:B8)</f>
        <v>26</v>
      </c>
      <c r="C9" s="6">
        <f>SUM(C5:C8)</f>
        <v>26</v>
      </c>
      <c r="D9" s="6">
        <f>SUM(D5:D8)</f>
        <v>26</v>
      </c>
      <c r="E9" s="6">
        <f>SUM(E5:E8)</f>
        <v>26</v>
      </c>
      <c r="G9" s="208"/>
      <c r="H9" s="208"/>
      <c r="I9" s="208"/>
      <c r="J9" s="208"/>
    </row>
    <row r="10" spans="1:12" x14ac:dyDescent="0.25">
      <c r="B10" s="6">
        <f>SUM(B6:B8)</f>
        <v>21</v>
      </c>
      <c r="C10" s="6">
        <f>SUM(C6:C8)</f>
        <v>22</v>
      </c>
      <c r="D10" s="6">
        <f>SUM(D6:D8)</f>
        <v>22</v>
      </c>
      <c r="E10" s="6">
        <f>SUM(E6:E8)</f>
        <v>23</v>
      </c>
      <c r="G10" s="208"/>
      <c r="H10" s="208"/>
      <c r="I10" s="208"/>
      <c r="J10" s="208"/>
    </row>
    <row r="11" spans="1:12" x14ac:dyDescent="0.25">
      <c r="G11" s="208"/>
      <c r="H11" s="208"/>
      <c r="I11" s="208"/>
      <c r="J11" s="208"/>
    </row>
    <row r="12" spans="1:12" x14ac:dyDescent="0.25">
      <c r="B12" s="52">
        <v>2013</v>
      </c>
      <c r="C12" s="52">
        <v>2014</v>
      </c>
      <c r="D12" s="52">
        <v>2015</v>
      </c>
      <c r="E12" s="52">
        <v>2016</v>
      </c>
      <c r="G12" s="208"/>
      <c r="H12" s="208"/>
      <c r="I12" s="208"/>
      <c r="J12" s="208"/>
    </row>
    <row r="13" spans="1:12" x14ac:dyDescent="0.25">
      <c r="A13" s="113" t="s">
        <v>154</v>
      </c>
      <c r="B13" s="46">
        <v>0.19230769230769232</v>
      </c>
      <c r="C13" s="46">
        <v>0.15384615384615385</v>
      </c>
      <c r="D13" s="46">
        <v>0.15384615384615385</v>
      </c>
      <c r="E13" s="46">
        <v>0.11538461538461539</v>
      </c>
      <c r="G13" s="208"/>
      <c r="H13" s="208"/>
      <c r="I13" s="208"/>
      <c r="J13" s="208"/>
    </row>
    <row r="14" spans="1:12" x14ac:dyDescent="0.25">
      <c r="A14" s="114" t="s">
        <v>120</v>
      </c>
      <c r="B14" s="100">
        <v>0.46153846153846156</v>
      </c>
      <c r="C14" s="100">
        <v>0.53846153846153844</v>
      </c>
      <c r="D14" s="100">
        <v>0.53846153846153844</v>
      </c>
      <c r="E14" s="100">
        <v>0.65384615384615385</v>
      </c>
      <c r="G14" s="208"/>
      <c r="H14" s="208"/>
      <c r="I14" s="208"/>
      <c r="J14" s="208"/>
    </row>
    <row r="15" spans="1:12" x14ac:dyDescent="0.25">
      <c r="A15" s="114" t="s">
        <v>121</v>
      </c>
      <c r="B15" s="100">
        <v>0.15384615384615385</v>
      </c>
      <c r="C15" s="100">
        <v>0.11538461538461539</v>
      </c>
      <c r="D15" s="100">
        <v>0.11538461538461539</v>
      </c>
      <c r="E15" s="100">
        <v>3.8461538461538464E-2</v>
      </c>
      <c r="G15" s="208"/>
      <c r="H15" s="208"/>
      <c r="I15" s="208"/>
      <c r="J15" s="208"/>
    </row>
    <row r="16" spans="1:12" x14ac:dyDescent="0.25">
      <c r="A16" s="114" t="s">
        <v>122</v>
      </c>
      <c r="B16" s="100">
        <v>0.19230769230769232</v>
      </c>
      <c r="C16" s="100">
        <v>0.19230769230769232</v>
      </c>
      <c r="D16" s="100">
        <v>0.19230769230769232</v>
      </c>
      <c r="E16" s="100">
        <v>0.19230769230769232</v>
      </c>
      <c r="G16" s="208"/>
      <c r="H16" s="208"/>
      <c r="I16" s="208"/>
      <c r="J16" s="208"/>
    </row>
    <row r="17" spans="1:14" x14ac:dyDescent="0.25">
      <c r="B17" s="9">
        <f t="shared" ref="B17:D17" si="0">SUM(B13:B16)</f>
        <v>1</v>
      </c>
      <c r="C17" s="9">
        <f t="shared" si="0"/>
        <v>1</v>
      </c>
      <c r="D17" s="9">
        <f t="shared" si="0"/>
        <v>1</v>
      </c>
      <c r="E17" s="9">
        <f>SUM(E13:E16)</f>
        <v>1</v>
      </c>
      <c r="G17" s="208"/>
      <c r="H17" s="208"/>
      <c r="I17" s="208"/>
      <c r="J17" s="208"/>
    </row>
    <row r="18" spans="1:14" x14ac:dyDescent="0.25">
      <c r="B18" s="9">
        <f t="shared" ref="B18:D18" si="1">SUM(B14:B16)</f>
        <v>0.80769230769230771</v>
      </c>
      <c r="C18" s="9">
        <f t="shared" si="1"/>
        <v>0.84615384615384615</v>
      </c>
      <c r="D18" s="9">
        <f t="shared" si="1"/>
        <v>0.84615384615384615</v>
      </c>
      <c r="E18" s="9">
        <f>SUM(E14:E16)</f>
        <v>0.88461538461538458</v>
      </c>
      <c r="G18" s="208"/>
      <c r="H18" s="208"/>
      <c r="I18" s="208"/>
      <c r="J18" s="208"/>
      <c r="L18" s="193" t="s">
        <v>7</v>
      </c>
      <c r="M18" s="193"/>
      <c r="N18" s="193"/>
    </row>
    <row r="19" spans="1:14" x14ac:dyDescent="0.25">
      <c r="G19" s="208"/>
      <c r="H19" s="208"/>
      <c r="I19" s="208"/>
      <c r="J19" s="208"/>
    </row>
    <row r="20" spans="1:14" x14ac:dyDescent="0.25">
      <c r="G20" s="208"/>
      <c r="H20" s="208"/>
      <c r="I20" s="208"/>
      <c r="J20" s="208"/>
    </row>
    <row r="21" spans="1:14" x14ac:dyDescent="0.25">
      <c r="G21" s="208"/>
      <c r="H21" s="208"/>
      <c r="I21" s="208"/>
      <c r="J21" s="208"/>
    </row>
    <row r="22" spans="1:14" x14ac:dyDescent="0.25">
      <c r="G22" s="208"/>
      <c r="H22" s="208"/>
      <c r="I22" s="208"/>
      <c r="J22" s="208"/>
    </row>
    <row r="23" spans="1:14" x14ac:dyDescent="0.25">
      <c r="G23" s="208"/>
      <c r="H23" s="208"/>
      <c r="I23" s="208"/>
      <c r="J23" s="208"/>
    </row>
    <row r="24" spans="1:14" x14ac:dyDescent="0.25">
      <c r="G24" s="208"/>
      <c r="H24" s="208"/>
      <c r="I24" s="208"/>
      <c r="J24" s="208"/>
    </row>
    <row r="25" spans="1:14" x14ac:dyDescent="0.25">
      <c r="G25" s="208"/>
      <c r="H25" s="208"/>
      <c r="I25" s="208"/>
      <c r="J25" s="208"/>
    </row>
    <row r="26" spans="1:14" x14ac:dyDescent="0.25">
      <c r="G26" s="208"/>
      <c r="H26" s="208"/>
      <c r="I26" s="208"/>
      <c r="J26" s="208"/>
    </row>
    <row r="27" spans="1:14" x14ac:dyDescent="0.25">
      <c r="G27" s="208"/>
      <c r="H27" s="208"/>
      <c r="I27" s="208"/>
      <c r="J27" s="208"/>
    </row>
    <row r="28" spans="1:14" x14ac:dyDescent="0.25">
      <c r="G28" s="208"/>
      <c r="H28" s="208"/>
      <c r="I28" s="208"/>
      <c r="J28" s="208"/>
    </row>
    <row r="29" spans="1:14" x14ac:dyDescent="0.25">
      <c r="G29" s="208"/>
      <c r="H29" s="208"/>
      <c r="I29" s="208"/>
      <c r="J29" s="208"/>
    </row>
    <row r="30" spans="1:14" x14ac:dyDescent="0.25">
      <c r="G30" s="154"/>
      <c r="H30" s="154"/>
      <c r="I30" s="154"/>
      <c r="J30" s="154"/>
    </row>
    <row r="32" spans="1:14" x14ac:dyDescent="0.25">
      <c r="A32" s="162" t="s">
        <v>227</v>
      </c>
    </row>
  </sheetData>
  <mergeCells count="3">
    <mergeCell ref="A1:L1"/>
    <mergeCell ref="L18:N18"/>
    <mergeCell ref="G4:J29"/>
  </mergeCells>
  <pageMargins left="0.511811024" right="0.511811024" top="0.78740157499999996" bottom="0.78740157499999996" header="0.31496062000000002" footer="0.31496062000000002"/>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Q25"/>
  <sheetViews>
    <sheetView workbookViewId="0">
      <selection activeCell="O30" sqref="O30"/>
    </sheetView>
  </sheetViews>
  <sheetFormatPr defaultRowHeight="15" x14ac:dyDescent="0.25"/>
  <cols>
    <col min="1" max="1" width="32.7109375" customWidth="1"/>
    <col min="3" max="3" width="12.28515625" bestFit="1" customWidth="1"/>
    <col min="6" max="6" width="6.140625" bestFit="1" customWidth="1"/>
    <col min="7" max="7" width="6.140625" customWidth="1"/>
    <col min="14" max="14" width="5.28515625" customWidth="1"/>
    <col min="15" max="15" width="17.42578125" customWidth="1"/>
    <col min="16" max="16" width="13.85546875" customWidth="1"/>
    <col min="18" max="18" width="16.5703125" customWidth="1"/>
  </cols>
  <sheetData>
    <row r="1" spans="1:13" x14ac:dyDescent="0.25">
      <c r="A1" s="192" t="s">
        <v>174</v>
      </c>
      <c r="B1" s="192"/>
      <c r="C1" s="192"/>
      <c r="D1" s="192"/>
      <c r="E1" s="192"/>
      <c r="F1" s="192"/>
      <c r="G1" s="192"/>
      <c r="H1" s="192"/>
      <c r="I1" s="192"/>
      <c r="J1" s="192"/>
      <c r="K1" s="192"/>
      <c r="L1" s="192"/>
      <c r="M1" s="192"/>
    </row>
    <row r="2" spans="1:13" x14ac:dyDescent="0.25">
      <c r="A2" s="54"/>
      <c r="B2" s="54"/>
      <c r="C2" s="54"/>
      <c r="D2" s="54"/>
      <c r="E2" s="54"/>
      <c r="F2" s="54"/>
      <c r="G2" s="103"/>
      <c r="H2" s="54"/>
      <c r="I2" s="54"/>
      <c r="J2" s="54"/>
      <c r="K2" s="54"/>
      <c r="L2" s="54"/>
      <c r="M2" s="54"/>
    </row>
    <row r="3" spans="1:13" x14ac:dyDescent="0.25">
      <c r="D3" t="s">
        <v>123</v>
      </c>
      <c r="E3" t="s">
        <v>114</v>
      </c>
    </row>
    <row r="4" spans="1:13" x14ac:dyDescent="0.25">
      <c r="B4" s="52">
        <v>2013</v>
      </c>
      <c r="C4" s="52">
        <v>2014</v>
      </c>
      <c r="D4" s="52">
        <v>2015</v>
      </c>
      <c r="E4" s="52">
        <v>2016</v>
      </c>
      <c r="H4" s="204" t="s">
        <v>198</v>
      </c>
      <c r="I4" s="204"/>
      <c r="J4" s="204"/>
      <c r="K4" s="204"/>
      <c r="L4" s="204"/>
      <c r="M4" s="204"/>
    </row>
    <row r="5" spans="1:13" x14ac:dyDescent="0.25">
      <c r="A5" s="45" t="s">
        <v>115</v>
      </c>
      <c r="B5" s="88">
        <v>18</v>
      </c>
      <c r="C5" s="88">
        <v>21</v>
      </c>
      <c r="D5" s="88">
        <v>20</v>
      </c>
      <c r="E5" s="28">
        <v>22</v>
      </c>
      <c r="H5" s="204"/>
      <c r="I5" s="204"/>
      <c r="J5" s="204"/>
      <c r="K5" s="204"/>
      <c r="L5" s="204"/>
      <c r="M5" s="204"/>
    </row>
    <row r="6" spans="1:13" ht="30" x14ac:dyDescent="0.25">
      <c r="A6" s="45" t="s">
        <v>116</v>
      </c>
      <c r="B6" s="88">
        <v>18</v>
      </c>
      <c r="C6" s="88">
        <v>20</v>
      </c>
      <c r="D6" s="88">
        <v>19</v>
      </c>
      <c r="E6" s="28">
        <v>21</v>
      </c>
      <c r="H6" s="204"/>
      <c r="I6" s="204"/>
      <c r="J6" s="204"/>
      <c r="K6" s="204"/>
      <c r="L6" s="204"/>
      <c r="M6" s="204"/>
    </row>
    <row r="7" spans="1:13" ht="30" x14ac:dyDescent="0.25">
      <c r="A7" s="45" t="s">
        <v>117</v>
      </c>
      <c r="B7" s="88">
        <v>14</v>
      </c>
      <c r="C7" s="88">
        <v>18</v>
      </c>
      <c r="D7" s="88">
        <v>16</v>
      </c>
      <c r="E7" s="28">
        <v>16</v>
      </c>
      <c r="H7" s="204"/>
      <c r="I7" s="204"/>
      <c r="J7" s="204"/>
      <c r="K7" s="204"/>
      <c r="L7" s="204"/>
      <c r="M7" s="204"/>
    </row>
    <row r="8" spans="1:13" x14ac:dyDescent="0.25">
      <c r="A8" s="45" t="s">
        <v>118</v>
      </c>
      <c r="B8" s="88">
        <v>12</v>
      </c>
      <c r="C8" s="88">
        <v>12</v>
      </c>
      <c r="D8" s="88">
        <v>13</v>
      </c>
      <c r="E8" s="28">
        <v>12</v>
      </c>
      <c r="H8" s="204"/>
      <c r="I8" s="204"/>
      <c r="J8" s="204"/>
      <c r="K8" s="204"/>
      <c r="L8" s="204"/>
      <c r="M8" s="204"/>
    </row>
    <row r="9" spans="1:13" ht="30" x14ac:dyDescent="0.25">
      <c r="A9" s="45" t="s">
        <v>119</v>
      </c>
      <c r="B9" s="88">
        <v>2</v>
      </c>
      <c r="C9" s="88">
        <v>3</v>
      </c>
      <c r="D9" s="88">
        <v>2</v>
      </c>
      <c r="E9" s="28">
        <v>4</v>
      </c>
      <c r="H9" s="204"/>
      <c r="I9" s="204"/>
      <c r="J9" s="204"/>
      <c r="K9" s="204"/>
      <c r="L9" s="204"/>
      <c r="M9" s="204"/>
    </row>
    <row r="10" spans="1:13" x14ac:dyDescent="0.25">
      <c r="H10" s="204"/>
      <c r="I10" s="204"/>
      <c r="J10" s="204"/>
      <c r="K10" s="204"/>
      <c r="L10" s="204"/>
      <c r="M10" s="204"/>
    </row>
    <row r="11" spans="1:13" x14ac:dyDescent="0.25">
      <c r="A11" s="29" t="s">
        <v>124</v>
      </c>
      <c r="B11" s="92">
        <v>21</v>
      </c>
      <c r="C11" s="92">
        <v>22</v>
      </c>
      <c r="D11" s="92">
        <v>22</v>
      </c>
      <c r="E11" s="92">
        <v>23</v>
      </c>
      <c r="H11" s="204"/>
      <c r="I11" s="204"/>
      <c r="J11" s="204"/>
      <c r="K11" s="204"/>
      <c r="L11" s="204"/>
      <c r="M11" s="204"/>
    </row>
    <row r="12" spans="1:13" x14ac:dyDescent="0.25">
      <c r="A12" s="29" t="s">
        <v>125</v>
      </c>
      <c r="B12" s="93">
        <v>5</v>
      </c>
      <c r="C12" s="93">
        <v>4</v>
      </c>
      <c r="D12" s="92">
        <v>4</v>
      </c>
      <c r="E12" s="92">
        <v>3</v>
      </c>
      <c r="H12" s="204"/>
      <c r="I12" s="204"/>
      <c r="J12" s="204"/>
      <c r="K12" s="204"/>
      <c r="L12" s="204"/>
      <c r="M12" s="204"/>
    </row>
    <row r="13" spans="1:13" x14ac:dyDescent="0.25">
      <c r="B13" s="59"/>
      <c r="C13" s="59"/>
      <c r="D13" s="59"/>
      <c r="E13" s="59"/>
      <c r="H13" s="204"/>
      <c r="I13" s="204"/>
      <c r="J13" s="204"/>
      <c r="K13" s="204"/>
      <c r="L13" s="204"/>
      <c r="M13" s="204"/>
    </row>
    <row r="14" spans="1:13" x14ac:dyDescent="0.25">
      <c r="A14" s="55"/>
      <c r="B14" s="99">
        <v>2013</v>
      </c>
      <c r="C14" s="99">
        <v>2014</v>
      </c>
      <c r="D14" s="99">
        <v>2015</v>
      </c>
      <c r="E14" s="99">
        <v>2016</v>
      </c>
      <c r="G14" s="68"/>
      <c r="H14" s="204"/>
      <c r="I14" s="204"/>
      <c r="J14" s="204"/>
      <c r="K14" s="204"/>
      <c r="L14" s="204"/>
      <c r="M14" s="204"/>
    </row>
    <row r="15" spans="1:13" x14ac:dyDescent="0.25">
      <c r="A15" s="115" t="s">
        <v>115</v>
      </c>
      <c r="B15" s="116">
        <f>B5/26</f>
        <v>0.69230769230769229</v>
      </c>
      <c r="C15" s="116">
        <f>C5/26</f>
        <v>0.80769230769230771</v>
      </c>
      <c r="D15" s="116">
        <f>D5/26</f>
        <v>0.76923076923076927</v>
      </c>
      <c r="E15" s="116">
        <f>E5/26</f>
        <v>0.84615384615384615</v>
      </c>
      <c r="F15" s="117">
        <f>E5/E$11</f>
        <v>0.95652173913043481</v>
      </c>
      <c r="G15" s="74"/>
      <c r="H15" s="204"/>
      <c r="I15" s="204"/>
      <c r="J15" s="204"/>
      <c r="K15" s="204"/>
      <c r="L15" s="204"/>
      <c r="M15" s="204"/>
    </row>
    <row r="16" spans="1:13" ht="30" x14ac:dyDescent="0.25">
      <c r="A16" s="115" t="s">
        <v>116</v>
      </c>
      <c r="B16" s="116">
        <f>B6/26</f>
        <v>0.69230769230769229</v>
      </c>
      <c r="C16" s="116">
        <f t="shared" ref="B16:D19" si="0">C6/26</f>
        <v>0.76923076923076927</v>
      </c>
      <c r="D16" s="116">
        <f t="shared" si="0"/>
        <v>0.73076923076923073</v>
      </c>
      <c r="E16" s="116">
        <f t="shared" ref="E16:E19" si="1">E6/26</f>
        <v>0.80769230769230771</v>
      </c>
      <c r="F16" s="117">
        <f t="shared" ref="F16:F19" si="2">E6/E$11</f>
        <v>0.91304347826086951</v>
      </c>
      <c r="G16" s="74"/>
      <c r="H16" s="204"/>
      <c r="I16" s="204"/>
      <c r="J16" s="204"/>
      <c r="K16" s="204"/>
      <c r="L16" s="204"/>
      <c r="M16" s="204"/>
    </row>
    <row r="17" spans="1:17" ht="30" x14ac:dyDescent="0.25">
      <c r="A17" s="115" t="s">
        <v>117</v>
      </c>
      <c r="B17" s="116">
        <f t="shared" si="0"/>
        <v>0.53846153846153844</v>
      </c>
      <c r="C17" s="116">
        <f t="shared" si="0"/>
        <v>0.69230769230769229</v>
      </c>
      <c r="D17" s="116">
        <f t="shared" si="0"/>
        <v>0.61538461538461542</v>
      </c>
      <c r="E17" s="116">
        <f t="shared" si="1"/>
        <v>0.61538461538461542</v>
      </c>
      <c r="F17" s="117">
        <f t="shared" si="2"/>
        <v>0.69565217391304346</v>
      </c>
      <c r="G17" s="74"/>
      <c r="H17" s="204"/>
      <c r="I17" s="204"/>
      <c r="J17" s="204"/>
      <c r="K17" s="204"/>
      <c r="L17" s="204"/>
      <c r="M17" s="204"/>
    </row>
    <row r="18" spans="1:17" x14ac:dyDescent="0.25">
      <c r="A18" s="115" t="s">
        <v>118</v>
      </c>
      <c r="B18" s="116">
        <f t="shared" si="0"/>
        <v>0.46153846153846156</v>
      </c>
      <c r="C18" s="116">
        <f t="shared" si="0"/>
        <v>0.46153846153846156</v>
      </c>
      <c r="D18" s="116">
        <f t="shared" si="0"/>
        <v>0.5</v>
      </c>
      <c r="E18" s="116">
        <f t="shared" si="1"/>
        <v>0.46153846153846156</v>
      </c>
      <c r="F18" s="117">
        <f t="shared" si="2"/>
        <v>0.52173913043478259</v>
      </c>
      <c r="G18" s="74"/>
      <c r="H18" s="204"/>
      <c r="I18" s="204"/>
      <c r="J18" s="204"/>
      <c r="K18" s="204"/>
      <c r="L18" s="204"/>
      <c r="M18" s="204"/>
    </row>
    <row r="19" spans="1:17" ht="30" x14ac:dyDescent="0.25">
      <c r="A19" s="115" t="s">
        <v>119</v>
      </c>
      <c r="B19" s="116">
        <f t="shared" si="0"/>
        <v>7.6923076923076927E-2</v>
      </c>
      <c r="C19" s="116">
        <f t="shared" si="0"/>
        <v>0.11538461538461539</v>
      </c>
      <c r="D19" s="116">
        <f t="shared" si="0"/>
        <v>7.6923076923076927E-2</v>
      </c>
      <c r="E19" s="116">
        <f t="shared" si="1"/>
        <v>0.15384615384615385</v>
      </c>
      <c r="F19" s="117">
        <f t="shared" si="2"/>
        <v>0.17391304347826086</v>
      </c>
      <c r="G19" s="74"/>
      <c r="H19" s="204"/>
      <c r="I19" s="204"/>
      <c r="J19" s="204"/>
      <c r="K19" s="204"/>
      <c r="L19" s="204"/>
      <c r="M19" s="204"/>
    </row>
    <row r="21" spans="1:17" x14ac:dyDescent="0.25">
      <c r="A21" s="61" t="s">
        <v>124</v>
      </c>
      <c r="B21" s="59">
        <v>21</v>
      </c>
      <c r="C21" s="59">
        <v>22</v>
      </c>
      <c r="D21" s="59">
        <v>22</v>
      </c>
      <c r="E21" s="59">
        <v>23</v>
      </c>
    </row>
    <row r="22" spans="1:17" x14ac:dyDescent="0.25">
      <c r="A22" s="61" t="s">
        <v>125</v>
      </c>
      <c r="B22" s="60">
        <v>5</v>
      </c>
      <c r="C22" s="60">
        <v>4</v>
      </c>
      <c r="D22" s="59">
        <v>4</v>
      </c>
      <c r="E22" s="59">
        <v>3</v>
      </c>
      <c r="O22" s="193" t="s">
        <v>7</v>
      </c>
      <c r="P22" s="193"/>
      <c r="Q22" s="193"/>
    </row>
    <row r="23" spans="1:17" x14ac:dyDescent="0.25">
      <c r="A23" s="61"/>
      <c r="B23" s="1">
        <f t="shared" ref="B23:D23" si="3">B21/26</f>
        <v>0.80769230769230771</v>
      </c>
      <c r="C23" s="1">
        <f t="shared" si="3"/>
        <v>0.84615384615384615</v>
      </c>
      <c r="D23" s="1">
        <f t="shared" si="3"/>
        <v>0.84615384615384615</v>
      </c>
      <c r="E23" s="1">
        <f>E21/26</f>
        <v>0.88461538461538458</v>
      </c>
    </row>
    <row r="24" spans="1:17" x14ac:dyDescent="0.25">
      <c r="A24" s="61"/>
      <c r="B24" s="60"/>
      <c r="C24" s="60"/>
      <c r="D24" s="59"/>
      <c r="E24" s="59"/>
    </row>
    <row r="25" spans="1:17" x14ac:dyDescent="0.25">
      <c r="A25" s="61"/>
      <c r="B25" s="60"/>
      <c r="C25" s="60"/>
      <c r="D25" s="59"/>
      <c r="E25" s="59"/>
    </row>
  </sheetData>
  <mergeCells count="3">
    <mergeCell ref="O22:Q22"/>
    <mergeCell ref="A1:M1"/>
    <mergeCell ref="H4:M19"/>
  </mergeCells>
  <pageMargins left="0.511811024" right="0.511811024" top="0.78740157499999996" bottom="0.78740157499999996" header="0.31496062000000002" footer="0.31496062000000002"/>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Q136"/>
  <sheetViews>
    <sheetView workbookViewId="0">
      <selection activeCell="F29" sqref="F29"/>
    </sheetView>
  </sheetViews>
  <sheetFormatPr defaultRowHeight="15" x14ac:dyDescent="0.25"/>
  <cols>
    <col min="1" max="1" width="39" customWidth="1"/>
    <col min="2" max="2" width="17.5703125" bestFit="1" customWidth="1"/>
    <col min="3" max="3" width="13.85546875" bestFit="1" customWidth="1"/>
    <col min="4" max="4" width="15.85546875" bestFit="1" customWidth="1"/>
    <col min="5" max="6" width="16.42578125" bestFit="1" customWidth="1"/>
    <col min="7" max="7" width="12.42578125" bestFit="1" customWidth="1"/>
    <col min="9" max="9" width="6.85546875" bestFit="1" customWidth="1"/>
    <col min="11" max="11" width="51.42578125" customWidth="1"/>
    <col min="12" max="12" width="13.5703125" customWidth="1"/>
    <col min="16" max="16" width="24.85546875" customWidth="1"/>
    <col min="23" max="23" width="14.42578125" customWidth="1"/>
  </cols>
  <sheetData>
    <row r="1" spans="1:17" x14ac:dyDescent="0.25">
      <c r="A1" s="192" t="s">
        <v>199</v>
      </c>
      <c r="B1" s="192"/>
      <c r="C1" s="192"/>
      <c r="D1" s="192"/>
      <c r="E1" s="192"/>
    </row>
    <row r="2" spans="1:17" x14ac:dyDescent="0.25">
      <c r="A2" s="63"/>
    </row>
    <row r="3" spans="1:17" x14ac:dyDescent="0.25">
      <c r="A3" s="63"/>
    </row>
    <row r="4" spans="1:17" ht="30" x14ac:dyDescent="0.25">
      <c r="A4" s="55"/>
      <c r="B4" s="102" t="s">
        <v>129</v>
      </c>
      <c r="C4" s="102" t="s">
        <v>130</v>
      </c>
      <c r="D4" s="102" t="s">
        <v>134</v>
      </c>
      <c r="E4" s="102" t="s">
        <v>131</v>
      </c>
      <c r="F4" s="102" t="s">
        <v>132</v>
      </c>
      <c r="G4" s="102" t="s">
        <v>133</v>
      </c>
    </row>
    <row r="5" spans="1:17" ht="45" x14ac:dyDescent="0.25">
      <c r="A5" s="101" t="s">
        <v>147</v>
      </c>
      <c r="B5" s="169">
        <v>2</v>
      </c>
      <c r="C5" s="169">
        <v>1</v>
      </c>
      <c r="D5" s="169"/>
      <c r="E5" s="169">
        <v>1</v>
      </c>
      <c r="F5" s="169">
        <v>1</v>
      </c>
      <c r="G5" s="169">
        <v>2</v>
      </c>
      <c r="H5" s="59">
        <f>SUM(B5:G5)</f>
        <v>7</v>
      </c>
      <c r="I5" s="1">
        <f>H5/22</f>
        <v>0.31818181818181818</v>
      </c>
    </row>
    <row r="6" spans="1:17" ht="60" x14ac:dyDescent="0.25">
      <c r="A6" s="101" t="s">
        <v>126</v>
      </c>
      <c r="B6" s="169">
        <v>4</v>
      </c>
      <c r="C6" s="169">
        <v>2</v>
      </c>
      <c r="D6" s="169"/>
      <c r="E6" s="169">
        <v>1</v>
      </c>
      <c r="F6" s="169">
        <v>1</v>
      </c>
      <c r="G6" s="169">
        <v>2</v>
      </c>
      <c r="H6" s="59">
        <f>SUM(B6:G6)</f>
        <v>10</v>
      </c>
      <c r="I6" s="1">
        <f t="shared" ref="I6:I8" si="0">H6/22</f>
        <v>0.45454545454545453</v>
      </c>
    </row>
    <row r="7" spans="1:17" ht="30" x14ac:dyDescent="0.25">
      <c r="A7" s="101" t="s">
        <v>127</v>
      </c>
      <c r="B7" s="169"/>
      <c r="C7" s="169">
        <v>2</v>
      </c>
      <c r="D7" s="169"/>
      <c r="E7" s="169"/>
      <c r="F7" s="169"/>
      <c r="G7" s="169">
        <v>1</v>
      </c>
      <c r="H7" s="59">
        <f>SUM(B7:G7)</f>
        <v>3</v>
      </c>
      <c r="I7" s="1">
        <f t="shared" si="0"/>
        <v>0.13636363636363635</v>
      </c>
    </row>
    <row r="8" spans="1:17" x14ac:dyDescent="0.25">
      <c r="A8" s="101" t="s">
        <v>128</v>
      </c>
      <c r="B8" s="169"/>
      <c r="C8" s="169"/>
      <c r="D8" s="169"/>
      <c r="E8" s="169">
        <v>2</v>
      </c>
      <c r="F8" s="169"/>
      <c r="G8" s="169"/>
      <c r="H8" s="59">
        <f>SUM(B8:G8)</f>
        <v>2</v>
      </c>
      <c r="I8" s="1">
        <f t="shared" si="0"/>
        <v>9.0909090909090912E-2</v>
      </c>
    </row>
    <row r="9" spans="1:17" x14ac:dyDescent="0.25">
      <c r="B9" s="59">
        <f>SUM(B5:B8)</f>
        <v>6</v>
      </c>
      <c r="C9" s="59">
        <f t="shared" ref="C9:G9" si="1">SUM(C5:C8)</f>
        <v>5</v>
      </c>
      <c r="D9" s="59">
        <f t="shared" si="1"/>
        <v>0</v>
      </c>
      <c r="E9" s="59">
        <f t="shared" si="1"/>
        <v>4</v>
      </c>
      <c r="F9" s="59">
        <f t="shared" si="1"/>
        <v>2</v>
      </c>
      <c r="G9" s="59">
        <f t="shared" si="1"/>
        <v>5</v>
      </c>
    </row>
    <row r="11" spans="1:17" ht="15" customHeight="1" x14ac:dyDescent="0.25">
      <c r="A11" s="204" t="s">
        <v>225</v>
      </c>
      <c r="B11" s="204"/>
      <c r="C11" s="204"/>
      <c r="D11" s="204"/>
      <c r="E11" s="204"/>
      <c r="F11" s="204"/>
      <c r="G11" s="204"/>
      <c r="K11" s="65"/>
      <c r="L11" s="66"/>
      <c r="M11" s="66"/>
      <c r="N11" s="66"/>
      <c r="O11" s="66"/>
      <c r="P11" s="66"/>
      <c r="Q11" s="66"/>
    </row>
    <row r="12" spans="1:17" x14ac:dyDescent="0.25">
      <c r="A12" s="204"/>
      <c r="B12" s="204"/>
      <c r="C12" s="204"/>
      <c r="D12" s="204"/>
      <c r="E12" s="204"/>
      <c r="F12" s="204"/>
      <c r="G12" s="204"/>
      <c r="K12" s="64"/>
      <c r="L12" s="67"/>
      <c r="M12" s="67"/>
      <c r="N12" s="67"/>
      <c r="O12" s="67"/>
      <c r="P12" s="67"/>
      <c r="Q12" s="67"/>
    </row>
    <row r="13" spans="1:17" x14ac:dyDescent="0.25">
      <c r="A13" s="204"/>
      <c r="B13" s="204"/>
      <c r="C13" s="204"/>
      <c r="D13" s="204"/>
      <c r="E13" s="204"/>
      <c r="F13" s="204"/>
      <c r="G13" s="204"/>
      <c r="K13" s="64"/>
      <c r="L13" s="67"/>
      <c r="M13" s="67"/>
      <c r="N13" s="67"/>
      <c r="O13" s="67"/>
      <c r="P13" s="67"/>
      <c r="Q13" s="67"/>
    </row>
    <row r="14" spans="1:17" x14ac:dyDescent="0.25">
      <c r="A14" s="204"/>
      <c r="B14" s="204"/>
      <c r="C14" s="204"/>
      <c r="D14" s="204"/>
      <c r="E14" s="204"/>
      <c r="F14" s="204"/>
      <c r="G14" s="204"/>
    </row>
    <row r="15" spans="1:17" x14ac:dyDescent="0.25">
      <c r="A15" s="204"/>
      <c r="B15" s="204"/>
      <c r="C15" s="204"/>
      <c r="D15" s="204"/>
      <c r="E15" s="204"/>
      <c r="F15" s="204"/>
      <c r="G15" s="204"/>
    </row>
    <row r="16" spans="1:17" x14ac:dyDescent="0.25">
      <c r="A16" s="204"/>
      <c r="B16" s="204"/>
      <c r="C16" s="204"/>
      <c r="D16" s="204"/>
      <c r="E16" s="204"/>
      <c r="F16" s="204"/>
      <c r="G16" s="204"/>
    </row>
    <row r="17" spans="1:13" x14ac:dyDescent="0.25">
      <c r="A17" s="204"/>
      <c r="B17" s="204"/>
      <c r="C17" s="204"/>
      <c r="D17" s="204"/>
      <c r="E17" s="204"/>
      <c r="F17" s="204"/>
      <c r="G17" s="204"/>
    </row>
    <row r="18" spans="1:13" x14ac:dyDescent="0.25">
      <c r="A18" s="204"/>
      <c r="B18" s="204"/>
      <c r="C18" s="204"/>
      <c r="D18" s="204"/>
      <c r="E18" s="204"/>
      <c r="F18" s="204"/>
      <c r="G18" s="204"/>
    </row>
    <row r="19" spans="1:13" ht="15" customHeight="1" x14ac:dyDescent="0.25">
      <c r="A19" s="204"/>
      <c r="B19" s="204"/>
      <c r="C19" s="204"/>
      <c r="D19" s="204"/>
      <c r="E19" s="204"/>
      <c r="F19" s="204"/>
      <c r="G19" s="204"/>
    </row>
    <row r="20" spans="1:13" x14ac:dyDescent="0.25">
      <c r="A20" s="204"/>
      <c r="B20" s="204"/>
      <c r="C20" s="204"/>
      <c r="D20" s="204"/>
      <c r="E20" s="204"/>
      <c r="F20" s="204"/>
      <c r="G20" s="204"/>
    </row>
    <row r="21" spans="1:13" x14ac:dyDescent="0.25">
      <c r="A21" s="204"/>
      <c r="B21" s="204"/>
      <c r="C21" s="204"/>
      <c r="D21" s="204"/>
      <c r="E21" s="204"/>
      <c r="F21" s="204"/>
      <c r="G21" s="204"/>
    </row>
    <row r="22" spans="1:13" x14ac:dyDescent="0.25">
      <c r="A22" s="204"/>
      <c r="B22" s="204"/>
      <c r="C22" s="204"/>
      <c r="D22" s="204"/>
      <c r="E22" s="204"/>
      <c r="F22" s="204"/>
      <c r="G22" s="204"/>
    </row>
    <row r="23" spans="1:13" x14ac:dyDescent="0.25">
      <c r="A23" s="204"/>
      <c r="B23" s="204"/>
      <c r="C23" s="204"/>
      <c r="D23" s="204"/>
      <c r="E23" s="204"/>
      <c r="F23" s="204"/>
      <c r="G23" s="204"/>
    </row>
    <row r="24" spans="1:13" x14ac:dyDescent="0.25">
      <c r="K24" s="193" t="s">
        <v>7</v>
      </c>
      <c r="L24" s="193"/>
      <c r="M24" s="193"/>
    </row>
    <row r="26" spans="1:13" x14ac:dyDescent="0.25">
      <c r="A26" s="162" t="s">
        <v>226</v>
      </c>
      <c r="B26" s="69"/>
      <c r="C26" s="70"/>
      <c r="D26" s="68"/>
      <c r="E26" s="68"/>
    </row>
    <row r="27" spans="1:13" x14ac:dyDescent="0.25">
      <c r="A27" s="71"/>
      <c r="B27" s="69"/>
      <c r="C27" s="70"/>
      <c r="D27" s="68"/>
      <c r="E27" s="68"/>
    </row>
    <row r="28" spans="1:13" x14ac:dyDescent="0.25">
      <c r="A28" s="71"/>
      <c r="B28" s="69"/>
      <c r="C28" s="70"/>
      <c r="D28" s="68"/>
      <c r="E28" s="68"/>
    </row>
    <row r="29" spans="1:13" x14ac:dyDescent="0.25">
      <c r="A29" s="71"/>
      <c r="B29" s="69"/>
      <c r="C29" s="70"/>
      <c r="D29" s="68"/>
      <c r="E29" s="68"/>
    </row>
    <row r="30" spans="1:13" x14ac:dyDescent="0.25">
      <c r="A30" s="71"/>
      <c r="B30" s="69"/>
      <c r="C30" s="70"/>
      <c r="D30" s="68"/>
      <c r="E30" s="68"/>
    </row>
    <row r="31" spans="1:13" x14ac:dyDescent="0.25">
      <c r="A31" s="71"/>
      <c r="B31" s="69"/>
      <c r="C31" s="70"/>
      <c r="D31" s="68"/>
      <c r="E31" s="68"/>
    </row>
    <row r="32" spans="1:13" x14ac:dyDescent="0.25">
      <c r="A32" s="71"/>
      <c r="B32" s="69"/>
      <c r="C32" s="70"/>
      <c r="D32" s="68"/>
      <c r="E32" s="68"/>
    </row>
    <row r="33" spans="1:5" x14ac:dyDescent="0.25">
      <c r="A33" s="72"/>
      <c r="B33" s="69"/>
      <c r="C33" s="70"/>
      <c r="D33" s="68"/>
      <c r="E33" s="68"/>
    </row>
    <row r="34" spans="1:5" x14ac:dyDescent="0.25">
      <c r="A34" s="71"/>
      <c r="B34" s="69"/>
      <c r="C34" s="70"/>
      <c r="D34" s="68"/>
      <c r="E34" s="68"/>
    </row>
    <row r="35" spans="1:5" x14ac:dyDescent="0.25">
      <c r="A35" s="71"/>
      <c r="B35" s="69"/>
      <c r="C35" s="70"/>
      <c r="D35" s="68"/>
      <c r="E35" s="68"/>
    </row>
    <row r="36" spans="1:5" x14ac:dyDescent="0.25">
      <c r="A36" s="71"/>
      <c r="B36" s="69"/>
      <c r="C36" s="70"/>
      <c r="D36" s="68"/>
      <c r="E36" s="68"/>
    </row>
    <row r="37" spans="1:5" x14ac:dyDescent="0.25">
      <c r="A37" s="72"/>
      <c r="B37" s="69"/>
      <c r="C37" s="70"/>
      <c r="D37" s="68"/>
      <c r="E37" s="68"/>
    </row>
    <row r="38" spans="1:5" x14ac:dyDescent="0.25">
      <c r="A38" s="71"/>
      <c r="B38" s="69"/>
      <c r="C38" s="70"/>
      <c r="D38" s="68"/>
      <c r="E38" s="68"/>
    </row>
    <row r="39" spans="1:5" x14ac:dyDescent="0.25">
      <c r="A39" s="71"/>
      <c r="B39" s="69"/>
      <c r="C39" s="70"/>
      <c r="D39" s="68"/>
      <c r="E39" s="68"/>
    </row>
    <row r="40" spans="1:5" x14ac:dyDescent="0.25">
      <c r="A40" s="71"/>
      <c r="B40" s="69"/>
      <c r="C40" s="70"/>
      <c r="D40" s="68"/>
      <c r="E40" s="68"/>
    </row>
    <row r="41" spans="1:5" x14ac:dyDescent="0.25">
      <c r="A41" s="71"/>
      <c r="B41" s="69"/>
      <c r="C41" s="70"/>
      <c r="D41" s="68"/>
      <c r="E41" s="68"/>
    </row>
    <row r="42" spans="1:5" x14ac:dyDescent="0.25">
      <c r="A42" s="71"/>
      <c r="B42" s="69"/>
      <c r="C42" s="70"/>
      <c r="D42" s="68"/>
      <c r="E42" s="68"/>
    </row>
    <row r="43" spans="1:5" x14ac:dyDescent="0.25">
      <c r="A43" s="71"/>
      <c r="B43" s="69"/>
      <c r="C43" s="70"/>
      <c r="D43" s="68"/>
      <c r="E43" s="68"/>
    </row>
    <row r="44" spans="1:5" x14ac:dyDescent="0.25">
      <c r="A44" s="71"/>
      <c r="B44" s="69"/>
      <c r="C44" s="70"/>
      <c r="D44" s="68"/>
      <c r="E44" s="68"/>
    </row>
    <row r="45" spans="1:5" x14ac:dyDescent="0.25">
      <c r="A45" s="71"/>
      <c r="B45" s="69"/>
      <c r="C45" s="70"/>
      <c r="D45" s="68"/>
      <c r="E45" s="68"/>
    </row>
    <row r="46" spans="1:5" x14ac:dyDescent="0.25">
      <c r="A46" s="71"/>
      <c r="B46" s="69"/>
      <c r="C46" s="70"/>
      <c r="D46" s="68"/>
      <c r="E46" s="68"/>
    </row>
    <row r="47" spans="1:5" x14ac:dyDescent="0.25">
      <c r="A47" s="71"/>
      <c r="B47" s="69"/>
      <c r="C47" s="70"/>
      <c r="D47" s="68"/>
      <c r="E47" s="68"/>
    </row>
    <row r="48" spans="1:5" x14ac:dyDescent="0.25">
      <c r="A48" s="71"/>
      <c r="B48" s="69"/>
      <c r="C48" s="70"/>
      <c r="D48" s="68"/>
      <c r="E48" s="68"/>
    </row>
    <row r="49" spans="1:5" x14ac:dyDescent="0.25">
      <c r="A49" s="71"/>
      <c r="B49" s="69"/>
      <c r="C49" s="70"/>
      <c r="D49" s="68"/>
      <c r="E49" s="68"/>
    </row>
    <row r="50" spans="1:5" x14ac:dyDescent="0.25">
      <c r="A50" s="71"/>
      <c r="B50" s="69"/>
      <c r="C50" s="70"/>
      <c r="D50" s="68"/>
      <c r="E50" s="68"/>
    </row>
    <row r="51" spans="1:5" x14ac:dyDescent="0.25">
      <c r="A51" s="71"/>
      <c r="B51" s="69"/>
      <c r="C51" s="70"/>
      <c r="D51" s="68"/>
      <c r="E51" s="68"/>
    </row>
    <row r="52" spans="1:5" x14ac:dyDescent="0.25">
      <c r="A52" s="72"/>
      <c r="B52" s="69"/>
      <c r="C52" s="70"/>
      <c r="D52" s="68"/>
      <c r="E52" s="68"/>
    </row>
    <row r="53" spans="1:5" x14ac:dyDescent="0.25">
      <c r="A53" s="71"/>
      <c r="B53" s="69"/>
      <c r="C53" s="70"/>
      <c r="D53" s="68"/>
      <c r="E53" s="68"/>
    </row>
    <row r="54" spans="1:5" x14ac:dyDescent="0.25">
      <c r="A54" s="71"/>
      <c r="B54" s="69"/>
      <c r="C54" s="70"/>
      <c r="D54" s="68"/>
      <c r="E54" s="68"/>
    </row>
    <row r="55" spans="1:5" x14ac:dyDescent="0.25">
      <c r="A55" s="71"/>
      <c r="B55" s="69"/>
      <c r="C55" s="70"/>
      <c r="D55" s="68"/>
      <c r="E55" s="68"/>
    </row>
    <row r="56" spans="1:5" x14ac:dyDescent="0.25">
      <c r="A56" s="71"/>
      <c r="B56" s="69"/>
      <c r="C56" s="70"/>
      <c r="D56" s="68"/>
      <c r="E56" s="68"/>
    </row>
    <row r="57" spans="1:5" x14ac:dyDescent="0.25">
      <c r="A57" s="71"/>
      <c r="B57" s="69"/>
      <c r="C57" s="70"/>
      <c r="D57" s="68"/>
      <c r="E57" s="68"/>
    </row>
    <row r="58" spans="1:5" x14ac:dyDescent="0.25">
      <c r="A58" s="71"/>
      <c r="B58" s="69"/>
      <c r="C58" s="70"/>
      <c r="D58" s="68"/>
      <c r="E58" s="68"/>
    </row>
    <row r="59" spans="1:5" x14ac:dyDescent="0.25">
      <c r="A59" s="71"/>
      <c r="B59" s="69"/>
      <c r="C59" s="70"/>
      <c r="D59" s="68"/>
      <c r="E59" s="68"/>
    </row>
    <row r="60" spans="1:5" x14ac:dyDescent="0.25">
      <c r="A60" s="71"/>
      <c r="B60" s="69"/>
      <c r="C60" s="70"/>
      <c r="D60" s="68"/>
      <c r="E60" s="68"/>
    </row>
    <row r="61" spans="1:5" x14ac:dyDescent="0.25">
      <c r="A61" s="71"/>
      <c r="B61" s="69"/>
      <c r="C61" s="70"/>
      <c r="D61" s="68"/>
      <c r="E61" s="68"/>
    </row>
    <row r="62" spans="1:5" x14ac:dyDescent="0.25">
      <c r="A62" s="71"/>
      <c r="B62" s="69"/>
      <c r="C62" s="70"/>
      <c r="D62" s="68"/>
      <c r="E62" s="68"/>
    </row>
    <row r="63" spans="1:5" x14ac:dyDescent="0.25">
      <c r="A63" s="71"/>
      <c r="B63" s="69"/>
      <c r="C63" s="70"/>
      <c r="D63" s="68"/>
      <c r="E63" s="68"/>
    </row>
    <row r="64" spans="1:5" x14ac:dyDescent="0.25">
      <c r="A64" s="71"/>
      <c r="B64" s="69"/>
      <c r="C64" s="70"/>
      <c r="D64" s="68"/>
      <c r="E64" s="68"/>
    </row>
    <row r="65" spans="1:5" x14ac:dyDescent="0.25">
      <c r="A65" s="71"/>
      <c r="B65" s="69"/>
      <c r="C65" s="70"/>
      <c r="D65" s="68"/>
      <c r="E65" s="68"/>
    </row>
    <row r="66" spans="1:5" x14ac:dyDescent="0.25">
      <c r="A66" s="71"/>
      <c r="B66" s="69"/>
      <c r="C66" s="70"/>
      <c r="D66" s="68"/>
      <c r="E66" s="68"/>
    </row>
    <row r="67" spans="1:5" x14ac:dyDescent="0.25">
      <c r="A67" s="71"/>
      <c r="B67" s="69"/>
      <c r="C67" s="70"/>
      <c r="D67" s="68"/>
      <c r="E67" s="68"/>
    </row>
    <row r="68" spans="1:5" x14ac:dyDescent="0.25">
      <c r="A68" s="71"/>
      <c r="B68" s="69"/>
      <c r="C68" s="70"/>
      <c r="D68" s="68"/>
      <c r="E68" s="68"/>
    </row>
    <row r="69" spans="1:5" x14ac:dyDescent="0.25">
      <c r="A69" s="71"/>
      <c r="B69" s="69"/>
      <c r="C69" s="70"/>
      <c r="D69" s="68"/>
      <c r="E69" s="68"/>
    </row>
    <row r="70" spans="1:5" x14ac:dyDescent="0.25">
      <c r="A70" s="71"/>
      <c r="B70" s="69"/>
      <c r="C70" s="70"/>
      <c r="D70" s="68"/>
      <c r="E70" s="68"/>
    </row>
    <row r="71" spans="1:5" x14ac:dyDescent="0.25">
      <c r="A71" s="72"/>
      <c r="B71" s="69"/>
      <c r="C71" s="70"/>
      <c r="D71" s="68"/>
      <c r="E71" s="68"/>
    </row>
    <row r="72" spans="1:5" x14ac:dyDescent="0.25">
      <c r="A72" s="71"/>
      <c r="B72" s="69"/>
      <c r="C72" s="70"/>
      <c r="D72" s="68"/>
      <c r="E72" s="68"/>
    </row>
    <row r="73" spans="1:5" x14ac:dyDescent="0.25">
      <c r="A73" s="71"/>
      <c r="B73" s="69"/>
      <c r="C73" s="70"/>
      <c r="D73" s="68"/>
      <c r="E73" s="68"/>
    </row>
    <row r="74" spans="1:5" x14ac:dyDescent="0.25">
      <c r="A74" s="71"/>
      <c r="B74" s="69"/>
      <c r="C74" s="70"/>
      <c r="D74" s="68"/>
      <c r="E74" s="68"/>
    </row>
    <row r="75" spans="1:5" x14ac:dyDescent="0.25">
      <c r="A75" s="72"/>
      <c r="B75" s="69"/>
      <c r="C75" s="70"/>
      <c r="D75" s="68"/>
      <c r="E75" s="68"/>
    </row>
    <row r="76" spans="1:5" x14ac:dyDescent="0.25">
      <c r="A76" s="71"/>
      <c r="B76" s="69"/>
      <c r="C76" s="70"/>
      <c r="D76" s="68"/>
      <c r="E76" s="68"/>
    </row>
    <row r="77" spans="1:5" x14ac:dyDescent="0.25">
      <c r="A77" s="71"/>
      <c r="B77" s="69"/>
      <c r="C77" s="70"/>
      <c r="D77" s="68"/>
      <c r="E77" s="68"/>
    </row>
    <row r="78" spans="1:5" x14ac:dyDescent="0.25">
      <c r="A78" s="71"/>
      <c r="B78" s="69"/>
      <c r="C78" s="70"/>
      <c r="D78" s="68"/>
      <c r="E78" s="68"/>
    </row>
    <row r="79" spans="1:5" x14ac:dyDescent="0.25">
      <c r="A79" s="71"/>
      <c r="B79" s="69"/>
      <c r="C79" s="70"/>
      <c r="D79" s="68"/>
      <c r="E79" s="68"/>
    </row>
    <row r="80" spans="1:5" x14ac:dyDescent="0.25">
      <c r="A80" s="71"/>
      <c r="B80" s="69"/>
      <c r="C80" s="70"/>
      <c r="D80" s="68"/>
      <c r="E80" s="68"/>
    </row>
    <row r="81" spans="1:5" x14ac:dyDescent="0.25">
      <c r="A81" s="71"/>
      <c r="B81" s="69"/>
      <c r="C81" s="70"/>
      <c r="D81" s="68"/>
      <c r="E81" s="68"/>
    </row>
    <row r="82" spans="1:5" x14ac:dyDescent="0.25">
      <c r="A82" s="71"/>
      <c r="B82" s="69"/>
      <c r="C82" s="70"/>
      <c r="D82" s="68"/>
      <c r="E82" s="68"/>
    </row>
    <row r="83" spans="1:5" x14ac:dyDescent="0.25">
      <c r="A83" s="71"/>
      <c r="B83" s="69"/>
      <c r="C83" s="70"/>
      <c r="D83" s="68"/>
      <c r="E83" s="68"/>
    </row>
    <row r="84" spans="1:5" x14ac:dyDescent="0.25">
      <c r="A84" s="71"/>
      <c r="B84" s="69"/>
      <c r="C84" s="70"/>
      <c r="D84" s="68"/>
      <c r="E84" s="68"/>
    </row>
    <row r="85" spans="1:5" x14ac:dyDescent="0.25">
      <c r="A85" s="71"/>
      <c r="B85" s="69"/>
      <c r="C85" s="70"/>
      <c r="D85" s="68"/>
      <c r="E85" s="68"/>
    </row>
    <row r="86" spans="1:5" x14ac:dyDescent="0.25">
      <c r="A86" s="72"/>
      <c r="B86" s="69"/>
      <c r="C86" s="70"/>
      <c r="D86" s="68"/>
      <c r="E86" s="68"/>
    </row>
    <row r="87" spans="1:5" x14ac:dyDescent="0.25">
      <c r="A87" s="71"/>
      <c r="B87" s="69"/>
      <c r="C87" s="70"/>
      <c r="D87" s="68"/>
      <c r="E87" s="68"/>
    </row>
    <row r="88" spans="1:5" x14ac:dyDescent="0.25">
      <c r="A88" s="71"/>
      <c r="B88" s="69"/>
      <c r="C88" s="70"/>
      <c r="D88" s="68"/>
      <c r="E88" s="68"/>
    </row>
    <row r="89" spans="1:5" x14ac:dyDescent="0.25">
      <c r="A89" s="71"/>
      <c r="B89" s="69"/>
      <c r="C89" s="70"/>
      <c r="D89" s="68"/>
      <c r="E89" s="68"/>
    </row>
    <row r="90" spans="1:5" x14ac:dyDescent="0.25">
      <c r="A90" s="71"/>
      <c r="B90" s="69"/>
      <c r="C90" s="70"/>
      <c r="D90" s="68"/>
      <c r="E90" s="68"/>
    </row>
    <row r="91" spans="1:5" x14ac:dyDescent="0.25">
      <c r="A91" s="71"/>
      <c r="B91" s="69"/>
      <c r="C91" s="70"/>
      <c r="D91" s="68"/>
      <c r="E91" s="68"/>
    </row>
    <row r="92" spans="1:5" x14ac:dyDescent="0.25">
      <c r="A92" s="71"/>
      <c r="B92" s="69"/>
      <c r="C92" s="70"/>
      <c r="D92" s="68"/>
      <c r="E92" s="68"/>
    </row>
    <row r="93" spans="1:5" x14ac:dyDescent="0.25">
      <c r="A93" s="71"/>
      <c r="B93" s="69"/>
      <c r="C93" s="70"/>
      <c r="D93" s="68"/>
      <c r="E93" s="68"/>
    </row>
    <row r="94" spans="1:5" x14ac:dyDescent="0.25">
      <c r="A94" s="71"/>
      <c r="B94" s="69"/>
      <c r="C94" s="70"/>
      <c r="D94" s="68"/>
      <c r="E94" s="68"/>
    </row>
    <row r="95" spans="1:5" x14ac:dyDescent="0.25">
      <c r="A95" s="71"/>
      <c r="B95" s="69"/>
      <c r="C95" s="70"/>
      <c r="D95" s="68"/>
      <c r="E95" s="68"/>
    </row>
    <row r="96" spans="1:5" x14ac:dyDescent="0.25">
      <c r="A96" s="71"/>
      <c r="B96" s="69"/>
      <c r="C96" s="70"/>
      <c r="D96" s="68"/>
      <c r="E96" s="68"/>
    </row>
    <row r="97" spans="1:5" x14ac:dyDescent="0.25">
      <c r="A97" s="71"/>
      <c r="B97" s="69"/>
      <c r="C97" s="70"/>
      <c r="D97" s="68"/>
      <c r="E97" s="68"/>
    </row>
    <row r="98" spans="1:5" x14ac:dyDescent="0.25">
      <c r="A98" s="71"/>
      <c r="B98" s="69"/>
      <c r="C98" s="70"/>
      <c r="D98" s="68"/>
      <c r="E98" s="68"/>
    </row>
    <row r="99" spans="1:5" x14ac:dyDescent="0.25">
      <c r="A99" s="71"/>
      <c r="B99" s="69"/>
      <c r="C99" s="70"/>
      <c r="D99" s="68"/>
      <c r="E99" s="68"/>
    </row>
    <row r="100" spans="1:5" x14ac:dyDescent="0.25">
      <c r="A100" s="71"/>
      <c r="B100" s="69"/>
      <c r="C100" s="70"/>
      <c r="D100" s="68"/>
      <c r="E100" s="68"/>
    </row>
    <row r="101" spans="1:5" x14ac:dyDescent="0.25">
      <c r="A101" s="72"/>
      <c r="B101" s="69"/>
      <c r="C101" s="70"/>
      <c r="D101" s="68"/>
      <c r="E101" s="68"/>
    </row>
    <row r="102" spans="1:5" x14ac:dyDescent="0.25">
      <c r="A102" s="71"/>
      <c r="B102" s="69"/>
      <c r="C102" s="70"/>
      <c r="D102" s="68"/>
      <c r="E102" s="68"/>
    </row>
    <row r="103" spans="1:5" x14ac:dyDescent="0.25">
      <c r="A103" s="71"/>
      <c r="B103" s="69"/>
      <c r="C103" s="70"/>
      <c r="D103" s="68"/>
      <c r="E103" s="68"/>
    </row>
    <row r="104" spans="1:5" x14ac:dyDescent="0.25">
      <c r="A104" s="72"/>
      <c r="B104" s="69"/>
      <c r="C104" s="70"/>
      <c r="D104" s="68"/>
      <c r="E104" s="68"/>
    </row>
    <row r="105" spans="1:5" x14ac:dyDescent="0.25">
      <c r="A105" s="71"/>
      <c r="B105" s="69"/>
      <c r="C105" s="70"/>
      <c r="D105" s="68"/>
      <c r="E105" s="68"/>
    </row>
    <row r="106" spans="1:5" x14ac:dyDescent="0.25">
      <c r="A106" s="71"/>
      <c r="B106" s="69"/>
      <c r="C106" s="70"/>
      <c r="D106" s="68"/>
      <c r="E106" s="68"/>
    </row>
    <row r="107" spans="1:5" x14ac:dyDescent="0.25">
      <c r="A107" s="71"/>
      <c r="B107" s="69"/>
      <c r="C107" s="70"/>
      <c r="D107" s="68"/>
      <c r="E107" s="68"/>
    </row>
    <row r="108" spans="1:5" x14ac:dyDescent="0.25">
      <c r="A108" s="71"/>
      <c r="B108" s="69"/>
      <c r="C108" s="70"/>
      <c r="D108" s="68"/>
      <c r="E108" s="68"/>
    </row>
    <row r="109" spans="1:5" x14ac:dyDescent="0.25">
      <c r="A109" s="71"/>
      <c r="B109" s="69"/>
      <c r="C109" s="70"/>
      <c r="D109" s="68"/>
      <c r="E109" s="68"/>
    </row>
    <row r="110" spans="1:5" x14ac:dyDescent="0.25">
      <c r="A110" s="71"/>
      <c r="B110" s="69"/>
      <c r="C110" s="70"/>
      <c r="D110" s="68"/>
      <c r="E110" s="68"/>
    </row>
    <row r="111" spans="1:5" x14ac:dyDescent="0.25">
      <c r="A111" s="71"/>
      <c r="B111" s="69"/>
      <c r="C111" s="70"/>
      <c r="D111" s="68"/>
      <c r="E111" s="68"/>
    </row>
    <row r="112" spans="1:5" x14ac:dyDescent="0.25">
      <c r="A112" s="71"/>
      <c r="B112" s="69"/>
      <c r="C112" s="70"/>
      <c r="D112" s="68"/>
      <c r="E112" s="68"/>
    </row>
    <row r="113" spans="1:5" x14ac:dyDescent="0.25">
      <c r="A113" s="71"/>
      <c r="B113" s="69"/>
      <c r="C113" s="70"/>
      <c r="D113" s="68"/>
      <c r="E113" s="68"/>
    </row>
    <row r="114" spans="1:5" x14ac:dyDescent="0.25">
      <c r="A114" s="71"/>
      <c r="B114" s="69"/>
      <c r="C114" s="70"/>
      <c r="D114" s="68"/>
      <c r="E114" s="68"/>
    </row>
    <row r="115" spans="1:5" x14ac:dyDescent="0.25">
      <c r="A115" s="71"/>
      <c r="B115" s="69"/>
      <c r="C115" s="70"/>
      <c r="D115" s="68"/>
      <c r="E115" s="68"/>
    </row>
    <row r="116" spans="1:5" x14ac:dyDescent="0.25">
      <c r="A116" s="71"/>
      <c r="B116" s="69"/>
      <c r="C116" s="70"/>
      <c r="D116" s="68"/>
      <c r="E116" s="68"/>
    </row>
    <row r="117" spans="1:5" x14ac:dyDescent="0.25">
      <c r="A117" s="71"/>
      <c r="B117" s="69"/>
      <c r="C117" s="70"/>
      <c r="D117" s="68"/>
      <c r="E117" s="68"/>
    </row>
    <row r="118" spans="1:5" x14ac:dyDescent="0.25">
      <c r="A118" s="71"/>
      <c r="B118" s="69"/>
      <c r="C118" s="70"/>
      <c r="D118" s="68"/>
      <c r="E118" s="68"/>
    </row>
    <row r="119" spans="1:5" x14ac:dyDescent="0.25">
      <c r="A119" s="71"/>
      <c r="B119" s="69"/>
      <c r="C119" s="70"/>
      <c r="D119" s="68"/>
      <c r="E119" s="68"/>
    </row>
    <row r="120" spans="1:5" x14ac:dyDescent="0.25">
      <c r="A120" s="72"/>
      <c r="B120" s="69"/>
      <c r="C120" s="70"/>
      <c r="D120" s="68"/>
      <c r="E120" s="68"/>
    </row>
    <row r="121" spans="1:5" x14ac:dyDescent="0.25">
      <c r="A121" s="71"/>
      <c r="B121" s="69"/>
      <c r="C121" s="70"/>
      <c r="D121" s="68"/>
      <c r="E121" s="68"/>
    </row>
    <row r="122" spans="1:5" x14ac:dyDescent="0.25">
      <c r="A122" s="71"/>
      <c r="B122" s="69"/>
      <c r="C122" s="70"/>
      <c r="D122" s="68"/>
      <c r="E122" s="68"/>
    </row>
    <row r="123" spans="1:5" x14ac:dyDescent="0.25">
      <c r="A123" s="71"/>
      <c r="B123" s="69"/>
      <c r="C123" s="70"/>
      <c r="D123" s="68"/>
      <c r="E123" s="68"/>
    </row>
    <row r="124" spans="1:5" x14ac:dyDescent="0.25">
      <c r="A124" s="71"/>
      <c r="B124" s="69"/>
      <c r="C124" s="70"/>
      <c r="D124" s="68"/>
      <c r="E124" s="68"/>
    </row>
    <row r="125" spans="1:5" x14ac:dyDescent="0.25">
      <c r="A125" s="71"/>
      <c r="B125" s="69"/>
      <c r="C125" s="70"/>
      <c r="D125" s="68"/>
      <c r="E125" s="68"/>
    </row>
    <row r="126" spans="1:5" x14ac:dyDescent="0.25">
      <c r="A126" s="71"/>
      <c r="B126" s="69"/>
      <c r="C126" s="70"/>
      <c r="D126" s="68"/>
      <c r="E126" s="68"/>
    </row>
    <row r="127" spans="1:5" x14ac:dyDescent="0.25">
      <c r="A127" s="71"/>
      <c r="B127" s="69"/>
      <c r="C127" s="70"/>
      <c r="D127" s="68"/>
      <c r="E127" s="68"/>
    </row>
    <row r="128" spans="1:5" x14ac:dyDescent="0.25">
      <c r="A128" s="71"/>
      <c r="B128" s="69"/>
      <c r="C128" s="70"/>
      <c r="D128" s="68"/>
      <c r="E128" s="68"/>
    </row>
    <row r="129" spans="1:5" x14ac:dyDescent="0.25">
      <c r="A129" s="71"/>
      <c r="B129" s="69"/>
      <c r="C129" s="70"/>
      <c r="D129" s="68"/>
      <c r="E129" s="68"/>
    </row>
    <row r="130" spans="1:5" x14ac:dyDescent="0.25">
      <c r="A130" s="71"/>
      <c r="B130" s="69"/>
      <c r="C130" s="70"/>
      <c r="D130" s="68"/>
      <c r="E130" s="68"/>
    </row>
    <row r="131" spans="1:5" x14ac:dyDescent="0.25">
      <c r="A131" s="71"/>
      <c r="B131" s="69"/>
      <c r="C131" s="70"/>
      <c r="D131" s="68"/>
      <c r="E131" s="68"/>
    </row>
    <row r="132" spans="1:5" x14ac:dyDescent="0.25">
      <c r="A132" s="71"/>
      <c r="B132" s="69"/>
      <c r="C132" s="70"/>
      <c r="D132" s="68"/>
      <c r="E132" s="68"/>
    </row>
    <row r="133" spans="1:5" x14ac:dyDescent="0.25">
      <c r="A133" s="71"/>
      <c r="B133" s="69"/>
      <c r="C133" s="70"/>
      <c r="D133" s="68"/>
      <c r="E133" s="68"/>
    </row>
    <row r="134" spans="1:5" x14ac:dyDescent="0.25">
      <c r="A134" s="71"/>
      <c r="B134" s="69"/>
      <c r="C134" s="70"/>
      <c r="D134" s="68"/>
      <c r="E134" s="68"/>
    </row>
    <row r="135" spans="1:5" x14ac:dyDescent="0.25">
      <c r="A135" s="72"/>
      <c r="B135" s="69"/>
      <c r="C135" s="70"/>
      <c r="D135" s="68"/>
      <c r="E135" s="68"/>
    </row>
    <row r="136" spans="1:5" ht="39" customHeight="1" x14ac:dyDescent="0.25">
      <c r="A136" s="71"/>
      <c r="B136" s="69"/>
      <c r="C136" s="70"/>
      <c r="D136" s="68"/>
      <c r="E136" s="68"/>
    </row>
  </sheetData>
  <mergeCells count="3">
    <mergeCell ref="K24:M24"/>
    <mergeCell ref="A1:E1"/>
    <mergeCell ref="A11:G23"/>
  </mergeCells>
  <pageMargins left="0.511811024" right="0.511811024" top="0.78740157499999996" bottom="0.78740157499999996" header="0.31496062000000002" footer="0.31496062000000002"/>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31"/>
  <sheetViews>
    <sheetView workbookViewId="0">
      <selection activeCell="E39" sqref="E39"/>
    </sheetView>
  </sheetViews>
  <sheetFormatPr defaultRowHeight="15" x14ac:dyDescent="0.25"/>
  <cols>
    <col min="1" max="1" width="59.7109375" customWidth="1"/>
    <col min="9" max="9" width="15.5703125" customWidth="1"/>
  </cols>
  <sheetData>
    <row r="1" spans="1:7" x14ac:dyDescent="0.25">
      <c r="A1" s="192" t="s">
        <v>183</v>
      </c>
      <c r="B1" s="192"/>
      <c r="C1" s="192"/>
      <c r="D1" s="192"/>
      <c r="E1" s="192"/>
    </row>
    <row r="4" spans="1:7" x14ac:dyDescent="0.25">
      <c r="A4" s="63"/>
      <c r="B4" s="52">
        <v>2013</v>
      </c>
      <c r="C4" s="52">
        <v>2014</v>
      </c>
      <c r="D4" s="52">
        <v>2015</v>
      </c>
      <c r="E4" s="52">
        <v>2016</v>
      </c>
      <c r="F4" s="1"/>
    </row>
    <row r="5" spans="1:7" x14ac:dyDescent="0.25">
      <c r="A5" s="89" t="s">
        <v>50</v>
      </c>
      <c r="B5" s="62">
        <v>0.42307692307692307</v>
      </c>
      <c r="C5" s="62">
        <v>0.30769230769230771</v>
      </c>
      <c r="D5" s="62">
        <v>0.34615384615384615</v>
      </c>
      <c r="E5" s="62">
        <v>0.26923076923076922</v>
      </c>
      <c r="F5" s="1">
        <f>E5-B5</f>
        <v>-0.15384615384615385</v>
      </c>
      <c r="G5" s="9">
        <f>E5-D5</f>
        <v>-7.6923076923076927E-2</v>
      </c>
    </row>
    <row r="6" spans="1:7" x14ac:dyDescent="0.25">
      <c r="A6" s="89" t="s">
        <v>53</v>
      </c>
      <c r="B6" s="62">
        <v>0.57692307692307687</v>
      </c>
      <c r="C6" s="62">
        <v>0.30769230769230771</v>
      </c>
      <c r="D6" s="62">
        <v>0.38461538461538464</v>
      </c>
      <c r="E6" s="62">
        <v>0.15384615384615385</v>
      </c>
      <c r="F6" s="1">
        <f t="shared" ref="F6:F11" si="0">E6-B6</f>
        <v>-0.42307692307692302</v>
      </c>
      <c r="G6" s="9">
        <f t="shared" ref="G6:G11" si="1">E6-D6</f>
        <v>-0.23076923076923078</v>
      </c>
    </row>
    <row r="7" spans="1:7" x14ac:dyDescent="0.25">
      <c r="A7" s="89" t="s">
        <v>47</v>
      </c>
      <c r="B7" s="62">
        <v>0.69230769230769229</v>
      </c>
      <c r="C7" s="62">
        <v>0.73076923076923073</v>
      </c>
      <c r="D7" s="62">
        <v>0.57692307692307687</v>
      </c>
      <c r="E7" s="62">
        <v>0.73076923076923073</v>
      </c>
      <c r="F7" s="1">
        <f t="shared" si="0"/>
        <v>3.8461538461538436E-2</v>
      </c>
      <c r="G7" s="9">
        <f t="shared" si="1"/>
        <v>0.15384615384615385</v>
      </c>
    </row>
    <row r="8" spans="1:7" ht="30" x14ac:dyDescent="0.25">
      <c r="A8" s="89" t="s">
        <v>48</v>
      </c>
      <c r="B8" s="62">
        <v>0.73076923076923073</v>
      </c>
      <c r="C8" s="62">
        <v>0.53846153846153844</v>
      </c>
      <c r="D8" s="62">
        <v>0.61538461538461542</v>
      </c>
      <c r="E8" s="62">
        <v>0.73076923076923073</v>
      </c>
      <c r="F8" s="1">
        <f t="shared" si="0"/>
        <v>0</v>
      </c>
      <c r="G8" s="9">
        <f t="shared" si="1"/>
        <v>0.11538461538461531</v>
      </c>
    </row>
    <row r="9" spans="1:7" x14ac:dyDescent="0.25">
      <c r="A9" s="89" t="s">
        <v>49</v>
      </c>
      <c r="B9" s="62">
        <v>0.73076923076923073</v>
      </c>
      <c r="C9" s="62">
        <v>1</v>
      </c>
      <c r="D9" s="62">
        <v>0.92307692307692313</v>
      </c>
      <c r="E9" s="62">
        <v>0.92307692307692313</v>
      </c>
      <c r="F9" s="1">
        <f t="shared" si="0"/>
        <v>0.1923076923076924</v>
      </c>
      <c r="G9" s="9">
        <f t="shared" si="1"/>
        <v>0</v>
      </c>
    </row>
    <row r="10" spans="1:7" x14ac:dyDescent="0.25">
      <c r="A10" s="89" t="s">
        <v>52</v>
      </c>
      <c r="B10" s="62">
        <v>0.61538461538461542</v>
      </c>
      <c r="C10" s="62">
        <v>0.92307692307692313</v>
      </c>
      <c r="D10" s="62">
        <v>0.96153846153846156</v>
      </c>
      <c r="E10" s="62">
        <v>0.92307692307692313</v>
      </c>
      <c r="F10" s="1">
        <f t="shared" si="0"/>
        <v>0.30769230769230771</v>
      </c>
      <c r="G10" s="9">
        <f t="shared" si="1"/>
        <v>-3.8461538461538436E-2</v>
      </c>
    </row>
    <row r="11" spans="1:7" x14ac:dyDescent="0.25">
      <c r="A11" s="89" t="s">
        <v>51</v>
      </c>
      <c r="B11" s="62">
        <v>0.92307692307692313</v>
      </c>
      <c r="C11" s="62">
        <v>0.96153846153846156</v>
      </c>
      <c r="D11" s="62">
        <v>1</v>
      </c>
      <c r="E11" s="62">
        <v>0.96153846153846156</v>
      </c>
      <c r="F11" s="1">
        <f t="shared" si="0"/>
        <v>3.8461538461538436E-2</v>
      </c>
      <c r="G11" s="9">
        <f t="shared" si="1"/>
        <v>-3.8461538461538436E-2</v>
      </c>
    </row>
    <row r="13" spans="1:7" ht="15" customHeight="1" x14ac:dyDescent="0.25">
      <c r="A13" s="209" t="s">
        <v>240</v>
      </c>
      <c r="B13" s="209"/>
      <c r="C13" s="209"/>
      <c r="D13" s="209"/>
      <c r="E13" s="209"/>
    </row>
    <row r="14" spans="1:7" x14ac:dyDescent="0.25">
      <c r="A14" s="209"/>
      <c r="B14" s="209"/>
      <c r="C14" s="209"/>
      <c r="D14" s="209"/>
      <c r="E14" s="209"/>
    </row>
    <row r="15" spans="1:7" x14ac:dyDescent="0.25">
      <c r="A15" s="209"/>
      <c r="B15" s="209"/>
      <c r="C15" s="209"/>
      <c r="D15" s="209"/>
      <c r="E15" s="209"/>
    </row>
    <row r="16" spans="1:7" x14ac:dyDescent="0.25">
      <c r="A16" s="209"/>
      <c r="B16" s="209"/>
      <c r="C16" s="209"/>
      <c r="D16" s="209"/>
      <c r="E16" s="209"/>
    </row>
    <row r="17" spans="1:10" x14ac:dyDescent="0.25">
      <c r="A17" s="209"/>
      <c r="B17" s="209"/>
      <c r="C17" s="209"/>
      <c r="D17" s="209"/>
      <c r="E17" s="209"/>
    </row>
    <row r="18" spans="1:10" x14ac:dyDescent="0.25">
      <c r="A18" s="209"/>
      <c r="B18" s="209"/>
      <c r="C18" s="209"/>
      <c r="D18" s="209"/>
      <c r="E18" s="209"/>
    </row>
    <row r="19" spans="1:10" x14ac:dyDescent="0.25">
      <c r="A19" s="209"/>
      <c r="B19" s="209"/>
      <c r="C19" s="209"/>
      <c r="D19" s="209"/>
      <c r="E19" s="209"/>
    </row>
    <row r="20" spans="1:10" x14ac:dyDescent="0.25">
      <c r="A20" s="209"/>
      <c r="B20" s="209"/>
      <c r="C20" s="209"/>
      <c r="D20" s="209"/>
      <c r="E20" s="209"/>
    </row>
    <row r="21" spans="1:10" ht="15" customHeight="1" x14ac:dyDescent="0.25">
      <c r="A21" s="209"/>
      <c r="B21" s="209"/>
      <c r="C21" s="209"/>
      <c r="D21" s="209"/>
      <c r="E21" s="209"/>
      <c r="F21" s="105"/>
    </row>
    <row r="22" spans="1:10" x14ac:dyDescent="0.25">
      <c r="A22" s="209"/>
      <c r="B22" s="209"/>
      <c r="C22" s="209"/>
      <c r="D22" s="209"/>
      <c r="E22" s="209"/>
      <c r="F22" s="105"/>
    </row>
    <row r="23" spans="1:10" x14ac:dyDescent="0.25">
      <c r="A23" s="209"/>
      <c r="B23" s="209"/>
      <c r="C23" s="209"/>
      <c r="D23" s="209"/>
      <c r="E23" s="209"/>
      <c r="F23" s="105"/>
    </row>
    <row r="24" spans="1:10" x14ac:dyDescent="0.25">
      <c r="A24" s="209"/>
      <c r="B24" s="209"/>
      <c r="C24" s="209"/>
      <c r="D24" s="209"/>
      <c r="E24" s="209"/>
      <c r="F24" s="105"/>
    </row>
    <row r="25" spans="1:10" x14ac:dyDescent="0.25">
      <c r="A25" s="209"/>
      <c r="B25" s="209"/>
      <c r="C25" s="209"/>
      <c r="D25" s="209"/>
      <c r="E25" s="209"/>
      <c r="F25" s="105"/>
    </row>
    <row r="26" spans="1:10" x14ac:dyDescent="0.25">
      <c r="A26" s="209"/>
      <c r="B26" s="209"/>
      <c r="C26" s="209"/>
      <c r="D26" s="209"/>
      <c r="E26" s="209"/>
      <c r="F26" s="105"/>
    </row>
    <row r="27" spans="1:10" x14ac:dyDescent="0.25">
      <c r="A27" s="209"/>
      <c r="B27" s="209"/>
      <c r="C27" s="209"/>
      <c r="D27" s="209"/>
      <c r="E27" s="209"/>
      <c r="F27" s="105"/>
    </row>
    <row r="28" spans="1:10" x14ac:dyDescent="0.25">
      <c r="A28" s="209"/>
      <c r="B28" s="209"/>
      <c r="C28" s="209"/>
      <c r="D28" s="209"/>
      <c r="E28" s="209"/>
      <c r="F28" s="105"/>
    </row>
    <row r="29" spans="1:10" x14ac:dyDescent="0.25">
      <c r="H29" s="193" t="s">
        <v>7</v>
      </c>
      <c r="I29" s="193"/>
      <c r="J29" s="193"/>
    </row>
    <row r="31" spans="1:10" x14ac:dyDescent="0.25">
      <c r="A31" s="162" t="s">
        <v>229</v>
      </c>
    </row>
  </sheetData>
  <mergeCells count="3">
    <mergeCell ref="H29:J29"/>
    <mergeCell ref="A1:E1"/>
    <mergeCell ref="A13:E28"/>
  </mergeCell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N36"/>
  <sheetViews>
    <sheetView topLeftCell="A4" workbookViewId="0">
      <selection activeCell="A11" sqref="A11:J30"/>
    </sheetView>
  </sheetViews>
  <sheetFormatPr defaultRowHeight="15" x14ac:dyDescent="0.25"/>
  <cols>
    <col min="1" max="1" width="13.140625" bestFit="1" customWidth="1"/>
  </cols>
  <sheetData>
    <row r="1" spans="1:13" x14ac:dyDescent="0.25">
      <c r="A1" s="192" t="s">
        <v>160</v>
      </c>
      <c r="B1" s="192"/>
      <c r="C1" s="192"/>
      <c r="D1" s="192"/>
      <c r="E1" s="192"/>
      <c r="F1" s="192"/>
      <c r="G1" s="192"/>
      <c r="H1" s="192"/>
      <c r="I1" s="192"/>
      <c r="J1" s="192"/>
      <c r="K1" s="192"/>
      <c r="L1" s="192"/>
      <c r="M1" s="192"/>
    </row>
    <row r="3" spans="1:13" x14ac:dyDescent="0.25">
      <c r="B3" s="5">
        <v>2010</v>
      </c>
      <c r="C3" s="5">
        <v>2011</v>
      </c>
      <c r="D3" s="5">
        <v>2012</v>
      </c>
      <c r="E3" s="5">
        <v>2013</v>
      </c>
      <c r="F3" s="5">
        <v>2014</v>
      </c>
      <c r="G3" s="5">
        <v>2015</v>
      </c>
      <c r="H3" s="5">
        <v>2016</v>
      </c>
    </row>
    <row r="4" spans="1:13" ht="15.75" x14ac:dyDescent="0.25">
      <c r="A4" s="5" t="s">
        <v>2</v>
      </c>
      <c r="B4" s="84">
        <v>0.76200000000000001</v>
      </c>
      <c r="C4" s="84">
        <v>0.81299999999999994</v>
      </c>
      <c r="D4" s="84">
        <v>0.8</v>
      </c>
      <c r="E4" s="84">
        <v>0.80769230769230771</v>
      </c>
      <c r="F4" s="84">
        <v>0.79500000000000004</v>
      </c>
      <c r="G4" s="85">
        <v>0.8195991091314031</v>
      </c>
      <c r="H4" s="85">
        <v>0.82618510158013547</v>
      </c>
      <c r="I4" s="9">
        <f>H4-G4</f>
        <v>6.5859924487323696E-3</v>
      </c>
      <c r="J4" s="9">
        <f>H4-B4</f>
        <v>6.4185101580135462E-2</v>
      </c>
      <c r="K4" s="1"/>
    </row>
    <row r="5" spans="1:13" ht="15.75" x14ac:dyDescent="0.25">
      <c r="A5" s="5" t="s">
        <v>3</v>
      </c>
      <c r="B5" s="84">
        <v>0.82</v>
      </c>
      <c r="C5" s="84">
        <v>0.83099999999999996</v>
      </c>
      <c r="D5" s="84">
        <v>0.84244562022339808</v>
      </c>
      <c r="E5" s="84">
        <v>0.82917139614074908</v>
      </c>
      <c r="F5" s="84">
        <v>0.83299999999999996</v>
      </c>
      <c r="G5" s="85">
        <v>0.85360360360360366</v>
      </c>
      <c r="H5" s="85">
        <v>0.84320360970107167</v>
      </c>
      <c r="I5" s="9">
        <f t="shared" ref="I5:I9" si="0">H5-G5</f>
        <v>-1.039999390253199E-2</v>
      </c>
      <c r="J5" s="9">
        <f>H5-B5</f>
        <v>2.3203609701071715E-2</v>
      </c>
      <c r="K5" s="1"/>
    </row>
    <row r="6" spans="1:13" ht="15.75" x14ac:dyDescent="0.25">
      <c r="A6" s="5" t="s">
        <v>4</v>
      </c>
      <c r="B6" s="84">
        <v>0.70299999999999996</v>
      </c>
      <c r="C6" s="84">
        <v>0.73899999999999999</v>
      </c>
      <c r="D6" s="84">
        <v>0.76229508196721307</v>
      </c>
      <c r="E6" s="84">
        <v>0.83933002481389574</v>
      </c>
      <c r="F6" s="84">
        <v>0.79200000000000004</v>
      </c>
      <c r="G6" s="85">
        <v>0.79548229548229543</v>
      </c>
      <c r="H6" s="85">
        <v>0.78580171358629136</v>
      </c>
      <c r="I6" s="9">
        <f t="shared" si="0"/>
        <v>-9.6805818960040702E-3</v>
      </c>
      <c r="J6" s="9">
        <f t="shared" ref="J6:J8" si="1">H6-B6</f>
        <v>8.2801713586291403E-2</v>
      </c>
      <c r="K6" s="1"/>
    </row>
    <row r="7" spans="1:13" ht="15.75" x14ac:dyDescent="0.25">
      <c r="A7" s="5" t="s">
        <v>5</v>
      </c>
      <c r="B7" s="84">
        <v>0.57199999999999995</v>
      </c>
      <c r="C7" s="84">
        <v>0.54900000000000004</v>
      </c>
      <c r="D7" s="84">
        <v>0.611353711790393</v>
      </c>
      <c r="E7" s="84">
        <v>0.64635193133047208</v>
      </c>
      <c r="F7" s="84">
        <v>0.63</v>
      </c>
      <c r="G7" s="85">
        <v>0.65818490245971162</v>
      </c>
      <c r="H7" s="85">
        <v>0.65646258503401356</v>
      </c>
      <c r="I7" s="9">
        <f t="shared" si="0"/>
        <v>-1.7223174256980611E-3</v>
      </c>
      <c r="J7" s="9">
        <f>H7-B7</f>
        <v>8.4462585034013604E-2</v>
      </c>
      <c r="K7" s="1"/>
    </row>
    <row r="8" spans="1:13" ht="15.75" x14ac:dyDescent="0.25">
      <c r="A8" s="5" t="s">
        <v>6</v>
      </c>
      <c r="B8" s="84">
        <v>0.80800000000000005</v>
      </c>
      <c r="C8" s="84">
        <v>0.86799999999999999</v>
      </c>
      <c r="D8" s="84">
        <v>0.8459821428571429</v>
      </c>
      <c r="E8" s="84">
        <v>0.80911062906724507</v>
      </c>
      <c r="F8" s="84">
        <v>0.84599999999999997</v>
      </c>
      <c r="G8" s="85">
        <v>0.86462882096069871</v>
      </c>
      <c r="H8" s="85">
        <v>0.84615384615384615</v>
      </c>
      <c r="I8" s="9">
        <f t="shared" si="0"/>
        <v>-1.8474974806852562E-2</v>
      </c>
      <c r="J8" s="9">
        <f t="shared" si="1"/>
        <v>3.8153846153846094E-2</v>
      </c>
      <c r="K8" s="1"/>
    </row>
    <row r="9" spans="1:13" ht="15.75" x14ac:dyDescent="0.25">
      <c r="A9" s="155" t="s">
        <v>135</v>
      </c>
      <c r="B9" s="84">
        <v>0.72649416909621001</v>
      </c>
      <c r="C9" s="84">
        <v>0.75498522895125597</v>
      </c>
      <c r="D9" s="84">
        <v>0.76556914393226705</v>
      </c>
      <c r="E9" s="84">
        <v>0.78959941198088901</v>
      </c>
      <c r="F9" s="84">
        <v>0.77518115942028998</v>
      </c>
      <c r="G9" s="85">
        <v>0.79254545454545455</v>
      </c>
      <c r="H9" s="85">
        <v>0.78489326765188838</v>
      </c>
      <c r="I9" s="9">
        <f t="shared" si="0"/>
        <v>-7.6521868935661708E-3</v>
      </c>
      <c r="J9" s="9">
        <f>H9-B9</f>
        <v>5.8399098555678375E-2</v>
      </c>
      <c r="K9" s="1"/>
    </row>
    <row r="11" spans="1:13" ht="15.75" customHeight="1" x14ac:dyDescent="0.25">
      <c r="A11" s="191" t="s">
        <v>233</v>
      </c>
      <c r="B11" s="191"/>
      <c r="C11" s="191"/>
      <c r="D11" s="191"/>
      <c r="E11" s="191"/>
      <c r="F11" s="191"/>
      <c r="G11" s="191"/>
      <c r="H11" s="191"/>
      <c r="I11" s="191"/>
      <c r="J11" s="191"/>
    </row>
    <row r="12" spans="1:13" ht="15.75" customHeight="1" x14ac:dyDescent="0.25">
      <c r="A12" s="191"/>
      <c r="B12" s="191"/>
      <c r="C12" s="191"/>
      <c r="D12" s="191"/>
      <c r="E12" s="191"/>
      <c r="F12" s="191"/>
      <c r="G12" s="191"/>
      <c r="H12" s="191"/>
      <c r="I12" s="191"/>
      <c r="J12" s="191"/>
    </row>
    <row r="13" spans="1:13" ht="15.75" customHeight="1" x14ac:dyDescent="0.25">
      <c r="A13" s="191"/>
      <c r="B13" s="191"/>
      <c r="C13" s="191"/>
      <c r="D13" s="191"/>
      <c r="E13" s="191"/>
      <c r="F13" s="191"/>
      <c r="G13" s="191"/>
      <c r="H13" s="191"/>
      <c r="I13" s="191"/>
      <c r="J13" s="191"/>
    </row>
    <row r="14" spans="1:13" ht="15.75" customHeight="1" x14ac:dyDescent="0.25">
      <c r="A14" s="191"/>
      <c r="B14" s="191"/>
      <c r="C14" s="191"/>
      <c r="D14" s="191"/>
      <c r="E14" s="191"/>
      <c r="F14" s="191"/>
      <c r="G14" s="191"/>
      <c r="H14" s="191"/>
      <c r="I14" s="191"/>
      <c r="J14" s="191"/>
    </row>
    <row r="15" spans="1:13" ht="15.75" customHeight="1" x14ac:dyDescent="0.25">
      <c r="A15" s="191"/>
      <c r="B15" s="191"/>
      <c r="C15" s="191"/>
      <c r="D15" s="191"/>
      <c r="E15" s="191"/>
      <c r="F15" s="191"/>
      <c r="G15" s="191"/>
      <c r="H15" s="191"/>
      <c r="I15" s="191"/>
      <c r="J15" s="191"/>
    </row>
    <row r="16" spans="1:13" ht="15.75" customHeight="1" x14ac:dyDescent="0.25">
      <c r="A16" s="191"/>
      <c r="B16" s="191"/>
      <c r="C16" s="191"/>
      <c r="D16" s="191"/>
      <c r="E16" s="191"/>
      <c r="F16" s="191"/>
      <c r="G16" s="191"/>
      <c r="H16" s="191"/>
      <c r="I16" s="191"/>
      <c r="J16" s="191"/>
    </row>
    <row r="17" spans="1:14" ht="15.75" customHeight="1" x14ac:dyDescent="0.25">
      <c r="A17" s="191"/>
      <c r="B17" s="191"/>
      <c r="C17" s="191"/>
      <c r="D17" s="191"/>
      <c r="E17" s="191"/>
      <c r="F17" s="191"/>
      <c r="G17" s="191"/>
      <c r="H17" s="191"/>
      <c r="I17" s="191"/>
      <c r="J17" s="191"/>
    </row>
    <row r="18" spans="1:14" ht="15.75" customHeight="1" x14ac:dyDescent="0.25">
      <c r="A18" s="191"/>
      <c r="B18" s="191"/>
      <c r="C18" s="191"/>
      <c r="D18" s="191"/>
      <c r="E18" s="191"/>
      <c r="F18" s="191"/>
      <c r="G18" s="191"/>
      <c r="H18" s="191"/>
      <c r="I18" s="191"/>
      <c r="J18" s="191"/>
    </row>
    <row r="19" spans="1:14" ht="15.75" customHeight="1" x14ac:dyDescent="0.25">
      <c r="A19" s="191"/>
      <c r="B19" s="191"/>
      <c r="C19" s="191"/>
      <c r="D19" s="191"/>
      <c r="E19" s="191"/>
      <c r="F19" s="191"/>
      <c r="G19" s="191"/>
      <c r="H19" s="191"/>
      <c r="I19" s="191"/>
      <c r="J19" s="191"/>
    </row>
    <row r="20" spans="1:14" ht="15.75" customHeight="1" x14ac:dyDescent="0.25">
      <c r="A20" s="191"/>
      <c r="B20" s="191"/>
      <c r="C20" s="191"/>
      <c r="D20" s="191"/>
      <c r="E20" s="191"/>
      <c r="F20" s="191"/>
      <c r="G20" s="191"/>
      <c r="H20" s="191"/>
      <c r="I20" s="191"/>
      <c r="J20" s="191"/>
    </row>
    <row r="21" spans="1:14" ht="15.75" customHeight="1" x14ac:dyDescent="0.25">
      <c r="A21" s="191"/>
      <c r="B21" s="191"/>
      <c r="C21" s="191"/>
      <c r="D21" s="191"/>
      <c r="E21" s="191"/>
      <c r="F21" s="191"/>
      <c r="G21" s="191"/>
      <c r="H21" s="191"/>
      <c r="I21" s="191"/>
      <c r="J21" s="191"/>
    </row>
    <row r="22" spans="1:14" ht="15.75" customHeight="1" x14ac:dyDescent="0.25">
      <c r="A22" s="191"/>
      <c r="B22" s="191"/>
      <c r="C22" s="191"/>
      <c r="D22" s="191"/>
      <c r="E22" s="191"/>
      <c r="F22" s="191"/>
      <c r="G22" s="191"/>
      <c r="H22" s="191"/>
      <c r="I22" s="191"/>
      <c r="J22" s="191"/>
    </row>
    <row r="23" spans="1:14" ht="15.75" customHeight="1" x14ac:dyDescent="0.25">
      <c r="A23" s="191"/>
      <c r="B23" s="191"/>
      <c r="C23" s="191"/>
      <c r="D23" s="191"/>
      <c r="E23" s="191"/>
      <c r="F23" s="191"/>
      <c r="G23" s="191"/>
      <c r="H23" s="191"/>
      <c r="I23" s="191"/>
      <c r="J23" s="191"/>
    </row>
    <row r="24" spans="1:14" ht="15.75" customHeight="1" x14ac:dyDescent="0.25">
      <c r="A24" s="191"/>
      <c r="B24" s="191"/>
      <c r="C24" s="191"/>
      <c r="D24" s="191"/>
      <c r="E24" s="191"/>
      <c r="F24" s="191"/>
      <c r="G24" s="191"/>
      <c r="H24" s="191"/>
      <c r="I24" s="191"/>
      <c r="J24" s="191"/>
    </row>
    <row r="25" spans="1:14" ht="15.75" customHeight="1" x14ac:dyDescent="0.25">
      <c r="A25" s="191"/>
      <c r="B25" s="191"/>
      <c r="C25" s="191"/>
      <c r="D25" s="191"/>
      <c r="E25" s="191"/>
      <c r="F25" s="191"/>
      <c r="G25" s="191"/>
      <c r="H25" s="191"/>
      <c r="I25" s="191"/>
      <c r="J25" s="191"/>
    </row>
    <row r="26" spans="1:14" ht="15.75" customHeight="1" x14ac:dyDescent="0.25">
      <c r="A26" s="191"/>
      <c r="B26" s="191"/>
      <c r="C26" s="191"/>
      <c r="D26" s="191"/>
      <c r="E26" s="191"/>
      <c r="F26" s="191"/>
      <c r="G26" s="191"/>
      <c r="H26" s="191"/>
      <c r="I26" s="191"/>
      <c r="J26" s="191"/>
    </row>
    <row r="27" spans="1:14" ht="15.75" customHeight="1" x14ac:dyDescent="0.25">
      <c r="A27" s="191"/>
      <c r="B27" s="191"/>
      <c r="C27" s="191"/>
      <c r="D27" s="191"/>
      <c r="E27" s="191"/>
      <c r="F27" s="191"/>
      <c r="G27" s="191"/>
      <c r="H27" s="191"/>
      <c r="I27" s="191"/>
      <c r="J27" s="191"/>
    </row>
    <row r="28" spans="1:14" ht="15.75" customHeight="1" x14ac:dyDescent="0.25">
      <c r="A28" s="191"/>
      <c r="B28" s="191"/>
      <c r="C28" s="191"/>
      <c r="D28" s="191"/>
      <c r="E28" s="191"/>
      <c r="F28" s="191"/>
      <c r="G28" s="191"/>
      <c r="H28" s="191"/>
      <c r="I28" s="191"/>
      <c r="J28" s="191"/>
    </row>
    <row r="29" spans="1:14" ht="15.75" customHeight="1" x14ac:dyDescent="0.25">
      <c r="A29" s="191"/>
      <c r="B29" s="191"/>
      <c r="C29" s="191"/>
      <c r="D29" s="191"/>
      <c r="E29" s="191"/>
      <c r="F29" s="191"/>
      <c r="G29" s="191"/>
      <c r="H29" s="191"/>
      <c r="I29" s="191"/>
      <c r="J29" s="191"/>
    </row>
    <row r="30" spans="1:14" ht="15.75" customHeight="1" x14ac:dyDescent="0.25">
      <c r="A30" s="191"/>
      <c r="B30" s="191"/>
      <c r="C30" s="191"/>
      <c r="D30" s="191"/>
      <c r="E30" s="191"/>
      <c r="F30" s="191"/>
      <c r="G30" s="191"/>
      <c r="H30" s="191"/>
      <c r="I30" s="191"/>
      <c r="J30" s="191"/>
    </row>
    <row r="31" spans="1:14" ht="15.75" x14ac:dyDescent="0.25">
      <c r="A31" s="7"/>
      <c r="B31" s="8"/>
      <c r="C31" s="8"/>
      <c r="D31" s="8"/>
      <c r="E31" s="8"/>
      <c r="F31" s="8"/>
    </row>
    <row r="32" spans="1:14" x14ac:dyDescent="0.25">
      <c r="K32" s="10"/>
      <c r="L32" s="193" t="s">
        <v>7</v>
      </c>
      <c r="M32" s="193"/>
      <c r="N32" s="193"/>
    </row>
    <row r="33" spans="1:14" x14ac:dyDescent="0.25">
      <c r="K33" s="10"/>
      <c r="L33" s="11"/>
      <c r="M33" s="11"/>
      <c r="N33" s="11"/>
    </row>
    <row r="34" spans="1:14" x14ac:dyDescent="0.25">
      <c r="K34" s="10"/>
      <c r="L34" s="11"/>
      <c r="M34" s="11"/>
      <c r="N34" s="11"/>
    </row>
    <row r="35" spans="1:14" x14ac:dyDescent="0.25">
      <c r="K35" s="10"/>
      <c r="L35" s="11"/>
      <c r="M35" s="11"/>
      <c r="N35" s="11"/>
    </row>
    <row r="36" spans="1:14" x14ac:dyDescent="0.25">
      <c r="A36" s="162" t="s">
        <v>155</v>
      </c>
    </row>
  </sheetData>
  <mergeCells count="3">
    <mergeCell ref="A11:J30"/>
    <mergeCell ref="A1:M1"/>
    <mergeCell ref="L32:N32"/>
  </mergeCells>
  <pageMargins left="0.511811024" right="0.511811024" top="0.78740157499999996" bottom="0.78740157499999996" header="0.31496062000000002" footer="0.31496062000000002"/>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Y64"/>
  <sheetViews>
    <sheetView topLeftCell="C1" workbookViewId="0">
      <selection activeCell="Y36" sqref="Y36"/>
    </sheetView>
  </sheetViews>
  <sheetFormatPr defaultRowHeight="15" x14ac:dyDescent="0.25"/>
  <cols>
    <col min="1" max="1" width="15.28515625" customWidth="1"/>
    <col min="8" max="8" width="10.140625" bestFit="1" customWidth="1"/>
    <col min="12" max="12" width="13.140625" bestFit="1" customWidth="1"/>
    <col min="25" max="25" width="12.42578125" bestFit="1" customWidth="1"/>
    <col min="26" max="26" width="14.28515625" customWidth="1"/>
    <col min="29" max="29" width="13.7109375" customWidth="1"/>
  </cols>
  <sheetData>
    <row r="1" spans="1:25" x14ac:dyDescent="0.25">
      <c r="A1" s="192" t="s">
        <v>184</v>
      </c>
      <c r="B1" s="192"/>
      <c r="C1" s="192"/>
      <c r="D1" s="192"/>
      <c r="E1" s="192"/>
      <c r="F1" s="192"/>
      <c r="G1" s="192"/>
      <c r="H1" s="192"/>
      <c r="I1" s="192"/>
      <c r="J1" s="192"/>
      <c r="K1" s="192"/>
      <c r="L1" s="192"/>
      <c r="M1" s="192"/>
      <c r="N1" s="192"/>
      <c r="O1" s="192"/>
    </row>
    <row r="4" spans="1:25" ht="24" x14ac:dyDescent="0.25">
      <c r="A4" s="170" t="s">
        <v>223</v>
      </c>
      <c r="B4" s="25">
        <v>0.189873417721519</v>
      </c>
      <c r="C4" s="63">
        <v>15</v>
      </c>
      <c r="D4">
        <v>79</v>
      </c>
      <c r="E4" s="1">
        <f>C4/D4</f>
        <v>0.189873417721519</v>
      </c>
      <c r="U4" s="204" t="s">
        <v>231</v>
      </c>
      <c r="V4" s="210"/>
      <c r="W4" s="210"/>
      <c r="X4" s="210"/>
      <c r="Y4" s="210"/>
    </row>
    <row r="5" spans="1:25" x14ac:dyDescent="0.25">
      <c r="A5" s="170" t="s">
        <v>224</v>
      </c>
      <c r="B5" s="80">
        <v>0.51063829787234039</v>
      </c>
      <c r="C5" s="63">
        <v>72</v>
      </c>
      <c r="D5">
        <v>141</v>
      </c>
      <c r="E5" s="1">
        <f>C5/D5</f>
        <v>0.51063829787234039</v>
      </c>
      <c r="U5" s="210"/>
      <c r="V5" s="210"/>
      <c r="W5" s="210"/>
      <c r="X5" s="210"/>
      <c r="Y5" s="210"/>
    </row>
    <row r="6" spans="1:25" ht="15.75" thickBot="1" x14ac:dyDescent="0.3">
      <c r="A6" s="173" t="s">
        <v>222</v>
      </c>
      <c r="B6" s="128">
        <v>0.44715447154471544</v>
      </c>
      <c r="C6" s="63">
        <v>110</v>
      </c>
      <c r="D6">
        <v>246</v>
      </c>
      <c r="E6" s="1">
        <f t="shared" ref="E6:E29" si="0">C6/D6</f>
        <v>0.44715447154471544</v>
      </c>
      <c r="U6" s="210"/>
      <c r="V6" s="210"/>
      <c r="W6" s="210"/>
      <c r="X6" s="210"/>
      <c r="Y6" s="210"/>
    </row>
    <row r="7" spans="1:25" x14ac:dyDescent="0.25">
      <c r="A7" s="171" t="s">
        <v>230</v>
      </c>
      <c r="B7" s="172">
        <v>0.21016949152542372</v>
      </c>
      <c r="C7" s="63">
        <v>62</v>
      </c>
      <c r="D7">
        <v>295</v>
      </c>
      <c r="E7" s="1">
        <f t="shared" si="0"/>
        <v>0.21016949152542372</v>
      </c>
      <c r="U7" s="210"/>
      <c r="V7" s="210"/>
      <c r="W7" s="210"/>
      <c r="X7" s="210"/>
      <c r="Y7" s="210"/>
    </row>
    <row r="8" spans="1:25" ht="24" x14ac:dyDescent="0.25">
      <c r="A8" s="170" t="s">
        <v>221</v>
      </c>
      <c r="B8" s="80">
        <v>0.50301810865191143</v>
      </c>
      <c r="C8" s="63">
        <v>250</v>
      </c>
      <c r="D8">
        <v>497</v>
      </c>
      <c r="E8" s="1">
        <f t="shared" si="0"/>
        <v>0.50301810865191143</v>
      </c>
      <c r="U8" s="210"/>
      <c r="V8" s="210"/>
      <c r="W8" s="210"/>
      <c r="X8" s="210"/>
      <c r="Y8" s="210"/>
    </row>
    <row r="9" spans="1:25" ht="15.75" thickBot="1" x14ac:dyDescent="0.3">
      <c r="A9" s="173" t="s">
        <v>220</v>
      </c>
      <c r="B9" s="174">
        <v>1</v>
      </c>
      <c r="C9" s="177">
        <v>399</v>
      </c>
      <c r="D9">
        <v>399</v>
      </c>
      <c r="E9" s="1">
        <f t="shared" si="0"/>
        <v>1</v>
      </c>
      <c r="U9" s="210"/>
      <c r="V9" s="210"/>
      <c r="W9" s="210"/>
      <c r="X9" s="210"/>
      <c r="Y9" s="210"/>
    </row>
    <row r="10" spans="1:25" x14ac:dyDescent="0.25">
      <c r="A10" s="170" t="s">
        <v>219</v>
      </c>
      <c r="B10" s="80">
        <v>0.84651162790697676</v>
      </c>
      <c r="C10" s="63">
        <v>546</v>
      </c>
      <c r="D10">
        <v>645</v>
      </c>
      <c r="E10" s="1">
        <f t="shared" si="0"/>
        <v>0.84651162790697676</v>
      </c>
      <c r="U10" s="210"/>
      <c r="V10" s="210"/>
      <c r="W10" s="210"/>
      <c r="X10" s="210"/>
      <c r="Y10" s="210"/>
    </row>
    <row r="11" spans="1:25" x14ac:dyDescent="0.25">
      <c r="A11" s="170" t="s">
        <v>218</v>
      </c>
      <c r="B11" s="25">
        <v>0.38043478260869568</v>
      </c>
      <c r="C11" s="63">
        <v>35</v>
      </c>
      <c r="D11">
        <v>92</v>
      </c>
      <c r="E11" s="1">
        <f t="shared" si="0"/>
        <v>0.38043478260869568</v>
      </c>
      <c r="U11" s="210"/>
      <c r="V11" s="210"/>
      <c r="W11" s="210"/>
      <c r="X11" s="210"/>
      <c r="Y11" s="210"/>
    </row>
    <row r="12" spans="1:25" x14ac:dyDescent="0.25">
      <c r="A12" s="170" t="s">
        <v>217</v>
      </c>
      <c r="B12" s="178">
        <v>0.11371629542790153</v>
      </c>
      <c r="C12" s="179">
        <v>97</v>
      </c>
      <c r="D12">
        <v>853</v>
      </c>
      <c r="E12" s="1">
        <f t="shared" si="0"/>
        <v>0.11371629542790153</v>
      </c>
      <c r="U12" s="210"/>
      <c r="V12" s="210"/>
      <c r="W12" s="210"/>
      <c r="X12" s="210"/>
      <c r="Y12" s="210"/>
    </row>
    <row r="13" spans="1:25" ht="15.75" thickBot="1" x14ac:dyDescent="0.3">
      <c r="A13" s="173" t="s">
        <v>216</v>
      </c>
      <c r="B13" s="175">
        <v>0.62820512820512819</v>
      </c>
      <c r="C13" s="63">
        <v>49</v>
      </c>
      <c r="D13">
        <v>78</v>
      </c>
      <c r="E13" s="1">
        <f t="shared" si="0"/>
        <v>0.62820512820512819</v>
      </c>
      <c r="U13" s="210"/>
      <c r="V13" s="210"/>
      <c r="W13" s="210"/>
      <c r="X13" s="210"/>
      <c r="Y13" s="210"/>
    </row>
    <row r="14" spans="1:25" x14ac:dyDescent="0.25">
      <c r="A14" s="170" t="s">
        <v>215</v>
      </c>
      <c r="B14" s="78">
        <v>1</v>
      </c>
      <c r="C14" s="177">
        <v>75</v>
      </c>
      <c r="D14">
        <v>75</v>
      </c>
      <c r="E14" s="1">
        <f t="shared" si="0"/>
        <v>1</v>
      </c>
      <c r="U14" s="210"/>
      <c r="V14" s="210"/>
      <c r="W14" s="210"/>
      <c r="X14" s="210"/>
      <c r="Y14" s="210"/>
    </row>
    <row r="15" spans="1:25" ht="24" x14ac:dyDescent="0.25">
      <c r="A15" s="170" t="s">
        <v>214</v>
      </c>
      <c r="B15" s="25">
        <v>0.43113772455089822</v>
      </c>
      <c r="C15" s="63">
        <v>72</v>
      </c>
      <c r="D15">
        <v>167</v>
      </c>
      <c r="E15" s="1">
        <f t="shared" si="0"/>
        <v>0.43113772455089822</v>
      </c>
      <c r="U15" s="210"/>
      <c r="V15" s="210"/>
      <c r="W15" s="210"/>
      <c r="X15" s="210"/>
      <c r="Y15" s="210"/>
    </row>
    <row r="16" spans="1:25" x14ac:dyDescent="0.25">
      <c r="A16" s="170" t="s">
        <v>213</v>
      </c>
      <c r="B16" s="25">
        <v>0.24553571428571427</v>
      </c>
      <c r="C16" s="63">
        <v>55</v>
      </c>
      <c r="D16">
        <v>224</v>
      </c>
      <c r="E16" s="1">
        <f t="shared" si="0"/>
        <v>0.24553571428571427</v>
      </c>
      <c r="U16" s="210"/>
      <c r="V16" s="210"/>
      <c r="W16" s="210"/>
      <c r="X16" s="210"/>
      <c r="Y16" s="210"/>
    </row>
    <row r="17" spans="1:25" x14ac:dyDescent="0.25">
      <c r="A17" s="170" t="s">
        <v>212</v>
      </c>
      <c r="B17" s="25">
        <v>0.46486486486486489</v>
      </c>
      <c r="C17" s="63">
        <v>86</v>
      </c>
      <c r="D17">
        <v>185</v>
      </c>
      <c r="E17" s="1">
        <f t="shared" si="0"/>
        <v>0.46486486486486489</v>
      </c>
      <c r="U17" s="210"/>
      <c r="V17" s="210"/>
      <c r="W17" s="210"/>
      <c r="X17" s="210"/>
      <c r="Y17" s="210"/>
    </row>
    <row r="18" spans="1:25" x14ac:dyDescent="0.25">
      <c r="A18" s="170" t="s">
        <v>211</v>
      </c>
      <c r="B18" s="25">
        <v>0.2914798206278027</v>
      </c>
      <c r="C18" s="63">
        <v>65</v>
      </c>
      <c r="D18">
        <v>223</v>
      </c>
      <c r="E18" s="1">
        <f t="shared" si="0"/>
        <v>0.2914798206278027</v>
      </c>
      <c r="U18" s="210"/>
      <c r="V18" s="210"/>
      <c r="W18" s="210"/>
      <c r="X18" s="210"/>
      <c r="Y18" s="210"/>
    </row>
    <row r="19" spans="1:25" x14ac:dyDescent="0.25">
      <c r="A19" s="170" t="s">
        <v>210</v>
      </c>
      <c r="B19" s="25">
        <v>0.33640552995391704</v>
      </c>
      <c r="C19" s="63">
        <v>73</v>
      </c>
      <c r="D19">
        <v>217</v>
      </c>
      <c r="E19" s="1">
        <f t="shared" si="0"/>
        <v>0.33640552995391704</v>
      </c>
      <c r="U19" s="210"/>
      <c r="V19" s="210"/>
      <c r="W19" s="210"/>
      <c r="X19" s="210"/>
      <c r="Y19" s="210"/>
    </row>
    <row r="20" spans="1:25" x14ac:dyDescent="0.25">
      <c r="A20" s="170" t="s">
        <v>209</v>
      </c>
      <c r="B20" s="78">
        <v>1</v>
      </c>
      <c r="C20" s="177">
        <v>184</v>
      </c>
      <c r="D20">
        <v>184</v>
      </c>
      <c r="E20" s="1">
        <f t="shared" si="0"/>
        <v>1</v>
      </c>
      <c r="U20" s="210"/>
      <c r="V20" s="210"/>
      <c r="W20" s="210"/>
      <c r="X20" s="210"/>
      <c r="Y20" s="210"/>
    </row>
    <row r="21" spans="1:25" x14ac:dyDescent="0.25">
      <c r="A21" s="170" t="s">
        <v>208</v>
      </c>
      <c r="B21" s="178">
        <v>0.10071942446043165</v>
      </c>
      <c r="C21" s="179">
        <v>42</v>
      </c>
      <c r="D21">
        <v>417</v>
      </c>
      <c r="E21" s="1">
        <f t="shared" si="0"/>
        <v>0.10071942446043165</v>
      </c>
      <c r="U21" s="210"/>
      <c r="V21" s="210"/>
      <c r="W21" s="210"/>
      <c r="X21" s="210"/>
      <c r="Y21" s="210"/>
    </row>
    <row r="22" spans="1:25" ht="15.75" thickBot="1" x14ac:dyDescent="0.3">
      <c r="A22" s="173" t="s">
        <v>207</v>
      </c>
      <c r="B22" s="128">
        <v>0.46078431372549017</v>
      </c>
      <c r="C22" s="63">
        <v>47</v>
      </c>
      <c r="D22">
        <v>102</v>
      </c>
      <c r="E22" s="1">
        <f t="shared" si="0"/>
        <v>0.46078431372549017</v>
      </c>
      <c r="U22" s="210"/>
      <c r="V22" s="210"/>
      <c r="W22" s="210"/>
      <c r="X22" s="210"/>
      <c r="Y22" s="210"/>
    </row>
    <row r="23" spans="1:25" x14ac:dyDescent="0.25">
      <c r="A23" s="170" t="s">
        <v>206</v>
      </c>
      <c r="B23" s="80">
        <v>0.70503597122302153</v>
      </c>
      <c r="C23" s="63">
        <v>98</v>
      </c>
      <c r="D23">
        <v>139</v>
      </c>
      <c r="E23" s="1">
        <f t="shared" si="0"/>
        <v>0.70503597122302153</v>
      </c>
      <c r="U23" s="210"/>
      <c r="V23" s="210"/>
      <c r="W23" s="210"/>
      <c r="X23" s="210"/>
      <c r="Y23" s="210"/>
    </row>
    <row r="24" spans="1:25" x14ac:dyDescent="0.25">
      <c r="A24" s="170" t="s">
        <v>204</v>
      </c>
      <c r="B24" s="78">
        <v>1</v>
      </c>
      <c r="C24" s="177">
        <v>15</v>
      </c>
      <c r="D24">
        <v>15</v>
      </c>
      <c r="E24" s="1">
        <f t="shared" si="0"/>
        <v>1</v>
      </c>
      <c r="U24" s="210"/>
      <c r="V24" s="210"/>
      <c r="W24" s="210"/>
      <c r="X24" s="210"/>
      <c r="Y24" s="210"/>
    </row>
    <row r="25" spans="1:25" x14ac:dyDescent="0.25">
      <c r="A25" s="170" t="s">
        <v>205</v>
      </c>
      <c r="B25" s="78">
        <v>1</v>
      </c>
      <c r="C25" s="177">
        <v>52</v>
      </c>
      <c r="D25">
        <v>52</v>
      </c>
      <c r="E25" s="1">
        <f t="shared" si="0"/>
        <v>1</v>
      </c>
      <c r="U25" s="210"/>
      <c r="V25" s="210"/>
      <c r="W25" s="210"/>
      <c r="X25" s="210"/>
      <c r="Y25" s="210"/>
    </row>
    <row r="26" spans="1:25" x14ac:dyDescent="0.25">
      <c r="A26" s="170" t="s">
        <v>203</v>
      </c>
      <c r="B26" s="25">
        <v>0.44444444444444442</v>
      </c>
      <c r="C26" s="63">
        <v>64</v>
      </c>
      <c r="D26">
        <v>144</v>
      </c>
      <c r="E26" s="1">
        <f t="shared" si="0"/>
        <v>0.44444444444444442</v>
      </c>
      <c r="U26" s="210"/>
      <c r="V26" s="210"/>
      <c r="W26" s="210"/>
      <c r="X26" s="210"/>
      <c r="Y26" s="210"/>
    </row>
    <row r="27" spans="1:25" x14ac:dyDescent="0.25">
      <c r="A27" s="170" t="s">
        <v>201</v>
      </c>
      <c r="B27" s="25">
        <v>0.25806451612903225</v>
      </c>
      <c r="C27" s="63">
        <v>16</v>
      </c>
      <c r="D27">
        <v>62</v>
      </c>
      <c r="E27" s="1">
        <f t="shared" si="0"/>
        <v>0.25806451612903225</v>
      </c>
      <c r="U27" s="210"/>
      <c r="V27" s="210"/>
      <c r="W27" s="210"/>
      <c r="X27" s="210"/>
      <c r="Y27" s="210"/>
    </row>
    <row r="28" spans="1:25" x14ac:dyDescent="0.25">
      <c r="A28" s="170" t="s">
        <v>202</v>
      </c>
      <c r="B28" s="181">
        <v>0</v>
      </c>
      <c r="C28" s="180">
        <v>0</v>
      </c>
      <c r="D28">
        <v>16</v>
      </c>
      <c r="E28" s="1">
        <f t="shared" si="0"/>
        <v>0</v>
      </c>
      <c r="U28" s="210"/>
      <c r="V28" s="210"/>
      <c r="W28" s="210"/>
      <c r="X28" s="210"/>
      <c r="Y28" s="210"/>
    </row>
    <row r="29" spans="1:25" ht="15.75" thickBot="1" x14ac:dyDescent="0.3">
      <c r="A29" s="75" t="s">
        <v>200</v>
      </c>
      <c r="B29" s="79">
        <v>0.95454545454545459</v>
      </c>
      <c r="C29" s="63">
        <v>21</v>
      </c>
      <c r="D29">
        <v>22</v>
      </c>
      <c r="E29" s="1">
        <f t="shared" si="0"/>
        <v>0.95454545454545459</v>
      </c>
      <c r="U29" s="210"/>
      <c r="V29" s="210"/>
      <c r="W29" s="210"/>
      <c r="X29" s="210"/>
      <c r="Y29" s="210"/>
    </row>
    <row r="30" spans="1:25" ht="15.75" thickBot="1" x14ac:dyDescent="0.3">
      <c r="A30" s="76" t="s">
        <v>135</v>
      </c>
      <c r="B30" s="77">
        <v>0.46687017417848808</v>
      </c>
      <c r="C30" s="63">
        <f>SUM(C4:C29)</f>
        <v>2600</v>
      </c>
      <c r="D30" s="176">
        <f>SUM(D4:D29)</f>
        <v>5569</v>
      </c>
      <c r="E30" s="1">
        <f>C30/D30</f>
        <v>0.46687017417848808</v>
      </c>
    </row>
    <row r="33" spans="1:9" x14ac:dyDescent="0.25">
      <c r="G33" s="193" t="s">
        <v>7</v>
      </c>
      <c r="H33" s="193"/>
      <c r="I33" s="193"/>
    </row>
    <row r="36" spans="1:9" x14ac:dyDescent="0.25">
      <c r="A36" s="162" t="s">
        <v>176</v>
      </c>
    </row>
    <row r="39" spans="1:9" x14ac:dyDescent="0.25">
      <c r="A39" s="195" t="s">
        <v>177</v>
      </c>
      <c r="B39" s="211"/>
      <c r="C39" s="211"/>
      <c r="D39" s="211"/>
      <c r="E39" s="211"/>
    </row>
    <row r="40" spans="1:9" x14ac:dyDescent="0.25">
      <c r="A40" s="211"/>
      <c r="B40" s="211"/>
      <c r="C40" s="211"/>
      <c r="D40" s="211"/>
      <c r="E40" s="211"/>
    </row>
    <row r="41" spans="1:9" x14ac:dyDescent="0.25">
      <c r="A41" s="211"/>
      <c r="B41" s="211"/>
      <c r="C41" s="211"/>
      <c r="D41" s="211"/>
      <c r="E41" s="211"/>
    </row>
    <row r="42" spans="1:9" x14ac:dyDescent="0.25">
      <c r="A42" s="211"/>
      <c r="B42" s="211"/>
      <c r="C42" s="211"/>
      <c r="D42" s="211"/>
      <c r="E42" s="211"/>
    </row>
    <row r="43" spans="1:9" x14ac:dyDescent="0.25">
      <c r="A43" s="211"/>
      <c r="B43" s="211"/>
      <c r="C43" s="211"/>
      <c r="D43" s="211"/>
      <c r="E43" s="211"/>
    </row>
    <row r="44" spans="1:9" x14ac:dyDescent="0.25">
      <c r="A44" s="211"/>
      <c r="B44" s="211"/>
      <c r="C44" s="211"/>
      <c r="D44" s="211"/>
      <c r="E44" s="211"/>
    </row>
    <row r="45" spans="1:9" x14ac:dyDescent="0.25">
      <c r="A45" s="211"/>
      <c r="B45" s="211"/>
      <c r="C45" s="211"/>
      <c r="D45" s="211"/>
      <c r="E45" s="211"/>
    </row>
    <row r="46" spans="1:9" x14ac:dyDescent="0.25">
      <c r="A46" s="211"/>
      <c r="B46" s="211"/>
      <c r="C46" s="211"/>
      <c r="D46" s="211"/>
      <c r="E46" s="211"/>
    </row>
    <row r="47" spans="1:9" x14ac:dyDescent="0.25">
      <c r="A47" s="211"/>
      <c r="B47" s="211"/>
      <c r="C47" s="211"/>
      <c r="D47" s="211"/>
      <c r="E47" s="211"/>
    </row>
    <row r="48" spans="1:9" x14ac:dyDescent="0.25">
      <c r="A48" s="211"/>
      <c r="B48" s="211"/>
      <c r="C48" s="211"/>
      <c r="D48" s="211"/>
      <c r="E48" s="211"/>
    </row>
    <row r="49" spans="1:5" x14ac:dyDescent="0.25">
      <c r="A49" s="211"/>
      <c r="B49" s="211"/>
      <c r="C49" s="211"/>
      <c r="D49" s="211"/>
      <c r="E49" s="211"/>
    </row>
    <row r="50" spans="1:5" x14ac:dyDescent="0.25">
      <c r="A50" s="211"/>
      <c r="B50" s="211"/>
      <c r="C50" s="211"/>
      <c r="D50" s="211"/>
      <c r="E50" s="211"/>
    </row>
    <row r="51" spans="1:5" x14ac:dyDescent="0.25">
      <c r="A51" s="211"/>
      <c r="B51" s="211"/>
      <c r="C51" s="211"/>
      <c r="D51" s="211"/>
      <c r="E51" s="211"/>
    </row>
    <row r="52" spans="1:5" x14ac:dyDescent="0.25">
      <c r="A52" s="211"/>
      <c r="B52" s="211"/>
      <c r="C52" s="211"/>
      <c r="D52" s="211"/>
      <c r="E52" s="211"/>
    </row>
    <row r="53" spans="1:5" x14ac:dyDescent="0.25">
      <c r="A53" s="211"/>
      <c r="B53" s="211"/>
      <c r="C53" s="211"/>
      <c r="D53" s="211"/>
      <c r="E53" s="211"/>
    </row>
    <row r="54" spans="1:5" x14ac:dyDescent="0.25">
      <c r="A54" s="211"/>
      <c r="B54" s="211"/>
      <c r="C54" s="211"/>
      <c r="D54" s="211"/>
      <c r="E54" s="211"/>
    </row>
    <row r="55" spans="1:5" x14ac:dyDescent="0.25">
      <c r="A55" s="211"/>
      <c r="B55" s="211"/>
      <c r="C55" s="211"/>
      <c r="D55" s="211"/>
      <c r="E55" s="211"/>
    </row>
    <row r="56" spans="1:5" x14ac:dyDescent="0.25">
      <c r="A56" s="211"/>
      <c r="B56" s="211"/>
      <c r="C56" s="211"/>
      <c r="D56" s="211"/>
      <c r="E56" s="211"/>
    </row>
    <row r="57" spans="1:5" x14ac:dyDescent="0.25">
      <c r="A57" s="211"/>
      <c r="B57" s="211"/>
      <c r="C57" s="211"/>
      <c r="D57" s="211"/>
      <c r="E57" s="211"/>
    </row>
    <row r="58" spans="1:5" x14ac:dyDescent="0.25">
      <c r="A58" s="211"/>
      <c r="B58" s="211"/>
      <c r="C58" s="211"/>
      <c r="D58" s="211"/>
      <c r="E58" s="211"/>
    </row>
    <row r="59" spans="1:5" x14ac:dyDescent="0.25">
      <c r="A59" s="211"/>
      <c r="B59" s="211"/>
      <c r="C59" s="211"/>
      <c r="D59" s="211"/>
      <c r="E59" s="211"/>
    </row>
    <row r="60" spans="1:5" x14ac:dyDescent="0.25">
      <c r="A60" s="211"/>
      <c r="B60" s="211"/>
      <c r="C60" s="211"/>
      <c r="D60" s="211"/>
      <c r="E60" s="211"/>
    </row>
    <row r="61" spans="1:5" x14ac:dyDescent="0.25">
      <c r="A61" s="211"/>
      <c r="B61" s="211"/>
      <c r="C61" s="211"/>
      <c r="D61" s="211"/>
      <c r="E61" s="211"/>
    </row>
    <row r="62" spans="1:5" x14ac:dyDescent="0.25">
      <c r="A62" s="211"/>
      <c r="B62" s="211"/>
      <c r="C62" s="211"/>
      <c r="D62" s="211"/>
      <c r="E62" s="211"/>
    </row>
    <row r="63" spans="1:5" x14ac:dyDescent="0.25">
      <c r="A63" s="211"/>
      <c r="B63" s="211"/>
      <c r="C63" s="211"/>
      <c r="D63" s="211"/>
      <c r="E63" s="211"/>
    </row>
    <row r="64" spans="1:5" x14ac:dyDescent="0.25">
      <c r="A64" s="211"/>
      <c r="B64" s="211"/>
      <c r="C64" s="211"/>
      <c r="D64" s="211"/>
      <c r="E64" s="211"/>
    </row>
  </sheetData>
  <sortState ref="U107:Y112">
    <sortCondition descending="1" ref="U106"/>
  </sortState>
  <mergeCells count="4">
    <mergeCell ref="A1:O1"/>
    <mergeCell ref="U4:Y29"/>
    <mergeCell ref="A39:E64"/>
    <mergeCell ref="G33:I33"/>
  </mergeCells>
  <conditionalFormatting sqref="B4:B29">
    <cfRule type="cellIs" dxfId="17" priority="1" operator="greaterThan">
      <formula>$B$30</formula>
    </cfRule>
  </conditionalFormatting>
  <pageMargins left="0.511811024" right="0.511811024" top="0.78740157499999996" bottom="0.78740157499999996" header="0.31496062000000002" footer="0.31496062000000002"/>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64"/>
  <sheetViews>
    <sheetView topLeftCell="A37" workbookViewId="0">
      <selection activeCell="P48" sqref="P48"/>
    </sheetView>
  </sheetViews>
  <sheetFormatPr defaultRowHeight="15" x14ac:dyDescent="0.25"/>
  <cols>
    <col min="1" max="1" width="7.42578125" customWidth="1"/>
    <col min="2" max="2" width="14.5703125" customWidth="1"/>
    <col min="3" max="3" width="13.7109375" customWidth="1"/>
    <col min="4" max="4" width="15.42578125" customWidth="1"/>
    <col min="5" max="5" width="14.7109375" customWidth="1"/>
    <col min="6" max="6" width="15.28515625" customWidth="1"/>
    <col min="7" max="7" width="15.140625" customWidth="1"/>
    <col min="8" max="8" width="14.28515625" customWidth="1"/>
    <col min="9" max="9" width="14.85546875" customWidth="1"/>
    <col min="10" max="10" width="15.28515625" customWidth="1"/>
    <col min="11" max="11" width="14.42578125" customWidth="1"/>
    <col min="12" max="12" width="15.7109375" customWidth="1"/>
    <col min="13" max="13" width="17.42578125" customWidth="1"/>
    <col min="14" max="14" width="14.140625" customWidth="1"/>
    <col min="15" max="15" width="4" customWidth="1"/>
    <col min="16" max="16" width="6.140625" bestFit="1" customWidth="1"/>
    <col min="17" max="17" width="5.140625" bestFit="1" customWidth="1"/>
    <col min="18" max="18" width="6.140625" bestFit="1" customWidth="1"/>
  </cols>
  <sheetData>
    <row r="1" spans="1:18" x14ac:dyDescent="0.25">
      <c r="A1" s="192" t="s">
        <v>158</v>
      </c>
      <c r="B1" s="192"/>
      <c r="C1" s="192"/>
      <c r="D1" s="192"/>
      <c r="E1" s="192"/>
      <c r="F1" s="192"/>
      <c r="G1" s="192"/>
      <c r="H1" s="192"/>
      <c r="I1" s="192"/>
      <c r="J1" s="192"/>
    </row>
    <row r="3" spans="1:18" x14ac:dyDescent="0.25">
      <c r="B3" s="63"/>
      <c r="C3" s="63"/>
      <c r="D3" s="63"/>
      <c r="E3" s="63"/>
      <c r="F3" s="63"/>
      <c r="G3" s="63"/>
      <c r="H3" s="63"/>
      <c r="I3" s="63"/>
      <c r="J3" s="63"/>
      <c r="K3" s="63"/>
      <c r="L3" s="63"/>
    </row>
    <row r="4" spans="1:18" ht="61.5" thickBot="1" x14ac:dyDescent="0.3">
      <c r="A4" s="152" t="s">
        <v>150</v>
      </c>
      <c r="B4" s="149" t="s">
        <v>136</v>
      </c>
      <c r="C4" s="150" t="s">
        <v>137</v>
      </c>
      <c r="D4" s="150" t="s">
        <v>138</v>
      </c>
      <c r="E4" s="150" t="s">
        <v>139</v>
      </c>
      <c r="F4" s="150" t="s">
        <v>140</v>
      </c>
      <c r="G4" s="150" t="s">
        <v>141</v>
      </c>
      <c r="H4" s="150" t="s">
        <v>142</v>
      </c>
      <c r="I4" s="150" t="s">
        <v>143</v>
      </c>
      <c r="J4" s="150" t="s">
        <v>144</v>
      </c>
      <c r="K4" s="150" t="s">
        <v>145</v>
      </c>
      <c r="L4" s="150" t="s">
        <v>151</v>
      </c>
      <c r="M4" s="150" t="s">
        <v>152</v>
      </c>
      <c r="N4" s="151" t="s">
        <v>149</v>
      </c>
      <c r="P4" t="s">
        <v>1</v>
      </c>
      <c r="Q4" t="s">
        <v>0</v>
      </c>
    </row>
    <row r="5" spans="1:18" x14ac:dyDescent="0.25">
      <c r="A5" s="142" t="s">
        <v>73</v>
      </c>
      <c r="B5" s="133">
        <v>6</v>
      </c>
      <c r="C5" s="134">
        <v>6</v>
      </c>
      <c r="D5" s="134">
        <v>2</v>
      </c>
      <c r="E5" s="134">
        <v>4</v>
      </c>
      <c r="F5" s="134">
        <v>2</v>
      </c>
      <c r="G5" s="134">
        <v>1</v>
      </c>
      <c r="H5" s="134">
        <v>1</v>
      </c>
      <c r="I5" s="134">
        <v>0</v>
      </c>
      <c r="J5" s="134">
        <v>1</v>
      </c>
      <c r="K5" s="134">
        <v>1</v>
      </c>
      <c r="L5" s="134">
        <v>0</v>
      </c>
      <c r="M5" s="135">
        <v>0</v>
      </c>
      <c r="N5" s="145">
        <f t="shared" ref="N5:N30" si="0">SUM(B5:M5)</f>
        <v>24</v>
      </c>
      <c r="P5" s="6">
        <f>Tabela1[[#This Row],[Representantes da Gestão Estadual - Titulares]]+Tabela1[[#This Row],[Representantes da Gestão Estadual - Suplentes]]</f>
        <v>12</v>
      </c>
      <c r="Q5" s="6">
        <f>SUM(Tabela1[[#This Row],[Representantes de Municípios de Pequeno Porte I - Titulares]:[Representantes de Municípios de Metrópoles/ capitais - Suplentes]])</f>
        <v>12</v>
      </c>
      <c r="R5" s="6">
        <f>P5-Q5</f>
        <v>0</v>
      </c>
    </row>
    <row r="6" spans="1:18" x14ac:dyDescent="0.25">
      <c r="A6" s="143" t="s">
        <v>74</v>
      </c>
      <c r="B6" s="136">
        <v>6</v>
      </c>
      <c r="C6" s="137">
        <v>6</v>
      </c>
      <c r="D6" s="137">
        <v>1</v>
      </c>
      <c r="E6" s="137">
        <v>4</v>
      </c>
      <c r="F6" s="137">
        <v>2</v>
      </c>
      <c r="G6" s="137">
        <v>2</v>
      </c>
      <c r="H6" s="137">
        <v>2</v>
      </c>
      <c r="I6" s="137">
        <v>0</v>
      </c>
      <c r="J6" s="137">
        <v>0</v>
      </c>
      <c r="K6" s="137">
        <v>0</v>
      </c>
      <c r="L6" s="137">
        <v>1</v>
      </c>
      <c r="M6" s="138">
        <v>0</v>
      </c>
      <c r="N6" s="145">
        <f t="shared" si="0"/>
        <v>24</v>
      </c>
      <c r="P6" s="6">
        <f>Tabela1[[#This Row],[Representantes da Gestão Estadual - Titulares]]+Tabela1[[#This Row],[Representantes da Gestão Estadual - Suplentes]]</f>
        <v>12</v>
      </c>
      <c r="Q6" s="6">
        <f>SUM(Tabela1[[#This Row],[Representantes de Municípios de Pequeno Porte I - Titulares]:[Representantes de Municípios de Metrópoles/ capitais - Suplentes]])</f>
        <v>12</v>
      </c>
      <c r="R6" s="6">
        <f t="shared" ref="R6:R30" si="1">P6-Q6</f>
        <v>0</v>
      </c>
    </row>
    <row r="7" spans="1:18" x14ac:dyDescent="0.25">
      <c r="A7" s="143" t="s">
        <v>75</v>
      </c>
      <c r="B7" s="136">
        <v>6</v>
      </c>
      <c r="C7" s="137">
        <v>6</v>
      </c>
      <c r="D7" s="137">
        <v>3</v>
      </c>
      <c r="E7" s="137">
        <v>4</v>
      </c>
      <c r="F7" s="137">
        <v>2</v>
      </c>
      <c r="G7" s="137">
        <v>2</v>
      </c>
      <c r="H7" s="137">
        <v>2</v>
      </c>
      <c r="I7" s="137">
        <v>3</v>
      </c>
      <c r="J7" s="137">
        <v>1</v>
      </c>
      <c r="K7" s="137">
        <v>0</v>
      </c>
      <c r="L7" s="137">
        <v>1</v>
      </c>
      <c r="M7" s="138">
        <v>0</v>
      </c>
      <c r="N7" s="146">
        <f t="shared" si="0"/>
        <v>30</v>
      </c>
      <c r="P7" s="91">
        <f>Tabela1[[#This Row],[Representantes da Gestão Estadual - Titulares]]+Tabela1[[#This Row],[Representantes da Gestão Estadual - Suplentes]]</f>
        <v>12</v>
      </c>
      <c r="Q7" s="91">
        <f>SUM(Tabela1[[#This Row],[Representantes de Municípios de Pequeno Porte I - Titulares]:[Representantes de Municípios de Metrópoles/ capitais - Suplentes]])</f>
        <v>18</v>
      </c>
      <c r="R7" s="91">
        <f t="shared" si="1"/>
        <v>-6</v>
      </c>
    </row>
    <row r="8" spans="1:18" x14ac:dyDescent="0.25">
      <c r="A8" s="143" t="s">
        <v>76</v>
      </c>
      <c r="B8" s="136">
        <v>6</v>
      </c>
      <c r="C8" s="137">
        <v>6</v>
      </c>
      <c r="D8" s="137">
        <v>2</v>
      </c>
      <c r="E8" s="137">
        <v>2</v>
      </c>
      <c r="F8" s="137">
        <v>1</v>
      </c>
      <c r="G8" s="137">
        <v>1</v>
      </c>
      <c r="H8" s="137">
        <v>0</v>
      </c>
      <c r="I8" s="137">
        <v>0</v>
      </c>
      <c r="J8" s="137">
        <v>1</v>
      </c>
      <c r="K8" s="137">
        <v>1</v>
      </c>
      <c r="L8" s="137">
        <v>1</v>
      </c>
      <c r="M8" s="138">
        <v>1</v>
      </c>
      <c r="N8" s="147">
        <f t="shared" si="0"/>
        <v>22</v>
      </c>
      <c r="P8" s="90">
        <f>Tabela1[[#This Row],[Representantes da Gestão Estadual - Titulares]]+Tabela1[[#This Row],[Representantes da Gestão Estadual - Suplentes]]</f>
        <v>12</v>
      </c>
      <c r="Q8" s="90">
        <f>SUM(Tabela1[[#This Row],[Representantes de Municípios de Pequeno Porte I - Titulares]:[Representantes de Municípios de Metrópoles/ capitais - Suplentes]])</f>
        <v>10</v>
      </c>
      <c r="R8" s="90">
        <f t="shared" si="1"/>
        <v>2</v>
      </c>
    </row>
    <row r="9" spans="1:18" s="119" customFormat="1" x14ac:dyDescent="0.25">
      <c r="A9" s="144" t="s">
        <v>77</v>
      </c>
      <c r="B9" s="139">
        <v>6</v>
      </c>
      <c r="C9" s="140">
        <v>6</v>
      </c>
      <c r="D9" s="140">
        <v>2</v>
      </c>
      <c r="E9" s="140">
        <v>2</v>
      </c>
      <c r="F9" s="140">
        <v>1</v>
      </c>
      <c r="G9" s="140">
        <v>1</v>
      </c>
      <c r="H9" s="140">
        <v>1</v>
      </c>
      <c r="I9" s="140">
        <v>1</v>
      </c>
      <c r="J9" s="140">
        <v>1</v>
      </c>
      <c r="K9" s="140">
        <v>1</v>
      </c>
      <c r="L9" s="140">
        <v>1</v>
      </c>
      <c r="M9" s="141">
        <v>1</v>
      </c>
      <c r="N9" s="148">
        <f t="shared" si="0"/>
        <v>24</v>
      </c>
      <c r="P9" s="153">
        <f>Tabela1[[#This Row],[Representantes da Gestão Estadual - Titulares]]+Tabela1[[#This Row],[Representantes da Gestão Estadual - Suplentes]]</f>
        <v>12</v>
      </c>
      <c r="Q9" s="153">
        <f>SUM(Tabela1[[#This Row],[Representantes de Municípios de Pequeno Porte I - Titulares]:[Representantes de Municípios de Metrópoles/ capitais - Suplentes]])</f>
        <v>12</v>
      </c>
      <c r="R9" s="120">
        <f t="shared" si="1"/>
        <v>0</v>
      </c>
    </row>
    <row r="10" spans="1:18" x14ac:dyDescent="0.25">
      <c r="A10" s="143" t="s">
        <v>78</v>
      </c>
      <c r="B10" s="136">
        <v>6</v>
      </c>
      <c r="C10" s="137">
        <v>6</v>
      </c>
      <c r="D10" s="137">
        <v>2</v>
      </c>
      <c r="E10" s="137">
        <v>1</v>
      </c>
      <c r="F10" s="137">
        <v>1</v>
      </c>
      <c r="G10" s="137">
        <v>2</v>
      </c>
      <c r="H10" s="137">
        <v>1</v>
      </c>
      <c r="I10" s="137">
        <v>1</v>
      </c>
      <c r="J10" s="137">
        <v>1</v>
      </c>
      <c r="K10" s="137">
        <v>1</v>
      </c>
      <c r="L10" s="137">
        <v>1</v>
      </c>
      <c r="M10" s="138">
        <v>1</v>
      </c>
      <c r="N10" s="145">
        <f t="shared" si="0"/>
        <v>24</v>
      </c>
      <c r="P10" s="6">
        <f>Tabela1[[#This Row],[Representantes da Gestão Estadual - Titulares]]+Tabela1[[#This Row],[Representantes da Gestão Estadual - Suplentes]]</f>
        <v>12</v>
      </c>
      <c r="Q10" s="6">
        <f>SUM(Tabela1[[#This Row],[Representantes de Municípios de Pequeno Porte I - Titulares]:[Representantes de Municípios de Metrópoles/ capitais - Suplentes]])</f>
        <v>12</v>
      </c>
      <c r="R10" s="6">
        <f t="shared" si="1"/>
        <v>0</v>
      </c>
    </row>
    <row r="11" spans="1:18" x14ac:dyDescent="0.25">
      <c r="A11" s="143" t="s">
        <v>79</v>
      </c>
      <c r="B11" s="136">
        <v>3</v>
      </c>
      <c r="C11" s="137">
        <v>3</v>
      </c>
      <c r="D11" s="137">
        <v>2</v>
      </c>
      <c r="E11" s="137">
        <v>2</v>
      </c>
      <c r="F11" s="137">
        <v>1</v>
      </c>
      <c r="G11" s="137">
        <v>1</v>
      </c>
      <c r="H11" s="137">
        <v>1</v>
      </c>
      <c r="I11" s="137">
        <v>1</v>
      </c>
      <c r="J11" s="137">
        <v>1</v>
      </c>
      <c r="K11" s="137">
        <v>1</v>
      </c>
      <c r="L11" s="137">
        <v>1</v>
      </c>
      <c r="M11" s="138">
        <v>1</v>
      </c>
      <c r="N11" s="147">
        <f t="shared" si="0"/>
        <v>18</v>
      </c>
      <c r="P11" s="91">
        <f>Tabela1[[#This Row],[Representantes da Gestão Estadual - Titulares]]+Tabela1[[#This Row],[Representantes da Gestão Estadual - Suplentes]]</f>
        <v>6</v>
      </c>
      <c r="Q11" s="91">
        <f>SUM(Tabela1[[#This Row],[Representantes de Municípios de Pequeno Porte I - Titulares]:[Representantes de Municípios de Metrópoles/ capitais - Suplentes]])</f>
        <v>12</v>
      </c>
      <c r="R11" s="91">
        <f t="shared" si="1"/>
        <v>-6</v>
      </c>
    </row>
    <row r="12" spans="1:18" s="119" customFormat="1" x14ac:dyDescent="0.25">
      <c r="A12" s="144" t="s">
        <v>80</v>
      </c>
      <c r="B12" s="139">
        <v>6</v>
      </c>
      <c r="C12" s="140">
        <v>6</v>
      </c>
      <c r="D12" s="140">
        <v>2</v>
      </c>
      <c r="E12" s="140">
        <v>2</v>
      </c>
      <c r="F12" s="140">
        <v>1</v>
      </c>
      <c r="G12" s="140">
        <v>1</v>
      </c>
      <c r="H12" s="140">
        <v>1</v>
      </c>
      <c r="I12" s="140">
        <v>1</v>
      </c>
      <c r="J12" s="140">
        <v>1</v>
      </c>
      <c r="K12" s="140">
        <v>1</v>
      </c>
      <c r="L12" s="140">
        <v>1</v>
      </c>
      <c r="M12" s="141">
        <v>1</v>
      </c>
      <c r="N12" s="148">
        <f t="shared" si="0"/>
        <v>24</v>
      </c>
      <c r="P12" s="153">
        <f>Tabela1[[#This Row],[Representantes da Gestão Estadual - Titulares]]+Tabela1[[#This Row],[Representantes da Gestão Estadual - Suplentes]]</f>
        <v>12</v>
      </c>
      <c r="Q12" s="153">
        <f>SUM(Tabela1[[#This Row],[Representantes de Municípios de Pequeno Porte I - Titulares]:[Representantes de Municípios de Metrópoles/ capitais - Suplentes]])</f>
        <v>12</v>
      </c>
      <c r="R12" s="120">
        <f t="shared" si="1"/>
        <v>0</v>
      </c>
    </row>
    <row r="13" spans="1:18" s="119" customFormat="1" x14ac:dyDescent="0.25">
      <c r="A13" s="144" t="s">
        <v>81</v>
      </c>
      <c r="B13" s="139">
        <v>6</v>
      </c>
      <c r="C13" s="140">
        <v>6</v>
      </c>
      <c r="D13" s="140">
        <v>2</v>
      </c>
      <c r="E13" s="140">
        <v>2</v>
      </c>
      <c r="F13" s="140">
        <v>1</v>
      </c>
      <c r="G13" s="140">
        <v>1</v>
      </c>
      <c r="H13" s="140">
        <v>1</v>
      </c>
      <c r="I13" s="140">
        <v>1</v>
      </c>
      <c r="J13" s="140">
        <v>1</v>
      </c>
      <c r="K13" s="140">
        <v>1</v>
      </c>
      <c r="L13" s="140">
        <v>1</v>
      </c>
      <c r="M13" s="141">
        <v>1</v>
      </c>
      <c r="N13" s="148">
        <f t="shared" si="0"/>
        <v>24</v>
      </c>
      <c r="P13" s="153">
        <f>Tabela1[[#This Row],[Representantes da Gestão Estadual - Titulares]]+Tabela1[[#This Row],[Representantes da Gestão Estadual - Suplentes]]</f>
        <v>12</v>
      </c>
      <c r="Q13" s="153">
        <f>SUM(Tabela1[[#This Row],[Representantes de Municípios de Pequeno Porte I - Titulares]:[Representantes de Municípios de Metrópoles/ capitais - Suplentes]])</f>
        <v>12</v>
      </c>
      <c r="R13" s="120">
        <f t="shared" si="1"/>
        <v>0</v>
      </c>
    </row>
    <row r="14" spans="1:18" s="119" customFormat="1" x14ac:dyDescent="0.25">
      <c r="A14" s="144" t="s">
        <v>82</v>
      </c>
      <c r="B14" s="139">
        <v>6</v>
      </c>
      <c r="C14" s="140">
        <v>6</v>
      </c>
      <c r="D14" s="140">
        <v>2</v>
      </c>
      <c r="E14" s="140">
        <v>2</v>
      </c>
      <c r="F14" s="140">
        <v>1</v>
      </c>
      <c r="G14" s="140">
        <v>1</v>
      </c>
      <c r="H14" s="140">
        <v>1</v>
      </c>
      <c r="I14" s="140">
        <v>1</v>
      </c>
      <c r="J14" s="140">
        <v>1</v>
      </c>
      <c r="K14" s="140">
        <v>1</v>
      </c>
      <c r="L14" s="140">
        <v>1</v>
      </c>
      <c r="M14" s="141">
        <v>1</v>
      </c>
      <c r="N14" s="148">
        <f t="shared" si="0"/>
        <v>24</v>
      </c>
      <c r="P14" s="153">
        <f>Tabela1[[#This Row],[Representantes da Gestão Estadual - Titulares]]+Tabela1[[#This Row],[Representantes da Gestão Estadual - Suplentes]]</f>
        <v>12</v>
      </c>
      <c r="Q14" s="153">
        <f>SUM(Tabela1[[#This Row],[Representantes de Municípios de Pequeno Porte I - Titulares]:[Representantes de Municípios de Metrópoles/ capitais - Suplentes]])</f>
        <v>12</v>
      </c>
      <c r="R14" s="120">
        <f t="shared" si="1"/>
        <v>0</v>
      </c>
    </row>
    <row r="15" spans="1:18" x14ac:dyDescent="0.25">
      <c r="A15" s="143" t="s">
        <v>83</v>
      </c>
      <c r="B15" s="136">
        <v>6</v>
      </c>
      <c r="C15" s="137">
        <v>6</v>
      </c>
      <c r="D15" s="137">
        <v>2</v>
      </c>
      <c r="E15" s="137">
        <v>3</v>
      </c>
      <c r="F15" s="137">
        <v>1</v>
      </c>
      <c r="G15" s="137">
        <v>1</v>
      </c>
      <c r="H15" s="137">
        <v>1</v>
      </c>
      <c r="I15" s="137">
        <v>0</v>
      </c>
      <c r="J15" s="137">
        <v>1</v>
      </c>
      <c r="K15" s="137">
        <v>1</v>
      </c>
      <c r="L15" s="137">
        <v>1</v>
      </c>
      <c r="M15" s="138">
        <v>1</v>
      </c>
      <c r="N15" s="145">
        <f t="shared" si="0"/>
        <v>24</v>
      </c>
      <c r="P15" s="6">
        <f>Tabela1[[#This Row],[Representantes da Gestão Estadual - Titulares]]+Tabela1[[#This Row],[Representantes da Gestão Estadual - Suplentes]]</f>
        <v>12</v>
      </c>
      <c r="Q15" s="6">
        <f>SUM(Tabela1[[#This Row],[Representantes de Municípios de Pequeno Porte I - Titulares]:[Representantes de Municípios de Metrópoles/ capitais - Suplentes]])</f>
        <v>12</v>
      </c>
      <c r="R15" s="6">
        <f t="shared" si="1"/>
        <v>0</v>
      </c>
    </row>
    <row r="16" spans="1:18" s="119" customFormat="1" x14ac:dyDescent="0.25">
      <c r="A16" s="144" t="s">
        <v>84</v>
      </c>
      <c r="B16" s="139">
        <v>6</v>
      </c>
      <c r="C16" s="140">
        <v>6</v>
      </c>
      <c r="D16" s="140">
        <v>2</v>
      </c>
      <c r="E16" s="140">
        <v>2</v>
      </c>
      <c r="F16" s="140">
        <v>1</v>
      </c>
      <c r="G16" s="140">
        <v>1</v>
      </c>
      <c r="H16" s="140">
        <v>1</v>
      </c>
      <c r="I16" s="140">
        <v>1</v>
      </c>
      <c r="J16" s="140">
        <v>1</v>
      </c>
      <c r="K16" s="140">
        <v>1</v>
      </c>
      <c r="L16" s="140">
        <v>1</v>
      </c>
      <c r="M16" s="141">
        <v>1</v>
      </c>
      <c r="N16" s="148">
        <f t="shared" si="0"/>
        <v>24</v>
      </c>
      <c r="P16" s="153">
        <f>Tabela1[[#This Row],[Representantes da Gestão Estadual - Titulares]]+Tabela1[[#This Row],[Representantes da Gestão Estadual - Suplentes]]</f>
        <v>12</v>
      </c>
      <c r="Q16" s="153">
        <f>SUM(Tabela1[[#This Row],[Representantes de Municípios de Pequeno Porte I - Titulares]:[Representantes de Municípios de Metrópoles/ capitais - Suplentes]])</f>
        <v>12</v>
      </c>
      <c r="R16" s="120">
        <f t="shared" si="1"/>
        <v>0</v>
      </c>
    </row>
    <row r="17" spans="1:18" x14ac:dyDescent="0.25">
      <c r="A17" s="143" t="s">
        <v>85</v>
      </c>
      <c r="B17" s="136">
        <v>7</v>
      </c>
      <c r="C17" s="137">
        <v>7</v>
      </c>
      <c r="D17" s="137">
        <v>2</v>
      </c>
      <c r="E17" s="137">
        <v>2</v>
      </c>
      <c r="F17" s="137">
        <v>2</v>
      </c>
      <c r="G17" s="137">
        <v>2</v>
      </c>
      <c r="H17" s="137">
        <v>1</v>
      </c>
      <c r="I17" s="137">
        <v>1</v>
      </c>
      <c r="J17" s="137">
        <v>1</v>
      </c>
      <c r="K17" s="137">
        <v>1</v>
      </c>
      <c r="L17" s="137">
        <v>1</v>
      </c>
      <c r="M17" s="138">
        <v>1</v>
      </c>
      <c r="N17" s="146">
        <f t="shared" si="0"/>
        <v>28</v>
      </c>
      <c r="P17" s="6">
        <f>Tabela1[[#This Row],[Representantes da Gestão Estadual - Titulares]]+Tabela1[[#This Row],[Representantes da Gestão Estadual - Suplentes]]</f>
        <v>14</v>
      </c>
      <c r="Q17" s="6">
        <f>SUM(Tabela1[[#This Row],[Representantes de Municípios de Pequeno Porte I - Titulares]:[Representantes de Municípios de Metrópoles/ capitais - Suplentes]])</f>
        <v>14</v>
      </c>
      <c r="R17" s="6">
        <f t="shared" si="1"/>
        <v>0</v>
      </c>
    </row>
    <row r="18" spans="1:18" x14ac:dyDescent="0.25">
      <c r="A18" s="143" t="s">
        <v>86</v>
      </c>
      <c r="B18" s="136">
        <v>7</v>
      </c>
      <c r="C18" s="137">
        <v>7</v>
      </c>
      <c r="D18" s="137">
        <v>4</v>
      </c>
      <c r="E18" s="137">
        <v>4</v>
      </c>
      <c r="F18" s="137">
        <v>1</v>
      </c>
      <c r="G18" s="137">
        <v>2</v>
      </c>
      <c r="H18" s="137">
        <v>1</v>
      </c>
      <c r="I18" s="137">
        <v>1</v>
      </c>
      <c r="J18" s="137">
        <v>0</v>
      </c>
      <c r="K18" s="137">
        <v>0</v>
      </c>
      <c r="L18" s="137">
        <v>1</v>
      </c>
      <c r="M18" s="138">
        <v>0</v>
      </c>
      <c r="N18" s="146">
        <f t="shared" si="0"/>
        <v>28</v>
      </c>
      <c r="P18" s="6">
        <f>Tabela1[[#This Row],[Representantes da Gestão Estadual - Titulares]]+Tabela1[[#This Row],[Representantes da Gestão Estadual - Suplentes]]</f>
        <v>14</v>
      </c>
      <c r="Q18" s="6">
        <f>SUM(Tabela1[[#This Row],[Representantes de Municípios de Pequeno Porte I - Titulares]:[Representantes de Municípios de Metrópoles/ capitais - Suplentes]])</f>
        <v>14</v>
      </c>
      <c r="R18" s="6">
        <f t="shared" si="1"/>
        <v>0</v>
      </c>
    </row>
    <row r="19" spans="1:18" s="119" customFormat="1" x14ac:dyDescent="0.25">
      <c r="A19" s="144" t="s">
        <v>87</v>
      </c>
      <c r="B19" s="139">
        <v>6</v>
      </c>
      <c r="C19" s="140">
        <v>6</v>
      </c>
      <c r="D19" s="140">
        <v>2</v>
      </c>
      <c r="E19" s="140">
        <v>2</v>
      </c>
      <c r="F19" s="140">
        <v>1</v>
      </c>
      <c r="G19" s="140">
        <v>1</v>
      </c>
      <c r="H19" s="140">
        <v>1</v>
      </c>
      <c r="I19" s="140">
        <v>1</v>
      </c>
      <c r="J19" s="140">
        <v>1</v>
      </c>
      <c r="K19" s="140">
        <v>1</v>
      </c>
      <c r="L19" s="140">
        <v>1</v>
      </c>
      <c r="M19" s="141">
        <v>1</v>
      </c>
      <c r="N19" s="148">
        <f t="shared" si="0"/>
        <v>24</v>
      </c>
      <c r="P19" s="153">
        <f>Tabela1[[#This Row],[Representantes da Gestão Estadual - Titulares]]+Tabela1[[#This Row],[Representantes da Gestão Estadual - Suplentes]]</f>
        <v>12</v>
      </c>
      <c r="Q19" s="153">
        <f>SUM(Tabela1[[#This Row],[Representantes de Municípios de Pequeno Porte I - Titulares]:[Representantes de Municípios de Metrópoles/ capitais - Suplentes]])</f>
        <v>12</v>
      </c>
      <c r="R19" s="120">
        <f t="shared" si="1"/>
        <v>0</v>
      </c>
    </row>
    <row r="20" spans="1:18" x14ac:dyDescent="0.25">
      <c r="A20" s="143" t="s">
        <v>88</v>
      </c>
      <c r="B20" s="136">
        <v>6</v>
      </c>
      <c r="C20" s="137">
        <v>6</v>
      </c>
      <c r="D20" s="137">
        <v>3</v>
      </c>
      <c r="E20" s="137">
        <v>4</v>
      </c>
      <c r="F20" s="137">
        <v>0</v>
      </c>
      <c r="G20" s="137">
        <v>1</v>
      </c>
      <c r="H20" s="137">
        <v>1</v>
      </c>
      <c r="I20" s="137">
        <v>1</v>
      </c>
      <c r="J20" s="137">
        <v>2</v>
      </c>
      <c r="K20" s="137">
        <v>0</v>
      </c>
      <c r="L20" s="137">
        <v>0</v>
      </c>
      <c r="M20" s="138">
        <v>0</v>
      </c>
      <c r="N20" s="145">
        <f t="shared" si="0"/>
        <v>24</v>
      </c>
      <c r="P20" s="6">
        <f>Tabela1[[#This Row],[Representantes da Gestão Estadual - Titulares]]+Tabela1[[#This Row],[Representantes da Gestão Estadual - Suplentes]]</f>
        <v>12</v>
      </c>
      <c r="Q20" s="6">
        <f>SUM(Tabela1[[#This Row],[Representantes de Municípios de Pequeno Porte I - Titulares]:[Representantes de Municípios de Metrópoles/ capitais - Suplentes]])</f>
        <v>12</v>
      </c>
      <c r="R20" s="6">
        <f t="shared" si="1"/>
        <v>0</v>
      </c>
    </row>
    <row r="21" spans="1:18" s="119" customFormat="1" x14ac:dyDescent="0.25">
      <c r="A21" s="144" t="s">
        <v>89</v>
      </c>
      <c r="B21" s="139">
        <v>6</v>
      </c>
      <c r="C21" s="140">
        <v>6</v>
      </c>
      <c r="D21" s="140">
        <v>2</v>
      </c>
      <c r="E21" s="140">
        <v>2</v>
      </c>
      <c r="F21" s="140">
        <v>1</v>
      </c>
      <c r="G21" s="140">
        <v>1</v>
      </c>
      <c r="H21" s="140">
        <v>1</v>
      </c>
      <c r="I21" s="140">
        <v>1</v>
      </c>
      <c r="J21" s="140">
        <v>1</v>
      </c>
      <c r="K21" s="140">
        <v>1</v>
      </c>
      <c r="L21" s="140">
        <v>1</v>
      </c>
      <c r="M21" s="141">
        <v>1</v>
      </c>
      <c r="N21" s="148">
        <f t="shared" si="0"/>
        <v>24</v>
      </c>
      <c r="P21" s="153">
        <f>Tabela1[[#This Row],[Representantes da Gestão Estadual - Titulares]]+Tabela1[[#This Row],[Representantes da Gestão Estadual - Suplentes]]</f>
        <v>12</v>
      </c>
      <c r="Q21" s="153">
        <f>SUM(Tabela1[[#This Row],[Representantes de Municípios de Pequeno Porte I - Titulares]:[Representantes de Municípios de Metrópoles/ capitais - Suplentes]])</f>
        <v>12</v>
      </c>
      <c r="R21" s="120">
        <f t="shared" si="1"/>
        <v>0</v>
      </c>
    </row>
    <row r="22" spans="1:18" x14ac:dyDescent="0.25">
      <c r="A22" s="143" t="s">
        <v>90</v>
      </c>
      <c r="B22" s="136">
        <v>6</v>
      </c>
      <c r="C22" s="137">
        <v>6</v>
      </c>
      <c r="D22" s="137">
        <v>1</v>
      </c>
      <c r="E22" s="137">
        <v>1</v>
      </c>
      <c r="F22" s="137">
        <v>2</v>
      </c>
      <c r="G22" s="137">
        <v>2</v>
      </c>
      <c r="H22" s="137">
        <v>1</v>
      </c>
      <c r="I22" s="137">
        <v>1</v>
      </c>
      <c r="J22" s="137">
        <v>1</v>
      </c>
      <c r="K22" s="137">
        <v>1</v>
      </c>
      <c r="L22" s="137">
        <v>1</v>
      </c>
      <c r="M22" s="138">
        <v>1</v>
      </c>
      <c r="N22" s="145">
        <f t="shared" si="0"/>
        <v>24</v>
      </c>
      <c r="P22" s="6">
        <f>Tabela1[[#This Row],[Representantes da Gestão Estadual - Titulares]]+Tabela1[[#This Row],[Representantes da Gestão Estadual - Suplentes]]</f>
        <v>12</v>
      </c>
      <c r="Q22" s="6">
        <f>SUM(Tabela1[[#This Row],[Representantes de Municípios de Pequeno Porte I - Titulares]:[Representantes de Municípios de Metrópoles/ capitais - Suplentes]])</f>
        <v>12</v>
      </c>
      <c r="R22" s="6">
        <f t="shared" si="1"/>
        <v>0</v>
      </c>
    </row>
    <row r="23" spans="1:18" x14ac:dyDescent="0.25">
      <c r="A23" s="143" t="s">
        <v>91</v>
      </c>
      <c r="B23" s="136">
        <v>3</v>
      </c>
      <c r="C23" s="137">
        <v>3</v>
      </c>
      <c r="D23" s="137">
        <v>2</v>
      </c>
      <c r="E23" s="137">
        <v>2</v>
      </c>
      <c r="F23" s="137">
        <v>1</v>
      </c>
      <c r="G23" s="137">
        <v>1</v>
      </c>
      <c r="H23" s="137">
        <v>1</v>
      </c>
      <c r="I23" s="137">
        <v>1</v>
      </c>
      <c r="J23" s="137">
        <v>1</v>
      </c>
      <c r="K23" s="137">
        <v>1</v>
      </c>
      <c r="L23" s="137">
        <v>1</v>
      </c>
      <c r="M23" s="138">
        <v>1</v>
      </c>
      <c r="N23" s="147">
        <f t="shared" si="0"/>
        <v>18</v>
      </c>
      <c r="P23" s="91">
        <f>Tabela1[[#This Row],[Representantes da Gestão Estadual - Titulares]]+Tabela1[[#This Row],[Representantes da Gestão Estadual - Suplentes]]</f>
        <v>6</v>
      </c>
      <c r="Q23" s="91">
        <f>SUM(Tabela1[[#This Row],[Representantes de Municípios de Pequeno Porte I - Titulares]:[Representantes de Municípios de Metrópoles/ capitais - Suplentes]])</f>
        <v>12</v>
      </c>
      <c r="R23" s="91">
        <f t="shared" si="1"/>
        <v>-6</v>
      </c>
    </row>
    <row r="24" spans="1:18" s="119" customFormat="1" x14ac:dyDescent="0.25">
      <c r="A24" s="144" t="s">
        <v>92</v>
      </c>
      <c r="B24" s="139">
        <v>6</v>
      </c>
      <c r="C24" s="140">
        <v>6</v>
      </c>
      <c r="D24" s="140">
        <v>2</v>
      </c>
      <c r="E24" s="140">
        <v>2</v>
      </c>
      <c r="F24" s="140">
        <v>1</v>
      </c>
      <c r="G24" s="140">
        <v>1</v>
      </c>
      <c r="H24" s="140">
        <v>1</v>
      </c>
      <c r="I24" s="140">
        <v>1</v>
      </c>
      <c r="J24" s="140">
        <v>1</v>
      </c>
      <c r="K24" s="140">
        <v>1</v>
      </c>
      <c r="L24" s="140">
        <v>1</v>
      </c>
      <c r="M24" s="141">
        <v>1</v>
      </c>
      <c r="N24" s="148">
        <f t="shared" si="0"/>
        <v>24</v>
      </c>
      <c r="P24" s="153">
        <f>Tabela1[[#This Row],[Representantes da Gestão Estadual - Titulares]]+Tabela1[[#This Row],[Representantes da Gestão Estadual - Suplentes]]</f>
        <v>12</v>
      </c>
      <c r="Q24" s="153">
        <f>SUM(Tabela1[[#This Row],[Representantes de Municípios de Pequeno Porte I - Titulares]:[Representantes de Municípios de Metrópoles/ capitais - Suplentes]])</f>
        <v>12</v>
      </c>
      <c r="R24" s="120">
        <f t="shared" si="1"/>
        <v>0</v>
      </c>
    </row>
    <row r="25" spans="1:18" x14ac:dyDescent="0.25">
      <c r="A25" s="143" t="s">
        <v>93</v>
      </c>
      <c r="B25" s="136">
        <v>6</v>
      </c>
      <c r="C25" s="137">
        <v>6</v>
      </c>
      <c r="D25" s="137">
        <v>1</v>
      </c>
      <c r="E25" s="137">
        <v>1</v>
      </c>
      <c r="F25" s="137">
        <v>1</v>
      </c>
      <c r="G25" s="137">
        <v>1</v>
      </c>
      <c r="H25" s="137">
        <v>1</v>
      </c>
      <c r="I25" s="137">
        <v>1</v>
      </c>
      <c r="J25" s="137">
        <v>1</v>
      </c>
      <c r="K25" s="137">
        <v>1</v>
      </c>
      <c r="L25" s="137">
        <v>0</v>
      </c>
      <c r="M25" s="138">
        <v>0</v>
      </c>
      <c r="N25" s="147">
        <f t="shared" si="0"/>
        <v>20</v>
      </c>
      <c r="P25" s="90">
        <f>Tabela1[[#This Row],[Representantes da Gestão Estadual - Titulares]]+Tabela1[[#This Row],[Representantes da Gestão Estadual - Suplentes]]</f>
        <v>12</v>
      </c>
      <c r="Q25" s="90">
        <f>SUM(Tabela1[[#This Row],[Representantes de Municípios de Pequeno Porte I - Titulares]:[Representantes de Municípios de Metrópoles/ capitais - Suplentes]])</f>
        <v>8</v>
      </c>
      <c r="R25" s="90">
        <f t="shared" si="1"/>
        <v>4</v>
      </c>
    </row>
    <row r="26" spans="1:18" x14ac:dyDescent="0.25">
      <c r="A26" s="143" t="s">
        <v>94</v>
      </c>
      <c r="B26" s="136">
        <v>3</v>
      </c>
      <c r="C26" s="137">
        <v>3</v>
      </c>
      <c r="D26" s="137">
        <v>2</v>
      </c>
      <c r="E26" s="137">
        <v>2</v>
      </c>
      <c r="F26" s="137">
        <v>1</v>
      </c>
      <c r="G26" s="137">
        <v>1</v>
      </c>
      <c r="H26" s="137">
        <v>1</v>
      </c>
      <c r="I26" s="137">
        <v>1</v>
      </c>
      <c r="J26" s="137">
        <v>1</v>
      </c>
      <c r="K26" s="137">
        <v>1</v>
      </c>
      <c r="L26" s="137">
        <v>1</v>
      </c>
      <c r="M26" s="138">
        <v>1</v>
      </c>
      <c r="N26" s="147">
        <f t="shared" si="0"/>
        <v>18</v>
      </c>
      <c r="P26" s="91">
        <f>Tabela1[[#This Row],[Representantes da Gestão Estadual - Titulares]]+Tabela1[[#This Row],[Representantes da Gestão Estadual - Suplentes]]</f>
        <v>6</v>
      </c>
      <c r="Q26" s="91">
        <f>SUM(Tabela1[[#This Row],[Representantes de Municípios de Pequeno Porte I - Titulares]:[Representantes de Municípios de Metrópoles/ capitais - Suplentes]])</f>
        <v>12</v>
      </c>
      <c r="R26" s="91">
        <f t="shared" si="1"/>
        <v>-6</v>
      </c>
    </row>
    <row r="27" spans="1:18" s="119" customFormat="1" x14ac:dyDescent="0.25">
      <c r="A27" s="144" t="s">
        <v>95</v>
      </c>
      <c r="B27" s="139">
        <v>6</v>
      </c>
      <c r="C27" s="140">
        <v>6</v>
      </c>
      <c r="D27" s="140">
        <v>2</v>
      </c>
      <c r="E27" s="140">
        <v>2</v>
      </c>
      <c r="F27" s="140">
        <v>1</v>
      </c>
      <c r="G27" s="140">
        <v>1</v>
      </c>
      <c r="H27" s="140">
        <v>1</v>
      </c>
      <c r="I27" s="140">
        <v>1</v>
      </c>
      <c r="J27" s="140">
        <v>1</v>
      </c>
      <c r="K27" s="140">
        <v>1</v>
      </c>
      <c r="L27" s="140">
        <v>1</v>
      </c>
      <c r="M27" s="141">
        <v>1</v>
      </c>
      <c r="N27" s="148">
        <f t="shared" si="0"/>
        <v>24</v>
      </c>
      <c r="P27" s="153">
        <f>Tabela1[[#This Row],[Representantes da Gestão Estadual - Titulares]]+Tabela1[[#This Row],[Representantes da Gestão Estadual - Suplentes]]</f>
        <v>12</v>
      </c>
      <c r="Q27" s="153">
        <f>SUM(Tabela1[[#This Row],[Representantes de Municípios de Pequeno Porte I - Titulares]:[Representantes de Municípios de Metrópoles/ capitais - Suplentes]])</f>
        <v>12</v>
      </c>
      <c r="R27" s="120">
        <f t="shared" si="1"/>
        <v>0</v>
      </c>
    </row>
    <row r="28" spans="1:18" s="119" customFormat="1" x14ac:dyDescent="0.25">
      <c r="A28" s="144" t="s">
        <v>34</v>
      </c>
      <c r="B28" s="139">
        <v>6</v>
      </c>
      <c r="C28" s="140">
        <v>6</v>
      </c>
      <c r="D28" s="140">
        <v>2</v>
      </c>
      <c r="E28" s="140">
        <v>2</v>
      </c>
      <c r="F28" s="140">
        <v>1</v>
      </c>
      <c r="G28" s="140">
        <v>1</v>
      </c>
      <c r="H28" s="140">
        <v>1</v>
      </c>
      <c r="I28" s="140">
        <v>1</v>
      </c>
      <c r="J28" s="140">
        <v>1</v>
      </c>
      <c r="K28" s="140">
        <v>1</v>
      </c>
      <c r="L28" s="140">
        <v>1</v>
      </c>
      <c r="M28" s="141">
        <v>1</v>
      </c>
      <c r="N28" s="148">
        <f t="shared" si="0"/>
        <v>24</v>
      </c>
      <c r="P28" s="153">
        <f>Tabela1[[#This Row],[Representantes da Gestão Estadual - Titulares]]+Tabela1[[#This Row],[Representantes da Gestão Estadual - Suplentes]]</f>
        <v>12</v>
      </c>
      <c r="Q28" s="153">
        <f>SUM(Tabela1[[#This Row],[Representantes de Municípios de Pequeno Porte I - Titulares]:[Representantes de Municípios de Metrópoles/ capitais - Suplentes]])</f>
        <v>12</v>
      </c>
      <c r="R28" s="120">
        <f t="shared" si="1"/>
        <v>0</v>
      </c>
    </row>
    <row r="29" spans="1:18" s="119" customFormat="1" x14ac:dyDescent="0.25">
      <c r="A29" s="144" t="s">
        <v>96</v>
      </c>
      <c r="B29" s="139">
        <v>6</v>
      </c>
      <c r="C29" s="140">
        <v>6</v>
      </c>
      <c r="D29" s="140">
        <v>2</v>
      </c>
      <c r="E29" s="140">
        <v>2</v>
      </c>
      <c r="F29" s="140">
        <v>1</v>
      </c>
      <c r="G29" s="140">
        <v>1</v>
      </c>
      <c r="H29" s="140">
        <v>1</v>
      </c>
      <c r="I29" s="140">
        <v>1</v>
      </c>
      <c r="J29" s="140">
        <v>1</v>
      </c>
      <c r="K29" s="140">
        <v>1</v>
      </c>
      <c r="L29" s="140">
        <v>1</v>
      </c>
      <c r="M29" s="141">
        <v>1</v>
      </c>
      <c r="N29" s="148">
        <f t="shared" si="0"/>
        <v>24</v>
      </c>
      <c r="P29" s="153">
        <f>Tabela1[[#This Row],[Representantes da Gestão Estadual - Titulares]]+Tabela1[[#This Row],[Representantes da Gestão Estadual - Suplentes]]</f>
        <v>12</v>
      </c>
      <c r="Q29" s="153">
        <f>SUM(Tabela1[[#This Row],[Representantes de Municípios de Pequeno Porte I - Titulares]:[Representantes de Municípios de Metrópoles/ capitais - Suplentes]])</f>
        <v>12</v>
      </c>
      <c r="R29" s="120">
        <f t="shared" si="1"/>
        <v>0</v>
      </c>
    </row>
    <row r="30" spans="1:18" x14ac:dyDescent="0.25">
      <c r="A30" s="143" t="s">
        <v>97</v>
      </c>
      <c r="B30" s="136">
        <v>8</v>
      </c>
      <c r="C30" s="137">
        <v>8</v>
      </c>
      <c r="D30" s="137">
        <v>5</v>
      </c>
      <c r="E30" s="137">
        <v>6</v>
      </c>
      <c r="F30" s="137">
        <v>1</v>
      </c>
      <c r="G30" s="137">
        <v>1</v>
      </c>
      <c r="H30" s="137">
        <v>0</v>
      </c>
      <c r="I30" s="137">
        <v>0</v>
      </c>
      <c r="J30" s="137">
        <v>1</v>
      </c>
      <c r="K30" s="137">
        <v>0</v>
      </c>
      <c r="L30" s="137">
        <v>1</v>
      </c>
      <c r="M30" s="138">
        <v>1</v>
      </c>
      <c r="N30" s="146">
        <f t="shared" si="0"/>
        <v>32</v>
      </c>
      <c r="P30" s="6">
        <f>Tabela1[[#This Row],[Representantes da Gestão Estadual - Titulares]]+Tabela1[[#This Row],[Representantes da Gestão Estadual - Suplentes]]</f>
        <v>16</v>
      </c>
      <c r="Q30" s="6">
        <f>SUM(Tabela1[[#This Row],[Representantes de Municípios de Pequeno Porte I - Titulares]:[Representantes de Municípios de Metrópoles/ capitais - Suplentes]])</f>
        <v>16</v>
      </c>
      <c r="R30" s="6">
        <f t="shared" si="1"/>
        <v>0</v>
      </c>
    </row>
    <row r="31" spans="1:18" s="3" customFormat="1" x14ac:dyDescent="0.25">
      <c r="A31" s="193" t="s">
        <v>7</v>
      </c>
      <c r="B31" s="193"/>
      <c r="C31" s="193"/>
      <c r="D31" s="81"/>
      <c r="E31" s="81"/>
      <c r="F31" s="81"/>
      <c r="G31" s="81"/>
      <c r="H31" s="81"/>
      <c r="I31" s="81"/>
      <c r="J31" s="81"/>
      <c r="K31" s="81"/>
      <c r="L31" s="81"/>
      <c r="M31" s="81"/>
      <c r="N31" s="82"/>
    </row>
    <row r="32" spans="1:18" s="3" customFormat="1" x14ac:dyDescent="0.25">
      <c r="A32" s="104"/>
      <c r="B32" s="104"/>
      <c r="C32" s="104"/>
      <c r="D32" s="81"/>
      <c r="E32" s="81"/>
      <c r="F32" s="81"/>
      <c r="G32" s="81"/>
      <c r="H32" s="81"/>
      <c r="I32" s="81"/>
      <c r="J32" s="81"/>
      <c r="K32" s="81"/>
      <c r="L32" s="81"/>
      <c r="M32" s="81"/>
      <c r="N32" s="82"/>
      <c r="P32" s="1">
        <f>4/26</f>
        <v>0.15384615384615385</v>
      </c>
      <c r="Q32" s="1">
        <f>2/26</f>
        <v>7.6923076923076927E-2</v>
      </c>
      <c r="R32" s="1">
        <f>20/26</f>
        <v>0.76923076923076927</v>
      </c>
    </row>
    <row r="33" spans="2:18" x14ac:dyDescent="0.25">
      <c r="R33">
        <f>COUNTIF(R5:R30,0)</f>
        <v>20</v>
      </c>
    </row>
    <row r="34" spans="2:18" ht="15" customHeight="1" x14ac:dyDescent="0.25">
      <c r="B34" s="204" t="s">
        <v>241</v>
      </c>
      <c r="C34" s="204"/>
      <c r="D34" s="204"/>
      <c r="E34" s="204"/>
      <c r="F34" s="204"/>
      <c r="G34" s="204"/>
      <c r="H34" s="204"/>
      <c r="I34" s="204"/>
      <c r="J34" s="204"/>
      <c r="K34" s="204"/>
      <c r="L34" s="204"/>
      <c r="M34" s="204"/>
    </row>
    <row r="35" spans="2:18" x14ac:dyDescent="0.25">
      <c r="B35" s="204"/>
      <c r="C35" s="204"/>
      <c r="D35" s="204"/>
      <c r="E35" s="204"/>
      <c r="F35" s="204"/>
      <c r="G35" s="204"/>
      <c r="H35" s="204"/>
      <c r="I35" s="204"/>
      <c r="J35" s="204"/>
      <c r="K35" s="204"/>
      <c r="L35" s="204"/>
      <c r="M35" s="204"/>
      <c r="O35" s="1"/>
    </row>
    <row r="36" spans="2:18" x14ac:dyDescent="0.25">
      <c r="B36" s="204"/>
      <c r="C36" s="204"/>
      <c r="D36" s="204"/>
      <c r="E36" s="204"/>
      <c r="F36" s="204"/>
      <c r="G36" s="204"/>
      <c r="H36" s="204"/>
      <c r="I36" s="204"/>
      <c r="J36" s="204"/>
      <c r="K36" s="204"/>
      <c r="L36" s="204"/>
      <c r="M36" s="204"/>
      <c r="O36" s="1"/>
    </row>
    <row r="37" spans="2:18" x14ac:dyDescent="0.25">
      <c r="B37" s="204"/>
      <c r="C37" s="204"/>
      <c r="D37" s="204"/>
      <c r="E37" s="204"/>
      <c r="F37" s="204"/>
      <c r="G37" s="204"/>
      <c r="H37" s="204"/>
      <c r="I37" s="204"/>
      <c r="J37" s="204"/>
      <c r="K37" s="204"/>
      <c r="L37" s="204"/>
      <c r="M37" s="204"/>
    </row>
    <row r="38" spans="2:18" x14ac:dyDescent="0.25">
      <c r="B38" s="204"/>
      <c r="C38" s="204"/>
      <c r="D38" s="204"/>
      <c r="E38" s="204"/>
      <c r="F38" s="204"/>
      <c r="G38" s="204"/>
      <c r="H38" s="204"/>
      <c r="I38" s="204"/>
      <c r="J38" s="204"/>
      <c r="K38" s="204"/>
      <c r="L38" s="204"/>
      <c r="M38" s="204"/>
    </row>
    <row r="39" spans="2:18" x14ac:dyDescent="0.25">
      <c r="B39" s="204"/>
      <c r="C39" s="204"/>
      <c r="D39" s="204"/>
      <c r="E39" s="204"/>
      <c r="F39" s="204"/>
      <c r="G39" s="204"/>
      <c r="H39" s="204"/>
      <c r="I39" s="204"/>
      <c r="J39" s="204"/>
      <c r="K39" s="204"/>
      <c r="L39" s="204"/>
      <c r="M39" s="204"/>
    </row>
    <row r="40" spans="2:18" x14ac:dyDescent="0.25">
      <c r="B40" s="204"/>
      <c r="C40" s="204"/>
      <c r="D40" s="204"/>
      <c r="E40" s="204"/>
      <c r="F40" s="204"/>
      <c r="G40" s="204"/>
      <c r="H40" s="204"/>
      <c r="I40" s="204"/>
      <c r="J40" s="204"/>
      <c r="K40" s="204"/>
      <c r="L40" s="204"/>
      <c r="M40" s="204"/>
    </row>
    <row r="41" spans="2:18" x14ac:dyDescent="0.25">
      <c r="B41" s="204"/>
      <c r="C41" s="204"/>
      <c r="D41" s="204"/>
      <c r="E41" s="204"/>
      <c r="F41" s="204"/>
      <c r="G41" s="204"/>
      <c r="H41" s="204"/>
      <c r="I41" s="204"/>
      <c r="J41" s="204"/>
      <c r="K41" s="204"/>
      <c r="L41" s="204"/>
      <c r="M41" s="204"/>
    </row>
    <row r="42" spans="2:18" x14ac:dyDescent="0.25">
      <c r="B42" s="204"/>
      <c r="C42" s="204"/>
      <c r="D42" s="204"/>
      <c r="E42" s="204"/>
      <c r="F42" s="204"/>
      <c r="G42" s="204"/>
      <c r="H42" s="204"/>
      <c r="I42" s="204"/>
      <c r="J42" s="204"/>
      <c r="K42" s="204"/>
      <c r="L42" s="204"/>
      <c r="M42" s="204"/>
    </row>
    <row r="43" spans="2:18" x14ac:dyDescent="0.25">
      <c r="B43" s="204"/>
      <c r="C43" s="204"/>
      <c r="D43" s="204"/>
      <c r="E43" s="204"/>
      <c r="F43" s="204"/>
      <c r="G43" s="204"/>
      <c r="H43" s="204"/>
      <c r="I43" s="204"/>
      <c r="J43" s="204"/>
      <c r="K43" s="204"/>
      <c r="L43" s="204"/>
      <c r="M43" s="204"/>
    </row>
    <row r="44" spans="2:18" x14ac:dyDescent="0.25">
      <c r="B44" s="204"/>
      <c r="C44" s="204"/>
      <c r="D44" s="204"/>
      <c r="E44" s="204"/>
      <c r="F44" s="204"/>
      <c r="G44" s="204"/>
      <c r="H44" s="204"/>
      <c r="I44" s="204"/>
      <c r="J44" s="204"/>
      <c r="K44" s="204"/>
      <c r="L44" s="204"/>
      <c r="M44" s="204"/>
    </row>
    <row r="45" spans="2:18" x14ac:dyDescent="0.25">
      <c r="B45" s="204"/>
      <c r="C45" s="204"/>
      <c r="D45" s="204"/>
      <c r="E45" s="204"/>
      <c r="F45" s="204"/>
      <c r="G45" s="204"/>
      <c r="H45" s="204"/>
      <c r="I45" s="204"/>
      <c r="J45" s="204"/>
      <c r="K45" s="204"/>
      <c r="L45" s="204"/>
      <c r="M45" s="204"/>
    </row>
    <row r="46" spans="2:18" x14ac:dyDescent="0.25">
      <c r="B46" s="204"/>
      <c r="C46" s="204"/>
      <c r="D46" s="204"/>
      <c r="E46" s="204"/>
      <c r="F46" s="204"/>
      <c r="G46" s="204"/>
      <c r="H46" s="204"/>
      <c r="I46" s="204"/>
      <c r="J46" s="204"/>
      <c r="K46" s="204"/>
      <c r="L46" s="204"/>
      <c r="M46" s="204"/>
    </row>
    <row r="47" spans="2:18" x14ac:dyDescent="0.25">
      <c r="B47" s="204"/>
      <c r="C47" s="204"/>
      <c r="D47" s="204"/>
      <c r="E47" s="204"/>
      <c r="F47" s="204"/>
      <c r="G47" s="204"/>
      <c r="H47" s="204"/>
      <c r="I47" s="204"/>
      <c r="J47" s="204"/>
      <c r="K47" s="204"/>
      <c r="L47" s="204"/>
      <c r="M47" s="204"/>
    </row>
    <row r="48" spans="2:18" x14ac:dyDescent="0.25">
      <c r="B48" s="204"/>
      <c r="C48" s="204"/>
      <c r="D48" s="204"/>
      <c r="E48" s="204"/>
      <c r="F48" s="204"/>
      <c r="G48" s="204"/>
      <c r="H48" s="204"/>
      <c r="I48" s="204"/>
      <c r="J48" s="204"/>
      <c r="K48" s="204"/>
      <c r="L48" s="204"/>
      <c r="M48" s="204"/>
    </row>
    <row r="49" spans="1:13" x14ac:dyDescent="0.25">
      <c r="B49" s="204"/>
      <c r="C49" s="204"/>
      <c r="D49" s="204"/>
      <c r="E49" s="204"/>
      <c r="F49" s="204"/>
      <c r="G49" s="204"/>
      <c r="H49" s="204"/>
      <c r="I49" s="204"/>
      <c r="J49" s="204"/>
      <c r="K49" s="204"/>
      <c r="L49" s="204"/>
      <c r="M49" s="204"/>
    </row>
    <row r="50" spans="1:13" x14ac:dyDescent="0.25">
      <c r="B50" s="204"/>
      <c r="C50" s="204"/>
      <c r="D50" s="204"/>
      <c r="E50" s="204"/>
      <c r="F50" s="204"/>
      <c r="G50" s="204"/>
      <c r="H50" s="204"/>
      <c r="I50" s="204"/>
      <c r="J50" s="204"/>
      <c r="K50" s="204"/>
      <c r="L50" s="204"/>
      <c r="M50" s="204"/>
    </row>
    <row r="51" spans="1:13" x14ac:dyDescent="0.25">
      <c r="B51" s="204"/>
      <c r="C51" s="204"/>
      <c r="D51" s="204"/>
      <c r="E51" s="204"/>
      <c r="F51" s="204"/>
      <c r="G51" s="204"/>
      <c r="H51" s="204"/>
      <c r="I51" s="204"/>
      <c r="J51" s="204"/>
      <c r="K51" s="204"/>
      <c r="L51" s="204"/>
      <c r="M51" s="204"/>
    </row>
    <row r="52" spans="1:13" x14ac:dyDescent="0.25">
      <c r="B52" s="204"/>
      <c r="C52" s="204"/>
      <c r="D52" s="204"/>
      <c r="E52" s="204"/>
      <c r="F52" s="204"/>
      <c r="G52" s="204"/>
      <c r="H52" s="204"/>
      <c r="I52" s="204"/>
      <c r="J52" s="204"/>
      <c r="K52" s="204"/>
      <c r="L52" s="204"/>
      <c r="M52" s="204"/>
    </row>
    <row r="53" spans="1:13" x14ac:dyDescent="0.25">
      <c r="B53" s="204"/>
      <c r="C53" s="204"/>
      <c r="D53" s="204"/>
      <c r="E53" s="204"/>
      <c r="F53" s="204"/>
      <c r="G53" s="204"/>
      <c r="H53" s="204"/>
      <c r="I53" s="204"/>
      <c r="J53" s="204"/>
      <c r="K53" s="204"/>
      <c r="L53" s="204"/>
      <c r="M53" s="204"/>
    </row>
    <row r="54" spans="1:13" x14ac:dyDescent="0.25">
      <c r="B54" s="204"/>
      <c r="C54" s="204"/>
      <c r="D54" s="204"/>
      <c r="E54" s="204"/>
      <c r="F54" s="204"/>
      <c r="G54" s="204"/>
      <c r="H54" s="204"/>
      <c r="I54" s="204"/>
      <c r="J54" s="204"/>
      <c r="K54" s="204"/>
      <c r="L54" s="204"/>
      <c r="M54" s="204"/>
    </row>
    <row r="55" spans="1:13" x14ac:dyDescent="0.25">
      <c r="B55" s="204"/>
      <c r="C55" s="204"/>
      <c r="D55" s="204"/>
      <c r="E55" s="204"/>
      <c r="F55" s="204"/>
      <c r="G55" s="204"/>
      <c r="H55" s="204"/>
      <c r="I55" s="204"/>
      <c r="J55" s="204"/>
      <c r="K55" s="204"/>
      <c r="L55" s="204"/>
      <c r="M55" s="204"/>
    </row>
    <row r="56" spans="1:13" x14ac:dyDescent="0.25">
      <c r="B56" s="204"/>
      <c r="C56" s="204"/>
      <c r="D56" s="204"/>
      <c r="E56" s="204"/>
      <c r="F56" s="204"/>
      <c r="G56" s="204"/>
      <c r="H56" s="204"/>
      <c r="I56" s="204"/>
      <c r="J56" s="204"/>
      <c r="K56" s="204"/>
      <c r="L56" s="204"/>
      <c r="M56" s="204"/>
    </row>
    <row r="57" spans="1:13" x14ac:dyDescent="0.25">
      <c r="B57" s="204"/>
      <c r="C57" s="204"/>
      <c r="D57" s="204"/>
      <c r="E57" s="204"/>
      <c r="F57" s="204"/>
      <c r="G57" s="204"/>
      <c r="H57" s="204"/>
      <c r="I57" s="204"/>
      <c r="J57" s="204"/>
      <c r="K57" s="204"/>
      <c r="L57" s="204"/>
      <c r="M57" s="204"/>
    </row>
    <row r="58" spans="1:13" x14ac:dyDescent="0.25">
      <c r="B58" s="204"/>
      <c r="C58" s="204"/>
      <c r="D58" s="204"/>
      <c r="E58" s="204"/>
      <c r="F58" s="204"/>
      <c r="G58" s="204"/>
      <c r="H58" s="204"/>
      <c r="I58" s="204"/>
      <c r="J58" s="204"/>
      <c r="K58" s="204"/>
      <c r="L58" s="204"/>
      <c r="M58" s="204"/>
    </row>
    <row r="61" spans="1:13" x14ac:dyDescent="0.25">
      <c r="A61" s="162" t="s">
        <v>178</v>
      </c>
    </row>
    <row r="64" spans="1:13" s="2" customFormat="1" ht="52.5" customHeight="1" x14ac:dyDescent="0.25"/>
  </sheetData>
  <mergeCells count="3">
    <mergeCell ref="A1:J1"/>
    <mergeCell ref="A31:C31"/>
    <mergeCell ref="B34:M58"/>
  </mergeCells>
  <pageMargins left="0.511811024" right="0.511811024" top="0.78740157499999996" bottom="0.78740157499999996" header="0.31496062000000002" footer="0.31496062000000002"/>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31"/>
  <sheetViews>
    <sheetView tabSelected="1" topLeftCell="A4" workbookViewId="0">
      <selection activeCell="J37" sqref="J37"/>
    </sheetView>
  </sheetViews>
  <sheetFormatPr defaultRowHeight="15" x14ac:dyDescent="0.25"/>
  <cols>
    <col min="1" max="1" width="14.28515625" customWidth="1"/>
    <col min="2" max="2" width="15.42578125" customWidth="1"/>
    <col min="3" max="3" width="16.140625" customWidth="1"/>
    <col min="4" max="4" width="16.85546875" customWidth="1"/>
    <col min="5" max="5" width="19.42578125" customWidth="1"/>
    <col min="6" max="6" width="16" customWidth="1"/>
    <col min="9" max="9" width="12.28515625" customWidth="1"/>
    <col min="21" max="21" width="13.140625" bestFit="1" customWidth="1"/>
  </cols>
  <sheetData>
    <row r="1" spans="1:11" x14ac:dyDescent="0.25">
      <c r="A1" s="212" t="s">
        <v>232</v>
      </c>
      <c r="B1" s="212"/>
      <c r="C1" s="212"/>
      <c r="D1" s="212"/>
      <c r="E1" s="212"/>
      <c r="F1" s="212"/>
      <c r="G1" s="212"/>
      <c r="H1" s="212"/>
      <c r="I1" s="212"/>
      <c r="J1" s="212"/>
      <c r="K1" s="212"/>
    </row>
    <row r="4" spans="1:11" ht="45" x14ac:dyDescent="0.25">
      <c r="B4" s="45" t="s">
        <v>130</v>
      </c>
      <c r="C4" s="45" t="s">
        <v>134</v>
      </c>
      <c r="D4" s="45" t="s">
        <v>131</v>
      </c>
      <c r="E4" s="45" t="s">
        <v>146</v>
      </c>
      <c r="F4" s="45" t="s">
        <v>132</v>
      </c>
    </row>
    <row r="5" spans="1:11" x14ac:dyDescent="0.25">
      <c r="A5" s="118" t="s">
        <v>135</v>
      </c>
      <c r="B5" s="28">
        <v>14</v>
      </c>
      <c r="C5" s="28">
        <v>8</v>
      </c>
      <c r="D5" s="28">
        <v>2</v>
      </c>
      <c r="E5" s="28">
        <v>1</v>
      </c>
      <c r="F5" s="28">
        <v>1</v>
      </c>
      <c r="G5">
        <f>SUM(B5:F5)</f>
        <v>26</v>
      </c>
    </row>
    <row r="6" spans="1:11" x14ac:dyDescent="0.25">
      <c r="A6" s="52" t="s">
        <v>6</v>
      </c>
      <c r="B6" s="28">
        <v>2</v>
      </c>
      <c r="C6" s="28">
        <v>1</v>
      </c>
      <c r="D6" s="25"/>
      <c r="E6" s="25"/>
      <c r="F6" s="25"/>
      <c r="G6" s="59">
        <f>SUM(B10:F10)</f>
        <v>7</v>
      </c>
    </row>
    <row r="7" spans="1:11" x14ac:dyDescent="0.25">
      <c r="A7" s="52" t="s">
        <v>5</v>
      </c>
      <c r="B7" s="28">
        <v>1</v>
      </c>
      <c r="C7" s="28">
        <v>2</v>
      </c>
      <c r="D7" s="25"/>
      <c r="E7" s="25"/>
      <c r="F7" s="25"/>
      <c r="G7" s="59">
        <f>SUM(B9:F9)</f>
        <v>9</v>
      </c>
    </row>
    <row r="8" spans="1:11" x14ac:dyDescent="0.25">
      <c r="A8" s="52" t="s">
        <v>4</v>
      </c>
      <c r="B8" s="28">
        <v>3</v>
      </c>
      <c r="C8" s="28">
        <v>1</v>
      </c>
      <c r="D8" s="25"/>
      <c r="E8" s="25"/>
      <c r="F8" s="25"/>
      <c r="G8" s="59">
        <f t="shared" ref="G8" si="0">SUM(B8:F8)</f>
        <v>4</v>
      </c>
    </row>
    <row r="9" spans="1:11" x14ac:dyDescent="0.25">
      <c r="A9" s="52" t="s">
        <v>3</v>
      </c>
      <c r="B9" s="28">
        <v>6</v>
      </c>
      <c r="C9" s="28">
        <v>2</v>
      </c>
      <c r="D9" s="25"/>
      <c r="E9" s="25"/>
      <c r="F9" s="83">
        <v>1</v>
      </c>
      <c r="G9" s="59">
        <f>SUM(B6:F6)</f>
        <v>3</v>
      </c>
    </row>
    <row r="10" spans="1:11" x14ac:dyDescent="0.25">
      <c r="A10" s="52" t="s">
        <v>21</v>
      </c>
      <c r="B10" s="28">
        <v>2</v>
      </c>
      <c r="C10" s="28">
        <v>2</v>
      </c>
      <c r="D10" s="28">
        <v>2</v>
      </c>
      <c r="E10" s="28">
        <v>1</v>
      </c>
      <c r="F10" s="25"/>
      <c r="G10" s="60">
        <f>SUM(B5:F5)</f>
        <v>26</v>
      </c>
    </row>
    <row r="13" spans="1:11" ht="15" customHeight="1" x14ac:dyDescent="0.25">
      <c r="A13" s="197" t="s">
        <v>175</v>
      </c>
      <c r="B13" s="197"/>
      <c r="C13" s="197"/>
      <c r="D13" s="197"/>
      <c r="E13" s="197"/>
      <c r="F13" s="197"/>
    </row>
    <row r="14" spans="1:11" x14ac:dyDescent="0.25">
      <c r="A14" s="197"/>
      <c r="B14" s="197"/>
      <c r="C14" s="197"/>
      <c r="D14" s="197"/>
      <c r="E14" s="197"/>
      <c r="F14" s="197"/>
    </row>
    <row r="15" spans="1:11" x14ac:dyDescent="0.25">
      <c r="A15" s="197"/>
      <c r="B15" s="197"/>
      <c r="C15" s="197"/>
      <c r="D15" s="197"/>
      <c r="E15" s="197"/>
      <c r="F15" s="197"/>
    </row>
    <row r="16" spans="1:11" x14ac:dyDescent="0.25">
      <c r="A16" s="197"/>
      <c r="B16" s="197"/>
      <c r="C16" s="197"/>
      <c r="D16" s="197"/>
      <c r="E16" s="197"/>
      <c r="F16" s="197"/>
    </row>
    <row r="17" spans="1:11" x14ac:dyDescent="0.25">
      <c r="A17" s="197"/>
      <c r="B17" s="197"/>
      <c r="C17" s="197"/>
      <c r="D17" s="197"/>
      <c r="E17" s="197"/>
      <c r="F17" s="197"/>
    </row>
    <row r="18" spans="1:11" x14ac:dyDescent="0.25">
      <c r="A18" s="197"/>
      <c r="B18" s="197"/>
      <c r="C18" s="197"/>
      <c r="D18" s="197"/>
      <c r="E18" s="197"/>
      <c r="F18" s="197"/>
    </row>
    <row r="19" spans="1:11" x14ac:dyDescent="0.25">
      <c r="A19" s="197"/>
      <c r="B19" s="197"/>
      <c r="C19" s="197"/>
      <c r="D19" s="197"/>
      <c r="E19" s="197"/>
      <c r="F19" s="197"/>
    </row>
    <row r="20" spans="1:11" x14ac:dyDescent="0.25">
      <c r="A20" s="197"/>
      <c r="B20" s="197"/>
      <c r="C20" s="197"/>
      <c r="D20" s="197"/>
      <c r="E20" s="197"/>
      <c r="F20" s="197"/>
    </row>
    <row r="21" spans="1:11" x14ac:dyDescent="0.25">
      <c r="A21" s="197"/>
      <c r="B21" s="197"/>
      <c r="C21" s="197"/>
      <c r="D21" s="197"/>
      <c r="E21" s="197"/>
      <c r="F21" s="197"/>
    </row>
    <row r="22" spans="1:11" x14ac:dyDescent="0.25">
      <c r="A22" s="197"/>
      <c r="B22" s="197"/>
      <c r="C22" s="197"/>
      <c r="D22" s="197"/>
      <c r="E22" s="197"/>
      <c r="F22" s="197"/>
      <c r="I22" s="193" t="s">
        <v>7</v>
      </c>
      <c r="J22" s="193"/>
      <c r="K22" s="193"/>
    </row>
    <row r="23" spans="1:11" x14ac:dyDescent="0.25">
      <c r="A23" s="197"/>
      <c r="B23" s="197"/>
      <c r="C23" s="197"/>
      <c r="D23" s="197"/>
      <c r="E23" s="197"/>
      <c r="F23" s="197"/>
      <c r="I23" s="73"/>
      <c r="J23" s="73"/>
      <c r="K23" s="73"/>
    </row>
    <row r="24" spans="1:11" x14ac:dyDescent="0.25">
      <c r="A24" s="197"/>
      <c r="B24" s="197"/>
      <c r="C24" s="197"/>
      <c r="D24" s="197"/>
      <c r="E24" s="197"/>
      <c r="F24" s="197"/>
      <c r="I24" s="73"/>
      <c r="J24" s="73"/>
      <c r="K24" s="73"/>
    </row>
    <row r="25" spans="1:11" x14ac:dyDescent="0.25">
      <c r="A25" s="197"/>
      <c r="B25" s="197"/>
      <c r="C25" s="197"/>
      <c r="D25" s="197"/>
      <c r="E25" s="197"/>
      <c r="F25" s="197"/>
      <c r="I25" s="161"/>
      <c r="J25" s="161"/>
      <c r="K25" s="161"/>
    </row>
    <row r="26" spans="1:11" x14ac:dyDescent="0.25">
      <c r="A26" s="197"/>
      <c r="B26" s="197"/>
      <c r="C26" s="197"/>
      <c r="D26" s="197"/>
      <c r="E26" s="197"/>
      <c r="F26" s="197"/>
      <c r="I26" s="161"/>
      <c r="J26" s="161"/>
      <c r="K26" s="161"/>
    </row>
    <row r="27" spans="1:11" x14ac:dyDescent="0.25">
      <c r="A27" s="197"/>
      <c r="B27" s="197"/>
      <c r="C27" s="197"/>
      <c r="D27" s="197"/>
      <c r="E27" s="197"/>
      <c r="F27" s="197"/>
      <c r="I27" s="73"/>
      <c r="J27" s="73"/>
      <c r="K27" s="73"/>
    </row>
    <row r="28" spans="1:11" x14ac:dyDescent="0.25">
      <c r="I28" s="73"/>
      <c r="J28" s="73"/>
      <c r="K28" s="73"/>
    </row>
    <row r="29" spans="1:11" x14ac:dyDescent="0.25">
      <c r="A29" s="162" t="s">
        <v>244</v>
      </c>
      <c r="I29" s="73"/>
      <c r="J29" s="73"/>
      <c r="K29" s="73"/>
    </row>
    <row r="30" spans="1:11" x14ac:dyDescent="0.25">
      <c r="I30" s="73"/>
      <c r="J30" s="73"/>
      <c r="K30" s="73"/>
    </row>
    <row r="31" spans="1:11" x14ac:dyDescent="0.25">
      <c r="I31" s="73"/>
      <c r="J31" s="73"/>
      <c r="K31" s="73"/>
    </row>
  </sheetData>
  <mergeCells count="3">
    <mergeCell ref="A1:K1"/>
    <mergeCell ref="I22:K22"/>
    <mergeCell ref="A13:F27"/>
  </mergeCells>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N47"/>
  <sheetViews>
    <sheetView topLeftCell="A7" workbookViewId="0">
      <selection activeCell="A13" sqref="A13:E28"/>
    </sheetView>
  </sheetViews>
  <sheetFormatPr defaultRowHeight="15" x14ac:dyDescent="0.25"/>
  <cols>
    <col min="1" max="1" width="26.28515625" customWidth="1"/>
    <col min="2" max="2" width="18.7109375" customWidth="1"/>
    <col min="3" max="3" width="16.5703125" customWidth="1"/>
    <col min="4" max="4" width="15.85546875" customWidth="1"/>
  </cols>
  <sheetData>
    <row r="1" spans="1:14" x14ac:dyDescent="0.25">
      <c r="A1" s="192" t="s">
        <v>161</v>
      </c>
      <c r="B1" s="192"/>
      <c r="C1" s="192"/>
      <c r="D1" s="192"/>
      <c r="E1" s="192"/>
      <c r="F1" s="192"/>
      <c r="G1" s="192"/>
      <c r="H1" s="192"/>
      <c r="I1" s="192"/>
      <c r="J1" s="192"/>
      <c r="K1" s="192"/>
      <c r="L1" s="192"/>
      <c r="M1" s="192"/>
      <c r="N1" s="192"/>
    </row>
    <row r="2" spans="1:14" x14ac:dyDescent="0.25">
      <c r="A2" s="4"/>
      <c r="B2" s="4"/>
      <c r="C2" s="4"/>
      <c r="D2" s="4"/>
      <c r="E2" s="4"/>
      <c r="F2" s="4"/>
      <c r="G2" s="4"/>
      <c r="H2" s="4"/>
      <c r="I2" s="4"/>
      <c r="J2" s="4"/>
      <c r="K2" s="4"/>
      <c r="L2" s="4"/>
      <c r="M2" s="4"/>
      <c r="N2" s="4"/>
    </row>
    <row r="3" spans="1:14" ht="30" x14ac:dyDescent="0.25">
      <c r="A3" s="2"/>
      <c r="B3" s="14" t="s">
        <v>11</v>
      </c>
      <c r="C3" s="14" t="s">
        <v>8</v>
      </c>
      <c r="D3" s="15" t="s">
        <v>9</v>
      </c>
      <c r="E3" s="2"/>
      <c r="F3" s="2"/>
      <c r="G3" s="2"/>
      <c r="H3" s="2"/>
      <c r="I3" s="2"/>
      <c r="J3" s="2"/>
      <c r="K3" s="2"/>
      <c r="L3" s="2"/>
    </row>
    <row r="4" spans="1:14" x14ac:dyDescent="0.25">
      <c r="A4" s="21" t="s">
        <v>10</v>
      </c>
      <c r="B4" s="22">
        <v>0.62525086663017704</v>
      </c>
      <c r="C4" s="22">
        <v>0.261995986133917</v>
      </c>
      <c r="D4" s="23">
        <v>0.112753147235906</v>
      </c>
      <c r="E4" s="18">
        <f>SUM(B4:D4)</f>
        <v>1</v>
      </c>
      <c r="F4" s="18">
        <f>B4+C4</f>
        <v>0.88724685276409399</v>
      </c>
      <c r="G4" s="2"/>
      <c r="H4" s="2"/>
      <c r="I4" s="2"/>
      <c r="J4" s="2"/>
      <c r="K4" s="2"/>
    </row>
    <row r="5" spans="1:14" x14ac:dyDescent="0.25">
      <c r="A5" s="21" t="s">
        <v>12</v>
      </c>
      <c r="B5" s="22">
        <v>0.356139390622149</v>
      </c>
      <c r="C5" s="22">
        <v>0.30140485312899101</v>
      </c>
      <c r="D5" s="23">
        <v>0.34245575624885999</v>
      </c>
      <c r="E5" s="18">
        <f t="shared" ref="E5:E11" si="0">SUM(B5:D5)</f>
        <v>1</v>
      </c>
      <c r="F5" s="18">
        <f t="shared" ref="F5:F11" si="1">B5+C5</f>
        <v>0.65754424375114007</v>
      </c>
      <c r="G5" s="2"/>
      <c r="H5" s="2"/>
      <c r="I5" s="2"/>
      <c r="J5" s="2"/>
      <c r="K5" s="2"/>
      <c r="L5" s="2"/>
    </row>
    <row r="6" spans="1:14" ht="45" x14ac:dyDescent="0.25">
      <c r="A6" s="21" t="s">
        <v>13</v>
      </c>
      <c r="B6" s="22">
        <v>0.63054187192118205</v>
      </c>
      <c r="C6" s="22">
        <v>0.26254333150884901</v>
      </c>
      <c r="D6" s="23">
        <v>0.106914796569969</v>
      </c>
      <c r="E6" s="18">
        <f t="shared" si="0"/>
        <v>1</v>
      </c>
      <c r="F6" s="18">
        <f t="shared" si="1"/>
        <v>0.89308520343003106</v>
      </c>
      <c r="G6" s="2"/>
      <c r="H6" s="2"/>
      <c r="I6" s="2"/>
      <c r="J6" s="2"/>
      <c r="K6" s="2"/>
      <c r="L6" s="2"/>
    </row>
    <row r="7" spans="1:14" x14ac:dyDescent="0.25">
      <c r="A7" s="13" t="s">
        <v>14</v>
      </c>
      <c r="B7" s="19">
        <v>0.52837073526728695</v>
      </c>
      <c r="C7" s="19">
        <v>0.33150884875022801</v>
      </c>
      <c r="D7" s="20">
        <v>0.14012041598248501</v>
      </c>
      <c r="E7" s="18">
        <f t="shared" si="0"/>
        <v>1</v>
      </c>
      <c r="F7" s="18">
        <f t="shared" si="1"/>
        <v>0.85987958401751496</v>
      </c>
      <c r="G7" s="2"/>
      <c r="H7" s="2"/>
      <c r="I7" s="2"/>
      <c r="J7" s="2"/>
      <c r="K7" s="2"/>
      <c r="L7" s="2"/>
    </row>
    <row r="8" spans="1:14" ht="48.75" customHeight="1" x14ac:dyDescent="0.25">
      <c r="A8" s="13" t="s">
        <v>15</v>
      </c>
      <c r="B8" s="19">
        <v>0.31089217296113802</v>
      </c>
      <c r="C8" s="19">
        <v>0.369275679620507</v>
      </c>
      <c r="D8" s="20">
        <v>0.31983214741835397</v>
      </c>
      <c r="E8" s="18">
        <f t="shared" si="0"/>
        <v>0.999999999999999</v>
      </c>
      <c r="F8" s="18">
        <f t="shared" si="1"/>
        <v>0.68016785258164503</v>
      </c>
      <c r="G8" s="2"/>
      <c r="H8" s="2"/>
      <c r="I8" s="2"/>
      <c r="J8" s="2"/>
      <c r="K8" s="2"/>
      <c r="L8" s="2"/>
    </row>
    <row r="9" spans="1:14" x14ac:dyDescent="0.25">
      <c r="A9" s="13" t="s">
        <v>16</v>
      </c>
      <c r="B9" s="19">
        <v>0.30614851304506502</v>
      </c>
      <c r="C9" s="19">
        <v>0.30176975004561202</v>
      </c>
      <c r="D9" s="20">
        <v>0.39208173690932302</v>
      </c>
      <c r="E9" s="18">
        <f t="shared" si="0"/>
        <v>1</v>
      </c>
      <c r="F9" s="18">
        <f t="shared" si="1"/>
        <v>0.60791826309067698</v>
      </c>
      <c r="G9" s="2"/>
      <c r="H9" s="2"/>
      <c r="I9" s="2"/>
      <c r="J9" s="2"/>
      <c r="K9" s="2"/>
      <c r="L9" s="2"/>
    </row>
    <row r="10" spans="1:14" x14ac:dyDescent="0.25">
      <c r="A10" s="13" t="s">
        <v>17</v>
      </c>
      <c r="B10" s="19">
        <v>0.36526181353767601</v>
      </c>
      <c r="C10" s="19">
        <v>0.29483670862981198</v>
      </c>
      <c r="D10" s="20">
        <v>0.33990147783251201</v>
      </c>
      <c r="E10" s="18">
        <f t="shared" si="0"/>
        <v>1</v>
      </c>
      <c r="F10" s="18">
        <f t="shared" si="1"/>
        <v>0.66009852216748799</v>
      </c>
      <c r="G10" s="2"/>
      <c r="H10" s="2"/>
      <c r="I10" s="2"/>
      <c r="J10" s="2"/>
      <c r="K10" s="2"/>
      <c r="L10" s="2"/>
    </row>
    <row r="11" spans="1:14" ht="30" x14ac:dyDescent="0.25">
      <c r="A11" s="13" t="s">
        <v>18</v>
      </c>
      <c r="B11" s="19">
        <v>0.51596424010217101</v>
      </c>
      <c r="C11" s="19">
        <v>0.300675059295749</v>
      </c>
      <c r="D11" s="20">
        <v>0.18336070060208001</v>
      </c>
      <c r="E11" s="18">
        <f t="shared" si="0"/>
        <v>1</v>
      </c>
      <c r="F11" s="18">
        <f t="shared" si="1"/>
        <v>0.81663929939792002</v>
      </c>
      <c r="G11" s="2"/>
      <c r="H11" s="2"/>
      <c r="I11" s="2"/>
      <c r="J11" s="16"/>
      <c r="K11" s="16"/>
      <c r="L11" s="17"/>
    </row>
    <row r="12" spans="1:14" x14ac:dyDescent="0.25">
      <c r="A12" s="2"/>
      <c r="B12" s="2"/>
      <c r="C12" s="2"/>
      <c r="D12" s="2"/>
      <c r="E12" s="2"/>
      <c r="F12" s="2"/>
      <c r="G12" s="2"/>
      <c r="H12" s="2"/>
      <c r="I12" s="2"/>
      <c r="J12" s="2"/>
      <c r="K12" s="2"/>
      <c r="L12" s="2"/>
    </row>
    <row r="13" spans="1:14" x14ac:dyDescent="0.25">
      <c r="A13" s="194" t="s">
        <v>234</v>
      </c>
      <c r="B13" s="194"/>
      <c r="C13" s="194"/>
      <c r="D13" s="194"/>
      <c r="E13" s="194"/>
      <c r="F13" s="2"/>
      <c r="G13" s="2"/>
      <c r="H13" s="2"/>
      <c r="I13" s="2"/>
      <c r="J13" s="2"/>
      <c r="K13" s="2"/>
      <c r="L13" s="2"/>
    </row>
    <row r="14" spans="1:14" x14ac:dyDescent="0.25">
      <c r="A14" s="194"/>
      <c r="B14" s="194"/>
      <c r="C14" s="194"/>
      <c r="D14" s="194"/>
      <c r="E14" s="194"/>
      <c r="F14" s="2"/>
      <c r="G14" s="2"/>
      <c r="H14" s="2"/>
      <c r="I14" s="2"/>
      <c r="J14" s="2"/>
      <c r="K14" s="2"/>
      <c r="L14" s="2"/>
    </row>
    <row r="15" spans="1:14" x14ac:dyDescent="0.25">
      <c r="A15" s="194"/>
      <c r="B15" s="194"/>
      <c r="C15" s="194"/>
      <c r="D15" s="194"/>
      <c r="E15" s="194"/>
      <c r="F15" s="2"/>
      <c r="G15" s="2"/>
      <c r="H15" s="2"/>
      <c r="I15" s="2"/>
      <c r="J15" s="2"/>
      <c r="K15" s="2"/>
      <c r="L15" s="2"/>
    </row>
    <row r="16" spans="1:14" x14ac:dyDescent="0.25">
      <c r="A16" s="194"/>
      <c r="B16" s="194"/>
      <c r="C16" s="194"/>
      <c r="D16" s="194"/>
      <c r="E16" s="194"/>
      <c r="F16" s="2"/>
      <c r="G16" s="2"/>
      <c r="H16" s="2"/>
      <c r="I16" s="2"/>
      <c r="J16" s="2"/>
      <c r="K16" s="2"/>
      <c r="L16" s="2"/>
    </row>
    <row r="17" spans="1:12" x14ac:dyDescent="0.25">
      <c r="A17" s="194"/>
      <c r="B17" s="194"/>
      <c r="C17" s="194"/>
      <c r="D17" s="194"/>
      <c r="E17" s="194"/>
      <c r="F17" s="2"/>
      <c r="G17" s="2"/>
      <c r="H17" s="2"/>
      <c r="I17" s="2"/>
      <c r="J17" s="2"/>
      <c r="K17" s="2"/>
      <c r="L17" s="2"/>
    </row>
    <row r="18" spans="1:12" x14ac:dyDescent="0.25">
      <c r="A18" s="194"/>
      <c r="B18" s="194"/>
      <c r="C18" s="194"/>
      <c r="D18" s="194"/>
      <c r="E18" s="194"/>
      <c r="F18" s="2"/>
      <c r="G18" s="2"/>
      <c r="H18" s="2"/>
      <c r="I18" s="2"/>
      <c r="J18" s="2"/>
      <c r="K18" s="2"/>
      <c r="L18" s="2"/>
    </row>
    <row r="19" spans="1:12" x14ac:dyDescent="0.25">
      <c r="A19" s="194"/>
      <c r="B19" s="194"/>
      <c r="C19" s="194"/>
      <c r="D19" s="194"/>
      <c r="E19" s="194"/>
      <c r="F19" s="2"/>
      <c r="G19" s="2"/>
      <c r="H19" s="2"/>
      <c r="I19" s="2"/>
      <c r="J19" s="2"/>
      <c r="K19" s="2"/>
      <c r="L19" s="2"/>
    </row>
    <row r="20" spans="1:12" x14ac:dyDescent="0.25">
      <c r="A20" s="194"/>
      <c r="B20" s="194"/>
      <c r="C20" s="194"/>
      <c r="D20" s="194"/>
      <c r="E20" s="194"/>
      <c r="F20" s="2"/>
      <c r="G20" s="2"/>
      <c r="H20" s="2"/>
      <c r="I20" s="2"/>
      <c r="J20" s="2"/>
      <c r="K20" s="2"/>
      <c r="L20" s="2"/>
    </row>
    <row r="21" spans="1:12" x14ac:dyDescent="0.25">
      <c r="A21" s="194"/>
      <c r="B21" s="194"/>
      <c r="C21" s="194"/>
      <c r="D21" s="194"/>
      <c r="E21" s="194"/>
      <c r="F21" s="2"/>
      <c r="G21" s="2"/>
      <c r="H21" s="2"/>
      <c r="I21" s="2"/>
      <c r="J21" s="2"/>
      <c r="K21" s="2"/>
      <c r="L21" s="2"/>
    </row>
    <row r="22" spans="1:12" x14ac:dyDescent="0.25">
      <c r="A22" s="194"/>
      <c r="B22" s="194"/>
      <c r="C22" s="194"/>
      <c r="D22" s="194"/>
      <c r="E22" s="194"/>
    </row>
    <row r="23" spans="1:12" x14ac:dyDescent="0.25">
      <c r="A23" s="194"/>
      <c r="B23" s="194"/>
      <c r="C23" s="194"/>
      <c r="D23" s="194"/>
      <c r="E23" s="194"/>
    </row>
    <row r="24" spans="1:12" x14ac:dyDescent="0.25">
      <c r="A24" s="194"/>
      <c r="B24" s="194"/>
      <c r="C24" s="194"/>
      <c r="D24" s="194"/>
      <c r="E24" s="194"/>
    </row>
    <row r="25" spans="1:12" x14ac:dyDescent="0.25">
      <c r="A25" s="194"/>
      <c r="B25" s="194"/>
      <c r="C25" s="194"/>
      <c r="D25" s="194"/>
      <c r="E25" s="194"/>
    </row>
    <row r="26" spans="1:12" x14ac:dyDescent="0.25">
      <c r="A26" s="194"/>
      <c r="B26" s="194"/>
      <c r="C26" s="194"/>
      <c r="D26" s="194"/>
      <c r="E26" s="194"/>
    </row>
    <row r="27" spans="1:12" x14ac:dyDescent="0.25">
      <c r="A27" s="194"/>
      <c r="B27" s="194"/>
      <c r="C27" s="194"/>
      <c r="D27" s="194"/>
      <c r="E27" s="194"/>
    </row>
    <row r="28" spans="1:12" x14ac:dyDescent="0.25">
      <c r="A28" s="194"/>
      <c r="B28" s="194"/>
      <c r="C28" s="194"/>
      <c r="D28" s="194"/>
      <c r="E28" s="194"/>
    </row>
    <row r="29" spans="1:12" x14ac:dyDescent="0.25">
      <c r="G29" s="193" t="s">
        <v>7</v>
      </c>
      <c r="H29" s="193"/>
      <c r="I29" s="193"/>
    </row>
    <row r="30" spans="1:12" x14ac:dyDescent="0.25">
      <c r="A30" s="162" t="s">
        <v>159</v>
      </c>
      <c r="G30" s="11"/>
      <c r="H30" s="11"/>
      <c r="I30" s="11"/>
    </row>
    <row r="31" spans="1:12" x14ac:dyDescent="0.25">
      <c r="G31" s="11"/>
      <c r="H31" s="11"/>
      <c r="I31" s="11"/>
    </row>
    <row r="32" spans="1:12" x14ac:dyDescent="0.25">
      <c r="A32" s="195" t="s">
        <v>162</v>
      </c>
      <c r="B32" s="195"/>
      <c r="C32" s="195"/>
      <c r="D32" s="195"/>
      <c r="E32" s="195"/>
    </row>
    <row r="33" spans="1:5" x14ac:dyDescent="0.25">
      <c r="A33" s="195"/>
      <c r="B33" s="195"/>
      <c r="C33" s="195"/>
      <c r="D33" s="195"/>
      <c r="E33" s="195"/>
    </row>
    <row r="34" spans="1:5" x14ac:dyDescent="0.25">
      <c r="A34" s="195"/>
      <c r="B34" s="195"/>
      <c r="C34" s="195"/>
      <c r="D34" s="195"/>
      <c r="E34" s="195"/>
    </row>
    <row r="35" spans="1:5" x14ac:dyDescent="0.25">
      <c r="A35" s="195"/>
      <c r="B35" s="195"/>
      <c r="C35" s="195"/>
      <c r="D35" s="195"/>
      <c r="E35" s="195"/>
    </row>
    <row r="36" spans="1:5" x14ac:dyDescent="0.25">
      <c r="A36" s="195"/>
      <c r="B36" s="195"/>
      <c r="C36" s="195"/>
      <c r="D36" s="195"/>
      <c r="E36" s="195"/>
    </row>
    <row r="37" spans="1:5" x14ac:dyDescent="0.25">
      <c r="A37" s="195"/>
      <c r="B37" s="195"/>
      <c r="C37" s="195"/>
      <c r="D37" s="195"/>
      <c r="E37" s="195"/>
    </row>
    <row r="38" spans="1:5" x14ac:dyDescent="0.25">
      <c r="A38" s="195"/>
      <c r="B38" s="195"/>
      <c r="C38" s="195"/>
      <c r="D38" s="195"/>
      <c r="E38" s="195"/>
    </row>
    <row r="39" spans="1:5" x14ac:dyDescent="0.25">
      <c r="A39" s="195"/>
      <c r="B39" s="195"/>
      <c r="C39" s="195"/>
      <c r="D39" s="195"/>
      <c r="E39" s="195"/>
    </row>
    <row r="40" spans="1:5" x14ac:dyDescent="0.25">
      <c r="A40" s="195"/>
      <c r="B40" s="195"/>
      <c r="C40" s="195"/>
      <c r="D40" s="195"/>
      <c r="E40" s="195"/>
    </row>
    <row r="41" spans="1:5" x14ac:dyDescent="0.25">
      <c r="A41" s="195"/>
      <c r="B41" s="195"/>
      <c r="C41" s="195"/>
      <c r="D41" s="195"/>
      <c r="E41" s="195"/>
    </row>
    <row r="42" spans="1:5" x14ac:dyDescent="0.25">
      <c r="A42" s="195"/>
      <c r="B42" s="195"/>
      <c r="C42" s="195"/>
      <c r="D42" s="195"/>
      <c r="E42" s="195"/>
    </row>
    <row r="43" spans="1:5" x14ac:dyDescent="0.25">
      <c r="A43" s="195"/>
      <c r="B43" s="195"/>
      <c r="C43" s="195"/>
      <c r="D43" s="195"/>
      <c r="E43" s="195"/>
    </row>
    <row r="44" spans="1:5" x14ac:dyDescent="0.25">
      <c r="A44" s="195"/>
      <c r="B44" s="195"/>
      <c r="C44" s="195"/>
      <c r="D44" s="195"/>
      <c r="E44" s="195"/>
    </row>
    <row r="45" spans="1:5" x14ac:dyDescent="0.25">
      <c r="A45" s="195"/>
      <c r="B45" s="195"/>
      <c r="C45" s="195"/>
      <c r="D45" s="195"/>
      <c r="E45" s="195"/>
    </row>
    <row r="46" spans="1:5" x14ac:dyDescent="0.25">
      <c r="A46" s="195"/>
      <c r="B46" s="195"/>
      <c r="C46" s="195"/>
      <c r="D46" s="195"/>
      <c r="E46" s="195"/>
    </row>
    <row r="47" spans="1:5" x14ac:dyDescent="0.25">
      <c r="A47" s="195"/>
      <c r="B47" s="195"/>
      <c r="C47" s="195"/>
      <c r="D47" s="195"/>
      <c r="E47" s="195"/>
    </row>
  </sheetData>
  <mergeCells count="4">
    <mergeCell ref="A1:N1"/>
    <mergeCell ref="G29:I29"/>
    <mergeCell ref="A13:E28"/>
    <mergeCell ref="A32:E47"/>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V47"/>
  <sheetViews>
    <sheetView topLeftCell="A13" workbookViewId="0">
      <selection activeCell="M27" sqref="M27"/>
    </sheetView>
  </sheetViews>
  <sheetFormatPr defaultRowHeight="15" x14ac:dyDescent="0.25"/>
  <cols>
    <col min="1" max="1" width="17.28515625" customWidth="1"/>
    <col min="2" max="3" width="8.7109375" customWidth="1"/>
    <col min="4" max="4" width="8.140625" bestFit="1" customWidth="1"/>
    <col min="5" max="5" width="9.28515625" bestFit="1" customWidth="1"/>
    <col min="6" max="6" width="10.140625" customWidth="1"/>
    <col min="7" max="7" width="9.140625" customWidth="1"/>
    <col min="8" max="8" width="6.140625" bestFit="1" customWidth="1"/>
    <col min="9" max="9" width="8.140625" bestFit="1" customWidth="1"/>
    <col min="10" max="10" width="9.28515625" bestFit="1" customWidth="1"/>
    <col min="11" max="11" width="6.140625" bestFit="1" customWidth="1"/>
    <col min="12" max="12" width="8.42578125" customWidth="1"/>
  </cols>
  <sheetData>
    <row r="1" spans="1:22" x14ac:dyDescent="0.25">
      <c r="A1" s="196" t="s">
        <v>185</v>
      </c>
      <c r="B1" s="196"/>
      <c r="C1" s="196"/>
      <c r="D1" s="196"/>
      <c r="E1" s="196"/>
      <c r="F1" s="196"/>
      <c r="G1" s="196"/>
      <c r="H1" s="196"/>
      <c r="I1" s="196"/>
      <c r="J1" s="196"/>
      <c r="K1" s="196"/>
      <c r="L1" s="196"/>
      <c r="M1" s="196"/>
      <c r="N1" s="196"/>
      <c r="O1" s="196"/>
      <c r="P1" s="196"/>
      <c r="Q1" s="196"/>
      <c r="R1" s="196"/>
      <c r="S1" s="196"/>
      <c r="T1" s="196"/>
      <c r="U1" s="196"/>
      <c r="V1" s="196"/>
    </row>
    <row r="2" spans="1:22" ht="15.75" thickBot="1" x14ac:dyDescent="0.3"/>
    <row r="3" spans="1:22" ht="15.75" thickBot="1" x14ac:dyDescent="0.3">
      <c r="A3" s="17"/>
      <c r="B3" s="198" t="s">
        <v>20</v>
      </c>
      <c r="C3" s="199"/>
      <c r="D3" s="199"/>
      <c r="E3" s="199"/>
      <c r="F3" s="199"/>
      <c r="G3" s="200"/>
      <c r="H3" s="201" t="s">
        <v>19</v>
      </c>
      <c r="I3" s="202"/>
      <c r="J3" s="202"/>
      <c r="K3" s="202"/>
      <c r="L3" s="202"/>
      <c r="M3" s="203"/>
      <c r="N3" s="130"/>
    </row>
    <row r="4" spans="1:22" s="2" customFormat="1" ht="30.75" thickBot="1" x14ac:dyDescent="0.3">
      <c r="A4" s="16"/>
      <c r="B4" s="156" t="s">
        <v>135</v>
      </c>
      <c r="C4" s="157" t="s">
        <v>6</v>
      </c>
      <c r="D4" s="157" t="s">
        <v>5</v>
      </c>
      <c r="E4" s="157" t="s">
        <v>4</v>
      </c>
      <c r="F4" s="157" t="s">
        <v>3</v>
      </c>
      <c r="G4" s="159" t="s">
        <v>21</v>
      </c>
      <c r="H4" s="156" t="s">
        <v>135</v>
      </c>
      <c r="I4" s="157" t="s">
        <v>6</v>
      </c>
      <c r="J4" s="157" t="s">
        <v>5</v>
      </c>
      <c r="K4" s="157" t="s">
        <v>4</v>
      </c>
      <c r="L4" s="157" t="s">
        <v>3</v>
      </c>
      <c r="M4" s="158" t="s">
        <v>21</v>
      </c>
    </row>
    <row r="5" spans="1:22" ht="30" x14ac:dyDescent="0.25">
      <c r="A5" s="123" t="s">
        <v>25</v>
      </c>
      <c r="B5" s="125">
        <v>0.60510948905109485</v>
      </c>
      <c r="C5" s="124">
        <v>0.72747252747252744</v>
      </c>
      <c r="D5" s="124">
        <v>0.51105442176870752</v>
      </c>
      <c r="E5" s="124">
        <v>0.58787507654623394</v>
      </c>
      <c r="F5" s="124">
        <v>0.66271855611957131</v>
      </c>
      <c r="G5" s="131">
        <v>0.56207674943566588</v>
      </c>
      <c r="H5" s="125">
        <v>0.1023535851122058</v>
      </c>
      <c r="I5" s="124">
        <v>0.11428571428571428</v>
      </c>
      <c r="J5" s="124">
        <v>4.8469387755102039E-2</v>
      </c>
      <c r="K5" s="124">
        <v>0.12178702570379436</v>
      </c>
      <c r="L5" s="124">
        <v>0.11449520586576424</v>
      </c>
      <c r="M5" s="126">
        <v>0.11286681715575621</v>
      </c>
    </row>
    <row r="6" spans="1:22" x14ac:dyDescent="0.25">
      <c r="A6" s="121">
        <v>2016</v>
      </c>
      <c r="B6" s="125">
        <v>6.0583941605839416E-2</v>
      </c>
      <c r="C6" s="124">
        <v>4.8351648351648353E-2</v>
      </c>
      <c r="D6" s="124">
        <v>5.2721088435374153E-2</v>
      </c>
      <c r="E6" s="124">
        <v>4.8377219840783831E-2</v>
      </c>
      <c r="F6" s="124">
        <v>8.3474337281443878E-2</v>
      </c>
      <c r="G6" s="131">
        <v>4.740406320541761E-2</v>
      </c>
      <c r="H6" s="125">
        <v>0.24831235176062763</v>
      </c>
      <c r="I6" s="124">
        <v>0.16483516483516483</v>
      </c>
      <c r="J6" s="124">
        <v>0.11479591836734694</v>
      </c>
      <c r="K6" s="124">
        <v>0.40269277845777235</v>
      </c>
      <c r="L6" s="124">
        <v>0.23406655386350816</v>
      </c>
      <c r="M6" s="126">
        <v>0.17607223476297967</v>
      </c>
    </row>
    <row r="7" spans="1:22" x14ac:dyDescent="0.25">
      <c r="A7" s="121">
        <v>2015</v>
      </c>
      <c r="B7" s="125">
        <v>6.7700729927007305E-2</v>
      </c>
      <c r="C7" s="124">
        <v>3.7362637362637362E-2</v>
      </c>
      <c r="D7" s="124">
        <v>8.5884353741496597E-2</v>
      </c>
      <c r="E7" s="124">
        <v>6.6135946111451321E-2</v>
      </c>
      <c r="F7" s="124">
        <v>6.6553863508178226E-2</v>
      </c>
      <c r="G7" s="131">
        <v>6.0948081264108354E-2</v>
      </c>
      <c r="H7" s="125">
        <v>0.1831782521437694</v>
      </c>
      <c r="I7" s="124">
        <v>0.18681318681318682</v>
      </c>
      <c r="J7" s="124">
        <v>0.16156462585034015</v>
      </c>
      <c r="K7" s="124">
        <v>0.14320685434516525</v>
      </c>
      <c r="L7" s="124">
        <v>0.21827411167512689</v>
      </c>
      <c r="M7" s="126">
        <v>0.24379232505643342</v>
      </c>
    </row>
    <row r="8" spans="1:22" x14ac:dyDescent="0.25">
      <c r="A8" s="121" t="s">
        <v>22</v>
      </c>
      <c r="B8" s="125">
        <v>0.14233576642335766</v>
      </c>
      <c r="C8" s="124">
        <v>7.9120879120879117E-2</v>
      </c>
      <c r="D8" s="124">
        <v>0.16581632653061223</v>
      </c>
      <c r="E8" s="124">
        <v>0.18677281077770974</v>
      </c>
      <c r="F8" s="124">
        <v>9.5318668922729832E-2</v>
      </c>
      <c r="G8" s="131">
        <v>0.16930022573363432</v>
      </c>
      <c r="H8" s="125">
        <v>0.43349753694581283</v>
      </c>
      <c r="I8" s="124">
        <v>0.50549450549450547</v>
      </c>
      <c r="J8" s="124">
        <v>0.65476190476190477</v>
      </c>
      <c r="K8" s="124">
        <v>0.27784577723378212</v>
      </c>
      <c r="L8" s="124">
        <v>0.40609137055837563</v>
      </c>
      <c r="M8" s="126">
        <v>0.45598194130925507</v>
      </c>
    </row>
    <row r="9" spans="1:22" ht="30" x14ac:dyDescent="0.25">
      <c r="A9" s="121" t="s">
        <v>23</v>
      </c>
      <c r="B9" s="125">
        <v>6.1313868613138686E-2</v>
      </c>
      <c r="C9" s="124">
        <v>3.2967032967032968E-2</v>
      </c>
      <c r="D9" s="124">
        <v>0.125</v>
      </c>
      <c r="E9" s="124">
        <v>5.5725658297611759E-2</v>
      </c>
      <c r="F9" s="124">
        <v>3.6661026508742242E-2</v>
      </c>
      <c r="G9" s="131">
        <v>4.0632054176072234E-2</v>
      </c>
      <c r="H9" s="125">
        <v>2.481299033023171E-2</v>
      </c>
      <c r="I9" s="124">
        <v>1.7582417582417582E-2</v>
      </c>
      <c r="J9" s="124">
        <v>1.4455782312925171E-2</v>
      </c>
      <c r="K9" s="124">
        <v>4.4063647490820076E-2</v>
      </c>
      <c r="L9" s="124">
        <v>2.0868584320360969E-2</v>
      </c>
      <c r="M9" s="126">
        <v>4.5146726862302479E-3</v>
      </c>
    </row>
    <row r="10" spans="1:22" ht="30.75" thickBot="1" x14ac:dyDescent="0.3">
      <c r="A10" s="122" t="s">
        <v>24</v>
      </c>
      <c r="B10" s="127">
        <v>6.295620437956205E-2</v>
      </c>
      <c r="C10" s="128">
        <v>7.4725274725274723E-2</v>
      </c>
      <c r="D10" s="128">
        <v>5.9523809523809521E-2</v>
      </c>
      <c r="E10" s="128">
        <v>5.5113288426209432E-2</v>
      </c>
      <c r="F10" s="128">
        <v>5.5273547659334461E-2</v>
      </c>
      <c r="G10" s="132">
        <v>0.11963882618510158</v>
      </c>
      <c r="H10" s="127">
        <v>7.8452837073526727E-3</v>
      </c>
      <c r="I10" s="128">
        <v>1.098901098901099E-2</v>
      </c>
      <c r="J10" s="128">
        <v>5.9523809523809521E-3</v>
      </c>
      <c r="K10" s="128">
        <v>1.0403916768665851E-2</v>
      </c>
      <c r="L10" s="128">
        <v>6.2041737168640719E-3</v>
      </c>
      <c r="M10" s="129">
        <v>6.7720090293453723E-3</v>
      </c>
    </row>
    <row r="11" spans="1:22" x14ac:dyDescent="0.25">
      <c r="B11" s="9"/>
      <c r="C11" s="9">
        <f>SUM(C6:C10)</f>
        <v>0.2725274725274725</v>
      </c>
      <c r="D11" s="9">
        <f t="shared" ref="D11:M11" si="0">SUM(D6:D10)</f>
        <v>0.48894557823129253</v>
      </c>
      <c r="E11" s="9">
        <f t="shared" si="0"/>
        <v>0.41212492345376611</v>
      </c>
      <c r="F11" s="9">
        <f t="shared" si="0"/>
        <v>0.33728144388042863</v>
      </c>
      <c r="G11" s="9">
        <f t="shared" si="0"/>
        <v>0.43792325056433407</v>
      </c>
      <c r="H11" s="9"/>
      <c r="I11" s="9">
        <f t="shared" si="0"/>
        <v>0.88571428571428568</v>
      </c>
      <c r="J11" s="9">
        <f t="shared" si="0"/>
        <v>0.95153061224489799</v>
      </c>
      <c r="K11" s="9">
        <f t="shared" si="0"/>
        <v>0.8782129742962056</v>
      </c>
      <c r="L11" s="9">
        <f t="shared" si="0"/>
        <v>0.88550479413423577</v>
      </c>
      <c r="M11" s="9">
        <f t="shared" si="0"/>
        <v>0.88713318284424381</v>
      </c>
      <c r="N11" s="9"/>
    </row>
    <row r="12" spans="1:22" x14ac:dyDescent="0.25">
      <c r="C12" s="9"/>
      <c r="D12" s="9"/>
      <c r="E12" s="9"/>
      <c r="F12" s="9"/>
      <c r="G12" s="9"/>
      <c r="H12" s="9"/>
      <c r="I12" s="9"/>
      <c r="J12" s="9"/>
      <c r="K12" s="9"/>
      <c r="L12" s="9"/>
    </row>
    <row r="13" spans="1:22" x14ac:dyDescent="0.25">
      <c r="A13" s="197" t="s">
        <v>187</v>
      </c>
      <c r="B13" s="197"/>
      <c r="C13" s="197"/>
      <c r="D13" s="197"/>
      <c r="E13" s="197"/>
      <c r="F13" s="197"/>
      <c r="G13" s="197"/>
      <c r="H13" s="197"/>
      <c r="I13" s="197"/>
      <c r="J13" s="197"/>
      <c r="K13" s="197"/>
      <c r="L13" s="197"/>
    </row>
    <row r="14" spans="1:22" x14ac:dyDescent="0.25">
      <c r="A14" s="197"/>
      <c r="B14" s="197"/>
      <c r="C14" s="197"/>
      <c r="D14" s="197"/>
      <c r="E14" s="197"/>
      <c r="F14" s="197"/>
      <c r="G14" s="197"/>
      <c r="H14" s="197"/>
      <c r="I14" s="197"/>
      <c r="J14" s="197"/>
      <c r="K14" s="197"/>
      <c r="L14" s="197"/>
    </row>
    <row r="15" spans="1:22" x14ac:dyDescent="0.25">
      <c r="A15" s="197"/>
      <c r="B15" s="197"/>
      <c r="C15" s="197"/>
      <c r="D15" s="197"/>
      <c r="E15" s="197"/>
      <c r="F15" s="197"/>
      <c r="G15" s="197"/>
      <c r="H15" s="197"/>
      <c r="I15" s="197"/>
      <c r="J15" s="197"/>
      <c r="K15" s="197"/>
      <c r="L15" s="197"/>
    </row>
    <row r="16" spans="1:22" x14ac:dyDescent="0.25">
      <c r="A16" s="197"/>
      <c r="B16" s="197"/>
      <c r="C16" s="197"/>
      <c r="D16" s="197"/>
      <c r="E16" s="197"/>
      <c r="F16" s="197"/>
      <c r="G16" s="197"/>
      <c r="H16" s="197"/>
      <c r="I16" s="197"/>
      <c r="J16" s="197"/>
      <c r="K16" s="197"/>
      <c r="L16" s="197"/>
    </row>
    <row r="17" spans="1:12" x14ac:dyDescent="0.25">
      <c r="A17" s="197"/>
      <c r="B17" s="197"/>
      <c r="C17" s="197"/>
      <c r="D17" s="197"/>
      <c r="E17" s="197"/>
      <c r="F17" s="197"/>
      <c r="G17" s="197"/>
      <c r="H17" s="197"/>
      <c r="I17" s="197"/>
      <c r="J17" s="197"/>
      <c r="K17" s="197"/>
      <c r="L17" s="197"/>
    </row>
    <row r="18" spans="1:12" x14ac:dyDescent="0.25">
      <c r="A18" s="197"/>
      <c r="B18" s="197"/>
      <c r="C18" s="197"/>
      <c r="D18" s="197"/>
      <c r="E18" s="197"/>
      <c r="F18" s="197"/>
      <c r="G18" s="197"/>
      <c r="H18" s="197"/>
      <c r="I18" s="197"/>
      <c r="J18" s="197"/>
      <c r="K18" s="197"/>
      <c r="L18" s="197"/>
    </row>
    <row r="19" spans="1:12" x14ac:dyDescent="0.25">
      <c r="A19" s="197"/>
      <c r="B19" s="197"/>
      <c r="C19" s="197"/>
      <c r="D19" s="197"/>
      <c r="E19" s="197"/>
      <c r="F19" s="197"/>
      <c r="G19" s="197"/>
      <c r="H19" s="197"/>
      <c r="I19" s="197"/>
      <c r="J19" s="197"/>
      <c r="K19" s="197"/>
      <c r="L19" s="197"/>
    </row>
    <row r="20" spans="1:12" x14ac:dyDescent="0.25">
      <c r="A20" s="197"/>
      <c r="B20" s="197"/>
      <c r="C20" s="197"/>
      <c r="D20" s="197"/>
      <c r="E20" s="197"/>
      <c r="F20" s="197"/>
      <c r="G20" s="197"/>
      <c r="H20" s="197"/>
      <c r="I20" s="197"/>
      <c r="J20" s="197"/>
      <c r="K20" s="197"/>
      <c r="L20" s="197"/>
    </row>
    <row r="21" spans="1:12" x14ac:dyDescent="0.25">
      <c r="A21" s="197"/>
      <c r="B21" s="197"/>
      <c r="C21" s="197"/>
      <c r="D21" s="197"/>
      <c r="E21" s="197"/>
      <c r="F21" s="197"/>
      <c r="G21" s="197"/>
      <c r="H21" s="197"/>
      <c r="I21" s="197"/>
      <c r="J21" s="197"/>
      <c r="K21" s="197"/>
      <c r="L21" s="197"/>
    </row>
    <row r="22" spans="1:12" x14ac:dyDescent="0.25">
      <c r="A22" s="197"/>
      <c r="B22" s="197"/>
      <c r="C22" s="197"/>
      <c r="D22" s="197"/>
      <c r="E22" s="197"/>
      <c r="F22" s="197"/>
      <c r="G22" s="197"/>
      <c r="H22" s="197"/>
      <c r="I22" s="197"/>
      <c r="J22" s="197"/>
      <c r="K22" s="197"/>
      <c r="L22" s="197"/>
    </row>
    <row r="23" spans="1:12" x14ac:dyDescent="0.25">
      <c r="A23" s="197"/>
      <c r="B23" s="197"/>
      <c r="C23" s="197"/>
      <c r="D23" s="197"/>
      <c r="E23" s="197"/>
      <c r="F23" s="197"/>
      <c r="G23" s="197"/>
      <c r="H23" s="197"/>
      <c r="I23" s="197"/>
      <c r="J23" s="197"/>
      <c r="K23" s="197"/>
      <c r="L23" s="197"/>
    </row>
    <row r="24" spans="1:12" x14ac:dyDescent="0.25">
      <c r="A24" s="197"/>
      <c r="B24" s="197"/>
      <c r="C24" s="197"/>
      <c r="D24" s="197"/>
      <c r="E24" s="197"/>
      <c r="F24" s="197"/>
      <c r="G24" s="197"/>
      <c r="H24" s="197"/>
      <c r="I24" s="197"/>
      <c r="J24" s="197"/>
      <c r="K24" s="197"/>
      <c r="L24" s="197"/>
    </row>
    <row r="25" spans="1:12" x14ac:dyDescent="0.25">
      <c r="A25" s="197"/>
      <c r="B25" s="197"/>
      <c r="C25" s="197"/>
      <c r="D25" s="197"/>
      <c r="E25" s="197"/>
      <c r="F25" s="197"/>
      <c r="G25" s="197"/>
      <c r="H25" s="197"/>
      <c r="I25" s="197"/>
      <c r="J25" s="197"/>
      <c r="K25" s="197"/>
      <c r="L25" s="197"/>
    </row>
    <row r="26" spans="1:12" x14ac:dyDescent="0.25">
      <c r="A26" s="197"/>
      <c r="B26" s="197"/>
      <c r="C26" s="197"/>
      <c r="D26" s="197"/>
      <c r="E26" s="197"/>
      <c r="F26" s="197"/>
      <c r="G26" s="197"/>
      <c r="H26" s="197"/>
      <c r="I26" s="197"/>
      <c r="J26" s="197"/>
      <c r="K26" s="197"/>
      <c r="L26" s="197"/>
    </row>
    <row r="27" spans="1:12" x14ac:dyDescent="0.25">
      <c r="A27" s="197"/>
      <c r="B27" s="197"/>
      <c r="C27" s="197"/>
      <c r="D27" s="197"/>
      <c r="E27" s="197"/>
      <c r="F27" s="197"/>
      <c r="G27" s="197"/>
      <c r="H27" s="197"/>
      <c r="I27" s="197"/>
      <c r="J27" s="197"/>
      <c r="K27" s="197"/>
      <c r="L27" s="197"/>
    </row>
    <row r="28" spans="1:12" x14ac:dyDescent="0.25">
      <c r="A28" s="197"/>
      <c r="B28" s="197"/>
      <c r="C28" s="197"/>
      <c r="D28" s="197"/>
      <c r="E28" s="197"/>
      <c r="F28" s="197"/>
      <c r="G28" s="197"/>
      <c r="H28" s="197"/>
      <c r="I28" s="197"/>
      <c r="J28" s="197"/>
      <c r="K28" s="197"/>
      <c r="L28" s="197"/>
    </row>
    <row r="29" spans="1:12" x14ac:dyDescent="0.25">
      <c r="A29" s="197"/>
      <c r="B29" s="197"/>
      <c r="C29" s="197"/>
      <c r="D29" s="197"/>
      <c r="E29" s="197"/>
      <c r="F29" s="197"/>
      <c r="G29" s="197"/>
      <c r="H29" s="197"/>
      <c r="I29" s="197"/>
      <c r="J29" s="197"/>
      <c r="K29" s="197"/>
      <c r="L29" s="197"/>
    </row>
    <row r="30" spans="1:12" x14ac:dyDescent="0.25">
      <c r="A30" s="197"/>
      <c r="B30" s="197"/>
      <c r="C30" s="197"/>
      <c r="D30" s="197"/>
      <c r="E30" s="197"/>
      <c r="F30" s="197"/>
      <c r="G30" s="197"/>
      <c r="H30" s="197"/>
      <c r="I30" s="197"/>
      <c r="J30" s="197"/>
      <c r="K30" s="197"/>
      <c r="L30" s="197"/>
    </row>
    <row r="31" spans="1:12" x14ac:dyDescent="0.25">
      <c r="A31" s="197"/>
      <c r="B31" s="197"/>
      <c r="C31" s="197"/>
      <c r="D31" s="197"/>
      <c r="E31" s="197"/>
      <c r="F31" s="197"/>
      <c r="G31" s="197"/>
      <c r="H31" s="197"/>
      <c r="I31" s="197"/>
      <c r="J31" s="197"/>
      <c r="K31" s="197"/>
      <c r="L31" s="197"/>
    </row>
    <row r="32" spans="1:12" x14ac:dyDescent="0.25">
      <c r="A32" s="197"/>
      <c r="B32" s="197"/>
      <c r="C32" s="197"/>
      <c r="D32" s="197"/>
      <c r="E32" s="197"/>
      <c r="F32" s="197"/>
      <c r="G32" s="197"/>
      <c r="H32" s="197"/>
      <c r="I32" s="197"/>
      <c r="J32" s="197"/>
      <c r="K32" s="197"/>
      <c r="L32" s="197"/>
    </row>
    <row r="33" spans="1:17" x14ac:dyDescent="0.25">
      <c r="A33" s="197"/>
      <c r="B33" s="197"/>
      <c r="C33" s="197"/>
      <c r="D33" s="197"/>
      <c r="E33" s="197"/>
      <c r="F33" s="197"/>
      <c r="G33" s="197"/>
      <c r="H33" s="197"/>
      <c r="I33" s="197"/>
      <c r="J33" s="197"/>
      <c r="K33" s="197"/>
      <c r="L33" s="197"/>
    </row>
    <row r="34" spans="1:17" x14ac:dyDescent="0.25">
      <c r="A34" s="197"/>
      <c r="B34" s="197"/>
      <c r="C34" s="197"/>
      <c r="D34" s="197"/>
      <c r="E34" s="197"/>
      <c r="F34" s="197"/>
      <c r="G34" s="197"/>
      <c r="H34" s="197"/>
      <c r="I34" s="197"/>
      <c r="J34" s="197"/>
      <c r="K34" s="197"/>
      <c r="L34" s="197"/>
    </row>
    <row r="35" spans="1:17" x14ac:dyDescent="0.25">
      <c r="C35" s="9"/>
      <c r="D35" s="9"/>
      <c r="E35" s="9"/>
      <c r="F35" s="9"/>
      <c r="G35" s="9"/>
      <c r="H35" s="9"/>
      <c r="I35" s="9"/>
      <c r="J35" s="9"/>
      <c r="K35" s="9"/>
      <c r="L35" s="9"/>
    </row>
    <row r="36" spans="1:17" x14ac:dyDescent="0.25">
      <c r="C36" s="9"/>
      <c r="D36" s="9"/>
      <c r="E36" s="9"/>
      <c r="F36" s="9"/>
      <c r="G36" s="9"/>
      <c r="H36" s="9"/>
      <c r="I36" s="9"/>
      <c r="J36" s="9"/>
      <c r="K36" s="9"/>
      <c r="L36" s="9"/>
    </row>
    <row r="37" spans="1:17" x14ac:dyDescent="0.25">
      <c r="A37" s="162" t="s">
        <v>186</v>
      </c>
      <c r="C37" s="9"/>
      <c r="D37" s="9"/>
      <c r="E37" s="9"/>
      <c r="F37" s="9"/>
      <c r="G37" s="9"/>
      <c r="H37" s="9"/>
      <c r="I37" s="9"/>
      <c r="J37" s="9"/>
      <c r="K37" s="9"/>
      <c r="L37" s="9"/>
      <c r="O37" s="193" t="s">
        <v>7</v>
      </c>
      <c r="P37" s="193"/>
      <c r="Q37" s="193"/>
    </row>
    <row r="38" spans="1:17" ht="14.25" customHeight="1" x14ac:dyDescent="0.25"/>
    <row r="40" spans="1:17" x14ac:dyDescent="0.25">
      <c r="A40" s="166"/>
    </row>
    <row r="41" spans="1:17" x14ac:dyDescent="0.25">
      <c r="A41" s="166"/>
    </row>
    <row r="45" spans="1:17" x14ac:dyDescent="0.25">
      <c r="C45" s="166"/>
    </row>
    <row r="47" spans="1:17" x14ac:dyDescent="0.25">
      <c r="A47" s="166"/>
    </row>
  </sheetData>
  <mergeCells count="5">
    <mergeCell ref="A1:V1"/>
    <mergeCell ref="A13:L34"/>
    <mergeCell ref="O37:Q37"/>
    <mergeCell ref="B3:G3"/>
    <mergeCell ref="H3:M3"/>
  </mergeCells>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33"/>
  <sheetViews>
    <sheetView workbookViewId="0">
      <selection activeCell="G36" sqref="G36"/>
    </sheetView>
  </sheetViews>
  <sheetFormatPr defaultRowHeight="15" x14ac:dyDescent="0.25"/>
  <cols>
    <col min="1" max="1" width="33.140625" bestFit="1" customWidth="1"/>
    <col min="2" max="2" width="9.85546875" customWidth="1"/>
    <col min="3" max="3" width="13.140625" customWidth="1"/>
    <col min="4" max="4" width="9.5703125" customWidth="1"/>
    <col min="5" max="5" width="9.7109375" customWidth="1"/>
    <col min="6" max="6" width="9.140625" customWidth="1"/>
    <col min="7" max="7" width="8.85546875" customWidth="1"/>
    <col min="10" max="10" width="11.5703125" bestFit="1" customWidth="1"/>
    <col min="12" max="12" width="11.5703125" bestFit="1" customWidth="1"/>
  </cols>
  <sheetData>
    <row r="1" spans="1:20" x14ac:dyDescent="0.25">
      <c r="A1" s="192" t="s">
        <v>163</v>
      </c>
      <c r="B1" s="192"/>
      <c r="C1" s="192"/>
      <c r="D1" s="192"/>
      <c r="E1" s="192"/>
      <c r="F1" s="192"/>
      <c r="G1" s="192"/>
      <c r="H1" s="192"/>
      <c r="I1" s="192"/>
      <c r="J1" s="192"/>
      <c r="K1" s="192"/>
      <c r="L1" s="192"/>
      <c r="M1" s="192"/>
      <c r="N1" s="192"/>
      <c r="O1" s="192"/>
      <c r="P1" s="192"/>
      <c r="Q1" s="192"/>
    </row>
    <row r="3" spans="1:20" ht="30" x14ac:dyDescent="0.25">
      <c r="A3" s="2"/>
      <c r="B3" s="45" t="s">
        <v>135</v>
      </c>
      <c r="C3" s="45" t="s">
        <v>6</v>
      </c>
      <c r="D3" s="45" t="s">
        <v>5</v>
      </c>
      <c r="E3" s="45" t="s">
        <v>4</v>
      </c>
      <c r="F3" s="45" t="s">
        <v>3</v>
      </c>
      <c r="G3" s="45" t="s">
        <v>21</v>
      </c>
      <c r="H3" s="2"/>
      <c r="I3" s="2"/>
      <c r="J3" s="2"/>
      <c r="K3" s="2"/>
      <c r="L3" s="2"/>
      <c r="M3" s="2"/>
      <c r="N3" s="2"/>
      <c r="O3" s="2"/>
      <c r="P3" s="2"/>
      <c r="Q3" s="2"/>
      <c r="R3" s="2"/>
    </row>
    <row r="4" spans="1:20" x14ac:dyDescent="0.25">
      <c r="A4" s="45" t="s">
        <v>30</v>
      </c>
      <c r="B4" s="27">
        <v>0.27312534209085931</v>
      </c>
      <c r="C4" s="27">
        <v>0.46593406593406594</v>
      </c>
      <c r="D4" s="27">
        <v>0.19897959183673469</v>
      </c>
      <c r="E4" s="27">
        <v>2.2031823745410038E-2</v>
      </c>
      <c r="F4" s="27">
        <v>0.3976311336717428</v>
      </c>
      <c r="G4" s="27">
        <v>0.69977426636568851</v>
      </c>
      <c r="H4" s="2"/>
      <c r="I4" s="2"/>
      <c r="J4" s="2"/>
      <c r="K4" s="2"/>
      <c r="L4" s="2"/>
      <c r="M4" s="2"/>
      <c r="N4" s="2"/>
      <c r="O4" s="2"/>
      <c r="P4" s="2"/>
      <c r="Q4" s="2"/>
      <c r="R4" s="2"/>
    </row>
    <row r="5" spans="1:20" x14ac:dyDescent="0.25">
      <c r="A5" s="45" t="s">
        <v>31</v>
      </c>
      <c r="B5" s="27">
        <v>0.60408684546615576</v>
      </c>
      <c r="C5" s="27">
        <v>0.45274725274725275</v>
      </c>
      <c r="D5" s="27">
        <v>0.57738095238095233</v>
      </c>
      <c r="E5" s="27">
        <v>0.8298653610771114</v>
      </c>
      <c r="F5" s="27">
        <v>0.53976311336717431</v>
      </c>
      <c r="G5" s="27">
        <v>0.25507900677200901</v>
      </c>
      <c r="H5" s="2"/>
      <c r="I5" s="2"/>
      <c r="J5" s="2"/>
      <c r="K5" s="2"/>
      <c r="L5" s="2"/>
      <c r="M5" s="2"/>
      <c r="N5" s="2"/>
      <c r="O5" s="2"/>
      <c r="P5" s="2"/>
      <c r="Q5" s="2"/>
      <c r="R5" s="2"/>
    </row>
    <row r="6" spans="1:20" x14ac:dyDescent="0.25">
      <c r="A6" s="45" t="s">
        <v>32</v>
      </c>
      <c r="B6" s="27">
        <v>4.5247217661010766E-2</v>
      </c>
      <c r="C6" s="27">
        <v>2.6373626373626374E-2</v>
      </c>
      <c r="D6" s="27">
        <v>0.10119047619047619</v>
      </c>
      <c r="E6" s="27">
        <v>4.1003671970624232E-2</v>
      </c>
      <c r="F6" s="27">
        <v>2.1996615905245348E-2</v>
      </c>
      <c r="G6" s="27">
        <v>2.4830699774266364E-2</v>
      </c>
      <c r="H6" s="2"/>
      <c r="I6" s="2"/>
      <c r="J6" s="2"/>
      <c r="K6" s="2"/>
      <c r="L6" s="2"/>
      <c r="M6" s="2"/>
      <c r="N6" s="2"/>
      <c r="O6" s="2"/>
      <c r="P6" s="2"/>
      <c r="Q6" s="2"/>
      <c r="R6" s="2"/>
    </row>
    <row r="7" spans="1:20" x14ac:dyDescent="0.25">
      <c r="A7" s="45" t="s">
        <v>33</v>
      </c>
      <c r="B7" s="27">
        <v>7.7540594781974087E-2</v>
      </c>
      <c r="C7" s="27">
        <v>5.4945054945054944E-2</v>
      </c>
      <c r="D7" s="27">
        <v>0.12244897959183673</v>
      </c>
      <c r="E7" s="27">
        <v>0.10709914320685435</v>
      </c>
      <c r="F7" s="27">
        <v>4.060913705583756E-2</v>
      </c>
      <c r="G7" s="27">
        <v>2.0316027088036117E-2</v>
      </c>
      <c r="H7" s="2"/>
      <c r="I7" s="2"/>
      <c r="J7" s="2"/>
      <c r="K7" s="2"/>
      <c r="L7" s="2"/>
      <c r="M7" s="2"/>
      <c r="N7" s="2"/>
      <c r="O7" s="2"/>
      <c r="P7" s="2"/>
      <c r="Q7" s="2"/>
      <c r="R7" s="2"/>
    </row>
    <row r="8" spans="1:20" x14ac:dyDescent="0.25">
      <c r="A8" s="2"/>
      <c r="B8" s="2"/>
      <c r="C8" s="18">
        <f>SUM(C4:C7)</f>
        <v>1</v>
      </c>
      <c r="D8" s="18">
        <f>SUM(D4:D7)</f>
        <v>1</v>
      </c>
      <c r="E8" s="18">
        <f t="shared" ref="E8" si="0">SUM(E4:E7)</f>
        <v>1</v>
      </c>
      <c r="F8" s="18">
        <f>SUM(F4:F7)</f>
        <v>1</v>
      </c>
      <c r="G8" s="18">
        <f>SUM(G4:G7)</f>
        <v>1</v>
      </c>
      <c r="H8" s="2"/>
      <c r="I8" s="2"/>
      <c r="J8" s="2"/>
      <c r="K8" s="2"/>
      <c r="L8" s="2"/>
      <c r="M8" s="2"/>
      <c r="N8" s="2"/>
      <c r="O8" s="2"/>
      <c r="P8" s="2"/>
      <c r="Q8" s="2"/>
      <c r="R8" s="2"/>
    </row>
    <row r="9" spans="1:20" x14ac:dyDescent="0.25">
      <c r="A9" s="2"/>
      <c r="B9" s="2"/>
      <c r="C9" s="18">
        <f>C5+C6+C7</f>
        <v>0.53406593406593406</v>
      </c>
      <c r="D9" s="18">
        <f>D5+D6+D7</f>
        <v>0.80102040816326525</v>
      </c>
      <c r="E9" s="18">
        <f t="shared" ref="E9" si="1">E5+E6+E7</f>
        <v>0.97796817625458998</v>
      </c>
      <c r="F9" s="18">
        <f>F5+F6+F7</f>
        <v>0.60236886632825726</v>
      </c>
      <c r="G9" s="18">
        <f>G5+G6+G7</f>
        <v>0.30022573363431149</v>
      </c>
      <c r="H9" s="2"/>
      <c r="I9" s="2"/>
      <c r="J9" s="2"/>
      <c r="K9" s="2"/>
      <c r="L9" s="2"/>
      <c r="M9" s="2"/>
      <c r="N9" s="2"/>
      <c r="O9" s="2"/>
      <c r="P9" s="2"/>
      <c r="Q9" s="2"/>
      <c r="R9" s="2"/>
      <c r="S9" s="2"/>
      <c r="T9" s="2"/>
    </row>
    <row r="10" spans="1:20" x14ac:dyDescent="0.25">
      <c r="A10" s="2"/>
      <c r="B10" s="2"/>
      <c r="C10" s="2"/>
      <c r="D10" s="2"/>
      <c r="E10" s="2"/>
      <c r="F10" s="2"/>
      <c r="G10" s="2"/>
      <c r="H10" s="2"/>
      <c r="I10" s="2"/>
      <c r="J10" s="2"/>
      <c r="K10" s="2"/>
      <c r="L10" s="2"/>
      <c r="M10" s="2"/>
      <c r="N10" s="2"/>
      <c r="O10" s="2"/>
      <c r="P10" s="2"/>
      <c r="Q10" s="2"/>
      <c r="R10" s="2"/>
      <c r="S10" s="2"/>
      <c r="T10" s="2"/>
    </row>
    <row r="11" spans="1:20" x14ac:dyDescent="0.25">
      <c r="A11" s="204" t="s">
        <v>188</v>
      </c>
      <c r="B11" s="204"/>
      <c r="C11" s="204"/>
      <c r="D11" s="204"/>
      <c r="E11" s="204"/>
      <c r="F11" s="204"/>
      <c r="G11" s="204"/>
      <c r="H11" s="204"/>
      <c r="I11" s="2"/>
      <c r="J11" s="2"/>
      <c r="K11" s="2"/>
      <c r="L11" s="2"/>
      <c r="M11" s="2"/>
      <c r="N11" s="2"/>
      <c r="O11" s="2"/>
      <c r="P11" s="2"/>
      <c r="Q11" s="2"/>
      <c r="R11" s="2"/>
      <c r="S11" s="2"/>
      <c r="T11" s="2"/>
    </row>
    <row r="12" spans="1:20" x14ac:dyDescent="0.25">
      <c r="A12" s="204"/>
      <c r="B12" s="204"/>
      <c r="C12" s="204"/>
      <c r="D12" s="204"/>
      <c r="E12" s="204"/>
      <c r="F12" s="204"/>
      <c r="G12" s="204"/>
      <c r="H12" s="204"/>
      <c r="I12" s="2"/>
      <c r="J12" s="2"/>
      <c r="K12" s="2"/>
      <c r="L12" s="2"/>
      <c r="M12" s="2"/>
      <c r="N12" s="2"/>
      <c r="O12" s="2"/>
      <c r="P12" s="2"/>
      <c r="Q12" s="2"/>
      <c r="R12" s="2"/>
      <c r="S12" s="2"/>
      <c r="T12" s="2"/>
    </row>
    <row r="13" spans="1:20" x14ac:dyDescent="0.25">
      <c r="A13" s="204"/>
      <c r="B13" s="204"/>
      <c r="C13" s="204"/>
      <c r="D13" s="204"/>
      <c r="E13" s="204"/>
      <c r="F13" s="204"/>
      <c r="G13" s="204"/>
      <c r="H13" s="204"/>
      <c r="I13" s="2"/>
      <c r="J13" s="2"/>
      <c r="K13" s="2"/>
      <c r="L13" s="2"/>
      <c r="M13" s="2"/>
      <c r="N13" s="2"/>
      <c r="O13" s="2"/>
      <c r="P13" s="2"/>
      <c r="Q13" s="2"/>
      <c r="R13" s="2"/>
      <c r="S13" s="2"/>
      <c r="T13" s="2"/>
    </row>
    <row r="14" spans="1:20" x14ac:dyDescent="0.25">
      <c r="A14" s="204"/>
      <c r="B14" s="204"/>
      <c r="C14" s="204"/>
      <c r="D14" s="204"/>
      <c r="E14" s="204"/>
      <c r="F14" s="204"/>
      <c r="G14" s="204"/>
      <c r="H14" s="204"/>
      <c r="I14" s="2"/>
      <c r="J14" s="2"/>
      <c r="K14" s="2"/>
      <c r="L14" s="2"/>
      <c r="M14" s="2"/>
      <c r="N14" s="2"/>
      <c r="O14" s="2"/>
      <c r="P14" s="2"/>
      <c r="Q14" s="2"/>
      <c r="R14" s="2"/>
      <c r="S14" s="2"/>
      <c r="T14" s="2"/>
    </row>
    <row r="15" spans="1:20" x14ac:dyDescent="0.25">
      <c r="A15" s="204"/>
      <c r="B15" s="204"/>
      <c r="C15" s="204"/>
      <c r="D15" s="204"/>
      <c r="E15" s="204"/>
      <c r="F15" s="204"/>
      <c r="G15" s="204"/>
      <c r="H15" s="204"/>
      <c r="I15" s="2"/>
      <c r="J15" s="2"/>
      <c r="K15" s="2"/>
      <c r="L15" s="2"/>
      <c r="M15" s="2"/>
      <c r="N15" s="2"/>
      <c r="O15" s="2"/>
      <c r="P15" s="2"/>
      <c r="Q15" s="2"/>
      <c r="R15" s="2"/>
      <c r="S15" s="2"/>
      <c r="T15" s="2"/>
    </row>
    <row r="16" spans="1:20" x14ac:dyDescent="0.25">
      <c r="A16" s="204"/>
      <c r="B16" s="204"/>
      <c r="C16" s="204"/>
      <c r="D16" s="204"/>
      <c r="E16" s="204"/>
      <c r="F16" s="204"/>
      <c r="G16" s="204"/>
      <c r="H16" s="204"/>
      <c r="I16" s="2"/>
      <c r="J16" s="2"/>
      <c r="K16" s="2"/>
      <c r="L16" s="2"/>
      <c r="M16" s="2"/>
      <c r="N16" s="2"/>
      <c r="O16" s="2"/>
      <c r="P16" s="2"/>
      <c r="Q16" s="2"/>
      <c r="R16" s="2"/>
      <c r="S16" s="2"/>
      <c r="T16" s="2"/>
    </row>
    <row r="17" spans="1:20" x14ac:dyDescent="0.25">
      <c r="A17" s="204"/>
      <c r="B17" s="204"/>
      <c r="C17" s="204"/>
      <c r="D17" s="204"/>
      <c r="E17" s="204"/>
      <c r="F17" s="204"/>
      <c r="G17" s="204"/>
      <c r="H17" s="204"/>
      <c r="I17" s="2"/>
      <c r="J17" s="2"/>
      <c r="K17" s="2"/>
      <c r="L17" s="2"/>
      <c r="M17" s="2"/>
      <c r="N17" s="2"/>
      <c r="O17" s="2"/>
      <c r="P17" s="2"/>
      <c r="Q17" s="2"/>
      <c r="R17" s="2"/>
      <c r="S17" s="2"/>
      <c r="T17" s="2"/>
    </row>
    <row r="18" spans="1:20" x14ac:dyDescent="0.25">
      <c r="A18" s="204"/>
      <c r="B18" s="204"/>
      <c r="C18" s="204"/>
      <c r="D18" s="204"/>
      <c r="E18" s="204"/>
      <c r="F18" s="204"/>
      <c r="G18" s="204"/>
      <c r="H18" s="204"/>
      <c r="I18" s="2"/>
      <c r="J18" s="2"/>
      <c r="K18" s="2"/>
      <c r="L18" s="2"/>
      <c r="M18" s="2"/>
      <c r="N18" s="2"/>
      <c r="O18" s="2"/>
      <c r="P18" s="2"/>
      <c r="Q18" s="2"/>
      <c r="R18" s="2"/>
      <c r="S18" s="2"/>
      <c r="T18" s="2"/>
    </row>
    <row r="19" spans="1:20" x14ac:dyDescent="0.25">
      <c r="A19" s="204"/>
      <c r="B19" s="204"/>
      <c r="C19" s="204"/>
      <c r="D19" s="204"/>
      <c r="E19" s="204"/>
      <c r="F19" s="204"/>
      <c r="G19" s="204"/>
      <c r="H19" s="204"/>
      <c r="I19" s="2"/>
      <c r="J19" s="2"/>
      <c r="K19" s="2"/>
      <c r="L19" s="2"/>
      <c r="M19" s="2"/>
      <c r="N19" s="2"/>
      <c r="O19" s="2"/>
      <c r="P19" s="2"/>
      <c r="Q19" s="2"/>
      <c r="R19" s="2"/>
      <c r="S19" s="2"/>
      <c r="T19" s="2"/>
    </row>
    <row r="20" spans="1:20" x14ac:dyDescent="0.25">
      <c r="A20" s="204"/>
      <c r="B20" s="204"/>
      <c r="C20" s="204"/>
      <c r="D20" s="204"/>
      <c r="E20" s="204"/>
      <c r="F20" s="204"/>
      <c r="G20" s="204"/>
      <c r="H20" s="204"/>
      <c r="I20" s="2"/>
      <c r="J20" s="2"/>
      <c r="K20" s="2"/>
      <c r="L20" s="2"/>
      <c r="M20" s="2"/>
      <c r="N20" s="2"/>
      <c r="O20" s="2"/>
      <c r="P20" s="2"/>
      <c r="Q20" s="2"/>
      <c r="R20" s="2"/>
      <c r="S20" s="2"/>
      <c r="T20" s="2"/>
    </row>
    <row r="21" spans="1:20" x14ac:dyDescent="0.25">
      <c r="A21" s="204"/>
      <c r="B21" s="204"/>
      <c r="C21" s="204"/>
      <c r="D21" s="204"/>
      <c r="E21" s="204"/>
      <c r="F21" s="204"/>
      <c r="G21" s="204"/>
      <c r="H21" s="204"/>
      <c r="I21" s="2"/>
      <c r="J21" s="2"/>
      <c r="K21" s="2"/>
      <c r="L21" s="2"/>
      <c r="M21" s="2"/>
      <c r="N21" s="2"/>
      <c r="O21" s="2"/>
      <c r="P21" s="2"/>
      <c r="Q21" s="2"/>
      <c r="R21" s="2"/>
      <c r="S21" s="2"/>
      <c r="T21" s="2"/>
    </row>
    <row r="22" spans="1:20" x14ac:dyDescent="0.25">
      <c r="A22" s="204"/>
      <c r="B22" s="204"/>
      <c r="C22" s="204"/>
      <c r="D22" s="204"/>
      <c r="E22" s="204"/>
      <c r="F22" s="204"/>
      <c r="G22" s="204"/>
      <c r="H22" s="204"/>
      <c r="I22" s="2"/>
      <c r="J22" s="2"/>
      <c r="K22" s="2"/>
      <c r="L22" s="2"/>
      <c r="M22" s="2"/>
      <c r="N22" s="2"/>
      <c r="O22" s="2"/>
      <c r="P22" s="2"/>
      <c r="Q22" s="2"/>
      <c r="R22" s="2"/>
      <c r="S22" s="2"/>
      <c r="T22" s="2"/>
    </row>
    <row r="23" spans="1:20" x14ac:dyDescent="0.25">
      <c r="A23" s="204"/>
      <c r="B23" s="204"/>
      <c r="C23" s="204"/>
      <c r="D23" s="204"/>
      <c r="E23" s="204"/>
      <c r="F23" s="204"/>
      <c r="G23" s="204"/>
      <c r="H23" s="204"/>
      <c r="I23" s="2"/>
      <c r="J23" s="2"/>
      <c r="K23" s="2"/>
      <c r="L23" s="2"/>
      <c r="M23" s="2"/>
      <c r="N23" s="2"/>
      <c r="O23" s="2"/>
      <c r="P23" s="2"/>
      <c r="Q23" s="2"/>
      <c r="R23" s="2"/>
      <c r="S23" s="2"/>
      <c r="T23" s="2"/>
    </row>
    <row r="24" spans="1:20" x14ac:dyDescent="0.25">
      <c r="A24" s="204"/>
      <c r="B24" s="204"/>
      <c r="C24" s="204"/>
      <c r="D24" s="204"/>
      <c r="E24" s="204"/>
      <c r="F24" s="204"/>
      <c r="G24" s="204"/>
      <c r="H24" s="204"/>
      <c r="I24" s="2"/>
      <c r="J24" s="2"/>
      <c r="K24" s="2"/>
      <c r="L24" s="2"/>
      <c r="M24" s="2"/>
      <c r="N24" s="2"/>
      <c r="O24" s="2"/>
      <c r="P24" s="2"/>
      <c r="Q24" s="2"/>
      <c r="R24" s="2"/>
      <c r="S24" s="2"/>
      <c r="T24" s="2"/>
    </row>
    <row r="25" spans="1:20" x14ac:dyDescent="0.25">
      <c r="A25" s="204"/>
      <c r="B25" s="204"/>
      <c r="C25" s="204"/>
      <c r="D25" s="204"/>
      <c r="E25" s="204"/>
      <c r="F25" s="204"/>
      <c r="G25" s="204"/>
      <c r="H25" s="204"/>
      <c r="I25" s="2"/>
      <c r="J25" s="2"/>
      <c r="K25" s="2"/>
      <c r="L25" s="2"/>
      <c r="M25" s="2"/>
      <c r="N25" s="2"/>
      <c r="O25" s="2"/>
      <c r="P25" s="2"/>
      <c r="Q25" s="2"/>
      <c r="R25" s="2"/>
      <c r="S25" s="2"/>
      <c r="T25" s="2"/>
    </row>
    <row r="26" spans="1:20" x14ac:dyDescent="0.25">
      <c r="A26" s="204"/>
      <c r="B26" s="204"/>
      <c r="C26" s="204"/>
      <c r="D26" s="204"/>
      <c r="E26" s="204"/>
      <c r="F26" s="204"/>
      <c r="G26" s="204"/>
      <c r="H26" s="204"/>
      <c r="I26" s="2"/>
      <c r="J26" s="2"/>
      <c r="K26" s="2"/>
      <c r="L26" s="2"/>
      <c r="M26" s="2"/>
      <c r="N26" s="2"/>
      <c r="O26" s="2"/>
      <c r="P26" s="2"/>
      <c r="Q26" s="2"/>
      <c r="R26" s="2"/>
      <c r="S26" s="2"/>
      <c r="T26" s="2"/>
    </row>
    <row r="27" spans="1:20" x14ac:dyDescent="0.25">
      <c r="A27" s="204"/>
      <c r="B27" s="204"/>
      <c r="C27" s="204"/>
      <c r="D27" s="204"/>
      <c r="E27" s="204"/>
      <c r="F27" s="204"/>
      <c r="G27" s="204"/>
      <c r="H27" s="204"/>
      <c r="I27" s="2"/>
      <c r="J27" s="2"/>
      <c r="K27" s="2"/>
      <c r="L27" s="2"/>
      <c r="M27" s="2"/>
      <c r="N27" s="2"/>
      <c r="O27" s="2"/>
      <c r="P27" s="2"/>
      <c r="Q27" s="2"/>
      <c r="R27" s="2"/>
      <c r="S27" s="2"/>
      <c r="T27" s="2"/>
    </row>
    <row r="28" spans="1:20" x14ac:dyDescent="0.25">
      <c r="A28" s="204"/>
      <c r="B28" s="204"/>
      <c r="C28" s="204"/>
      <c r="D28" s="204"/>
      <c r="E28" s="204"/>
      <c r="F28" s="204"/>
      <c r="G28" s="204"/>
      <c r="H28" s="204"/>
      <c r="I28" s="2"/>
      <c r="J28" s="2"/>
      <c r="K28" s="2"/>
      <c r="L28" s="2"/>
      <c r="M28" s="2"/>
      <c r="N28" s="2"/>
      <c r="O28" s="2"/>
      <c r="P28" s="2"/>
      <c r="Q28" s="2"/>
      <c r="R28" s="2"/>
      <c r="S28" s="2"/>
      <c r="T28" s="2"/>
    </row>
    <row r="29" spans="1:20" x14ac:dyDescent="0.25">
      <c r="A29" s="204"/>
      <c r="B29" s="204"/>
      <c r="C29" s="204"/>
      <c r="D29" s="204"/>
      <c r="E29" s="204"/>
      <c r="F29" s="204"/>
      <c r="G29" s="204"/>
      <c r="H29" s="204"/>
      <c r="I29" s="2"/>
      <c r="J29" s="2"/>
      <c r="K29" s="2"/>
      <c r="L29" s="2"/>
      <c r="M29" s="2"/>
      <c r="N29" s="2"/>
      <c r="O29" s="2"/>
      <c r="P29" s="2"/>
      <c r="Q29" s="2"/>
      <c r="R29" s="2"/>
      <c r="S29" s="2"/>
      <c r="T29" s="2"/>
    </row>
    <row r="30" spans="1:20" x14ac:dyDescent="0.25">
      <c r="A30" s="204"/>
      <c r="B30" s="204"/>
      <c r="C30" s="204"/>
      <c r="D30" s="204"/>
      <c r="E30" s="204"/>
      <c r="F30" s="204"/>
      <c r="G30" s="204"/>
      <c r="H30" s="204"/>
      <c r="I30" s="2"/>
      <c r="J30" s="2"/>
      <c r="K30" s="2"/>
      <c r="L30" s="2"/>
      <c r="M30" s="2"/>
      <c r="N30" s="2"/>
      <c r="O30" s="2"/>
      <c r="P30" s="2"/>
      <c r="Q30" s="2"/>
      <c r="R30" s="2"/>
      <c r="S30" s="2"/>
      <c r="T30" s="2"/>
    </row>
    <row r="31" spans="1:20" x14ac:dyDescent="0.25">
      <c r="A31" s="2"/>
      <c r="B31" s="2"/>
      <c r="C31" s="2"/>
      <c r="D31" s="2"/>
      <c r="E31" s="2"/>
      <c r="F31" s="2"/>
      <c r="G31" s="2"/>
      <c r="H31" s="2"/>
      <c r="I31" s="2"/>
      <c r="J31" s="193" t="s">
        <v>7</v>
      </c>
      <c r="K31" s="193"/>
      <c r="L31" s="193"/>
      <c r="M31" s="2"/>
      <c r="N31" s="2"/>
      <c r="O31" s="2"/>
      <c r="P31" s="2"/>
      <c r="Q31" s="2"/>
      <c r="R31" s="2"/>
      <c r="S31" s="2"/>
      <c r="T31" s="2"/>
    </row>
    <row r="32" spans="1:20" x14ac:dyDescent="0.25">
      <c r="A32" s="2"/>
      <c r="B32" s="2"/>
      <c r="C32" s="2"/>
      <c r="D32" s="2"/>
      <c r="E32" s="2"/>
      <c r="F32" s="2"/>
      <c r="G32" s="2"/>
      <c r="H32" s="2"/>
      <c r="I32" s="2"/>
      <c r="J32" s="2"/>
      <c r="K32" s="2"/>
      <c r="L32" s="2"/>
      <c r="M32" s="2"/>
      <c r="N32" s="2"/>
      <c r="O32" s="2"/>
      <c r="P32" s="2"/>
      <c r="Q32" s="2"/>
      <c r="R32" s="2"/>
      <c r="S32" s="2"/>
      <c r="T32" s="2"/>
    </row>
    <row r="33" spans="1:20" x14ac:dyDescent="0.25">
      <c r="A33" s="162" t="s">
        <v>186</v>
      </c>
      <c r="B33" s="2"/>
      <c r="C33" s="2"/>
      <c r="D33" s="2"/>
      <c r="E33" s="2"/>
      <c r="F33" s="2"/>
      <c r="G33" s="2"/>
      <c r="H33" s="2"/>
      <c r="I33" s="2"/>
      <c r="J33" s="2"/>
      <c r="K33" s="2"/>
      <c r="L33" s="2"/>
      <c r="M33" s="2"/>
      <c r="N33" s="2"/>
      <c r="O33" s="2"/>
      <c r="P33" s="2"/>
      <c r="Q33" s="2"/>
      <c r="R33" s="2"/>
      <c r="S33" s="2"/>
      <c r="T33" s="2"/>
    </row>
  </sheetData>
  <mergeCells count="3">
    <mergeCell ref="A1:Q1"/>
    <mergeCell ref="J31:L31"/>
    <mergeCell ref="A11:H30"/>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M29"/>
  <sheetViews>
    <sheetView workbookViewId="0">
      <selection activeCell="G40" sqref="G40"/>
    </sheetView>
  </sheetViews>
  <sheetFormatPr defaultRowHeight="15" x14ac:dyDescent="0.25"/>
  <cols>
    <col min="1" max="1" width="35.28515625" bestFit="1" customWidth="1"/>
  </cols>
  <sheetData>
    <row r="1" spans="1:13" x14ac:dyDescent="0.25">
      <c r="A1" s="192" t="s">
        <v>164</v>
      </c>
      <c r="B1" s="192"/>
      <c r="C1" s="192"/>
      <c r="D1" s="192"/>
      <c r="E1" s="192"/>
      <c r="F1" s="192"/>
      <c r="G1" s="192"/>
      <c r="H1" s="192"/>
      <c r="I1" s="192"/>
      <c r="J1" s="192"/>
      <c r="K1" s="192"/>
      <c r="L1" s="192"/>
      <c r="M1" s="192"/>
    </row>
    <row r="4" spans="1:13" x14ac:dyDescent="0.25">
      <c r="B4" s="52">
        <v>2012</v>
      </c>
      <c r="C4" s="52">
        <v>2013</v>
      </c>
      <c r="D4" s="52">
        <v>2014</v>
      </c>
      <c r="E4" s="52">
        <v>2015</v>
      </c>
      <c r="F4" s="52">
        <v>2016</v>
      </c>
    </row>
    <row r="5" spans="1:13" x14ac:dyDescent="0.25">
      <c r="A5" s="51" t="s">
        <v>37</v>
      </c>
      <c r="B5" s="62">
        <v>0.39600000000000002</v>
      </c>
      <c r="C5" s="62">
        <v>0.28499999999999998</v>
      </c>
      <c r="D5" s="62">
        <v>0.26800000000000002</v>
      </c>
      <c r="E5" s="25">
        <v>0.25054545454545457</v>
      </c>
      <c r="F5" s="25">
        <v>0.23700054734537493</v>
      </c>
    </row>
    <row r="6" spans="1:13" ht="30" x14ac:dyDescent="0.25">
      <c r="A6" s="45" t="s">
        <v>38</v>
      </c>
      <c r="B6" s="62">
        <v>0.52900000000000003</v>
      </c>
      <c r="C6" s="62">
        <v>0.64300000000000002</v>
      </c>
      <c r="D6" s="62">
        <v>0.67800000000000005</v>
      </c>
      <c r="E6" s="25">
        <v>0.69072727272727275</v>
      </c>
      <c r="F6" s="25">
        <v>0.69293924466338264</v>
      </c>
    </row>
    <row r="7" spans="1:13" ht="30" x14ac:dyDescent="0.25">
      <c r="A7" s="45" t="s">
        <v>35</v>
      </c>
      <c r="B7" s="62">
        <v>2.1000000000000001E-2</v>
      </c>
      <c r="C7" s="62">
        <v>2.1000000000000001E-2</v>
      </c>
      <c r="D7" s="62">
        <v>1.7000000000000001E-2</v>
      </c>
      <c r="E7" s="25">
        <v>1.8545454545454546E-2</v>
      </c>
      <c r="F7" s="25">
        <v>2.4265644955300127E-2</v>
      </c>
    </row>
    <row r="8" spans="1:13" x14ac:dyDescent="0.25">
      <c r="A8" s="45" t="s">
        <v>36</v>
      </c>
      <c r="B8" s="62">
        <v>5.5E-2</v>
      </c>
      <c r="C8" s="62">
        <v>5.0999999999999997E-2</v>
      </c>
      <c r="D8" s="62">
        <v>3.6999999999999998E-2</v>
      </c>
      <c r="E8" s="25">
        <v>4.018181818181818E-2</v>
      </c>
      <c r="F8" s="25">
        <v>4.579456303594235E-2</v>
      </c>
    </row>
    <row r="10" spans="1:13" x14ac:dyDescent="0.25">
      <c r="A10" s="205" t="s">
        <v>189</v>
      </c>
      <c r="B10" s="205"/>
      <c r="C10" s="205"/>
      <c r="D10" s="205"/>
      <c r="E10" s="205"/>
      <c r="F10" s="205"/>
      <c r="G10" s="205"/>
    </row>
    <row r="11" spans="1:13" x14ac:dyDescent="0.25">
      <c r="A11" s="205"/>
      <c r="B11" s="205"/>
      <c r="C11" s="205"/>
      <c r="D11" s="205"/>
      <c r="E11" s="205"/>
      <c r="F11" s="205"/>
      <c r="G11" s="205"/>
    </row>
    <row r="12" spans="1:13" x14ac:dyDescent="0.25">
      <c r="A12" s="205"/>
      <c r="B12" s="205"/>
      <c r="C12" s="205"/>
      <c r="D12" s="205"/>
      <c r="E12" s="205"/>
      <c r="F12" s="205"/>
      <c r="G12" s="205"/>
    </row>
    <row r="13" spans="1:13" x14ac:dyDescent="0.25">
      <c r="A13" s="205"/>
      <c r="B13" s="205"/>
      <c r="C13" s="205"/>
      <c r="D13" s="205"/>
      <c r="E13" s="205"/>
      <c r="F13" s="205"/>
      <c r="G13" s="205"/>
    </row>
    <row r="14" spans="1:13" x14ac:dyDescent="0.25">
      <c r="A14" s="205"/>
      <c r="B14" s="205"/>
      <c r="C14" s="205"/>
      <c r="D14" s="205"/>
      <c r="E14" s="205"/>
      <c r="F14" s="205"/>
      <c r="G14" s="205"/>
    </row>
    <row r="15" spans="1:13" x14ac:dyDescent="0.25">
      <c r="A15" s="205"/>
      <c r="B15" s="205"/>
      <c r="C15" s="205"/>
      <c r="D15" s="205"/>
      <c r="E15" s="205"/>
      <c r="F15" s="205"/>
      <c r="G15" s="205"/>
    </row>
    <row r="16" spans="1:13" x14ac:dyDescent="0.25">
      <c r="A16" s="205"/>
      <c r="B16" s="205"/>
      <c r="C16" s="205"/>
      <c r="D16" s="205"/>
      <c r="E16" s="205"/>
      <c r="F16" s="205"/>
      <c r="G16" s="205"/>
    </row>
    <row r="17" spans="1:11" x14ac:dyDescent="0.25">
      <c r="A17" s="205"/>
      <c r="B17" s="205"/>
      <c r="C17" s="205"/>
      <c r="D17" s="205"/>
      <c r="E17" s="205"/>
      <c r="F17" s="205"/>
      <c r="G17" s="205"/>
    </row>
    <row r="18" spans="1:11" x14ac:dyDescent="0.25">
      <c r="A18" s="205"/>
      <c r="B18" s="205"/>
      <c r="C18" s="205"/>
      <c r="D18" s="205"/>
      <c r="E18" s="205"/>
      <c r="F18" s="205"/>
      <c r="G18" s="205"/>
    </row>
    <row r="19" spans="1:11" x14ac:dyDescent="0.25">
      <c r="A19" s="205"/>
      <c r="B19" s="205"/>
      <c r="C19" s="205"/>
      <c r="D19" s="205"/>
      <c r="E19" s="205"/>
      <c r="F19" s="205"/>
      <c r="G19" s="205"/>
    </row>
    <row r="20" spans="1:11" x14ac:dyDescent="0.25">
      <c r="A20" s="205"/>
      <c r="B20" s="205"/>
      <c r="C20" s="205"/>
      <c r="D20" s="205"/>
      <c r="E20" s="205"/>
      <c r="F20" s="205"/>
      <c r="G20" s="205"/>
    </row>
    <row r="21" spans="1:11" x14ac:dyDescent="0.25">
      <c r="A21" s="205"/>
      <c r="B21" s="205"/>
      <c r="C21" s="205"/>
      <c r="D21" s="205"/>
      <c r="E21" s="205"/>
      <c r="F21" s="205"/>
      <c r="G21" s="205"/>
    </row>
    <row r="22" spans="1:11" x14ac:dyDescent="0.25">
      <c r="A22" s="205"/>
      <c r="B22" s="205"/>
      <c r="C22" s="205"/>
      <c r="D22" s="205"/>
      <c r="E22" s="205"/>
      <c r="F22" s="205"/>
      <c r="G22" s="205"/>
    </row>
    <row r="23" spans="1:11" x14ac:dyDescent="0.25">
      <c r="A23" s="205"/>
      <c r="B23" s="205"/>
      <c r="C23" s="205"/>
      <c r="D23" s="205"/>
      <c r="E23" s="205"/>
      <c r="F23" s="205"/>
      <c r="G23" s="205"/>
    </row>
    <row r="24" spans="1:11" x14ac:dyDescent="0.25">
      <c r="A24" s="205"/>
      <c r="B24" s="205"/>
      <c r="C24" s="205"/>
      <c r="D24" s="205"/>
      <c r="E24" s="205"/>
      <c r="F24" s="205"/>
      <c r="G24" s="205"/>
    </row>
    <row r="25" spans="1:11" x14ac:dyDescent="0.25">
      <c r="A25" s="205"/>
      <c r="B25" s="205"/>
      <c r="C25" s="205"/>
      <c r="D25" s="205"/>
      <c r="E25" s="205"/>
      <c r="F25" s="205"/>
      <c r="G25" s="205"/>
    </row>
    <row r="26" spans="1:11" x14ac:dyDescent="0.25">
      <c r="A26" s="205"/>
      <c r="B26" s="205"/>
      <c r="C26" s="205"/>
      <c r="D26" s="205"/>
      <c r="E26" s="205"/>
      <c r="F26" s="205"/>
      <c r="G26" s="205"/>
    </row>
    <row r="27" spans="1:11" x14ac:dyDescent="0.25">
      <c r="I27" s="193" t="s">
        <v>7</v>
      </c>
      <c r="J27" s="193"/>
      <c r="K27" s="193"/>
    </row>
    <row r="29" spans="1:11" x14ac:dyDescent="0.25">
      <c r="A29" s="162" t="s">
        <v>190</v>
      </c>
    </row>
  </sheetData>
  <mergeCells count="3">
    <mergeCell ref="I27:K27"/>
    <mergeCell ref="A10:G26"/>
    <mergeCell ref="A1:M1"/>
  </mergeCells>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29"/>
  <sheetViews>
    <sheetView topLeftCell="A7" workbookViewId="0">
      <selection activeCell="E30" sqref="E30"/>
    </sheetView>
  </sheetViews>
  <sheetFormatPr defaultRowHeight="15" x14ac:dyDescent="0.25"/>
  <cols>
    <col min="1" max="1" width="27.28515625" bestFit="1" customWidth="1"/>
    <col min="2" max="2" width="9.5703125" customWidth="1"/>
    <col min="3" max="3" width="10.5703125" customWidth="1"/>
    <col min="4" max="4" width="8.140625" bestFit="1" customWidth="1"/>
    <col min="5" max="5" width="9.28515625" bestFit="1" customWidth="1"/>
    <col min="6" max="6" width="10.28515625" customWidth="1"/>
  </cols>
  <sheetData>
    <row r="1" spans="1:20" x14ac:dyDescent="0.25">
      <c r="A1" s="196" t="s">
        <v>153</v>
      </c>
      <c r="B1" s="196"/>
      <c r="C1" s="196"/>
      <c r="D1" s="196"/>
      <c r="E1" s="196"/>
      <c r="F1" s="196"/>
      <c r="G1" s="196"/>
      <c r="H1" s="196"/>
      <c r="I1" s="196"/>
      <c r="J1" s="196"/>
      <c r="K1" s="196"/>
      <c r="L1" s="196"/>
      <c r="M1" s="196"/>
      <c r="N1" s="196"/>
      <c r="O1" s="196"/>
      <c r="P1" s="196"/>
      <c r="Q1" s="196"/>
      <c r="R1" s="196"/>
      <c r="S1" s="196"/>
      <c r="T1" s="196"/>
    </row>
    <row r="2" spans="1:20" x14ac:dyDescent="0.25">
      <c r="A2" s="4"/>
      <c r="B2" s="4"/>
      <c r="C2" s="4"/>
      <c r="D2" s="4"/>
      <c r="E2" s="4"/>
      <c r="F2" s="4"/>
      <c r="G2" s="4"/>
      <c r="H2" s="4"/>
      <c r="I2" s="4"/>
      <c r="J2" s="4"/>
      <c r="K2" s="4"/>
      <c r="L2" s="4"/>
      <c r="M2" s="4"/>
      <c r="N2" s="4"/>
      <c r="O2" s="4"/>
      <c r="P2" s="4"/>
      <c r="Q2" s="4"/>
      <c r="R2" s="4"/>
    </row>
    <row r="3" spans="1:20" x14ac:dyDescent="0.25">
      <c r="A3" s="4"/>
      <c r="B3" s="4"/>
      <c r="C3" s="4"/>
      <c r="D3" s="4"/>
      <c r="E3" s="4"/>
      <c r="F3" s="4"/>
      <c r="G3" s="4"/>
      <c r="H3" s="4"/>
      <c r="I3" s="4"/>
      <c r="J3" s="4"/>
      <c r="K3" s="4"/>
      <c r="L3" s="4"/>
      <c r="M3" s="4"/>
      <c r="N3" s="4"/>
      <c r="O3" s="4"/>
      <c r="P3" s="4"/>
      <c r="Q3" s="4"/>
      <c r="R3" s="4"/>
    </row>
    <row r="4" spans="1:20" ht="60" x14ac:dyDescent="0.25">
      <c r="B4" s="24" t="s">
        <v>135</v>
      </c>
      <c r="C4" s="24" t="s">
        <v>6</v>
      </c>
      <c r="D4" s="24" t="s">
        <v>5</v>
      </c>
      <c r="E4" s="24" t="s">
        <v>4</v>
      </c>
      <c r="F4" s="24" t="s">
        <v>3</v>
      </c>
      <c r="G4" s="24" t="s">
        <v>29</v>
      </c>
    </row>
    <row r="5" spans="1:20" x14ac:dyDescent="0.25">
      <c r="A5" s="24" t="s">
        <v>54</v>
      </c>
      <c r="B5" s="25">
        <v>0.64233576642335766</v>
      </c>
      <c r="C5" s="25">
        <v>0.62197802197802199</v>
      </c>
      <c r="D5" s="25">
        <v>0.54336734693877553</v>
      </c>
      <c r="E5" s="25">
        <v>0.43478260869565216</v>
      </c>
      <c r="F5" s="25">
        <v>0.85222786238014669</v>
      </c>
      <c r="G5" s="25">
        <v>0.8510158013544018</v>
      </c>
    </row>
    <row r="6" spans="1:20" ht="45" x14ac:dyDescent="0.25">
      <c r="A6" s="24" t="s">
        <v>26</v>
      </c>
      <c r="B6" s="25">
        <v>0.18722627737226277</v>
      </c>
      <c r="C6" s="25">
        <v>0.18901098901098901</v>
      </c>
      <c r="D6" s="25">
        <v>0.24319727891156462</v>
      </c>
      <c r="E6" s="25">
        <v>0.29087568891610532</v>
      </c>
      <c r="F6" s="25">
        <v>8.0654258319232938E-2</v>
      </c>
      <c r="G6" s="25">
        <v>8.1264108352144468E-2</v>
      </c>
    </row>
    <row r="7" spans="1:20" ht="30" x14ac:dyDescent="0.25">
      <c r="A7" s="24" t="s">
        <v>27</v>
      </c>
      <c r="B7" s="25">
        <v>6.45985401459854E-2</v>
      </c>
      <c r="C7" s="25">
        <v>9.0109890109890109E-2</v>
      </c>
      <c r="D7" s="25">
        <v>7.1428571428571425E-2</v>
      </c>
      <c r="E7" s="25">
        <v>9.3692590324556027E-2</v>
      </c>
      <c r="F7" s="25">
        <v>3.4404963338973492E-2</v>
      </c>
      <c r="G7" s="25">
        <v>3.3860045146726865E-2</v>
      </c>
    </row>
    <row r="8" spans="1:20" ht="30" x14ac:dyDescent="0.25">
      <c r="A8" s="24" t="s">
        <v>28</v>
      </c>
      <c r="B8" s="25">
        <v>0.10583941605839416</v>
      </c>
      <c r="C8" s="25">
        <v>9.8901098901098897E-2</v>
      </c>
      <c r="D8" s="25">
        <v>0.14200680272108843</v>
      </c>
      <c r="E8" s="25">
        <v>0.18064911206368647</v>
      </c>
      <c r="F8" s="25">
        <v>3.2712915961646924E-2</v>
      </c>
      <c r="G8" s="25">
        <v>3.3860045146726865E-2</v>
      </c>
    </row>
    <row r="9" spans="1:20" x14ac:dyDescent="0.25">
      <c r="G9" s="9">
        <f>SUM(G5:G8)</f>
        <v>1</v>
      </c>
    </row>
    <row r="10" spans="1:20" x14ac:dyDescent="0.25">
      <c r="C10" s="9">
        <f>C6+C7+C8</f>
        <v>0.37802197802197801</v>
      </c>
      <c r="D10" s="9">
        <f>D6+D7+D8</f>
        <v>0.45663265306122447</v>
      </c>
      <c r="E10" s="9">
        <f t="shared" ref="E10" si="0">E6+E7+E8</f>
        <v>0.56521739130434778</v>
      </c>
      <c r="F10" s="9">
        <f>F6+F7+F8</f>
        <v>0.14777213761985336</v>
      </c>
      <c r="G10" s="9">
        <f>G6+G7+G8</f>
        <v>0.1489841986455982</v>
      </c>
    </row>
    <row r="11" spans="1:20" x14ac:dyDescent="0.25">
      <c r="A11" s="204" t="s">
        <v>191</v>
      </c>
      <c r="B11" s="204"/>
      <c r="C11" s="204"/>
      <c r="D11" s="204"/>
      <c r="E11" s="204"/>
      <c r="F11" s="204"/>
      <c r="G11" s="204"/>
    </row>
    <row r="12" spans="1:20" x14ac:dyDescent="0.25">
      <c r="A12" s="204"/>
      <c r="B12" s="204"/>
      <c r="C12" s="204"/>
      <c r="D12" s="204"/>
      <c r="E12" s="204"/>
      <c r="F12" s="204"/>
      <c r="G12" s="204"/>
    </row>
    <row r="13" spans="1:20" x14ac:dyDescent="0.25">
      <c r="A13" s="204"/>
      <c r="B13" s="204"/>
      <c r="C13" s="204"/>
      <c r="D13" s="204"/>
      <c r="E13" s="204"/>
      <c r="F13" s="204"/>
      <c r="G13" s="204"/>
    </row>
    <row r="14" spans="1:20" x14ac:dyDescent="0.25">
      <c r="A14" s="204"/>
      <c r="B14" s="204"/>
      <c r="C14" s="204"/>
      <c r="D14" s="204"/>
      <c r="E14" s="204"/>
      <c r="F14" s="204"/>
      <c r="G14" s="204"/>
    </row>
    <row r="15" spans="1:20" x14ac:dyDescent="0.25">
      <c r="A15" s="204"/>
      <c r="B15" s="204"/>
      <c r="C15" s="204"/>
      <c r="D15" s="204"/>
      <c r="E15" s="204"/>
      <c r="F15" s="204"/>
      <c r="G15" s="204"/>
    </row>
    <row r="16" spans="1:20" x14ac:dyDescent="0.25">
      <c r="A16" s="204"/>
      <c r="B16" s="204"/>
      <c r="C16" s="204"/>
      <c r="D16" s="204"/>
      <c r="E16" s="204"/>
      <c r="F16" s="204"/>
      <c r="G16" s="204"/>
    </row>
    <row r="17" spans="1:11" x14ac:dyDescent="0.25">
      <c r="A17" s="204"/>
      <c r="B17" s="204"/>
      <c r="C17" s="204"/>
      <c r="D17" s="204"/>
      <c r="E17" s="204"/>
      <c r="F17" s="204"/>
      <c r="G17" s="204"/>
    </row>
    <row r="18" spans="1:11" x14ac:dyDescent="0.25">
      <c r="A18" s="204"/>
      <c r="B18" s="204"/>
      <c r="C18" s="204"/>
      <c r="D18" s="204"/>
      <c r="E18" s="204"/>
      <c r="F18" s="204"/>
      <c r="G18" s="204"/>
    </row>
    <row r="19" spans="1:11" x14ac:dyDescent="0.25">
      <c r="A19" s="204"/>
      <c r="B19" s="204"/>
      <c r="C19" s="204"/>
      <c r="D19" s="204"/>
      <c r="E19" s="204"/>
      <c r="F19" s="204"/>
      <c r="G19" s="204"/>
    </row>
    <row r="20" spans="1:11" x14ac:dyDescent="0.25">
      <c r="A20" s="204"/>
      <c r="B20" s="204"/>
      <c r="C20" s="204"/>
      <c r="D20" s="204"/>
      <c r="E20" s="204"/>
      <c r="F20" s="204"/>
      <c r="G20" s="204"/>
    </row>
    <row r="21" spans="1:11" x14ac:dyDescent="0.25">
      <c r="A21" s="204"/>
      <c r="B21" s="204"/>
      <c r="C21" s="204"/>
      <c r="D21" s="204"/>
      <c r="E21" s="204"/>
      <c r="F21" s="204"/>
      <c r="G21" s="204"/>
    </row>
    <row r="22" spans="1:11" x14ac:dyDescent="0.25">
      <c r="A22" s="204"/>
      <c r="B22" s="204"/>
      <c r="C22" s="204"/>
      <c r="D22" s="204"/>
      <c r="E22" s="204"/>
      <c r="F22" s="204"/>
      <c r="G22" s="204"/>
    </row>
    <row r="23" spans="1:11" x14ac:dyDescent="0.25">
      <c r="A23" s="204"/>
      <c r="B23" s="204"/>
      <c r="C23" s="204"/>
      <c r="D23" s="204"/>
      <c r="E23" s="204"/>
      <c r="F23" s="204"/>
      <c r="G23" s="204"/>
    </row>
    <row r="24" spans="1:11" x14ac:dyDescent="0.25">
      <c r="A24" s="204"/>
      <c r="B24" s="204"/>
      <c r="C24" s="204"/>
      <c r="D24" s="204"/>
      <c r="E24" s="204"/>
      <c r="F24" s="204"/>
      <c r="G24" s="204"/>
    </row>
    <row r="25" spans="1:11" x14ac:dyDescent="0.25">
      <c r="A25" s="204"/>
      <c r="B25" s="204"/>
      <c r="C25" s="204"/>
      <c r="D25" s="204"/>
      <c r="E25" s="204"/>
      <c r="F25" s="204"/>
      <c r="G25" s="204"/>
    </row>
    <row r="26" spans="1:11" x14ac:dyDescent="0.25">
      <c r="A26" s="204"/>
      <c r="B26" s="204"/>
      <c r="C26" s="204"/>
      <c r="D26" s="204"/>
      <c r="E26" s="204"/>
      <c r="F26" s="204"/>
      <c r="G26" s="204"/>
      <c r="I26" s="193" t="s">
        <v>7</v>
      </c>
      <c r="J26" s="193"/>
      <c r="K26" s="193"/>
    </row>
    <row r="29" spans="1:11" x14ac:dyDescent="0.25">
      <c r="A29" s="162" t="s">
        <v>165</v>
      </c>
    </row>
  </sheetData>
  <mergeCells count="3">
    <mergeCell ref="I26:K26"/>
    <mergeCell ref="A11:G26"/>
    <mergeCell ref="A1:T1"/>
  </mergeCell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Q33"/>
  <sheetViews>
    <sheetView topLeftCell="A7" workbookViewId="0">
      <selection activeCell="E35" sqref="E35"/>
    </sheetView>
  </sheetViews>
  <sheetFormatPr defaultRowHeight="15" x14ac:dyDescent="0.25"/>
  <cols>
    <col min="1" max="1" width="24.140625" customWidth="1"/>
  </cols>
  <sheetData>
    <row r="1" spans="1:17" x14ac:dyDescent="0.25">
      <c r="A1" s="192" t="s">
        <v>193</v>
      </c>
      <c r="B1" s="192"/>
      <c r="C1" s="192"/>
      <c r="D1" s="192"/>
      <c r="E1" s="192"/>
      <c r="F1" s="192"/>
      <c r="G1" s="192"/>
      <c r="H1" s="192"/>
      <c r="I1" s="192"/>
      <c r="J1" s="192"/>
      <c r="K1" s="192"/>
      <c r="L1" s="192"/>
      <c r="M1" s="192"/>
      <c r="N1" s="192"/>
      <c r="O1" s="192"/>
      <c r="P1" s="192"/>
      <c r="Q1" s="192"/>
    </row>
    <row r="2" spans="1:17" x14ac:dyDescent="0.25">
      <c r="A2" s="4"/>
      <c r="B2" s="4"/>
      <c r="C2" s="4"/>
      <c r="D2" s="4"/>
      <c r="E2" s="4"/>
      <c r="F2" s="4"/>
      <c r="G2" s="4"/>
      <c r="H2" s="4"/>
      <c r="I2" s="4"/>
      <c r="J2" s="4"/>
      <c r="K2" s="4"/>
      <c r="L2" s="4"/>
      <c r="M2" s="4"/>
      <c r="N2" s="4"/>
      <c r="O2" s="4"/>
      <c r="P2" s="4"/>
      <c r="Q2" s="4"/>
    </row>
    <row r="4" spans="1:17" x14ac:dyDescent="0.25">
      <c r="B4" s="52">
        <v>2013</v>
      </c>
      <c r="C4" s="52">
        <v>2014</v>
      </c>
      <c r="D4" s="52">
        <v>2015</v>
      </c>
      <c r="E4" s="52">
        <v>2016</v>
      </c>
    </row>
    <row r="5" spans="1:17" x14ac:dyDescent="0.25">
      <c r="A5" s="51" t="s">
        <v>44</v>
      </c>
      <c r="B5" s="25">
        <v>0.39966923925027598</v>
      </c>
      <c r="C5" s="25">
        <v>0.40887681159420303</v>
      </c>
      <c r="D5" s="25">
        <v>0.46272727272727299</v>
      </c>
      <c r="E5" s="25">
        <v>0.48221127531472402</v>
      </c>
    </row>
    <row r="6" spans="1:17" x14ac:dyDescent="0.25">
      <c r="A6" s="45" t="s">
        <v>40</v>
      </c>
      <c r="B6" s="25">
        <v>0.24439544285189299</v>
      </c>
      <c r="C6" s="25">
        <v>0.233333333333333</v>
      </c>
      <c r="D6" s="25">
        <v>0.22436363636363599</v>
      </c>
      <c r="E6" s="25">
        <v>0.22240467068053299</v>
      </c>
    </row>
    <row r="7" spans="1:17" x14ac:dyDescent="0.25">
      <c r="A7" s="45" t="s">
        <v>41</v>
      </c>
      <c r="B7" s="25">
        <v>0.24898934215362001</v>
      </c>
      <c r="C7" s="25">
        <v>0.26521739130434802</v>
      </c>
      <c r="D7" s="25">
        <v>0.23236363636363599</v>
      </c>
      <c r="E7" s="25">
        <v>0.207808794015691</v>
      </c>
    </row>
    <row r="8" spans="1:17" x14ac:dyDescent="0.25">
      <c r="A8" s="45" t="s">
        <v>42</v>
      </c>
      <c r="B8" s="25">
        <v>7.8647556045571498E-2</v>
      </c>
      <c r="C8" s="25">
        <v>6.9202898550724604E-2</v>
      </c>
      <c r="D8" s="25">
        <v>6.5272727272727302E-2</v>
      </c>
      <c r="E8" s="25">
        <v>6.3309615033753E-2</v>
      </c>
    </row>
    <row r="9" spans="1:17" x14ac:dyDescent="0.25">
      <c r="A9" s="108" t="s">
        <v>43</v>
      </c>
      <c r="B9" s="30">
        <v>2.82984196986402E-2</v>
      </c>
      <c r="C9" s="30">
        <v>2.3369565217391301E-2</v>
      </c>
      <c r="D9" s="30">
        <v>1.5272727272727301E-2</v>
      </c>
      <c r="E9" s="30">
        <v>2.4265644955300099E-2</v>
      </c>
    </row>
    <row r="10" spans="1:17" x14ac:dyDescent="0.25">
      <c r="B10" t="s">
        <v>45</v>
      </c>
      <c r="C10" t="s">
        <v>46</v>
      </c>
    </row>
    <row r="11" spans="1:17" x14ac:dyDescent="0.25">
      <c r="B11" s="9">
        <f>SUM(B6:B10)</f>
        <v>0.60033076074972469</v>
      </c>
      <c r="C11" s="9">
        <f t="shared" ref="C11:D11" si="0">SUM(C6:C10)</f>
        <v>0.59112318840579692</v>
      </c>
      <c r="D11" s="9">
        <f t="shared" si="0"/>
        <v>0.53727272727272657</v>
      </c>
      <c r="E11" s="9">
        <f>SUM(E6:E10)</f>
        <v>0.51778872468527715</v>
      </c>
    </row>
    <row r="12" spans="1:17" x14ac:dyDescent="0.25">
      <c r="B12" s="9">
        <f>B6+B7</f>
        <v>0.49338478500551297</v>
      </c>
      <c r="C12" s="9">
        <f t="shared" ref="C12:E12" si="1">C6+C7</f>
        <v>0.49855072463768102</v>
      </c>
      <c r="D12" s="9">
        <f t="shared" si="1"/>
        <v>0.45672727272727198</v>
      </c>
      <c r="E12" s="9">
        <f t="shared" si="1"/>
        <v>0.43021346469622401</v>
      </c>
    </row>
    <row r="13" spans="1:17" x14ac:dyDescent="0.25">
      <c r="A13" s="205" t="s">
        <v>192</v>
      </c>
      <c r="B13" s="205"/>
      <c r="C13" s="205"/>
      <c r="D13" s="205"/>
      <c r="E13" s="205"/>
      <c r="F13" s="205"/>
    </row>
    <row r="14" spans="1:17" x14ac:dyDescent="0.25">
      <c r="A14" s="205"/>
      <c r="B14" s="205"/>
      <c r="C14" s="205"/>
      <c r="D14" s="205"/>
      <c r="E14" s="205"/>
      <c r="F14" s="205"/>
    </row>
    <row r="15" spans="1:17" x14ac:dyDescent="0.25">
      <c r="A15" s="205"/>
      <c r="B15" s="205"/>
      <c r="C15" s="205"/>
      <c r="D15" s="205"/>
      <c r="E15" s="205"/>
      <c r="F15" s="205"/>
    </row>
    <row r="16" spans="1:17" x14ac:dyDescent="0.25">
      <c r="A16" s="205"/>
      <c r="B16" s="205"/>
      <c r="C16" s="205"/>
      <c r="D16" s="205"/>
      <c r="E16" s="205"/>
      <c r="F16" s="205"/>
    </row>
    <row r="17" spans="1:10" x14ac:dyDescent="0.25">
      <c r="A17" s="205"/>
      <c r="B17" s="205"/>
      <c r="C17" s="205"/>
      <c r="D17" s="205"/>
      <c r="E17" s="205"/>
      <c r="F17" s="205"/>
    </row>
    <row r="18" spans="1:10" x14ac:dyDescent="0.25">
      <c r="A18" s="205"/>
      <c r="B18" s="205"/>
      <c r="C18" s="205"/>
      <c r="D18" s="205"/>
      <c r="E18" s="205"/>
      <c r="F18" s="205"/>
    </row>
    <row r="19" spans="1:10" x14ac:dyDescent="0.25">
      <c r="A19" s="205"/>
      <c r="B19" s="205"/>
      <c r="C19" s="205"/>
      <c r="D19" s="205"/>
      <c r="E19" s="205"/>
      <c r="F19" s="205"/>
    </row>
    <row r="20" spans="1:10" x14ac:dyDescent="0.25">
      <c r="A20" s="205"/>
      <c r="B20" s="205"/>
      <c r="C20" s="205"/>
      <c r="D20" s="205"/>
      <c r="E20" s="205"/>
      <c r="F20" s="205"/>
    </row>
    <row r="21" spans="1:10" x14ac:dyDescent="0.25">
      <c r="A21" s="205"/>
      <c r="B21" s="205"/>
      <c r="C21" s="205"/>
      <c r="D21" s="205"/>
      <c r="E21" s="205"/>
      <c r="F21" s="205"/>
    </row>
    <row r="22" spans="1:10" x14ac:dyDescent="0.25">
      <c r="A22" s="205"/>
      <c r="B22" s="205"/>
      <c r="C22" s="205"/>
      <c r="D22" s="205"/>
      <c r="E22" s="205"/>
      <c r="F22" s="205"/>
    </row>
    <row r="23" spans="1:10" x14ac:dyDescent="0.25">
      <c r="A23" s="205"/>
      <c r="B23" s="205"/>
      <c r="C23" s="205"/>
      <c r="D23" s="205"/>
      <c r="E23" s="205"/>
      <c r="F23" s="205"/>
    </row>
    <row r="24" spans="1:10" x14ac:dyDescent="0.25">
      <c r="A24" s="205"/>
      <c r="B24" s="205"/>
      <c r="C24" s="205"/>
      <c r="D24" s="205"/>
      <c r="E24" s="205"/>
      <c r="F24" s="205"/>
    </row>
    <row r="25" spans="1:10" x14ac:dyDescent="0.25">
      <c r="A25" s="205"/>
      <c r="B25" s="205"/>
      <c r="C25" s="205"/>
      <c r="D25" s="205"/>
      <c r="E25" s="205"/>
      <c r="F25" s="205"/>
    </row>
    <row r="26" spans="1:10" x14ac:dyDescent="0.25">
      <c r="A26" s="205"/>
      <c r="B26" s="205"/>
      <c r="C26" s="205"/>
      <c r="D26" s="205"/>
      <c r="E26" s="205"/>
      <c r="F26" s="205"/>
    </row>
    <row r="27" spans="1:10" x14ac:dyDescent="0.25">
      <c r="A27" s="205"/>
      <c r="B27" s="205"/>
      <c r="C27" s="205"/>
      <c r="D27" s="205"/>
      <c r="E27" s="205"/>
      <c r="F27" s="205"/>
    </row>
    <row r="28" spans="1:10" x14ac:dyDescent="0.25">
      <c r="A28" s="205"/>
      <c r="B28" s="205"/>
      <c r="C28" s="205"/>
      <c r="D28" s="205"/>
      <c r="E28" s="205"/>
      <c r="F28" s="205"/>
    </row>
    <row r="29" spans="1:10" x14ac:dyDescent="0.25">
      <c r="A29" s="205"/>
      <c r="B29" s="205"/>
      <c r="C29" s="205"/>
      <c r="D29" s="205"/>
      <c r="E29" s="205"/>
      <c r="F29" s="205"/>
    </row>
    <row r="30" spans="1:10" x14ac:dyDescent="0.25">
      <c r="A30" s="205"/>
      <c r="B30" s="205"/>
      <c r="C30" s="205"/>
      <c r="D30" s="205"/>
      <c r="E30" s="205"/>
      <c r="F30" s="205"/>
    </row>
    <row r="31" spans="1:10" x14ac:dyDescent="0.25">
      <c r="H31" s="193" t="s">
        <v>7</v>
      </c>
      <c r="I31" s="193"/>
      <c r="J31" s="193"/>
    </row>
    <row r="33" spans="1:1" x14ac:dyDescent="0.25">
      <c r="A33" s="162" t="s">
        <v>166</v>
      </c>
    </row>
  </sheetData>
  <mergeCells count="3">
    <mergeCell ref="A1:Q1"/>
    <mergeCell ref="A13:F30"/>
    <mergeCell ref="H31:J31"/>
  </mergeCells>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Q38"/>
  <sheetViews>
    <sheetView topLeftCell="A7" workbookViewId="0">
      <selection activeCell="F32" sqref="E32:F32"/>
    </sheetView>
  </sheetViews>
  <sheetFormatPr defaultRowHeight="15" x14ac:dyDescent="0.25"/>
  <cols>
    <col min="1" max="1" width="41.140625" customWidth="1"/>
    <col min="3" max="3" width="9.140625" customWidth="1"/>
    <col min="6" max="6" width="13.140625" bestFit="1" customWidth="1"/>
    <col min="7" max="7" width="13.140625" customWidth="1"/>
    <col min="9" max="9" width="8.5703125" customWidth="1"/>
  </cols>
  <sheetData>
    <row r="1" spans="1:17" x14ac:dyDescent="0.25">
      <c r="A1" s="192" t="s">
        <v>167</v>
      </c>
      <c r="B1" s="192"/>
      <c r="C1" s="192"/>
      <c r="D1" s="192"/>
      <c r="E1" s="192"/>
      <c r="F1" s="192"/>
      <c r="G1" s="192"/>
      <c r="H1" s="192"/>
      <c r="I1" s="192"/>
      <c r="J1" s="192"/>
      <c r="K1" s="192"/>
      <c r="L1" s="192"/>
      <c r="M1" s="192"/>
      <c r="N1" s="192"/>
      <c r="O1" s="192"/>
      <c r="P1" s="192"/>
      <c r="Q1" s="192"/>
    </row>
    <row r="4" spans="1:17" ht="30" x14ac:dyDescent="0.25">
      <c r="B4" s="24" t="s">
        <v>29</v>
      </c>
      <c r="C4" s="24" t="s">
        <v>3</v>
      </c>
      <c r="D4" s="24" t="s">
        <v>4</v>
      </c>
      <c r="E4" s="24" t="s">
        <v>5</v>
      </c>
      <c r="F4" s="24" t="s">
        <v>6</v>
      </c>
      <c r="G4" s="24" t="s">
        <v>135</v>
      </c>
    </row>
    <row r="5" spans="1:17" x14ac:dyDescent="0.25">
      <c r="A5" s="109" t="s">
        <v>49</v>
      </c>
      <c r="B5" s="160">
        <v>0.75846501128668176</v>
      </c>
      <c r="C5" s="160">
        <v>0.73096446700507611</v>
      </c>
      <c r="D5" s="160">
        <v>0.7680538555691554</v>
      </c>
      <c r="E5" s="160">
        <v>0.64880952380952384</v>
      </c>
      <c r="F5" s="160">
        <v>0.72307692307692306</v>
      </c>
      <c r="G5" s="160">
        <v>0.72596241561758801</v>
      </c>
    </row>
    <row r="6" spans="1:17" x14ac:dyDescent="0.25">
      <c r="A6" s="109" t="s">
        <v>52</v>
      </c>
      <c r="B6" s="160">
        <v>0.65237020316027083</v>
      </c>
      <c r="C6" s="160">
        <v>0.5408911449520587</v>
      </c>
      <c r="D6" s="160">
        <v>0.69706242350061198</v>
      </c>
      <c r="E6" s="160">
        <v>0.6428571428571429</v>
      </c>
      <c r="F6" s="160">
        <v>0.64175824175824181</v>
      </c>
      <c r="G6" s="160">
        <v>0.62671045429666117</v>
      </c>
    </row>
    <row r="7" spans="1:17" ht="30" x14ac:dyDescent="0.25">
      <c r="A7" s="109" t="s">
        <v>51</v>
      </c>
      <c r="B7" s="160">
        <v>0.49209932279909707</v>
      </c>
      <c r="C7" s="160">
        <v>0.2673434856175973</v>
      </c>
      <c r="D7" s="160">
        <v>0.30905752753977966</v>
      </c>
      <c r="E7" s="160">
        <v>0.375</v>
      </c>
      <c r="F7" s="160">
        <v>0.3098901098901099</v>
      </c>
      <c r="G7" s="160">
        <v>0.32457580733442803</v>
      </c>
    </row>
    <row r="8" spans="1:17" ht="45" x14ac:dyDescent="0.25">
      <c r="A8" s="109" t="s">
        <v>48</v>
      </c>
      <c r="B8" s="160">
        <v>0.25282167042889392</v>
      </c>
      <c r="C8" s="160">
        <v>0.31415679639029892</v>
      </c>
      <c r="D8" s="160">
        <v>0.44675642594859238</v>
      </c>
      <c r="E8" s="160">
        <v>0.38690476190476192</v>
      </c>
      <c r="F8" s="160">
        <v>0.34285714285714286</v>
      </c>
      <c r="G8" s="160">
        <v>0.3667214012041598</v>
      </c>
    </row>
    <row r="9" spans="1:17" x14ac:dyDescent="0.25">
      <c r="A9" s="109" t="s">
        <v>47</v>
      </c>
      <c r="B9" s="160">
        <v>0.24604966139954854</v>
      </c>
      <c r="C9" s="160">
        <v>0.24027072758037224</v>
      </c>
      <c r="D9" s="160">
        <v>0.37025703794369647</v>
      </c>
      <c r="E9" s="160">
        <v>0.37925170068027209</v>
      </c>
      <c r="F9" s="160">
        <v>0.23076923076923078</v>
      </c>
      <c r="G9" s="160">
        <v>0.3085203430031016</v>
      </c>
    </row>
    <row r="10" spans="1:17" x14ac:dyDescent="0.25">
      <c r="A10" s="109" t="s">
        <v>50</v>
      </c>
      <c r="B10" s="160">
        <v>0.16930022573363432</v>
      </c>
      <c r="C10" s="160">
        <v>0.16582064297800339</v>
      </c>
      <c r="D10" s="160">
        <v>0.53916768665850678</v>
      </c>
      <c r="E10" s="160">
        <v>0.26530612244897961</v>
      </c>
      <c r="F10" s="160">
        <v>0.14285714285714285</v>
      </c>
      <c r="G10" s="160">
        <v>0.2968436416712279</v>
      </c>
    </row>
    <row r="11" spans="1:17" x14ac:dyDescent="0.25">
      <c r="A11" s="109" t="s">
        <v>53</v>
      </c>
      <c r="B11" s="160">
        <v>4.5146726862302484E-2</v>
      </c>
      <c r="C11" s="160">
        <v>6.9937958262831362E-2</v>
      </c>
      <c r="D11" s="160">
        <v>4.6511627906976744E-2</v>
      </c>
      <c r="E11" s="160">
        <v>8.2482993197278906E-2</v>
      </c>
      <c r="F11" s="160">
        <v>4.3956043956043959E-2</v>
      </c>
      <c r="G11" s="160">
        <v>6.1485130450647692E-2</v>
      </c>
    </row>
    <row r="12" spans="1:17" x14ac:dyDescent="0.25">
      <c r="A12" s="32"/>
      <c r="B12" s="33"/>
      <c r="C12" s="33"/>
      <c r="D12" s="33"/>
      <c r="E12" s="33"/>
      <c r="F12" s="33"/>
      <c r="G12" s="33"/>
      <c r="I12" s="32"/>
      <c r="J12" s="34"/>
      <c r="K12" s="34"/>
      <c r="L12" s="34"/>
      <c r="M12" s="34"/>
      <c r="N12" s="34"/>
    </row>
    <row r="13" spans="1:17" x14ac:dyDescent="0.25">
      <c r="A13" s="32"/>
      <c r="B13" s="33"/>
      <c r="C13" s="33"/>
      <c r="D13" s="33"/>
      <c r="E13" s="33"/>
      <c r="F13" s="33"/>
      <c r="G13" s="33"/>
      <c r="I13" s="32"/>
      <c r="J13" s="34"/>
      <c r="K13" s="34"/>
      <c r="L13" s="34"/>
      <c r="M13" s="34"/>
      <c r="N13" s="34"/>
    </row>
    <row r="14" spans="1:17" x14ac:dyDescent="0.25">
      <c r="A14" s="32"/>
      <c r="B14" s="33"/>
      <c r="C14" s="33"/>
      <c r="D14" s="33"/>
      <c r="E14" s="33"/>
      <c r="F14" s="33"/>
      <c r="G14" s="33"/>
      <c r="I14" s="32"/>
      <c r="J14" s="34"/>
      <c r="K14" s="34"/>
      <c r="L14" s="34"/>
      <c r="M14" s="34"/>
      <c r="N14" s="34"/>
    </row>
    <row r="15" spans="1:17" x14ac:dyDescent="0.25">
      <c r="A15" s="204" t="s">
        <v>236</v>
      </c>
      <c r="B15" s="204"/>
      <c r="C15" s="204"/>
      <c r="D15" s="204"/>
      <c r="E15" s="204"/>
      <c r="F15" s="204"/>
      <c r="G15" s="110"/>
      <c r="I15" s="32"/>
      <c r="J15" s="34"/>
      <c r="K15" s="34"/>
      <c r="L15" s="34"/>
      <c r="M15" s="34"/>
      <c r="N15" s="34"/>
    </row>
    <row r="16" spans="1:17" x14ac:dyDescent="0.25">
      <c r="A16" s="204"/>
      <c r="B16" s="204"/>
      <c r="C16" s="204"/>
      <c r="D16" s="204"/>
      <c r="E16" s="204"/>
      <c r="F16" s="204"/>
      <c r="G16" s="110"/>
      <c r="I16" s="32"/>
      <c r="J16" s="34"/>
      <c r="K16" s="34"/>
      <c r="L16" s="34"/>
      <c r="M16" s="34"/>
      <c r="N16" s="34"/>
    </row>
    <row r="17" spans="1:14" x14ac:dyDescent="0.25">
      <c r="A17" s="204"/>
      <c r="B17" s="204"/>
      <c r="C17" s="204"/>
      <c r="D17" s="204"/>
      <c r="E17" s="204"/>
      <c r="F17" s="204"/>
      <c r="G17" s="110"/>
      <c r="I17" s="32"/>
      <c r="J17" s="34"/>
      <c r="K17" s="34"/>
      <c r="L17" s="34"/>
      <c r="M17" s="34"/>
      <c r="N17" s="34"/>
    </row>
    <row r="18" spans="1:14" x14ac:dyDescent="0.25">
      <c r="A18" s="204"/>
      <c r="B18" s="204"/>
      <c r="C18" s="204"/>
      <c r="D18" s="204"/>
      <c r="E18" s="204"/>
      <c r="F18" s="204"/>
      <c r="G18" s="110"/>
      <c r="I18" s="32"/>
      <c r="J18" s="34"/>
      <c r="K18" s="34"/>
      <c r="L18" s="34"/>
      <c r="M18" s="34"/>
      <c r="N18" s="34"/>
    </row>
    <row r="19" spans="1:14" x14ac:dyDescent="0.25">
      <c r="A19" s="204"/>
      <c r="B19" s="204"/>
      <c r="C19" s="204"/>
      <c r="D19" s="204"/>
      <c r="E19" s="204"/>
      <c r="F19" s="204"/>
      <c r="G19" s="110"/>
      <c r="I19" s="32"/>
      <c r="J19" s="34"/>
      <c r="K19" s="34"/>
      <c r="L19" s="34"/>
      <c r="M19" s="34"/>
      <c r="N19" s="34"/>
    </row>
    <row r="20" spans="1:14" x14ac:dyDescent="0.25">
      <c r="A20" s="204"/>
      <c r="B20" s="204"/>
      <c r="C20" s="204"/>
      <c r="D20" s="204"/>
      <c r="E20" s="204"/>
      <c r="F20" s="204"/>
      <c r="G20" s="110"/>
      <c r="I20" s="32"/>
      <c r="J20" s="34"/>
      <c r="K20" s="34"/>
      <c r="L20" s="34"/>
      <c r="M20" s="34"/>
      <c r="N20" s="34"/>
    </row>
    <row r="21" spans="1:14" x14ac:dyDescent="0.25">
      <c r="A21" s="204"/>
      <c r="B21" s="204"/>
      <c r="C21" s="204"/>
      <c r="D21" s="204"/>
      <c r="E21" s="204"/>
      <c r="F21" s="204"/>
      <c r="G21" s="110"/>
      <c r="I21" s="32"/>
      <c r="J21" s="34"/>
      <c r="K21" s="34"/>
      <c r="L21" s="34"/>
      <c r="M21" s="34"/>
      <c r="N21" s="34"/>
    </row>
    <row r="22" spans="1:14" x14ac:dyDescent="0.25">
      <c r="A22" s="204"/>
      <c r="B22" s="204"/>
      <c r="C22" s="204"/>
      <c r="D22" s="204"/>
      <c r="E22" s="204"/>
      <c r="F22" s="204"/>
      <c r="G22" s="110"/>
      <c r="I22" s="32"/>
      <c r="J22" s="34"/>
      <c r="K22" s="34"/>
      <c r="L22" s="34"/>
      <c r="M22" s="34"/>
      <c r="N22" s="34"/>
    </row>
    <row r="23" spans="1:14" x14ac:dyDescent="0.25">
      <c r="A23" s="204"/>
      <c r="B23" s="204"/>
      <c r="C23" s="204"/>
      <c r="D23" s="204"/>
      <c r="E23" s="204"/>
      <c r="F23" s="204"/>
      <c r="G23" s="110"/>
      <c r="L23" s="34"/>
      <c r="M23" s="34"/>
      <c r="N23" s="34"/>
    </row>
    <row r="24" spans="1:14" x14ac:dyDescent="0.25">
      <c r="A24" s="204"/>
      <c r="B24" s="204"/>
      <c r="C24" s="204"/>
      <c r="D24" s="204"/>
      <c r="E24" s="204"/>
      <c r="F24" s="204"/>
      <c r="G24" s="110"/>
      <c r="I24" s="32"/>
      <c r="J24" s="34"/>
      <c r="K24" s="34"/>
      <c r="L24" s="34"/>
      <c r="M24" s="34"/>
      <c r="N24" s="34"/>
    </row>
    <row r="25" spans="1:14" x14ac:dyDescent="0.25">
      <c r="A25" s="204"/>
      <c r="B25" s="204"/>
      <c r="C25" s="204"/>
      <c r="D25" s="204"/>
      <c r="E25" s="204"/>
      <c r="F25" s="204"/>
      <c r="G25" s="110"/>
      <c r="I25" s="32"/>
      <c r="J25" s="34"/>
      <c r="K25" s="34"/>
      <c r="L25" s="34"/>
      <c r="M25" s="34"/>
      <c r="N25" s="34"/>
    </row>
    <row r="26" spans="1:14" x14ac:dyDescent="0.25">
      <c r="A26" s="204"/>
      <c r="B26" s="204"/>
      <c r="C26" s="204"/>
      <c r="D26" s="204"/>
      <c r="E26" s="204"/>
      <c r="F26" s="204"/>
      <c r="G26" s="110"/>
      <c r="I26" s="32"/>
      <c r="J26" s="34"/>
      <c r="K26" s="34"/>
      <c r="L26" s="34"/>
      <c r="M26" s="34"/>
      <c r="N26" s="34"/>
    </row>
    <row r="27" spans="1:14" x14ac:dyDescent="0.25">
      <c r="A27" s="204"/>
      <c r="B27" s="204"/>
      <c r="C27" s="204"/>
      <c r="D27" s="204"/>
      <c r="E27" s="204"/>
      <c r="F27" s="204"/>
      <c r="G27" s="110"/>
      <c r="I27" s="32"/>
      <c r="J27" s="34"/>
      <c r="K27" s="34"/>
      <c r="L27" s="34"/>
      <c r="M27" s="34"/>
      <c r="N27" s="34"/>
    </row>
    <row r="28" spans="1:14" x14ac:dyDescent="0.25">
      <c r="L28" s="34"/>
      <c r="M28" s="34"/>
      <c r="N28" s="34"/>
    </row>
    <row r="29" spans="1:14" x14ac:dyDescent="0.25">
      <c r="I29" s="32"/>
      <c r="J29" s="34"/>
      <c r="K29" s="34"/>
      <c r="L29" s="34"/>
      <c r="M29" s="34"/>
      <c r="N29" s="34"/>
    </row>
    <row r="30" spans="1:14" x14ac:dyDescent="0.25">
      <c r="I30" s="32"/>
      <c r="J30" s="34"/>
      <c r="K30" s="34"/>
      <c r="L30" s="34"/>
      <c r="M30" s="34"/>
      <c r="N30" s="34"/>
    </row>
    <row r="31" spans="1:14" x14ac:dyDescent="0.25">
      <c r="I31" s="32"/>
      <c r="J31" s="34"/>
      <c r="K31" s="34"/>
      <c r="L31" s="34"/>
      <c r="M31" s="34"/>
      <c r="N31" s="34"/>
    </row>
    <row r="32" spans="1:14" x14ac:dyDescent="0.25">
      <c r="I32" s="32"/>
      <c r="J32" s="34"/>
      <c r="K32" s="34"/>
      <c r="L32" s="34"/>
      <c r="M32" s="34"/>
      <c r="N32" s="34"/>
    </row>
    <row r="33" spans="1:14" x14ac:dyDescent="0.25">
      <c r="I33" s="32"/>
      <c r="J33" s="34"/>
      <c r="K33" s="34"/>
      <c r="L33" s="34"/>
      <c r="M33" s="34"/>
      <c r="N33" s="34"/>
    </row>
    <row r="34" spans="1:14" x14ac:dyDescent="0.25">
      <c r="I34" s="32"/>
      <c r="J34" s="34"/>
      <c r="K34" s="34"/>
      <c r="L34" s="34"/>
      <c r="M34" s="34"/>
      <c r="N34" s="34"/>
    </row>
    <row r="35" spans="1:14" x14ac:dyDescent="0.25">
      <c r="I35" s="193" t="s">
        <v>7</v>
      </c>
      <c r="J35" s="193"/>
      <c r="K35" s="193"/>
      <c r="L35" s="34"/>
      <c r="M35" s="34"/>
      <c r="N35" s="34"/>
    </row>
    <row r="38" spans="1:14" x14ac:dyDescent="0.25">
      <c r="A38" s="162" t="s">
        <v>235</v>
      </c>
    </row>
  </sheetData>
  <sortState ref="A5:F11">
    <sortCondition descending="1" ref="B5"/>
  </sortState>
  <mergeCells count="3">
    <mergeCell ref="A1:Q1"/>
    <mergeCell ref="I35:K35"/>
    <mergeCell ref="A15:F27"/>
  </mergeCell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22</vt:i4>
      </vt:variant>
    </vt:vector>
  </HeadingPairs>
  <TitlesOfParts>
    <vt:vector size="22" baseType="lpstr">
      <vt:lpstr>Apresentação</vt:lpstr>
      <vt:lpstr>Gráfico GM 1</vt:lpstr>
      <vt:lpstr>Gráfico GM 2</vt:lpstr>
      <vt:lpstr>Gráfico GM 3</vt:lpstr>
      <vt:lpstr>Gráfico GM 4</vt:lpstr>
      <vt:lpstr>Gráfico GM 5</vt:lpstr>
      <vt:lpstr>Gráfico GM 6</vt:lpstr>
      <vt:lpstr>Gráfico GM 7</vt:lpstr>
      <vt:lpstr>Gráfico GM 8</vt:lpstr>
      <vt:lpstr>Gráfico GM 9</vt:lpstr>
      <vt:lpstr>Gráfico GM 10</vt:lpstr>
      <vt:lpstr>Gráfico GM 11</vt:lpstr>
      <vt:lpstr>Gráfico GE 12</vt:lpstr>
      <vt:lpstr>Gráfico GE 13</vt:lpstr>
      <vt:lpstr>Gráfico GE 14</vt:lpstr>
      <vt:lpstr>Gráfico GE 15</vt:lpstr>
      <vt:lpstr>Gráfico GE 16</vt:lpstr>
      <vt:lpstr>Gráfico GE 17</vt:lpstr>
      <vt:lpstr>Gráfico GE 18</vt:lpstr>
      <vt:lpstr>Gráfico GE 19</vt:lpstr>
      <vt:lpstr>Tabela GE 1</vt:lpstr>
      <vt:lpstr>Gráfico GE 20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Nayara Frutuoso Furtado</dc:creator>
  <cp:lastModifiedBy>Nayara Frutuoso Furtado</cp:lastModifiedBy>
  <dcterms:created xsi:type="dcterms:W3CDTF">2018-01-15T20:20:02Z</dcterms:created>
  <dcterms:modified xsi:type="dcterms:W3CDTF">2018-05-30T17:20:23Z</dcterms:modified>
</cp:coreProperties>
</file>