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.furtado\Documents\CENSO SUAS\Censo Suas 2016\Arquivos revisados SNAS\"/>
    </mc:Choice>
  </mc:AlternateContent>
  <bookViews>
    <workbookView xWindow="0" yWindow="0" windowWidth="24000" windowHeight="9435"/>
  </bookViews>
  <sheets>
    <sheet name="Apresentação" sheetId="2" r:id="rId1"/>
    <sheet name="IDCRAS Gráfico 1" sheetId="3" r:id="rId2"/>
    <sheet name="IDCRAS Gráfico 2" sheetId="6" r:id="rId3"/>
    <sheet name="IDCRAS Gráfico 3" sheetId="5" r:id="rId4"/>
    <sheet name="IDCRAS Gráfico 4" sheetId="19" r:id="rId5"/>
    <sheet name="IDCRAS Gráfico 5" sheetId="7" r:id="rId6"/>
    <sheet name="IDCRAS Gráfico 6" sheetId="8" r:id="rId7"/>
    <sheet name="IDCREAS Gráfico 7" sheetId="9" r:id="rId8"/>
    <sheet name="IDCREAS Gráfico 8" sheetId="10" r:id="rId9"/>
    <sheet name="IDCREAS Gráfico 9" sheetId="11" r:id="rId10"/>
    <sheet name="IDCREAS Gráfico 10" sheetId="20" r:id="rId11"/>
    <sheet name="IDCREAS Gráfico 11" sheetId="12" r:id="rId12"/>
    <sheet name="IDCREAS Gráfico 12" sheetId="13" r:id="rId13"/>
    <sheet name="IDConselhos Gráfico 13" sheetId="14" r:id="rId14"/>
    <sheet name="IDConselhos Gráfico 14" sheetId="15" r:id="rId15"/>
    <sheet name="IDConselhos Gráfico 15" sheetId="16" r:id="rId16"/>
    <sheet name="IDConselhos Gráfico 16" sheetId="21" r:id="rId17"/>
    <sheet name="IDConselhos Gráfico 17" sheetId="17" r:id="rId18"/>
    <sheet name="IDConselhos Gráfico 18" sheetId="18" r:id="rId19"/>
  </sheets>
  <definedNames>
    <definedName name="_xlnm._FilterDatabase" localSheetId="1" hidden="1">'IDCRAS Gráfico 1'!#REF!</definedName>
    <definedName name="_xlnm._FilterDatabase" localSheetId="11" hidden="1">'IDCREAS Gráfico 11'!#REF!</definedName>
    <definedName name="_xlnm._FilterDatabase" localSheetId="8" hidden="1">'IDCREAS Gráfico 8'!#REF!</definedName>
    <definedName name="_xlnm._FilterDatabase" localSheetId="9" hidden="1">'IDCREAS Gráfico 9'!#REF!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B10" i="5"/>
  <c r="B11" i="5"/>
  <c r="H21" i="21" l="1"/>
  <c r="I21" i="21"/>
  <c r="G21" i="21"/>
  <c r="H20" i="21"/>
  <c r="I20" i="21"/>
  <c r="G20" i="21"/>
  <c r="M25" i="21"/>
  <c r="B19" i="21"/>
  <c r="C21" i="21"/>
  <c r="D21" i="21"/>
  <c r="B21" i="21"/>
  <c r="C20" i="21"/>
  <c r="D20" i="21"/>
  <c r="B20" i="21"/>
  <c r="B18" i="21" l="1"/>
  <c r="H14" i="9"/>
  <c r="H13" i="9"/>
  <c r="H5" i="8"/>
  <c r="G19" i="8"/>
  <c r="F37" i="18" l="1"/>
  <c r="F39" i="18"/>
  <c r="E39" i="18"/>
  <c r="D39" i="18"/>
  <c r="C39" i="18"/>
  <c r="B39" i="18"/>
  <c r="E37" i="18"/>
  <c r="D37" i="18"/>
  <c r="C37" i="18"/>
  <c r="B37" i="18"/>
  <c r="C19" i="21"/>
  <c r="D19" i="21"/>
  <c r="H18" i="21"/>
  <c r="I18" i="21"/>
  <c r="F19" i="13"/>
  <c r="B10" i="3" l="1"/>
  <c r="G9" i="3"/>
  <c r="F9" i="3"/>
  <c r="E9" i="3"/>
  <c r="D9" i="3"/>
  <c r="C9" i="3"/>
  <c r="B9" i="3"/>
  <c r="C18" i="7" l="1"/>
  <c r="D18" i="7"/>
  <c r="E18" i="7"/>
  <c r="F18" i="7"/>
  <c r="G18" i="7"/>
  <c r="B18" i="7"/>
  <c r="C19" i="18" l="1"/>
  <c r="C25" i="18" s="1"/>
  <c r="D19" i="18"/>
  <c r="D24" i="18" s="1"/>
  <c r="E19" i="18"/>
  <c r="E23" i="18" s="1"/>
  <c r="F19" i="18"/>
  <c r="F30" i="18" s="1"/>
  <c r="B19" i="18"/>
  <c r="B28" i="18" s="1"/>
  <c r="G6" i="18"/>
  <c r="G7" i="18"/>
  <c r="G8" i="18"/>
  <c r="G9" i="18"/>
  <c r="G10" i="18"/>
  <c r="G11" i="18"/>
  <c r="G12" i="18"/>
  <c r="G13" i="18"/>
  <c r="G14" i="18"/>
  <c r="G15" i="18"/>
  <c r="G16" i="18"/>
  <c r="G17" i="18"/>
  <c r="G5" i="18"/>
  <c r="B19" i="13"/>
  <c r="B32" i="13" s="1"/>
  <c r="E19" i="13"/>
  <c r="E27" i="13" s="1"/>
  <c r="D19" i="13"/>
  <c r="D25" i="13" s="1"/>
  <c r="C19" i="13"/>
  <c r="C25" i="13" s="1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B20" i="19"/>
  <c r="B35" i="18" l="1"/>
  <c r="B34" i="18"/>
  <c r="B27" i="18"/>
  <c r="D34" i="18"/>
  <c r="C34" i="18"/>
  <c r="D30" i="18"/>
  <c r="C30" i="18"/>
  <c r="C28" i="18"/>
  <c r="D27" i="18"/>
  <c r="C27" i="18"/>
  <c r="B26" i="18"/>
  <c r="C24" i="18"/>
  <c r="B33" i="18"/>
  <c r="B25" i="18"/>
  <c r="B32" i="18"/>
  <c r="B24" i="18"/>
  <c r="B31" i="18"/>
  <c r="B30" i="18"/>
  <c r="B29" i="18"/>
  <c r="D32" i="18"/>
  <c r="D23" i="18"/>
  <c r="B23" i="18"/>
  <c r="C32" i="18"/>
  <c r="C23" i="18"/>
  <c r="F35" i="18"/>
  <c r="F33" i="18"/>
  <c r="F31" i="18"/>
  <c r="E29" i="18"/>
  <c r="E35" i="18"/>
  <c r="E33" i="18"/>
  <c r="E31" i="18"/>
  <c r="D29" i="18"/>
  <c r="D26" i="18"/>
  <c r="E27" i="18"/>
  <c r="D35" i="18"/>
  <c r="D33" i="18"/>
  <c r="D31" i="18"/>
  <c r="C29" i="18"/>
  <c r="C26" i="18"/>
  <c r="E26" i="18"/>
  <c r="C35" i="18"/>
  <c r="C33" i="18"/>
  <c r="C31" i="18"/>
  <c r="F28" i="18"/>
  <c r="D25" i="18"/>
  <c r="E25" i="18"/>
  <c r="F34" i="18"/>
  <c r="F32" i="18"/>
  <c r="E28" i="18"/>
  <c r="E24" i="18"/>
  <c r="E34" i="18"/>
  <c r="E32" i="18"/>
  <c r="E30" i="18"/>
  <c r="D28" i="18"/>
  <c r="G18" i="18"/>
  <c r="G19" i="18"/>
  <c r="D36" i="13"/>
  <c r="E33" i="13"/>
  <c r="E32" i="13"/>
  <c r="F35" i="13"/>
  <c r="F29" i="13"/>
  <c r="E26" i="13"/>
  <c r="C30" i="13"/>
  <c r="C36" i="13"/>
  <c r="D26" i="13"/>
  <c r="D32" i="13"/>
  <c r="E29" i="13"/>
  <c r="C26" i="13"/>
  <c r="G18" i="13"/>
  <c r="E35" i="13"/>
  <c r="C32" i="13"/>
  <c r="E28" i="13"/>
  <c r="G19" i="13"/>
  <c r="E34" i="13"/>
  <c r="F31" i="13"/>
  <c r="D28" i="13"/>
  <c r="E25" i="13"/>
  <c r="D34" i="13"/>
  <c r="E31" i="13"/>
  <c r="C28" i="13"/>
  <c r="E24" i="13"/>
  <c r="B31" i="13"/>
  <c r="C34" i="13"/>
  <c r="E30" i="13"/>
  <c r="F27" i="13"/>
  <c r="E36" i="13"/>
  <c r="F33" i="13"/>
  <c r="D30" i="13"/>
  <c r="C24" i="13"/>
  <c r="B30" i="13"/>
  <c r="B24" i="13"/>
  <c r="B29" i="13"/>
  <c r="B36" i="13"/>
  <c r="B28" i="13"/>
  <c r="B35" i="13"/>
  <c r="B27" i="13"/>
  <c r="B34" i="13"/>
  <c r="B26" i="13"/>
  <c r="D35" i="13"/>
  <c r="D33" i="13"/>
  <c r="D31" i="13"/>
  <c r="D29" i="13"/>
  <c r="D27" i="13"/>
  <c r="B33" i="13"/>
  <c r="B25" i="13"/>
  <c r="C35" i="13"/>
  <c r="C33" i="13"/>
  <c r="C40" i="13" s="1"/>
  <c r="C31" i="13"/>
  <c r="C29" i="13"/>
  <c r="C27" i="13"/>
  <c r="F36" i="13"/>
  <c r="F34" i="13"/>
  <c r="F32" i="13"/>
  <c r="F30" i="13"/>
  <c r="F28" i="13"/>
  <c r="F26" i="13"/>
  <c r="C35" i="7"/>
  <c r="D35" i="7"/>
  <c r="E35" i="7"/>
  <c r="F35" i="7"/>
  <c r="G35" i="7"/>
  <c r="B35" i="7"/>
  <c r="D32" i="8"/>
  <c r="G6" i="8"/>
  <c r="G7" i="8"/>
  <c r="G8" i="8"/>
  <c r="G9" i="8"/>
  <c r="G10" i="8"/>
  <c r="G11" i="8"/>
  <c r="G12" i="8"/>
  <c r="G13" i="8"/>
  <c r="G14" i="8"/>
  <c r="G15" i="8"/>
  <c r="G16" i="8"/>
  <c r="G17" i="8"/>
  <c r="G5" i="8"/>
  <c r="C19" i="8"/>
  <c r="C22" i="8" s="1"/>
  <c r="D19" i="8"/>
  <c r="D26" i="8" s="1"/>
  <c r="E19" i="8"/>
  <c r="E32" i="8" s="1"/>
  <c r="F19" i="8"/>
  <c r="F23" i="8" s="1"/>
  <c r="B19" i="8"/>
  <c r="B40" i="13" l="1"/>
  <c r="B26" i="8"/>
  <c r="B25" i="8"/>
  <c r="B42" i="13"/>
  <c r="D42" i="13"/>
  <c r="F28" i="8"/>
  <c r="F42" i="13"/>
  <c r="D40" i="13"/>
  <c r="C42" i="13"/>
  <c r="E42" i="13"/>
  <c r="E40" i="13"/>
  <c r="F40" i="13"/>
  <c r="F38" i="13"/>
  <c r="E38" i="13"/>
  <c r="C38" i="13"/>
  <c r="D38" i="13"/>
  <c r="B38" i="13"/>
  <c r="E22" i="8"/>
  <c r="E31" i="8"/>
  <c r="D22" i="8"/>
  <c r="D31" i="8"/>
  <c r="E28" i="8"/>
  <c r="D28" i="8"/>
  <c r="E25" i="8"/>
  <c r="D25" i="8"/>
  <c r="B23" i="8"/>
  <c r="F34" i="8"/>
  <c r="F60" i="8" s="1"/>
  <c r="B33" i="8"/>
  <c r="E34" i="8"/>
  <c r="E60" i="8" s="1"/>
  <c r="F24" i="8"/>
  <c r="F56" i="8" s="1"/>
  <c r="B32" i="8"/>
  <c r="D34" i="8"/>
  <c r="D60" i="8" s="1"/>
  <c r="F30" i="8"/>
  <c r="E27" i="8"/>
  <c r="E24" i="8"/>
  <c r="B31" i="8"/>
  <c r="E33" i="8"/>
  <c r="E59" i="8" s="1"/>
  <c r="E63" i="8" s="1"/>
  <c r="E30" i="8"/>
  <c r="D27" i="8"/>
  <c r="D24" i="8"/>
  <c r="B30" i="8"/>
  <c r="D33" i="8"/>
  <c r="D30" i="8"/>
  <c r="F26" i="8"/>
  <c r="E23" i="8"/>
  <c r="F32" i="8"/>
  <c r="E29" i="8"/>
  <c r="E26" i="8"/>
  <c r="D23" i="8"/>
  <c r="B24" i="8"/>
  <c r="D29" i="8"/>
  <c r="C33" i="8"/>
  <c r="C31" i="8"/>
  <c r="C29" i="8"/>
  <c r="C27" i="8"/>
  <c r="C25" i="8"/>
  <c r="C23" i="8"/>
  <c r="B29" i="8"/>
  <c r="B28" i="8"/>
  <c r="B22" i="8"/>
  <c r="B27" i="8"/>
  <c r="C34" i="8"/>
  <c r="C60" i="8" s="1"/>
  <c r="C32" i="8"/>
  <c r="C30" i="8"/>
  <c r="C28" i="8"/>
  <c r="C26" i="8"/>
  <c r="C24" i="8"/>
  <c r="B34" i="8"/>
  <c r="B60" i="8" s="1"/>
  <c r="F33" i="8"/>
  <c r="F31" i="8"/>
  <c r="F29" i="8"/>
  <c r="F58" i="8" s="1"/>
  <c r="F27" i="8"/>
  <c r="F25" i="8"/>
  <c r="B57" i="8" l="1"/>
  <c r="D57" i="8"/>
  <c r="D56" i="8"/>
  <c r="D65" i="8" s="1"/>
  <c r="D58" i="8"/>
  <c r="B59" i="8"/>
  <c r="B63" i="8" s="1"/>
  <c r="C56" i="8"/>
  <c r="C65" i="8" s="1"/>
  <c r="D59" i="8"/>
  <c r="E57" i="8"/>
  <c r="F59" i="8"/>
  <c r="F63" i="8" s="1"/>
  <c r="E58" i="8"/>
  <c r="B56" i="8"/>
  <c r="B65" i="8" s="1"/>
  <c r="B58" i="8"/>
  <c r="C59" i="8"/>
  <c r="C63" i="8" s="1"/>
  <c r="F57" i="8"/>
  <c r="F65" i="8" s="1"/>
  <c r="E56" i="8"/>
  <c r="C58" i="8"/>
  <c r="C57" i="8"/>
  <c r="B62" i="8" l="1"/>
  <c r="E62" i="8"/>
  <c r="E65" i="8"/>
  <c r="D62" i="8"/>
  <c r="D63" i="8"/>
  <c r="F62" i="8"/>
  <c r="C62" i="8"/>
  <c r="D20" i="20"/>
  <c r="H18" i="9" l="1"/>
  <c r="H17" i="9"/>
  <c r="H16" i="9"/>
  <c r="H15" i="9"/>
  <c r="G143" i="8" l="1"/>
  <c r="I19" i="6" l="1"/>
  <c r="I18" i="6"/>
  <c r="I17" i="6"/>
  <c r="I16" i="6"/>
  <c r="I15" i="6"/>
  <c r="I14" i="6"/>
  <c r="I6" i="21" l="1"/>
  <c r="I7" i="21"/>
  <c r="I15" i="21"/>
  <c r="I16" i="21"/>
  <c r="G5" i="21"/>
  <c r="G13" i="21"/>
  <c r="G14" i="21"/>
  <c r="C18" i="21"/>
  <c r="H4" i="21" s="1"/>
  <c r="D18" i="21"/>
  <c r="I10" i="21" s="1"/>
  <c r="G11" i="21"/>
  <c r="I20" i="20"/>
  <c r="G20" i="20"/>
  <c r="C20" i="20"/>
  <c r="H20" i="20" s="1"/>
  <c r="B20" i="20"/>
  <c r="H5" i="20"/>
  <c r="I5" i="20"/>
  <c r="H6" i="20"/>
  <c r="I6" i="20"/>
  <c r="K6" i="20" s="1"/>
  <c r="H7" i="20"/>
  <c r="H9" i="20"/>
  <c r="I9" i="20"/>
  <c r="K9" i="20" s="1"/>
  <c r="H10" i="20"/>
  <c r="I10" i="20"/>
  <c r="H11" i="20"/>
  <c r="H13" i="20"/>
  <c r="I13" i="20"/>
  <c r="H14" i="20"/>
  <c r="I14" i="20"/>
  <c r="K14" i="20" s="1"/>
  <c r="H15" i="20"/>
  <c r="H17" i="20"/>
  <c r="I17" i="20"/>
  <c r="G6" i="20"/>
  <c r="G7" i="20"/>
  <c r="G8" i="20"/>
  <c r="G14" i="20"/>
  <c r="G15" i="20"/>
  <c r="G16" i="20"/>
  <c r="C19" i="20"/>
  <c r="H8" i="20" s="1"/>
  <c r="D19" i="20"/>
  <c r="I7" i="20" s="1"/>
  <c r="B19" i="20"/>
  <c r="G9" i="20" s="1"/>
  <c r="I14" i="21" l="1"/>
  <c r="K14" i="21" s="1"/>
  <c r="I9" i="21"/>
  <c r="G15" i="21"/>
  <c r="L13" i="21" s="1"/>
  <c r="I8" i="21"/>
  <c r="N7" i="21" s="1"/>
  <c r="J7" i="20"/>
  <c r="K7" i="20"/>
  <c r="K10" i="20"/>
  <c r="G13" i="20"/>
  <c r="K13" i="20" s="1"/>
  <c r="J9" i="20"/>
  <c r="J13" i="20"/>
  <c r="J17" i="20"/>
  <c r="G12" i="20"/>
  <c r="G11" i="20"/>
  <c r="I16" i="20"/>
  <c r="I12" i="20"/>
  <c r="I8" i="20"/>
  <c r="J6" i="20"/>
  <c r="J10" i="20"/>
  <c r="J14" i="20"/>
  <c r="J5" i="20"/>
  <c r="G5" i="20"/>
  <c r="K5" i="20" s="1"/>
  <c r="G10" i="20"/>
  <c r="H16" i="20"/>
  <c r="H12" i="20"/>
  <c r="G17" i="20"/>
  <c r="K17" i="20" s="1"/>
  <c r="I15" i="20"/>
  <c r="I11" i="20"/>
  <c r="K15" i="21"/>
  <c r="G10" i="21"/>
  <c r="G9" i="21"/>
  <c r="I13" i="21"/>
  <c r="I5" i="21"/>
  <c r="K5" i="21" s="1"/>
  <c r="G8" i="21"/>
  <c r="I12" i="21"/>
  <c r="N10" i="21" s="1"/>
  <c r="I4" i="21"/>
  <c r="G4" i="21"/>
  <c r="G7" i="21"/>
  <c r="I11" i="21"/>
  <c r="K11" i="21" s="1"/>
  <c r="G16" i="21"/>
  <c r="K16" i="21" s="1"/>
  <c r="G6" i="21"/>
  <c r="K6" i="21" s="1"/>
  <c r="H11" i="21"/>
  <c r="H13" i="21"/>
  <c r="H9" i="21"/>
  <c r="J9" i="21" s="1"/>
  <c r="H5" i="21"/>
  <c r="M4" i="21" s="1"/>
  <c r="H15" i="21"/>
  <c r="J15" i="21"/>
  <c r="H7" i="21"/>
  <c r="H14" i="21"/>
  <c r="J14" i="21" s="1"/>
  <c r="H10" i="21"/>
  <c r="H6" i="21"/>
  <c r="J6" i="21" s="1"/>
  <c r="G12" i="21"/>
  <c r="H16" i="21"/>
  <c r="J16" i="21" s="1"/>
  <c r="H12" i="21"/>
  <c r="H8" i="21"/>
  <c r="C21" i="19"/>
  <c r="D21" i="19"/>
  <c r="B21" i="19"/>
  <c r="C20" i="19"/>
  <c r="D20" i="19"/>
  <c r="G18" i="21" l="1"/>
  <c r="K4" i="21"/>
  <c r="L4" i="21"/>
  <c r="L17" i="21" s="1"/>
  <c r="J10" i="21"/>
  <c r="M10" i="21"/>
  <c r="J4" i="21"/>
  <c r="N4" i="21"/>
  <c r="M13" i="21"/>
  <c r="J7" i="21"/>
  <c r="M7" i="21"/>
  <c r="M17" i="21" s="1"/>
  <c r="K8" i="21"/>
  <c r="J8" i="21"/>
  <c r="J12" i="21"/>
  <c r="K13" i="21"/>
  <c r="N13" i="21"/>
  <c r="N14" i="21" s="1"/>
  <c r="K9" i="21"/>
  <c r="L7" i="21"/>
  <c r="N8" i="21" s="1"/>
  <c r="K10" i="21"/>
  <c r="L10" i="21"/>
  <c r="N11" i="21" s="1"/>
  <c r="K8" i="20"/>
  <c r="J8" i="20"/>
  <c r="K12" i="20"/>
  <c r="J12" i="20"/>
  <c r="K16" i="20"/>
  <c r="J16" i="20"/>
  <c r="J11" i="20"/>
  <c r="K11" i="20"/>
  <c r="J15" i="20"/>
  <c r="K15" i="20"/>
  <c r="J5" i="21"/>
  <c r="J13" i="21"/>
  <c r="J11" i="21"/>
  <c r="K7" i="21"/>
  <c r="K12" i="21"/>
  <c r="J12" i="19"/>
  <c r="K13" i="19"/>
  <c r="C19" i="19"/>
  <c r="H20" i="19" s="1"/>
  <c r="D19" i="19"/>
  <c r="N17" i="21" l="1"/>
  <c r="N5" i="21"/>
  <c r="J11" i="19"/>
  <c r="J7" i="19"/>
  <c r="J15" i="19"/>
  <c r="J14" i="19"/>
  <c r="J6" i="19"/>
  <c r="J10" i="19"/>
  <c r="J13" i="19"/>
  <c r="J5" i="19"/>
  <c r="J9" i="19"/>
  <c r="J17" i="19"/>
  <c r="K8" i="19"/>
  <c r="K7" i="19"/>
  <c r="K6" i="19"/>
  <c r="K16" i="19"/>
  <c r="K14" i="19"/>
  <c r="J16" i="19"/>
  <c r="K15" i="19"/>
  <c r="J8" i="19"/>
  <c r="K12" i="19"/>
  <c r="K11" i="19"/>
  <c r="K5" i="19"/>
  <c r="K10" i="19"/>
  <c r="K17" i="19"/>
  <c r="K9" i="19"/>
  <c r="D3" i="19"/>
  <c r="D22" i="19"/>
  <c r="I20" i="19"/>
  <c r="O153" i="8" l="1"/>
  <c r="O157" i="8"/>
  <c r="O156" i="8"/>
  <c r="O155" i="8"/>
  <c r="O154" i="8"/>
  <c r="B42" i="17" l="1"/>
  <c r="B41" i="17"/>
  <c r="B40" i="17"/>
  <c r="B39" i="17"/>
  <c r="B38" i="17"/>
  <c r="G42" i="17"/>
  <c r="F42" i="17"/>
  <c r="E42" i="17"/>
  <c r="D42" i="17"/>
  <c r="C42" i="17"/>
  <c r="G41" i="17"/>
  <c r="F41" i="17"/>
  <c r="E41" i="17"/>
  <c r="D41" i="17"/>
  <c r="C41" i="17"/>
  <c r="G40" i="17"/>
  <c r="F40" i="17"/>
  <c r="E40" i="17"/>
  <c r="D40" i="17"/>
  <c r="C40" i="17"/>
  <c r="G39" i="17"/>
  <c r="F39" i="17"/>
  <c r="E39" i="17"/>
  <c r="D39" i="17"/>
  <c r="C39" i="17"/>
  <c r="G38" i="17"/>
  <c r="F38" i="17"/>
  <c r="E38" i="17"/>
  <c r="D38" i="17"/>
  <c r="C38" i="17"/>
  <c r="G19" i="17"/>
  <c r="G33" i="17" s="1"/>
  <c r="F19" i="17"/>
  <c r="F32" i="17" s="1"/>
  <c r="E19" i="17"/>
  <c r="E33" i="17" s="1"/>
  <c r="D19" i="17"/>
  <c r="D31" i="17" s="1"/>
  <c r="C19" i="17"/>
  <c r="C32" i="17" s="1"/>
  <c r="B19" i="17"/>
  <c r="B34" i="17" s="1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G11" i="16"/>
  <c r="G14" i="16" s="1"/>
  <c r="F11" i="16"/>
  <c r="F16" i="16" s="1"/>
  <c r="E11" i="16"/>
  <c r="E16" i="16" s="1"/>
  <c r="D11" i="16"/>
  <c r="D18" i="16" s="1"/>
  <c r="C11" i="16"/>
  <c r="C18" i="16" s="1"/>
  <c r="B11" i="16"/>
  <c r="B18" i="16" s="1"/>
  <c r="H9" i="16"/>
  <c r="H8" i="16"/>
  <c r="H7" i="16"/>
  <c r="H6" i="16"/>
  <c r="H5" i="16"/>
  <c r="B10" i="15"/>
  <c r="B15" i="15" s="1"/>
  <c r="G10" i="15"/>
  <c r="G14" i="15" s="1"/>
  <c r="F10" i="15"/>
  <c r="F17" i="15" s="1"/>
  <c r="E10" i="15"/>
  <c r="E17" i="15" s="1"/>
  <c r="D10" i="15"/>
  <c r="D17" i="15" s="1"/>
  <c r="C10" i="15"/>
  <c r="C16" i="15" s="1"/>
  <c r="H8" i="15"/>
  <c r="H7" i="15"/>
  <c r="H6" i="15"/>
  <c r="H5" i="15"/>
  <c r="H4" i="15"/>
  <c r="G10" i="14"/>
  <c r="G14" i="14" s="1"/>
  <c r="F10" i="14"/>
  <c r="E10" i="14"/>
  <c r="E16" i="14" s="1"/>
  <c r="D10" i="14"/>
  <c r="D13" i="14" s="1"/>
  <c r="C10" i="14"/>
  <c r="C14" i="14" s="1"/>
  <c r="B10" i="14"/>
  <c r="B14" i="14" s="1"/>
  <c r="H8" i="14"/>
  <c r="H7" i="14"/>
  <c r="H6" i="14"/>
  <c r="H5" i="14"/>
  <c r="H4" i="14"/>
  <c r="G15" i="16" l="1"/>
  <c r="F15" i="16"/>
  <c r="F14" i="16"/>
  <c r="G18" i="16"/>
  <c r="C14" i="16"/>
  <c r="F18" i="16"/>
  <c r="G17" i="16"/>
  <c r="E17" i="16"/>
  <c r="D17" i="16"/>
  <c r="F13" i="14"/>
  <c r="F17" i="14"/>
  <c r="B17" i="16"/>
  <c r="D16" i="16"/>
  <c r="B16" i="16"/>
  <c r="F17" i="16"/>
  <c r="F19" i="16" s="1"/>
  <c r="C16" i="16"/>
  <c r="E14" i="16"/>
  <c r="B15" i="16"/>
  <c r="C17" i="16"/>
  <c r="E15" i="16"/>
  <c r="E18" i="16"/>
  <c r="G16" i="16"/>
  <c r="D15" i="16"/>
  <c r="D14" i="16"/>
  <c r="D19" i="16" s="1"/>
  <c r="B14" i="16"/>
  <c r="B19" i="16" s="1"/>
  <c r="C15" i="16"/>
  <c r="B13" i="15"/>
  <c r="E26" i="17"/>
  <c r="D30" i="17"/>
  <c r="B14" i="15"/>
  <c r="F16" i="14"/>
  <c r="H16" i="14" s="1"/>
  <c r="G16" i="14"/>
  <c r="E17" i="14"/>
  <c r="H15" i="14" s="1"/>
  <c r="D14" i="14"/>
  <c r="C16" i="14"/>
  <c r="H13" i="14" s="1"/>
  <c r="G15" i="14"/>
  <c r="F15" i="14"/>
  <c r="C15" i="14"/>
  <c r="E14" i="14"/>
  <c r="G17" i="14"/>
  <c r="D16" i="14"/>
  <c r="F14" i="14"/>
  <c r="C13" i="14"/>
  <c r="B13" i="14"/>
  <c r="D17" i="14"/>
  <c r="H10" i="14"/>
  <c r="B17" i="14"/>
  <c r="C17" i="14"/>
  <c r="E15" i="14"/>
  <c r="G13" i="14"/>
  <c r="B16" i="14"/>
  <c r="D15" i="14"/>
  <c r="B15" i="14"/>
  <c r="E13" i="14"/>
  <c r="B22" i="17"/>
  <c r="H41" i="17"/>
  <c r="F22" i="17"/>
  <c r="E44" i="17"/>
  <c r="E49" i="17" s="1"/>
  <c r="D44" i="17"/>
  <c r="D51" i="17" s="1"/>
  <c r="C44" i="17"/>
  <c r="C48" i="17" s="1"/>
  <c r="H42" i="17"/>
  <c r="B44" i="17"/>
  <c r="B50" i="17" s="1"/>
  <c r="G22" i="17"/>
  <c r="F26" i="17"/>
  <c r="E30" i="17"/>
  <c r="D34" i="17"/>
  <c r="F44" i="17"/>
  <c r="F49" i="17" s="1"/>
  <c r="H18" i="17"/>
  <c r="E23" i="17"/>
  <c r="G26" i="17"/>
  <c r="F30" i="17"/>
  <c r="E34" i="17"/>
  <c r="G44" i="17"/>
  <c r="G48" i="17" s="1"/>
  <c r="F23" i="17"/>
  <c r="E27" i="17"/>
  <c r="G30" i="17"/>
  <c r="F34" i="17"/>
  <c r="G23" i="17"/>
  <c r="F27" i="17"/>
  <c r="E31" i="17"/>
  <c r="G34" i="17"/>
  <c r="C22" i="17"/>
  <c r="G24" i="17"/>
  <c r="G27" i="17"/>
  <c r="F31" i="17"/>
  <c r="D22" i="17"/>
  <c r="C26" i="17"/>
  <c r="G28" i="17"/>
  <c r="G31" i="17"/>
  <c r="H40" i="17"/>
  <c r="E22" i="17"/>
  <c r="D26" i="17"/>
  <c r="C30" i="17"/>
  <c r="G32" i="17"/>
  <c r="H39" i="17"/>
  <c r="B25" i="17"/>
  <c r="B33" i="17"/>
  <c r="C29" i="17"/>
  <c r="D25" i="17"/>
  <c r="B28" i="17"/>
  <c r="D29" i="17"/>
  <c r="D33" i="17"/>
  <c r="H38" i="17"/>
  <c r="E25" i="17"/>
  <c r="C28" i="17"/>
  <c r="E29" i="17"/>
  <c r="D24" i="17"/>
  <c r="B27" i="17"/>
  <c r="D28" i="17"/>
  <c r="F29" i="17"/>
  <c r="D32" i="17"/>
  <c r="F33" i="17"/>
  <c r="H19" i="17"/>
  <c r="C23" i="17"/>
  <c r="E24" i="17"/>
  <c r="G25" i="17"/>
  <c r="C27" i="17"/>
  <c r="E28" i="17"/>
  <c r="G29" i="17"/>
  <c r="C31" i="17"/>
  <c r="E32" i="17"/>
  <c r="B29" i="17"/>
  <c r="C25" i="17"/>
  <c r="C33" i="17"/>
  <c r="B24" i="17"/>
  <c r="B32" i="17"/>
  <c r="C24" i="17"/>
  <c r="B23" i="17"/>
  <c r="F25" i="17"/>
  <c r="B31" i="17"/>
  <c r="D23" i="17"/>
  <c r="F24" i="17"/>
  <c r="B26" i="17"/>
  <c r="D27" i="17"/>
  <c r="F28" i="17"/>
  <c r="B30" i="17"/>
  <c r="G19" i="16"/>
  <c r="H11" i="16"/>
  <c r="E19" i="16"/>
  <c r="D14" i="15"/>
  <c r="F14" i="15"/>
  <c r="F15" i="15"/>
  <c r="D15" i="15"/>
  <c r="D16" i="15"/>
  <c r="F16" i="15"/>
  <c r="D13" i="15"/>
  <c r="F13" i="15"/>
  <c r="G13" i="15"/>
  <c r="C15" i="15"/>
  <c r="E16" i="15"/>
  <c r="G17" i="15"/>
  <c r="H10" i="15"/>
  <c r="C14" i="15"/>
  <c r="E15" i="15"/>
  <c r="G16" i="15"/>
  <c r="B17" i="15"/>
  <c r="C13" i="15"/>
  <c r="E14" i="15"/>
  <c r="G15" i="15"/>
  <c r="C17" i="15"/>
  <c r="B16" i="15"/>
  <c r="E13" i="15"/>
  <c r="C38" i="12"/>
  <c r="D38" i="12"/>
  <c r="E38" i="12"/>
  <c r="F38" i="12"/>
  <c r="G38" i="12"/>
  <c r="C39" i="12"/>
  <c r="D39" i="12"/>
  <c r="E39" i="12"/>
  <c r="F39" i="12"/>
  <c r="G39" i="12"/>
  <c r="C40" i="12"/>
  <c r="D40" i="12"/>
  <c r="E40" i="12"/>
  <c r="F40" i="12"/>
  <c r="G40" i="12"/>
  <c r="C41" i="12"/>
  <c r="D41" i="12"/>
  <c r="E41" i="12"/>
  <c r="F41" i="12"/>
  <c r="G41" i="12"/>
  <c r="C42" i="12"/>
  <c r="D42" i="12"/>
  <c r="E42" i="12"/>
  <c r="F42" i="12"/>
  <c r="G42" i="12"/>
  <c r="B42" i="12"/>
  <c r="B41" i="12"/>
  <c r="B40" i="12"/>
  <c r="B39" i="12"/>
  <c r="B3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5" i="12"/>
  <c r="C19" i="12"/>
  <c r="C29" i="12" s="1"/>
  <c r="D19" i="12"/>
  <c r="D24" i="12" s="1"/>
  <c r="E19" i="12"/>
  <c r="E27" i="12" s="1"/>
  <c r="F19" i="12"/>
  <c r="F22" i="12" s="1"/>
  <c r="G19" i="12"/>
  <c r="G25" i="12" s="1"/>
  <c r="B19" i="12"/>
  <c r="B25" i="12" s="1"/>
  <c r="F15" i="11"/>
  <c r="G10" i="11"/>
  <c r="G14" i="11" s="1"/>
  <c r="F10" i="11"/>
  <c r="F16" i="11" s="1"/>
  <c r="E10" i="11"/>
  <c r="E16" i="11" s="1"/>
  <c r="D10" i="11"/>
  <c r="D13" i="11" s="1"/>
  <c r="C10" i="11"/>
  <c r="C15" i="11" s="1"/>
  <c r="B10" i="11"/>
  <c r="B14" i="11" s="1"/>
  <c r="H8" i="11"/>
  <c r="H7" i="11"/>
  <c r="H6" i="11"/>
  <c r="H5" i="11"/>
  <c r="H4" i="11"/>
  <c r="G11" i="10"/>
  <c r="G18" i="10" s="1"/>
  <c r="F11" i="10"/>
  <c r="F18" i="10" s="1"/>
  <c r="E11" i="10"/>
  <c r="E17" i="10" s="1"/>
  <c r="D11" i="10"/>
  <c r="D17" i="10" s="1"/>
  <c r="C11" i="10"/>
  <c r="C16" i="10" s="1"/>
  <c r="B11" i="10"/>
  <c r="B16" i="10" s="1"/>
  <c r="H9" i="10"/>
  <c r="H8" i="10"/>
  <c r="H7" i="10"/>
  <c r="H6" i="10"/>
  <c r="H5" i="10"/>
  <c r="D50" i="17" l="1"/>
  <c r="C19" i="16"/>
  <c r="H14" i="14"/>
  <c r="H17" i="14"/>
  <c r="H12" i="14"/>
  <c r="C27" i="12"/>
  <c r="E13" i="11"/>
  <c r="F48" i="17"/>
  <c r="D18" i="14"/>
  <c r="G31" i="12"/>
  <c r="F31" i="12"/>
  <c r="C31" i="12"/>
  <c r="F28" i="12"/>
  <c r="D27" i="12"/>
  <c r="B14" i="10"/>
  <c r="E18" i="10"/>
  <c r="H16" i="10" s="1"/>
  <c r="D48" i="17"/>
  <c r="G50" i="17"/>
  <c r="D49" i="17"/>
  <c r="D52" i="17"/>
  <c r="B51" i="17"/>
  <c r="D18" i="15"/>
  <c r="G18" i="14"/>
  <c r="C18" i="14"/>
  <c r="E18" i="14"/>
  <c r="F18" i="14"/>
  <c r="B18" i="14"/>
  <c r="D31" i="12"/>
  <c r="C28" i="12"/>
  <c r="F23" i="12"/>
  <c r="D33" i="12"/>
  <c r="E30" i="12"/>
  <c r="D23" i="12"/>
  <c r="C33" i="12"/>
  <c r="D30" i="12"/>
  <c r="E25" i="12"/>
  <c r="C23" i="12"/>
  <c r="D44" i="12"/>
  <c r="D50" i="12" s="1"/>
  <c r="E33" i="12"/>
  <c r="C32" i="12"/>
  <c r="C30" i="12"/>
  <c r="D25" i="12"/>
  <c r="E22" i="12"/>
  <c r="E23" i="12"/>
  <c r="C25" i="12"/>
  <c r="D22" i="12"/>
  <c r="E28" i="12"/>
  <c r="C24" i="12"/>
  <c r="C22" i="12"/>
  <c r="E31" i="12"/>
  <c r="D28" i="12"/>
  <c r="G23" i="12"/>
  <c r="D17" i="11"/>
  <c r="E15" i="11"/>
  <c r="D15" i="11"/>
  <c r="E14" i="11"/>
  <c r="B13" i="11"/>
  <c r="D14" i="11"/>
  <c r="C16" i="11"/>
  <c r="E17" i="11"/>
  <c r="H15" i="11" s="1"/>
  <c r="C14" i="11"/>
  <c r="G17" i="11"/>
  <c r="D16" i="11"/>
  <c r="F14" i="11"/>
  <c r="C13" i="11"/>
  <c r="F17" i="11"/>
  <c r="H16" i="11" s="1"/>
  <c r="G15" i="11"/>
  <c r="B17" i="11"/>
  <c r="C17" i="11"/>
  <c r="G13" i="11"/>
  <c r="B16" i="11"/>
  <c r="G16" i="11"/>
  <c r="H17" i="11" s="1"/>
  <c r="F13" i="11"/>
  <c r="B15" i="11"/>
  <c r="B18" i="10"/>
  <c r="D14" i="10"/>
  <c r="E14" i="10"/>
  <c r="B15" i="10"/>
  <c r="F15" i="10"/>
  <c r="D16" i="10"/>
  <c r="E16" i="10"/>
  <c r="B31" i="12"/>
  <c r="B32" i="12"/>
  <c r="B24" i="12"/>
  <c r="F33" i="12"/>
  <c r="G28" i="12"/>
  <c r="F25" i="12"/>
  <c r="B23" i="12"/>
  <c r="B30" i="12"/>
  <c r="G34" i="12"/>
  <c r="G26" i="12"/>
  <c r="H18" i="12"/>
  <c r="B29" i="12"/>
  <c r="F34" i="12"/>
  <c r="G29" i="12"/>
  <c r="F26" i="12"/>
  <c r="H38" i="12"/>
  <c r="H19" i="12"/>
  <c r="B28" i="12"/>
  <c r="E34" i="12"/>
  <c r="G32" i="12"/>
  <c r="F29" i="12"/>
  <c r="E26" i="12"/>
  <c r="G24" i="12"/>
  <c r="B44" i="12"/>
  <c r="F44" i="12"/>
  <c r="F48" i="12" s="1"/>
  <c r="B22" i="12"/>
  <c r="B27" i="12"/>
  <c r="D34" i="12"/>
  <c r="F32" i="12"/>
  <c r="E29" i="12"/>
  <c r="G27" i="12"/>
  <c r="D26" i="12"/>
  <c r="F24" i="12"/>
  <c r="B34" i="12"/>
  <c r="B26" i="12"/>
  <c r="C34" i="12"/>
  <c r="E32" i="12"/>
  <c r="G30" i="12"/>
  <c r="D29" i="12"/>
  <c r="F27" i="12"/>
  <c r="C26" i="12"/>
  <c r="E24" i="12"/>
  <c r="G22" i="12"/>
  <c r="C44" i="12"/>
  <c r="C50" i="12" s="1"/>
  <c r="B33" i="12"/>
  <c r="G33" i="12"/>
  <c r="D32" i="12"/>
  <c r="F30" i="12"/>
  <c r="E50" i="17"/>
  <c r="E51" i="17"/>
  <c r="E52" i="17"/>
  <c r="B48" i="17"/>
  <c r="B49" i="17"/>
  <c r="B52" i="17"/>
  <c r="H52" i="17" s="1"/>
  <c r="I41" i="17"/>
  <c r="E48" i="17"/>
  <c r="E53" i="17" s="1"/>
  <c r="H44" i="17"/>
  <c r="F51" i="17"/>
  <c r="C52" i="17"/>
  <c r="C50" i="17"/>
  <c r="F52" i="17"/>
  <c r="F50" i="17"/>
  <c r="D53" i="17"/>
  <c r="G51" i="17"/>
  <c r="G52" i="17"/>
  <c r="C51" i="17"/>
  <c r="C49" i="17"/>
  <c r="G49" i="17"/>
  <c r="C18" i="15"/>
  <c r="F18" i="15"/>
  <c r="B18" i="15"/>
  <c r="G18" i="15"/>
  <c r="E18" i="15"/>
  <c r="E44" i="12"/>
  <c r="H39" i="12"/>
  <c r="G44" i="12"/>
  <c r="G51" i="12" s="1"/>
  <c r="H41" i="12"/>
  <c r="H42" i="12"/>
  <c r="H40" i="12"/>
  <c r="H10" i="11"/>
  <c r="F16" i="10"/>
  <c r="F17" i="10"/>
  <c r="H17" i="10" s="1"/>
  <c r="F14" i="10"/>
  <c r="E15" i="10"/>
  <c r="D15" i="10"/>
  <c r="D18" i="10"/>
  <c r="H15" i="10" s="1"/>
  <c r="C15" i="10"/>
  <c r="C18" i="10"/>
  <c r="C14" i="10"/>
  <c r="G17" i="10"/>
  <c r="H18" i="10" s="1"/>
  <c r="H11" i="10"/>
  <c r="G16" i="10"/>
  <c r="B17" i="10"/>
  <c r="G15" i="10"/>
  <c r="C17" i="10"/>
  <c r="G14" i="10"/>
  <c r="H13" i="11" l="1"/>
  <c r="H14" i="11"/>
  <c r="H12" i="11"/>
  <c r="H13" i="10"/>
  <c r="H14" i="10"/>
  <c r="D48" i="12"/>
  <c r="D51" i="12"/>
  <c r="D49" i="12"/>
  <c r="D52" i="12"/>
  <c r="F53" i="17"/>
  <c r="G53" i="17"/>
  <c r="C53" i="17"/>
  <c r="D53" i="12"/>
  <c r="I41" i="12"/>
  <c r="B48" i="12"/>
  <c r="B49" i="12"/>
  <c r="H44" i="12"/>
  <c r="G48" i="12"/>
  <c r="G50" i="12"/>
  <c r="G52" i="12"/>
  <c r="E50" i="12"/>
  <c r="E52" i="12"/>
  <c r="E49" i="12"/>
  <c r="E48" i="12"/>
  <c r="C52" i="12"/>
  <c r="C49" i="12"/>
  <c r="C51" i="12"/>
  <c r="C48" i="12"/>
  <c r="B51" i="12"/>
  <c r="G49" i="12"/>
  <c r="B50" i="12"/>
  <c r="E51" i="12"/>
  <c r="F50" i="12"/>
  <c r="F52" i="12"/>
  <c r="F49" i="12"/>
  <c r="F51" i="12"/>
  <c r="B52" i="12"/>
  <c r="B53" i="17"/>
  <c r="I51" i="17"/>
  <c r="E11" i="9"/>
  <c r="F11" i="9"/>
  <c r="G11" i="9"/>
  <c r="D11" i="9"/>
  <c r="H6" i="9"/>
  <c r="H7" i="9"/>
  <c r="H8" i="9"/>
  <c r="H9" i="9"/>
  <c r="H5" i="9"/>
  <c r="C11" i="9"/>
  <c r="B11" i="9"/>
  <c r="G142" i="8"/>
  <c r="G140" i="8"/>
  <c r="G141" i="8"/>
  <c r="C53" i="12" l="1"/>
  <c r="H52" i="12"/>
  <c r="H11" i="9"/>
  <c r="F53" i="12"/>
  <c r="G53" i="12"/>
  <c r="E53" i="12"/>
  <c r="I51" i="12"/>
  <c r="B53" i="12"/>
  <c r="G109" i="8"/>
  <c r="G110" i="8"/>
  <c r="H142" i="8" s="1"/>
  <c r="G111" i="8"/>
  <c r="G108" i="8"/>
  <c r="I140" i="8" s="1"/>
  <c r="E19" i="6"/>
  <c r="C19" i="6"/>
  <c r="D19" i="6"/>
  <c r="B19" i="6"/>
  <c r="G19" i="6"/>
  <c r="F19" i="6"/>
  <c r="H5" i="6"/>
  <c r="H6" i="6"/>
  <c r="H7" i="6"/>
  <c r="H8" i="6"/>
  <c r="H4" i="6"/>
  <c r="H5" i="3"/>
  <c r="H6" i="3"/>
  <c r="H7" i="3"/>
  <c r="H8" i="3"/>
  <c r="H4" i="3"/>
  <c r="B11" i="6"/>
  <c r="G10" i="6"/>
  <c r="F10" i="6"/>
  <c r="E10" i="6"/>
  <c r="D10" i="6"/>
  <c r="C10" i="6"/>
  <c r="B10" i="6"/>
  <c r="E19" i="5"/>
  <c r="C19" i="5"/>
  <c r="D19" i="5"/>
  <c r="B19" i="5"/>
  <c r="G19" i="5"/>
  <c r="F19" i="5"/>
  <c r="F10" i="5"/>
  <c r="E10" i="5"/>
  <c r="D10" i="5"/>
  <c r="C10" i="5"/>
  <c r="G18" i="3"/>
  <c r="F18" i="3"/>
  <c r="E18" i="3"/>
  <c r="D18" i="3"/>
  <c r="C18" i="3"/>
  <c r="B18" i="3"/>
  <c r="E145" i="8" l="1"/>
  <c r="D145" i="8"/>
  <c r="H143" i="8"/>
  <c r="I142" i="8"/>
  <c r="H141" i="8"/>
  <c r="I141" i="8"/>
  <c r="H140" i="8"/>
  <c r="B19" i="19" l="1"/>
  <c r="G20" i="19" l="1"/>
  <c r="B22" i="19"/>
  <c r="B3" i="19"/>
</calcChain>
</file>

<file path=xl/sharedStrings.xml><?xml version="1.0" encoding="utf-8"?>
<sst xmlns="http://schemas.openxmlformats.org/spreadsheetml/2006/main" count="644" uniqueCount="129">
  <si>
    <t>Total</t>
  </si>
  <si>
    <t>RH</t>
  </si>
  <si>
    <t>Recursos Humanos</t>
  </si>
  <si>
    <t>PI</t>
  </si>
  <si>
    <t>SE</t>
  </si>
  <si>
    <t>MT</t>
  </si>
  <si>
    <t>Nível 1</t>
  </si>
  <si>
    <t>Nível 2</t>
  </si>
  <si>
    <t>Nível 3</t>
  </si>
  <si>
    <t>Nível 4</t>
  </si>
  <si>
    <t>Nível 5</t>
  </si>
  <si>
    <t>Brasil</t>
  </si>
  <si>
    <t>1</t>
  </si>
  <si>
    <t>2</t>
  </si>
  <si>
    <t>3</t>
  </si>
  <si>
    <t>4</t>
  </si>
  <si>
    <t>5</t>
  </si>
  <si>
    <t>Centro-Oeste</t>
  </si>
  <si>
    <t>Sul</t>
  </si>
  <si>
    <t>Sudeste</t>
  </si>
  <si>
    <t>Nordeste</t>
  </si>
  <si>
    <t>Norte</t>
  </si>
  <si>
    <t>Fonte: MDS, Censo SUAS.</t>
  </si>
  <si>
    <t>Estrutura Física</t>
  </si>
  <si>
    <t>Serviços e benefícios</t>
  </si>
  <si>
    <t>IDCRAS Final</t>
  </si>
  <si>
    <t xml:space="preserve">Sul </t>
  </si>
  <si>
    <t>Nível 1 (1 a 1,67)</t>
  </si>
  <si>
    <t>Nível 2 (2 a 2,67)</t>
  </si>
  <si>
    <t>Nível 3 (3 a 3,67)</t>
  </si>
  <si>
    <t>Nível 4 (4 a 4,67)</t>
  </si>
  <si>
    <t>Nível 5 (5)</t>
  </si>
  <si>
    <t>4 a 5</t>
  </si>
  <si>
    <t>1,00 a 1,67</t>
  </si>
  <si>
    <t>2,00 a 2,67</t>
  </si>
  <si>
    <t>3,00 a 3,67</t>
  </si>
  <si>
    <t>4,00 a 4,67</t>
  </si>
  <si>
    <t>Nível 1 (1,00 a 1,67)</t>
  </si>
  <si>
    <t>Nível 2 (2,00 a 2,67)</t>
  </si>
  <si>
    <t>Nível 3 (3,00 a 3,67)</t>
  </si>
  <si>
    <t>Nível 4 (4,00 a 4,67)</t>
  </si>
  <si>
    <t>Nível 5 (5,00)</t>
  </si>
  <si>
    <t/>
  </si>
  <si>
    <t>Frequência</t>
  </si>
  <si>
    <t>Porcentagem</t>
  </si>
  <si>
    <t>Porcentagem válida</t>
  </si>
  <si>
    <t>Porcentagem acumulativa</t>
  </si>
  <si>
    <t>Válido</t>
  </si>
  <si>
    <t>IDCRAS2016</t>
  </si>
  <si>
    <t>1,00</t>
  </si>
  <si>
    <t>1,33</t>
  </si>
  <si>
    <t>1,67</t>
  </si>
  <si>
    <t>2,00</t>
  </si>
  <si>
    <t>2,33</t>
  </si>
  <si>
    <t>2,67</t>
  </si>
  <si>
    <t>3,00</t>
  </si>
  <si>
    <t>3,33</t>
  </si>
  <si>
    <t>3,67</t>
  </si>
  <si>
    <t>4,00</t>
  </si>
  <si>
    <t>4,33</t>
  </si>
  <si>
    <t>4,67</t>
  </si>
  <si>
    <t>5,00</t>
  </si>
  <si>
    <t>N</t>
  </si>
  <si>
    <t>NE</t>
  </si>
  <si>
    <t>S</t>
  </si>
  <si>
    <t>CO</t>
  </si>
  <si>
    <t>15 a 16</t>
  </si>
  <si>
    <t>14 a 16</t>
  </si>
  <si>
    <t>Quando se observa o IDCRAS e as dimensões que o compõem, verifica-se que na dimensão Recursos Humanos as unidades tinham avaliações mais elevadas: 64,1% dos CRAS (5.284) estavam no nível 4 ou 5 e apenas 5,6% (460) estavam no nível 1. A dimensão Serviços e Benefícios apresentou os piores resultados: 29,8% dos CRAS estavam em nível 4 ou 5, e 13,6% (1.122) estavam no nível 1. 
Quando se observada o IDCRAS final, resultado da média aritmética das três dimensões, verifica-se que  42,6% das unidades tinha IDCRAS entre 3,00 e 3,67: 14,9% dos CRAS tinham IDCRAS igual à 3,67, 14,8% IDCRAS igual a 3,33 e 12,9% igual a 3,00.  29,1% dos CRAS tinham IDCRAS entre 4,00 e 4,67: 13,9% tinham IDCRAS 4,00, 10,8% IDCRAS 4,33 e 4,44% IDCRAS 4,67. Apenas 0,2% dos CRAS (20 unidades) tinham IDCRAS igual a 1,00.</t>
  </si>
  <si>
    <t>Serviços Benefícios</t>
  </si>
  <si>
    <t>Pequeno I</t>
  </si>
  <si>
    <t>Pequeno II</t>
  </si>
  <si>
    <t>Médio</t>
  </si>
  <si>
    <t>Grande</t>
  </si>
  <si>
    <t>Metrópole</t>
  </si>
  <si>
    <t>PII</t>
  </si>
  <si>
    <t>MD</t>
  </si>
  <si>
    <t>G</t>
  </si>
  <si>
    <t xml:space="preserve">Gráfico 3: Distribuição percentual dos Centros de Referência de Assistência Social (CRAS) segundo níveis do Indicador de Desenvolvimento na dimensão Serviços e Benefícios, por grandes regiões - Brasil, 2016 </t>
  </si>
  <si>
    <t xml:space="preserve">Gráfico 7: Distribuição dos Centros de Referência Especializados de Assistência Social (CREAS) segundo níveis do Indicador de Desenvolvimento na dimensão Estrutura Física, por grandes regiões - Brasil, 2016 </t>
  </si>
  <si>
    <t>Em 2016, ao se observar o IDCRAS segundo porte do município, verificou-se que 39,0% das unidades localizadas em municípios de Pequeno Porte I tinham IDCRAS igual ou superior a 4,00. Entre as unidades localizadas em metrópoles esse percentual era de 33,3%. Nos CRAS localizados em municípios de médio porte o percentual era 22,1%.
18,4% das unidades localizadas em municípios de Pequeno Porte I tinham IDCRAS igual ou inferior a 2,67, assim como 17,5% dos CRAS localizados em metrópoles. 35,8% dos CRAS localizados em municípios de médio porte tinham IDCRAS igual ou inferior a 2,67. 
Em 2016 não foram registradas unidades localizadas em metrópoles com IDCRAS igual a 1,00. Foram computados ainda 293 CRAS com IDCRAS igual a 5,00: 4,6% dos CRAS localizados em municípios de Pequeno Porte I tinham essa classificação (184 unidades), assim como 2,9% das unidades localizadas em municípios de pequeno porte II (42 unidades), 2,3% dos CRAS localizadas em municípios médios (18 unidades), 2,8% dos CRAS localizados em municípios de grande porte (44 unidades) e 1,2% dos CRAS localizados em metrópoles (5 unidades).</t>
  </si>
  <si>
    <t xml:space="preserve">Gráfico 8: Distribuição dos Centros de Referência Especializados de Assistência Social (CREAS) segundo níveis do Indicador de Desenvolvimento na dimensão Recursos Humanos, por grandes regiões - Brasil, 2016 </t>
  </si>
  <si>
    <t xml:space="preserve">Gráfico 9: Distribuição dos Centros de Referência Especializados de Assistência Social (CREAS) segundo níveis do Indicador de Desenvolvimento na dimensão Serviços, por grandes regiões - Brasil, 2016 </t>
  </si>
  <si>
    <t xml:space="preserve">Gráfico 13: Distribuição dos Conselhos Municipais de Assistência Social (CMAS) segundo níveis do Indicador de Desenvolvimento na dimensão Estrutura Administrativa, por grandes regiões - Brasil, 2016 </t>
  </si>
  <si>
    <t xml:space="preserve">Gráfico 14: Distribuição dos Conselhos Municipais de Assistência Social (CMAS) segundo níveis do Indicador de Desenvolvimento na dimensão Dinâmica de Funcionamento, por grandes regiões - Brasil, 2016 </t>
  </si>
  <si>
    <t xml:space="preserve">A dimensão Dinâmica de Funcionamento do IDConselhos avalia a realização de reuniões de plenária no ano anterior (ordinárias e extraordinárias), a existência de regimento interno, deliberações sobre o orçamento do executivo e sobre o Plano de Assistência Social, a fiscalização de serviços, programas e projetos da rede pública e privada, se o CMAS é Instância de Controle Social do Bolsa Família, se acompanha cumprimento de deliberações da Conferência Municipal e se realiza reuniões/ações de mobilização ou descentralizadas ou ampliadas.
Na dimensão Dinâmica de Funcionamento, verificou-se que 16,3% dos 5.359 Conselhos Municipais de Assistência Social (CMAS) atingiram o nível 5, que representa a situação que mais se aproxima dos padrões de qualidade desejáveis, enquanto 20,5% estavam no Nível 1, que representa as situações mais distantes do padrão almejado.
Ao se observar a dimensão por região, verificou-se que a região Sudeste possuía o maior percentual de CMAS com nível 5 para a dimensão: 18,2% dos CMAS localizados na região. A região com menor proporção de CMAS com nível 1 era a Sul, com 13,5% dos CMAS com essa classificação. A maior proporção de Conselhos Municipais com nível 4 e 5 na dimensão foi verificada na região Nordeste: 38,5% dos CMAS da região.
</t>
  </si>
  <si>
    <t xml:space="preserve">Gráfico 15: Distribuição dos Conselhos Municipais de Assistência Social (CMAS) segundo níveis do Indicador de Desenvolvimento na dimensão Composição do Conselho, por grandes regiões - Brasil, 2016 </t>
  </si>
  <si>
    <t>Fonte: MDS, Censo SUAS e RMA.</t>
  </si>
  <si>
    <t>Gráfico 17: Distribuição dos Conselhos Municipais de Assistência Social (CMAS) segundo valores do IDConselhos, por grandes regiões. Brasil - 2016</t>
  </si>
  <si>
    <t>Gráfico 18: Distribuição dos Conselhos Municipais de Assistência Social (CMAS) segundo valores do IDConselhos, por porte do município - Brasil, 2016</t>
  </si>
  <si>
    <t>Gráfico 16: Número de Conselhos Municipais de Assistência Social (CMAS) segundo valores do IDConselhos - Brasil, 2014 a 2016</t>
  </si>
  <si>
    <t>Gráfico 12: Distribuição dos Centros de Referência Especializados de Assistência Social (CREAS) segundo valores do IDCREAS, por porte do município - Brasil, 2016</t>
  </si>
  <si>
    <t>Gráfico 11: Distribuição dos Centros de Referência Especializados de Assistência Social (CREAS)segundo valores do IDCREAS, por grandes regiões - Brasil, 2016</t>
  </si>
  <si>
    <t>Gráfico 10: Número de Centros de Referência Especializados de Assistência Social (CREAS) segundo valores do IDCREAS - Brasil, 2014 a 2016</t>
  </si>
  <si>
    <t>Gráfico 6: Distribuição dos Centros de Referência de Assistência Social (CRAS) segundo valores do IDCRAS, por porte do município - Brasil, 2016</t>
  </si>
  <si>
    <t>Gráfico 5: Distribuição dos Centros de Referência de Assistência Social (CRAS) segundo valores do IDCRAS, por grandes regiões - Brasil, 2016</t>
  </si>
  <si>
    <t>Gráfico 4: Número de Centros de Referência de Assistência Social (CRAS) segundo valores do IDCRAS - Brasil, 2014 a 2016</t>
  </si>
  <si>
    <t xml:space="preserve">Gráfico 1: Distribuição dos Centros de Referência de Assistência Social (CRAS) segundo níveis do Indicador de Desenvolvimento na dimensão Estrutura Física, por grandes regiões - Brasil, 2016 </t>
  </si>
  <si>
    <t xml:space="preserve">Gráfico 2: Distribuição dos Centros de Referência de Assistência Social (CRAS) segundo níveis do Indicador de Desenvolvimento na dimensão Recursos Humanos, por grandes regiões - Brasil, 2016 </t>
  </si>
  <si>
    <t>Padronizar Titulo.   Padronizar tempo verbal. Checar a necessidade de repetir a composição do IDCRAS. Alteração de disposição da frase destacada. Padronizar Fonte.</t>
  </si>
  <si>
    <t>Padronizar Titulo. Padronizar tempo verbal. Alteração de disposição da frase destacada. Padronizar Fonte.</t>
  </si>
  <si>
    <r>
      <t>O IDCRAS é composto por três dimensões: Estrutura Física, Recursos Humanos e Serviços e Benefícios. Cada dimensão é avaliada a partir de cinco níveis, considerando o número de famílias referenciadas ou o porte do município</t>
    </r>
    <r>
      <rPr>
        <sz val="11"/>
        <rFont val="Calibri"/>
        <family val="2"/>
        <scheme val="minor"/>
      </rPr>
      <t>. Na dimensão Estrutura Física são avaliados elementos como a existência de salas de atendimento individualizado e coletivo, de condições de acessibilidade, de recepção e banheiros e de um determinado conjunto de equipamentos (computadores, veículo exclusivo ou compartilhado, impressora, entre outros).</t>
    </r>
    <r>
      <rPr>
        <sz val="11"/>
        <color theme="1"/>
        <rFont val="Calibri"/>
        <family val="2"/>
        <scheme val="minor"/>
      </rPr>
      <t xml:space="preserve">
No ano de 2016, na dimensão estrutura física, verificou-se que 28,7% dos 8.240 CRAS atingiram o nível 5, que representa a situação que mais se aproxima dos padrões de qualidade desejáveis, enquanto 7,0% estavam no Nível 1, com a situação que menos se aproxima dos padrões de qualidade desejáveis.
Quando se observa a dimensão por região, verifica-se que a região Centro-Oeste possuía em 2016 o maior percentual de CRAS com nível 5: 45,4% dos CRAS localizados na região. A região com menor proporção de CRAS com nível 1 era a Nordeste, com 5,7% dos CRAS com essa classificação. 
</t>
    </r>
  </si>
  <si>
    <t xml:space="preserve">A dimensão Recursos humanos do IDCRAS busca verificar se  o quantitativo da equipe de referência é adequado ao porte da unidade, utilizando como parâmetro a Norma Operacional Básica – Recursos Humanos (NOB-RH). Esta dimensão considera o número total de profissionais, avaliando o número de assistentes sociais e psicólogos, o tipo de vínculo dos servidores, a escolaridade dos servidores, a existência de equipes volantes e a existência de coordenador de nível superior. 
No ano de 2016, na dimensão recursos humanos, verificou-se que 41,6% dos 8.240 CRAS atingiram o nível 5, com a situação que mais se aproxima dos padrões de qualidade desejáveis, enquanto 5,6% estavam no Nível 1, com a situação que menos se aproxima dos padrões de qualidade desejáveis.
Ao observar a dimensão por região, verificou-se que a região Sul possuía o maior percentual de CRAS com nível 5: 49,6% dos CRAS localizados na região. A região com menor proporção de CRAS com nível 1 era a Nordeste, com 4,8% dos CRAS com essa classificação. Em todas as regiões do país mais da metade dos CRAS tinham nível 4 ou 5 na dimensão, sendo a menor proporção na região Norte (55,3%) e a maior na região Nordeste (65,8%).
</t>
  </si>
  <si>
    <r>
      <t xml:space="preserve">Em 2016, 3,6% dos CRAS tinham IDCRAS 5,00, enquanto 3,3% das unidades tinham IDCRAS entre 1,00 e 1,67. A maior parte das unidades tinham IDCRAS entre 3,00 e 4,00 (42,6%). 32,7% das unidades (2.694) possuíam IDCRAS 4,00 ou acima de 4,00, o que indica bom grau de desenvolvimento. 0,2% das unidades tinham IDCRAS igual a 1,00.
Ao se observar o IDCRAS por região, verificou-se que a região Centro-Oeste possuía o maior percentual de unidades com IDCRAS igual a 5,00: 6,2% dos CRAS localizados na região. A região com menor proporção de unidades com IDCRAS de 1,00 a 1,67 era a Nordeste, com 2,9% dos CRAS com essa classificação. 
As regiões com maior proporção de unidades com IDCRAS igual ou superior a 4,00 eram Sul e Centro-Oeste (37,1% do total de CRAS de cada região). A menor proporção foi observada na região Norte: 24,3% das unidades da região.
</t>
    </r>
    <r>
      <rPr>
        <sz val="11"/>
        <color rgb="FFFF0000"/>
        <rFont val="Calibri"/>
        <family val="2"/>
        <scheme val="minor"/>
      </rPr>
      <t/>
    </r>
  </si>
  <si>
    <t>Padronizar Titulo.   Padronizar tempo verbal. Checar a necessidade de repetir o que é o IDCRAS. Alteração de disposição da frase destacada. Padronizar Fonte.</t>
  </si>
  <si>
    <t>Padronizar Titulo.   Padronizar tempo verbal. Analise de dados que não constam no gráfico. Padronizar Fonte.</t>
  </si>
  <si>
    <t xml:space="preserve">A dimensão de Serviços e Benefícios do IDCRAS avalia a quantidade média de famílias em acompanhamento no mês, dividida pela equipe técnica; se a unidade executa o PAIF, com avaliação das atividades realizadas no âmbito do serviço; se a unidade oferta o serviço de convivência e para quantos ciclos de vida; se realiza cadastramento e atualização do Cadastro Único sem utilizar profissionais de nível superior do PAIF; se possui profissionais de serviços social e psicólogos; o tempo semanal de funcionamento da unidade; e ainda se há articulação da unidade com serviços de educação e saúde.
No ano de 2016, na dimensão Serviços e Benefícios, verificou-se que 17,4% dos 8.240 CRAS atingiram o nível 5, com a situação que mais se aproxima dos padrões de qualidade desejáveis, enquanto 13,6% estavam no Nível 1, com a situação que menos se aproxima dos padrões de qualidade desejáveis.
Ao se observar a dimensão por região, verificou-se que a região Centro-Oeste possuía o maior percentual de CRAS com nível 5: 23,2% dos CRAS localizados na região. A região com menor proporção de CRAS com nível 1 era a Nordeste, com 12,4% dos CRAS com essa classificação. </t>
  </si>
  <si>
    <t>Padronizar Titulo.     Alteração de disposição da frase destacada. Apresentação em numero absoluto e analise em numero percentual. Sugiro colocar o percentual entre parêntese. Padronizar Fonte.</t>
  </si>
  <si>
    <t xml:space="preserve">A dimensão Recursos humanos do IDCREAS avalia o dimensionamento das equipes de referência a partir das definições constantes na NOB-RH, considerando o porte do município e o tipo de CREAS (se municipal ou regional). Assim, são avaliados o total de trabalhadores, considerando o nível de escolaridade, a existência de assistentes sociais, psicólogos e advogados na equipe, a existência de coordenador com nível superior e o tipo de vínculo dos trabalhadores. 
Na dimensão recursos humanos, verificou-se que 20,7% dos 2.519 CREAS estavam no nível 5, com a situação que mais se aproxima dos padrões de qualidade desejáveis, enquanto 11,7% estavam no Nível 1, com a situação que menos se aproxima dos padrões de qualidade desejáveis.
Quando se observa a dimensão por região, verificou-se que a região Sudeste possuía o maior percentual de CREAS com nível 5 para a dimensão: 26,6% dos CREAS localizados na região. A região com menor proporção de CREAS com nível 1 era também a Sudeste, com 7,7% dos CREAS com essa classificação. As regiões Nordeste e Sudeste tinham os maiores percentuais de CREAS com nível 4 ou 5 para a dimensão, 48,1% e 47,3%, respectivamente. Na região Norte esse percentual era de 26,9%.
</t>
  </si>
  <si>
    <t>Padronizar Titulo.   Padronizar tempo verbal. Checar a necessidade de repetir a composição do IDCREAS. Alteração de disposição da frase destacada. Padronizar Fonte.</t>
  </si>
  <si>
    <t>Padronizar Titulo.   Alteração de disposição da frase destacada. Padronizar Fonte.</t>
  </si>
  <si>
    <t xml:space="preserve">Em 2016, 1,2% dos CREAS tinham IDCREAS igual a 5, enquanto 5,8% das unidades tinham IDCREAS entre 1,00 e 1,67. A maior parte das unidades tinha IDCREAS entre 3,00 e 3,67 (43,8%). 19,8% das unidades (498) possuíam IDCREAS 4,00 ou acima, o que indica bom grau de desenvolvimento. 80,2% das unidades tinham IDCREAS de 1,00 a 3,67.
Ao se observar o IDCREAS por região, verificou-se que as regiões Sudeste e Sul possuíam os maiores percentuais de unidades com IDCREAS 5: 1,8% dos CREAS localizados nas duas regiões. A região com menor proporção de unidades com IDCREAS de 1 a 1,67 era a Sudeste, com 4,5% dos CREAS com essa classificação. A região Nordeste tinha o maior percentual de unidades com IDCREAS igual ou acima de 4,00 (22,3% das unidades da região) e a região Norte tinha a menor proporção (10,1% dos CREAS da região).
</t>
  </si>
  <si>
    <t>Padronizar Titulo.   Padronizar Fonte.</t>
  </si>
  <si>
    <t xml:space="preserve">Em 2016, verificou-se que não existiam CREAS localizados em metrópoles com IDCREAS igual ou menor que 1,33. Verificou-se ainda que 48,9% das unidades localizadas em municípios de Pequeno Porte I tinham IDCREAS igual ou inferior a 2,67, assim como 34,3% dos CREAS localizados em municípios de Pequeno Porte II e 33,8% dos CREAS localizados em municípios de Grande Porte. 
25,7% dos CREAS localizados em municípios de Médio Porte tinham IDCREAS igual ou superior a 4,00, assim como 24,2% dos CREAS localizados em municípios de pequeno porte II e 18,8% dos CREAS localizados em municípios de Grande Porte. 15,8% dos CREAS localizados em Metrópoles e 12,0% dos CREAS de municípios de Pequeno Porte I tinham IDCREAS igual ou superior a 4,00. 
</t>
  </si>
  <si>
    <t>Padronizar Titulo.   Padronizar tempo verbal.  Alteração de disposição da frase destacada. Padronizar Fonte.</t>
  </si>
  <si>
    <t xml:space="preserve">O IDConselhos é composto por três dimensões: Estrutura Administrativa, Dinâmica de Funcionamento e Composição do Conselho. Cada dimensão é avaliada em cinco níveis, considerando o porte do município.              A dimensão Estrutura Administrativa avalia a existência de sala, de Secretaria Executiva, a previsão de recursos específica para Conselhos na Lei Orçamentária Anual, se o Conselho utiliza para as despesas de seu funcionamento o mínimo de 3% do IGD, e ainda, a existência na unidade de um determinado conjunto de equipamentos (computadores conectados à internet, veículo exclusivo ou compartilhado e telefone).
Em 2016, na dimensão Estrutura Administrativa, verificou-se que 6,3% dos 5.359 Conselhos Municipais de Assistência Social (CMAS) atingiram o nível 5, que representa a situação que mais se aproxima dos padrões de qualidade desejáveis, enquanto 13,0% estavam no Nível 1, que representa as situações mais distantes do padrão almejado.
Ao se observar a dimensão por região, verificou-se que a região Nordeste possuía o maior percentual de CMAS com nível 5 para a dimensão: 8,9% dos CMAS localizados na região. As regiões com menor proporção de CMAS com nível 1 eram a Nordeste e a Norte, com 8,1% dos CMAS com essa classificação. 
47,0% dos CMAS da região Centro-Oeste atingiram nível 4 ou 5 na dimensão, o melhor resultado entre as regiões. Na região Sul, 19,0% dos CMAS tinham nível 4 ou 5.
</t>
  </si>
  <si>
    <t xml:space="preserve">O IDCREAS é composto por três dimensões: Estrutura Física, Recursos Humanos e Serviços. Cada dimensão é avaliada em cinco níveis, considerando o porte do município e se o CREAS é municipal ou regional.                                                                          A dimensão Estrutura Física é medida a partir da avaliação da quantidade de salas para atendimento e de sua capacidade, quantidade de banheiros, existência de recepção e sala administrativa, condições de acessibilidade e a existência de equipamentos, como telefones, impressoras, computadores com acesso a internet e veículo próprio ou compartilhado. 
Na dimensão estrutura física, verificou-se que 11,6% dos 2.519 CREAS estavam no nível 5, com a situação que mais se aproxima dos padrões de qualidade desejáveis, enquanto 7,5% estavam no Nível 1, com a situação que menos se aproxima dos padrões de qualidade desejáveis.
Quando se observa a dimensão por região, verificou-se que a região Centro-Oeste possuía o maior percentual de CREAS com nível 5 para a dimensão: 17,6% dos CRAS localizados na região. A região com menor proporção de CREAS com nível 1 era a Nordeste, com 5,8% dos CREAS com essa classificação. Na região Sul, 48,0% dos CREAS tinham nível 4 ou 5 na dimensão, o maior percentual dentre as regiões. Na região Norte, 33,9% dos CREAS tinham nível 4 ou 5.
</t>
  </si>
  <si>
    <t xml:space="preserve">Na dimensão Serviços do IDCREAS são analisadas, considerando o porte dos municípios, as ofertas do PAEFI e as atividade desenvolvidas no âmbito do serviço; a quantidade média de casos em acompanhamento no mês; a oferta do serviço de Medidas socioeducativas (MSE) e as atividades realizadas; a existência de serviço de abordagem social; a articulação da unidades com CRAS e com Conselho Tutelar; a oferta de atendimento para variadas situações e para diferentes ciclos de vida; a existência de assistente social e psicólogo na equipe; e a quantidade de tempo de funcionamento da unidade durante a semana. 
Na dimensão Serviços, verificou-se que 13,1% dos 2.519 CREAS estavam no nível 5, com a situação que mais se aproxima dos padrões de qualidade desejáveis, enquanto 9,5% estavam no Nível 1, com a situação que menos se aproxima dos padrões de qualidade desejáveis.
Quando se observa a dimensão por região, verificou-se que a região Nordeste possuía o maior percentual de CREAS com nível 5 para a dimensão:16,2% dos CREAS localizados na região. A região com menor proporção de CREAS com nível 1 era também a Nordeste, com 8,8% dos CREAS com essa classificação. A região com menor proporção de CREAS com nível 4 ou 5 era a Centro-Oeste (30,6% dos CREAS da região).
</t>
  </si>
  <si>
    <t>Padronizar Titulo.   Padronizar tempo verbal. Checar a necessidade de repetir a composição do IDConselho. Alteração de disposição da frase destacada. Padronizar Fonte.</t>
  </si>
  <si>
    <t xml:space="preserve">A dimensão Composição do Conselho do IDConselhos avalia a existência de um número mínimo de conselheiros conforme porte do município, a existência de representantes da sociedade civil eleitos por assembleias constituídas para esse fim, a presença de conselheiros representantes de usuários ou representantes de organização de usuários, a presença de conselheiros representantes de trabalhadores do setor, a alternância na presidência entre os representantes de governo e os representantes da sociedade civil, a eleição em plenária de Presidente e Vice, a recondução de Conselheiros e a observância da representação governamental da área de assistência, saúde e educação.
Na dimensão Composição do Conselho, verificou-se que 16,4% dos 5.359 Conselhos Municipais de Assistência Social (CMAS) atingiram o nível 5, que representa a situação que mais se aproxima dos padrões de qualidade desejáveis, enquanto 42,7% estavam no Nível 1, que representa as situações mais distantes do padrão almejado.
Ao se observar a dimensão por região, verificou-se que a região Sul possuía o maior percentual de CMAS com nível 5 para a dimensão: 19,7% dos CMAS localizados na região. As regiões com menor proporção de CMAS com nível 1 eram a Sul e a Centro-Oeste, com 39,0% dos CMAS com essa classificação. Na região Nordeste, pouco menos da metade dos CMAS (46,3% dos Conselhos Municipais da região) tinham nível 1 na dimensão de Composição dos Conselhos. Em todas as regiões mais de 60,0% dos CMAS tinham nível 1 ou 2 na dimensão.
</t>
  </si>
  <si>
    <t>Padronizar Titulo.   Padronizar tempo verbal.  Alteração de disposição da frase destacada. Apresentação em numero absoluto e analise em numero percentual.  Padronizar Fonte.</t>
  </si>
  <si>
    <t xml:space="preserve">   O indicador sintético final IDConselho é obtido por meio de média aritmética simples dos resultados de cada uma das três dimensões que o compõem.                                                                                                                                                                                                                                                           Entre 2014 e 2016 houve redução na quantidade e na proporção de Conselhos Municipais com IDConselhos igual a 1,00: passaram de 159 (3,0% do total) para 134 (2,5% do total). Também foi observada redução na quantidade e na proporção de Conselhos Municipais com IDConselhos igual a 5,00: passaram de 46 (0,9% do total) para 36 (0,7% do total). 
Em todos os anos mais da metade das unidades tinham IDConselhos entre 1,00 e 2,67: eram 3.077 unidades em 2014 (57,3%), 3.081  em 2015 (57,3%) e 3.080 em 2016 (57,5%). No mesmo período, aproximadamente um terço das unidades tinha IDConselhos entre 3,00 e 3,67: eram 1.717 unidades em 2014 (32,0% do total), 1.660 em 2015 (30,9%) e 1.719 em 2016 (32,1%). 
Em 2016, 560 CMAS (10,4% do total) tinham IDConselhos igual oi superior a 4,00. Em 2014 eram 572 unidades com essa classificação, o que representava 10,7% do total de conselhos municipais. 
</t>
  </si>
  <si>
    <t xml:space="preserve">O IDCRAS é um indicador sintético obtido por meio de média aritmética simples dos resultados das dimensões que o compõem, isto é, somando os níveis atingidos em cada uma das dimensões, dividindo o resultado por 3. 
Entre 2014 e 2016, foi observada redução na quantidade e na proporção de unidades com IDCRAS igual a 1,00: eram 37 em 2014 (0,5% do total) e passaram a 20 em 2016 (0,2% do total). No mesmo período, foi observado aumento na quantidade de unidades com IDCRAS igual a 5,00: eram 178 em 2014 (2,2% das unidades) e passaram a ser 293 unidades em 2016 (3,6% do total). Em todos os anos, mais da metade das unidades tinham IDCRAS entre 3,00 e 4,00: em 2014 eram 4.639 unidades ( 57,4% do total), em 2015 eram 4.728 unidades (58,0%) e em 2016 eram 4.658 unidades (56,5%).
Houve aumento na quantidade e na proporção de CRAS com IDCRAS igual ou superior a 4,00: eram 2.208 unidades em 2014, o que correspondia a 27,3% do total e 2.694 unidades em 2016, ou 32,7% do total. </t>
  </si>
  <si>
    <t xml:space="preserve">Em 2016, 0,7% dos CMAS tinham IDConselho igual a 5,00, enquanto 17,8% das unidades tinham IDConselho entre 1,00 e 1,67. A maior parte das unidades tinha IDConselho entre 2,00 e 2,67 (39,7%). 10,4% das unidades (560) possuíam IDConselho 4,00 ou acima, o que indica bom grau de desenvolvimento. 89,6% das unidades tinham IDConselho de 1,00 a 3,67.
Ao se observar o IDConselho por região, verificou-se que as regiões Nordeste e Sudeste possuíam os maiores percentuais de unidades com IDConselho igual a 5,00: 0,9 e 0,6% dos CMAS localizados nas duas regiões, respectivamente. A região com menor proporção de unidades com IDConselho de 1 a 1,67 era a Norte, com 13,7% dos CMAS com essa classificação. A região Norte não tinha nenhum Conselho com IDConselho igual a 5,00. Em todas as regiões mais de 50% dos CMAS tinham IDConselhos igual ou inferior a 2,67.
</t>
  </si>
  <si>
    <t>Padronizar Titulo.   Padronizar tempo verbal.  Alteração de disposição da frase destacada.  Padronizar Fonte.</t>
  </si>
  <si>
    <t xml:space="preserve">Em 2016, 62,5% dos Conselhos Municipais de Assistência Social localizados em Metrópoles tinham IDConselhos igual ou superior a 4,00. (10 CMAS do total de 16). Dos 3.744 CMAS localizados em municípios de Pequeno Porte I, 8,1% tinham IDConselhos igual ou superior a 4,00. 27,7% dos CMAS localizados em municípios de Grande Porte, 18,1% dos CMAS localizados em municípios de Médio Porte e 11,4% dos CMAS localizados em municípios de Pequeno Porte II tinham IDConselhos igual ou superior a 4,00, valores que indicam bom grau de desenvolvimento.  
Ao se observar as unidades que tiveram IDConselhos igual ou menor que 2,67 em 2016, verificou-se que 62,4% dos CMAS localizados em municípios de Pequeno Porte I tiveram essa classificação, assim como 53,8% dos CMAS de municípios de Pequeno Porte II e 40,2% dos CMAS de municípios de Médio Porte. 
Nenhum CMAS de Metrópole teve IDConselho Igual ou inferior a 2,33, e apenas um teve IDConselho inferior a 3,33.
</t>
  </si>
  <si>
    <t>Referências para inclusão de links: 
- Lei nº 8.742, de 7 de dezembro de 1993: Dispõe sobre a organização da Assistência Social e dá outras providências. (http://www.planalto.gov.br/ccivil_03/Leis/L8742compilado.htm) 
- RESOLUÇÃO CNAS Nº 33, DE 12 DE DEZEMBRO DE 2012. Aprova a Norma Operacional Básica do Sistema Único de Assistência Social -NOB/SUAS (http://www.mds.gov.br/cnas/legislacao/resolucoes/arquivos-2012/cnas-2012-033-12-12-2012.pdf/download) ;
- Metodologia de cálculo relativa aos novos indicadores de desenvolvimento das unidades CRAS e CREAS – IDCRAS e IDCREAS referentes ao ano de 2014 (http://aplicacoes.mds.gov.br/sagi/dicivip_datain/ckfinder/userfiles/files/Vigil%C3%A2ncia%20Socioassistencial/NT%20IDCRAS%20e%20IDCREAS_final.pdf);  
- Metodologia de cálculo do Indicador de Desenvolvimento dos Conselhos Municipais de Assistência Social – IDConselho (https://aplicacoes.mds.gov.br/sagi/dicivip_datain/ckfinder/userfiles/files/Vigil%C3%A2ncia%20Socioassistencial/NT%20ID%20Conselho_jul_2017.pdf).</t>
  </si>
  <si>
    <r>
      <rPr>
        <sz val="11"/>
        <color theme="1"/>
        <rFont val="Calibri"/>
        <family val="2"/>
        <scheme val="minor"/>
      </rPr>
      <t>A Vigilância Socioassistencial é elencada pela</t>
    </r>
    <r>
      <rPr>
        <sz val="11"/>
        <color rgb="FF00B0F0"/>
        <rFont val="Calibri"/>
        <family val="2"/>
        <scheme val="minor"/>
      </rPr>
      <t xml:space="preserve"> Lei Orgânica da Assistência Social (LOAS)</t>
    </r>
    <r>
      <rPr>
        <sz val="11"/>
        <color theme="1"/>
        <rFont val="Calibri"/>
        <family val="2"/>
        <scheme val="minor"/>
      </rPr>
      <t xml:space="preserve"> como um dos objetivos da assistência social, tendo como função a análise territorial da capacidade protetiva das famílias, de forma a identificar vulnerabilidades, ameaças, vitimização e danos. A </t>
    </r>
    <r>
      <rPr>
        <sz val="11"/>
        <color rgb="FF00B0F0"/>
        <rFont val="Calibri"/>
        <family val="2"/>
        <scheme val="minor"/>
      </rPr>
      <t>Norma Operacional Básica do SUAS (NOB/SUAS 2012)</t>
    </r>
    <r>
      <rPr>
        <sz val="11"/>
        <color theme="1"/>
        <rFont val="Calibri"/>
        <family val="2"/>
        <scheme val="minor"/>
      </rPr>
      <t xml:space="preserve"> detalha as atividades da vigilância, que envolvem produção e análise de informações para apoiar o planjeamento, monitoramento e aperfeiçoamento das políticas, programas, serviços e ações da assistência social. 
Uma das proposições da vigilância socioassistencial para o acompanhamento e avaliação do desenvolvimento de equipamentos e Conselhos Municipais de Assistência Social (CMAS) são os Indicadores de Desenvolvimento (IDs). Eles buscam, por meio da análise de diversos critérios, agrupados em diferentes dimensões, promover o aprimoramento das ações a partir de seu monitoramento, que pode gerar informações importantes para aperfeiçoamento das atividades realizadas e dos serviços ofertados. 
Esta seção apresenta os resultados dos IDs para CRAS, CREAS e Conselhos Municipais. Os valores dos IDs variam do nível 1 ao nível 5, sendo  o nível 1 o que representa as situações mais distantes dos padrões desejáveis e o nível 5 aquele representa as situações que mais se aproximam desses padrões.
Para o cálculo dos Indicadores são utilizados dados do Censo SUAS e também do Registro Mensal de Atendimentos – RM</t>
    </r>
    <r>
      <rPr>
        <sz val="11"/>
        <rFont val="Calibri"/>
        <family val="2"/>
        <scheme val="minor"/>
      </rPr>
      <t xml:space="preserve">A. A metodologia de cálculo dos indicadores apresentados nesta seção pode ser consultada em maior detalhe nos documentos: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F0"/>
        <rFont val="Calibri"/>
        <family val="2"/>
        <scheme val="minor"/>
      </rPr>
      <t xml:space="preserve">Nota Técnica "Metodologia de cálculo relativa aos novos indicadores de desenvolvimento das unidades CRAS e CREAS – IDCRAS e IDCREAS referentes ao ano de 2014"  e Nota Técnica "Metodologia de cálculo do Indicador de Desenvolvimento dos Conselhos Municipais de Assistência Social – IDConselho" </t>
    </r>
  </si>
  <si>
    <t xml:space="preserve">O indicador sintético final IDCREAS é obtido por meio de média aritmética simples dos resultados das dimensões que o compõem. 
Desde 2014, a maioria das unidades tinha IDCREAS inferior a 4,00: 1.956 unidades em 2014 (82,5% do total), 1.972 unidades em 2015 (81,0%) e 2.021 em 2016 (80,2% do total). 
Apenas 30 unidades tinham IDCREAS igual a 5,00 em 2016 (1,2% do total), mas houve um aumento em relação a 2014, quando 21 unidades tinham IDCREAS igual a 5,00 (0,9% do total de CREAS). Em 2016, 0,4% das unidades tinham IDCREAS igual a 1,00, um aumento de 0,1 pontos percentuais em relação a 2014.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</si>
</sst>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&quot;R$&quot;\ #,##0.00"/>
    <numFmt numFmtId="166" formatCode="###0"/>
    <numFmt numFmtId="167" formatCode="###0.0"/>
    <numFmt numFmtId="168" formatCode="####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rgb="FF00B0F0"/>
      <name val="Calibri"/>
      <family val="2"/>
      <scheme val="minor"/>
    </font>
    <font>
      <b/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</cellStyleXfs>
  <cellXfs count="160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0" xfId="0" applyAlignment="1">
      <alignment vertical="center" wrapText="1"/>
    </xf>
    <xf numFmtId="0" fontId="5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ont="1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0" xfId="1" applyNumberFormat="1" applyFont="1" applyBorder="1"/>
    <xf numFmtId="164" fontId="0" fillId="0" borderId="0" xfId="0" applyNumberFormat="1" applyBorder="1"/>
    <xf numFmtId="0" fontId="3" fillId="0" borderId="2" xfId="0" applyFont="1" applyFill="1" applyBorder="1"/>
    <xf numFmtId="3" fontId="0" fillId="0" borderId="1" xfId="0" applyNumberFormat="1" applyFont="1" applyBorder="1"/>
    <xf numFmtId="0" fontId="3" fillId="2" borderId="1" xfId="0" applyFont="1" applyFill="1" applyBorder="1"/>
    <xf numFmtId="3" fontId="0" fillId="3" borderId="1" xfId="0" applyNumberFormat="1" applyFont="1" applyFill="1" applyBorder="1"/>
    <xf numFmtId="3" fontId="0" fillId="0" borderId="0" xfId="0" applyNumberFormat="1"/>
    <xf numFmtId="0" fontId="3" fillId="0" borderId="3" xfId="0" applyFont="1" applyBorder="1"/>
    <xf numFmtId="164" fontId="0" fillId="0" borderId="0" xfId="1" applyNumberFormat="1" applyFont="1" applyFill="1" applyBorder="1"/>
    <xf numFmtId="0" fontId="3" fillId="0" borderId="2" xfId="0" applyFont="1" applyBorder="1"/>
    <xf numFmtId="0" fontId="3" fillId="0" borderId="2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>
      <alignment horizontal="left"/>
    </xf>
    <xf numFmtId="0" fontId="0" fillId="0" borderId="0" xfId="0"/>
    <xf numFmtId="0" fontId="5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0" fontId="8" fillId="0" borderId="7" xfId="2" applyFont="1" applyBorder="1" applyAlignment="1">
      <alignment horizontal="center" wrapText="1"/>
    </xf>
    <xf numFmtId="0" fontId="8" fillId="0" borderId="8" xfId="2" applyFont="1" applyBorder="1" applyAlignment="1">
      <alignment horizontal="center" wrapText="1"/>
    </xf>
    <xf numFmtId="0" fontId="8" fillId="0" borderId="9" xfId="2" applyFont="1" applyBorder="1" applyAlignment="1">
      <alignment horizontal="center" wrapText="1"/>
    </xf>
    <xf numFmtId="0" fontId="8" fillId="0" borderId="11" xfId="2" applyFont="1" applyBorder="1" applyAlignment="1">
      <alignment horizontal="left" vertical="top"/>
    </xf>
    <xf numFmtId="166" fontId="8" fillId="0" borderId="12" xfId="2" applyNumberFormat="1" applyFont="1" applyBorder="1" applyAlignment="1">
      <alignment horizontal="right" vertical="center"/>
    </xf>
    <xf numFmtId="167" fontId="8" fillId="0" borderId="13" xfId="2" applyNumberFormat="1" applyFont="1" applyBorder="1" applyAlignment="1">
      <alignment horizontal="right" vertical="center"/>
    </xf>
    <xf numFmtId="167" fontId="8" fillId="0" borderId="14" xfId="2" applyNumberFormat="1" applyFont="1" applyBorder="1" applyAlignment="1">
      <alignment horizontal="right" vertical="center"/>
    </xf>
    <xf numFmtId="0" fontId="8" fillId="0" borderId="16" xfId="2" applyFont="1" applyBorder="1" applyAlignment="1">
      <alignment horizontal="left" vertical="top"/>
    </xf>
    <xf numFmtId="166" fontId="8" fillId="0" borderId="17" xfId="2" applyNumberFormat="1" applyFont="1" applyBorder="1" applyAlignment="1">
      <alignment horizontal="right" vertical="center"/>
    </xf>
    <xf numFmtId="167" fontId="8" fillId="0" borderId="18" xfId="2" applyNumberFormat="1" applyFont="1" applyBorder="1" applyAlignment="1">
      <alignment horizontal="right" vertical="center"/>
    </xf>
    <xf numFmtId="167" fontId="8" fillId="0" borderId="19" xfId="2" applyNumberFormat="1" applyFont="1" applyBorder="1" applyAlignment="1">
      <alignment horizontal="right" vertical="center"/>
    </xf>
    <xf numFmtId="0" fontId="8" fillId="0" borderId="21" xfId="2" applyFont="1" applyBorder="1" applyAlignment="1">
      <alignment horizontal="left" vertical="top" wrapText="1"/>
    </xf>
    <xf numFmtId="166" fontId="8" fillId="0" borderId="22" xfId="2" applyNumberFormat="1" applyFont="1" applyBorder="1" applyAlignment="1">
      <alignment horizontal="right" vertical="center"/>
    </xf>
    <xf numFmtId="167" fontId="8" fillId="0" borderId="23" xfId="2" applyNumberFormat="1" applyFont="1" applyBorder="1" applyAlignment="1">
      <alignment horizontal="right" vertical="center"/>
    </xf>
    <xf numFmtId="0" fontId="8" fillId="0" borderId="24" xfId="2" applyFont="1" applyBorder="1" applyAlignment="1">
      <alignment horizontal="left" vertical="center" wrapText="1"/>
    </xf>
    <xf numFmtId="0" fontId="6" fillId="0" borderId="0" xfId="3"/>
    <xf numFmtId="0" fontId="8" fillId="0" borderId="7" xfId="3" applyFont="1" applyBorder="1" applyAlignment="1">
      <alignment horizontal="center" wrapText="1"/>
    </xf>
    <xf numFmtId="0" fontId="8" fillId="0" borderId="8" xfId="3" applyFont="1" applyBorder="1" applyAlignment="1">
      <alignment horizontal="center" wrapText="1"/>
    </xf>
    <xf numFmtId="0" fontId="8" fillId="0" borderId="9" xfId="3" applyFont="1" applyBorder="1" applyAlignment="1">
      <alignment horizontal="center" wrapText="1"/>
    </xf>
    <xf numFmtId="0" fontId="8" fillId="0" borderId="11" xfId="3" applyFont="1" applyBorder="1" applyAlignment="1">
      <alignment horizontal="left" vertical="top"/>
    </xf>
    <xf numFmtId="166" fontId="8" fillId="0" borderId="12" xfId="3" applyNumberFormat="1" applyFont="1" applyBorder="1" applyAlignment="1">
      <alignment horizontal="right" vertical="center"/>
    </xf>
    <xf numFmtId="167" fontId="8" fillId="0" borderId="13" xfId="3" applyNumberFormat="1" applyFont="1" applyBorder="1" applyAlignment="1">
      <alignment horizontal="right" vertical="center"/>
    </xf>
    <xf numFmtId="167" fontId="8" fillId="0" borderId="14" xfId="3" applyNumberFormat="1" applyFont="1" applyBorder="1" applyAlignment="1">
      <alignment horizontal="right" vertical="center"/>
    </xf>
    <xf numFmtId="0" fontId="8" fillId="0" borderId="16" xfId="3" applyFont="1" applyBorder="1" applyAlignment="1">
      <alignment horizontal="left" vertical="top"/>
    </xf>
    <xf numFmtId="166" fontId="8" fillId="0" borderId="17" xfId="3" applyNumberFormat="1" applyFont="1" applyBorder="1" applyAlignment="1">
      <alignment horizontal="right" vertical="center"/>
    </xf>
    <xf numFmtId="167" fontId="8" fillId="0" borderId="18" xfId="3" applyNumberFormat="1" applyFont="1" applyBorder="1" applyAlignment="1">
      <alignment horizontal="right" vertical="center"/>
    </xf>
    <xf numFmtId="167" fontId="8" fillId="0" borderId="19" xfId="3" applyNumberFormat="1" applyFont="1" applyBorder="1" applyAlignment="1">
      <alignment horizontal="right" vertical="center"/>
    </xf>
    <xf numFmtId="0" fontId="8" fillId="0" borderId="21" xfId="3" applyFont="1" applyBorder="1" applyAlignment="1">
      <alignment horizontal="left" vertical="top" wrapText="1"/>
    </xf>
    <xf numFmtId="166" fontId="8" fillId="0" borderId="22" xfId="3" applyNumberFormat="1" applyFont="1" applyBorder="1" applyAlignment="1">
      <alignment horizontal="right" vertical="center"/>
    </xf>
    <xf numFmtId="167" fontId="8" fillId="0" borderId="23" xfId="3" applyNumberFormat="1" applyFont="1" applyBorder="1" applyAlignment="1">
      <alignment horizontal="right" vertical="center"/>
    </xf>
    <xf numFmtId="0" fontId="8" fillId="0" borderId="24" xfId="3" applyFont="1" applyBorder="1" applyAlignment="1">
      <alignment horizontal="left" vertical="center" wrapText="1"/>
    </xf>
    <xf numFmtId="168" fontId="8" fillId="0" borderId="13" xfId="3" applyNumberFormat="1" applyFont="1" applyBorder="1" applyAlignment="1">
      <alignment horizontal="right" vertical="center"/>
    </xf>
    <xf numFmtId="168" fontId="8" fillId="0" borderId="14" xfId="3" applyNumberFormat="1" applyFont="1" applyBorder="1" applyAlignment="1">
      <alignment horizontal="right" vertical="center"/>
    </xf>
    <xf numFmtId="168" fontId="8" fillId="0" borderId="18" xfId="3" applyNumberFormat="1" applyFont="1" applyBorder="1" applyAlignment="1">
      <alignment horizontal="right" vertical="center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Border="1"/>
    <xf numFmtId="14" fontId="0" fillId="0" borderId="0" xfId="0" applyNumberFormat="1" applyAlignment="1">
      <alignment vertical="center" wrapText="1"/>
    </xf>
    <xf numFmtId="0" fontId="9" fillId="0" borderId="0" xfId="6"/>
    <xf numFmtId="164" fontId="10" fillId="0" borderId="1" xfId="1" applyNumberFormat="1" applyFont="1" applyBorder="1" applyAlignment="1">
      <alignment horizontal="right" vertical="top"/>
    </xf>
    <xf numFmtId="0" fontId="12" fillId="0" borderId="1" xfId="6" applyFont="1" applyBorder="1" applyAlignment="1">
      <alignment horizontal="left" vertical="top" wrapText="1"/>
    </xf>
    <xf numFmtId="10" fontId="10" fillId="2" borderId="0" xfId="1" applyNumberFormat="1" applyFont="1" applyFill="1" applyBorder="1" applyAlignment="1">
      <alignment horizontal="right" vertical="top"/>
    </xf>
    <xf numFmtId="10" fontId="10" fillId="0" borderId="0" xfId="1" applyNumberFormat="1" applyFont="1" applyBorder="1" applyAlignment="1">
      <alignment horizontal="right" vertical="top"/>
    </xf>
    <xf numFmtId="0" fontId="8" fillId="0" borderId="5" xfId="3" applyFont="1" applyBorder="1" applyAlignment="1">
      <alignment horizontal="left" wrapText="1"/>
    </xf>
    <xf numFmtId="0" fontId="10" fillId="0" borderId="0" xfId="7" applyFont="1" applyBorder="1" applyAlignment="1">
      <alignment horizontal="left" vertical="top"/>
    </xf>
    <xf numFmtId="0" fontId="0" fillId="0" borderId="0" xfId="0" applyFont="1"/>
    <xf numFmtId="0" fontId="13" fillId="0" borderId="1" xfId="7" applyFont="1" applyBorder="1" applyAlignment="1">
      <alignment horizontal="left" vertical="top"/>
    </xf>
    <xf numFmtId="166" fontId="14" fillId="0" borderId="1" xfId="7" applyNumberFormat="1" applyFont="1" applyBorder="1" applyAlignment="1">
      <alignment horizontal="right" vertical="center"/>
    </xf>
    <xf numFmtId="166" fontId="14" fillId="0" borderId="1" xfId="4" applyNumberFormat="1" applyFont="1" applyBorder="1" applyAlignment="1">
      <alignment horizontal="right" vertical="top"/>
    </xf>
    <xf numFmtId="164" fontId="14" fillId="0" borderId="1" xfId="1" applyNumberFormat="1" applyFont="1" applyBorder="1" applyAlignment="1">
      <alignment horizontal="right" vertical="center"/>
    </xf>
    <xf numFmtId="164" fontId="10" fillId="0" borderId="0" xfId="1" applyNumberFormat="1" applyFont="1" applyBorder="1" applyAlignment="1">
      <alignment horizontal="right" vertical="top"/>
    </xf>
    <xf numFmtId="164" fontId="10" fillId="2" borderId="0" xfId="1" applyNumberFormat="1" applyFont="1" applyFill="1" applyBorder="1" applyAlignment="1">
      <alignment horizontal="right" vertical="top"/>
    </xf>
    <xf numFmtId="166" fontId="14" fillId="0" borderId="1" xfId="8" applyNumberFormat="1" applyFont="1" applyBorder="1" applyAlignment="1">
      <alignment horizontal="right" vertical="center"/>
    </xf>
    <xf numFmtId="0" fontId="13" fillId="0" borderId="1" xfId="8" applyFont="1" applyBorder="1" applyAlignment="1">
      <alignment horizontal="left" vertical="top"/>
    </xf>
    <xf numFmtId="0" fontId="13" fillId="0" borderId="1" xfId="6" applyFont="1" applyBorder="1" applyAlignment="1">
      <alignment horizontal="left" vertical="top" wrapText="1"/>
    </xf>
    <xf numFmtId="3" fontId="14" fillId="0" borderId="1" xfId="6" applyNumberFormat="1" applyFont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3" fontId="0" fillId="0" borderId="1" xfId="1" applyNumberFormat="1" applyFont="1" applyBorder="1"/>
    <xf numFmtId="3" fontId="0" fillId="0" borderId="1" xfId="0" applyNumberFormat="1" applyBorder="1"/>
    <xf numFmtId="166" fontId="0" fillId="0" borderId="0" xfId="0" applyNumberFormat="1" applyFont="1"/>
    <xf numFmtId="164" fontId="0" fillId="0" borderId="0" xfId="0" applyNumberFormat="1" applyFont="1"/>
    <xf numFmtId="166" fontId="14" fillId="0" borderId="1" xfId="3" applyNumberFormat="1" applyFont="1" applyBorder="1" applyAlignment="1">
      <alignment horizontal="right" vertical="center"/>
    </xf>
    <xf numFmtId="0" fontId="13" fillId="0" borderId="1" xfId="3" applyFont="1" applyBorder="1" applyAlignment="1">
      <alignment horizontal="center" wrapText="1"/>
    </xf>
    <xf numFmtId="0" fontId="13" fillId="0" borderId="1" xfId="3" applyFont="1" applyBorder="1" applyAlignment="1">
      <alignment horizontal="left" vertical="top"/>
    </xf>
    <xf numFmtId="166" fontId="14" fillId="0" borderId="1" xfId="9" applyNumberFormat="1" applyFont="1" applyBorder="1" applyAlignment="1">
      <alignment horizontal="right" vertical="center"/>
    </xf>
    <xf numFmtId="166" fontId="14" fillId="2" borderId="1" xfId="9" applyNumberFormat="1" applyFont="1" applyFill="1" applyBorder="1" applyAlignment="1">
      <alignment horizontal="right" vertical="center"/>
    </xf>
    <xf numFmtId="0" fontId="0" fillId="0" borderId="1" xfId="0" applyFont="1" applyFill="1" applyBorder="1"/>
    <xf numFmtId="166" fontId="14" fillId="0" borderId="1" xfId="5" applyNumberFormat="1" applyFont="1" applyFill="1" applyBorder="1" applyAlignment="1">
      <alignment horizontal="right" vertical="center"/>
    </xf>
    <xf numFmtId="166" fontId="14" fillId="2" borderId="1" xfId="5" applyNumberFormat="1" applyFont="1" applyFill="1" applyBorder="1" applyAlignment="1">
      <alignment horizontal="right" vertical="center"/>
    </xf>
    <xf numFmtId="0" fontId="14" fillId="0" borderId="0" xfId="5" applyFont="1" applyFill="1" applyBorder="1" applyAlignment="1">
      <alignment horizontal="left" vertical="top"/>
    </xf>
    <xf numFmtId="166" fontId="14" fillId="0" borderId="0" xfId="5" applyNumberFormat="1" applyFont="1" applyFill="1" applyBorder="1" applyAlignment="1">
      <alignment horizontal="right" vertical="center"/>
    </xf>
    <xf numFmtId="0" fontId="13" fillId="0" borderId="1" xfId="5" applyFont="1" applyFill="1" applyBorder="1" applyAlignment="1">
      <alignment horizontal="center" wrapText="1"/>
    </xf>
    <xf numFmtId="0" fontId="13" fillId="0" borderId="1" xfId="5" applyFont="1" applyFill="1" applyBorder="1" applyAlignment="1">
      <alignment horizontal="left" vertical="top"/>
    </xf>
    <xf numFmtId="164" fontId="14" fillId="0" borderId="1" xfId="1" applyNumberFormat="1" applyFont="1" applyFill="1" applyBorder="1" applyAlignment="1">
      <alignment horizontal="right" vertical="center"/>
    </xf>
    <xf numFmtId="164" fontId="14" fillId="0" borderId="0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4" fontId="0" fillId="2" borderId="1" xfId="1" applyNumberFormat="1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9" fontId="0" fillId="0" borderId="0" xfId="1" applyFont="1" applyAlignment="1">
      <alignment horizontal="center" vertical="center" wrapText="1"/>
    </xf>
    <xf numFmtId="0" fontId="15" fillId="0" borderId="0" xfId="0" applyFont="1" applyFill="1"/>
    <xf numFmtId="164" fontId="15" fillId="0" borderId="0" xfId="0" applyNumberFormat="1" applyFont="1"/>
    <xf numFmtId="0" fontId="15" fillId="0" borderId="0" xfId="0" applyFont="1"/>
    <xf numFmtId="0" fontId="16" fillId="0" borderId="0" xfId="2" applyFont="1" applyBorder="1" applyAlignment="1">
      <alignment horizontal="left" vertical="top" wrapText="1"/>
    </xf>
    <xf numFmtId="166" fontId="16" fillId="0" borderId="0" xfId="2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0" xfId="3" applyFont="1" applyBorder="1" applyAlignment="1">
      <alignment horizontal="left" vertical="top" wrapText="1"/>
    </xf>
    <xf numFmtId="0" fontId="8" fillId="0" borderId="15" xfId="3" applyFont="1" applyBorder="1" applyAlignment="1">
      <alignment horizontal="left" vertical="top" wrapText="1"/>
    </xf>
    <xf numFmtId="0" fontId="8" fillId="0" borderId="20" xfId="3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 wrapText="1"/>
    </xf>
    <xf numFmtId="0" fontId="8" fillId="0" borderId="10" xfId="2" applyFont="1" applyBorder="1" applyAlignment="1">
      <alignment horizontal="left" vertical="top" wrapText="1"/>
    </xf>
    <xf numFmtId="0" fontId="8" fillId="0" borderId="15" xfId="2" applyFont="1" applyBorder="1" applyAlignment="1">
      <alignment horizontal="left" vertical="top" wrapText="1"/>
    </xf>
    <xf numFmtId="0" fontId="8" fillId="0" borderId="20" xfId="2" applyFont="1" applyBorder="1" applyAlignment="1">
      <alignment horizontal="left" vertical="top" wrapText="1"/>
    </xf>
    <xf numFmtId="0" fontId="8" fillId="0" borderId="5" xfId="3" applyFont="1" applyBorder="1" applyAlignment="1">
      <alignment horizontal="left" wrapText="1"/>
    </xf>
    <xf numFmtId="0" fontId="8" fillId="0" borderId="6" xfId="3" applyFont="1" applyBorder="1" applyAlignment="1">
      <alignment horizontal="left" wrapText="1"/>
    </xf>
    <xf numFmtId="0" fontId="7" fillId="0" borderId="0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left" wrapText="1"/>
    </xf>
    <xf numFmtId="0" fontId="8" fillId="0" borderId="6" xfId="2" applyFont="1" applyBorder="1" applyAlignment="1">
      <alignment horizontal="left" wrapText="1"/>
    </xf>
    <xf numFmtId="166" fontId="4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</cellXfs>
  <cellStyles count="10">
    <cellStyle name="Normal" xfId="0" builtinId="0"/>
    <cellStyle name="Normal_IDConselhos Gráfico 5" xfId="5"/>
    <cellStyle name="Normal_IDConselhos Gráfico 5.1" xfId="8"/>
    <cellStyle name="Normal_IDCRAS Gráfico 1" xfId="2"/>
    <cellStyle name="Normal_IDCRAS Gráfico 5" xfId="3"/>
    <cellStyle name="Normal_IDCRAS Gráfico 5.1" xfId="6"/>
    <cellStyle name="Normal_IDCREAS Gráfico 5" xfId="4"/>
    <cellStyle name="Normal_IDCREAS Gráfico 5.1" xfId="7"/>
    <cellStyle name="Normal_IDCREAS Gráfico 5_1" xfId="9"/>
    <cellStyle name="Po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'IDCRAS Gráfico 1'!$A$13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1'!$B$12:$G$12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1'!$B$13:$G$13</c:f>
              <c:numCache>
                <c:formatCode>0.0%</c:formatCode>
                <c:ptCount val="6"/>
                <c:pt idx="0">
                  <c:v>7.0145631067961164E-2</c:v>
                </c:pt>
                <c:pt idx="1">
                  <c:v>7.3954983922829579E-2</c:v>
                </c:pt>
                <c:pt idx="2">
                  <c:v>5.7132046916382899E-2</c:v>
                </c:pt>
                <c:pt idx="3">
                  <c:v>7.8845476944737772E-2</c:v>
                </c:pt>
                <c:pt idx="4">
                  <c:v>7.1193144363876068E-2</c:v>
                </c:pt>
                <c:pt idx="5">
                  <c:v>7.9416531604538085E-2</c:v>
                </c:pt>
              </c:numCache>
            </c:numRef>
          </c:val>
        </c:ser>
        <c:ser>
          <c:idx val="1"/>
          <c:order val="1"/>
          <c:tx>
            <c:strRef>
              <c:f>'IDCRAS Gráfico 1'!$A$14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1'!$B$12:$G$12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1'!$B$14:$G$14</c:f>
              <c:numCache>
                <c:formatCode>0.0%</c:formatCode>
                <c:ptCount val="6"/>
                <c:pt idx="0">
                  <c:v>0.20388349514563106</c:v>
                </c:pt>
                <c:pt idx="1">
                  <c:v>0.20418006430868169</c:v>
                </c:pt>
                <c:pt idx="2">
                  <c:v>0.20544835414301929</c:v>
                </c:pt>
                <c:pt idx="3">
                  <c:v>0.20872932066173883</c:v>
                </c:pt>
                <c:pt idx="4">
                  <c:v>0.20171390903098221</c:v>
                </c:pt>
                <c:pt idx="5">
                  <c:v>0.17990275526742303</c:v>
                </c:pt>
              </c:numCache>
            </c:numRef>
          </c:val>
        </c:ser>
        <c:ser>
          <c:idx val="2"/>
          <c:order val="2"/>
          <c:tx>
            <c:strRef>
              <c:f>'IDCRAS Gráfico 1'!$A$15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1'!$B$12:$G$12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1'!$B$15:$G$15</c:f>
              <c:numCache>
                <c:formatCode>0.0%</c:formatCode>
                <c:ptCount val="6"/>
                <c:pt idx="0">
                  <c:v>0.22669902912621359</c:v>
                </c:pt>
                <c:pt idx="1">
                  <c:v>0.25562700964630225</c:v>
                </c:pt>
                <c:pt idx="2">
                  <c:v>0.25198637911464244</c:v>
                </c:pt>
                <c:pt idx="3">
                  <c:v>0.21999296022527279</c:v>
                </c:pt>
                <c:pt idx="4">
                  <c:v>0.22214897824653923</c:v>
                </c:pt>
                <c:pt idx="5">
                  <c:v>0.1312803889789303</c:v>
                </c:pt>
              </c:numCache>
            </c:numRef>
          </c:val>
        </c:ser>
        <c:ser>
          <c:idx val="3"/>
          <c:order val="3"/>
          <c:tx>
            <c:strRef>
              <c:f>'IDCRAS Gráfico 1'!$A$16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1'!$B$12:$G$12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1'!$B$16:$G$16</c:f>
              <c:numCache>
                <c:formatCode>0.0%</c:formatCode>
                <c:ptCount val="6"/>
                <c:pt idx="0">
                  <c:v>0.21213592233009709</c:v>
                </c:pt>
                <c:pt idx="1">
                  <c:v>0.24437299035369775</c:v>
                </c:pt>
                <c:pt idx="2">
                  <c:v>0.30155126749905409</c:v>
                </c:pt>
                <c:pt idx="3">
                  <c:v>0.17986624428018302</c:v>
                </c:pt>
                <c:pt idx="4">
                  <c:v>0.12656558998022413</c:v>
                </c:pt>
                <c:pt idx="5">
                  <c:v>0.15559157212317667</c:v>
                </c:pt>
              </c:numCache>
            </c:numRef>
          </c:val>
        </c:ser>
        <c:ser>
          <c:idx val="4"/>
          <c:order val="4"/>
          <c:tx>
            <c:strRef>
              <c:f>'IDCRAS Gráfico 1'!$A$17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1'!$B$12:$G$12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1'!$B$17:$G$17</c:f>
              <c:numCache>
                <c:formatCode>0.0%</c:formatCode>
                <c:ptCount val="6"/>
                <c:pt idx="0">
                  <c:v>0.2871359223300971</c:v>
                </c:pt>
                <c:pt idx="1">
                  <c:v>0.22186495176848875</c:v>
                </c:pt>
                <c:pt idx="2">
                  <c:v>0.18388195232690124</c:v>
                </c:pt>
                <c:pt idx="3">
                  <c:v>0.3125659978880676</c:v>
                </c:pt>
                <c:pt idx="4">
                  <c:v>0.3783783783783784</c:v>
                </c:pt>
                <c:pt idx="5">
                  <c:v>0.45380875202593191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674784"/>
        <c:axId val="301666384"/>
      </c:barChart>
      <c:catAx>
        <c:axId val="3016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666384"/>
        <c:crosses val="autoZero"/>
        <c:auto val="1"/>
        <c:lblAlgn val="ctr"/>
        <c:lblOffset val="100"/>
        <c:noMultiLvlLbl val="0"/>
      </c:catAx>
      <c:valAx>
        <c:axId val="3016663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16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'IDCREAS Gráfico 9'!$A$13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9'!$B$12:$G$12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9'!$B$13:$G$13</c:f>
              <c:numCache>
                <c:formatCode>0.0%</c:formatCode>
                <c:ptCount val="6"/>
                <c:pt idx="0">
                  <c:v>9.5275903136165144E-2</c:v>
                </c:pt>
                <c:pt idx="1">
                  <c:v>0.11453744493392071</c:v>
                </c:pt>
                <c:pt idx="2">
                  <c:v>8.790072388831438E-2</c:v>
                </c:pt>
                <c:pt idx="3">
                  <c:v>9.4233473980309429E-2</c:v>
                </c:pt>
                <c:pt idx="4">
                  <c:v>9.6938775510204078E-2</c:v>
                </c:pt>
                <c:pt idx="5">
                  <c:v>0.10810810810810811</c:v>
                </c:pt>
              </c:numCache>
            </c:numRef>
          </c:val>
        </c:ser>
        <c:ser>
          <c:idx val="1"/>
          <c:order val="1"/>
          <c:tx>
            <c:strRef>
              <c:f>'IDCREAS Gráfico 9'!$A$14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9'!$B$12:$G$12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9'!$B$14:$G$14</c:f>
              <c:numCache>
                <c:formatCode>0.0%</c:formatCode>
                <c:ptCount val="6"/>
                <c:pt idx="0">
                  <c:v>0.26002381897578403</c:v>
                </c:pt>
                <c:pt idx="1">
                  <c:v>0.22907488986784141</c:v>
                </c:pt>
                <c:pt idx="2">
                  <c:v>0.23267838676318511</c:v>
                </c:pt>
                <c:pt idx="3">
                  <c:v>0.27707454289732769</c:v>
                </c:pt>
                <c:pt idx="4">
                  <c:v>0.30612244897959184</c:v>
                </c:pt>
                <c:pt idx="5">
                  <c:v>0.2747747747747748</c:v>
                </c:pt>
              </c:numCache>
            </c:numRef>
          </c:val>
        </c:ser>
        <c:ser>
          <c:idx val="2"/>
          <c:order val="2"/>
          <c:tx>
            <c:strRef>
              <c:f>'IDCREAS Gráfico 9'!$A$15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9'!$B$12:$G$12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9'!$B$15:$G$15</c:f>
              <c:numCache>
                <c:formatCode>0.0%</c:formatCode>
                <c:ptCount val="6"/>
                <c:pt idx="0">
                  <c:v>0.26439063120285827</c:v>
                </c:pt>
                <c:pt idx="1">
                  <c:v>0.2687224669603524</c:v>
                </c:pt>
                <c:pt idx="2">
                  <c:v>0.27817993795243018</c:v>
                </c:pt>
                <c:pt idx="3">
                  <c:v>0.26160337552742619</c:v>
                </c:pt>
                <c:pt idx="4">
                  <c:v>0.2066326530612245</c:v>
                </c:pt>
                <c:pt idx="5">
                  <c:v>0.3108108108108108</c:v>
                </c:pt>
              </c:numCache>
            </c:numRef>
          </c:val>
        </c:ser>
        <c:ser>
          <c:idx val="3"/>
          <c:order val="3"/>
          <c:tx>
            <c:strRef>
              <c:f>'IDCREAS Gráfico 9'!$A$16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9'!$B$12:$G$12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9'!$B$16:$G$16</c:f>
              <c:numCache>
                <c:formatCode>0.0%</c:formatCode>
                <c:ptCount val="6"/>
                <c:pt idx="0">
                  <c:v>0.24970226280269947</c:v>
                </c:pt>
                <c:pt idx="1">
                  <c:v>0.30837004405286345</c:v>
                </c:pt>
                <c:pt idx="2">
                  <c:v>0.23888314374353672</c:v>
                </c:pt>
                <c:pt idx="3">
                  <c:v>0.2419127988748242</c:v>
                </c:pt>
                <c:pt idx="4">
                  <c:v>0.26530612244897961</c:v>
                </c:pt>
                <c:pt idx="5">
                  <c:v>0.23423423423423423</c:v>
                </c:pt>
              </c:numCache>
            </c:numRef>
          </c:val>
        </c:ser>
        <c:ser>
          <c:idx val="4"/>
          <c:order val="4"/>
          <c:tx>
            <c:strRef>
              <c:f>'IDCREAS Gráfico 9'!$A$17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9'!$B$12:$G$12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9'!$B$17:$G$17</c:f>
              <c:numCache>
                <c:formatCode>0.0%</c:formatCode>
                <c:ptCount val="6"/>
                <c:pt idx="0">
                  <c:v>0.13060738388249304</c:v>
                </c:pt>
                <c:pt idx="1">
                  <c:v>7.9295154185022032E-2</c:v>
                </c:pt>
                <c:pt idx="2">
                  <c:v>0.1623578076525336</c:v>
                </c:pt>
                <c:pt idx="3">
                  <c:v>0.12517580872011252</c:v>
                </c:pt>
                <c:pt idx="4">
                  <c:v>0.125</c:v>
                </c:pt>
                <c:pt idx="5">
                  <c:v>7.2072072072072071E-2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806976"/>
        <c:axId val="301807536"/>
      </c:barChart>
      <c:catAx>
        <c:axId val="3018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807536"/>
        <c:crosses val="autoZero"/>
        <c:auto val="1"/>
        <c:lblAlgn val="ctr"/>
        <c:lblOffset val="100"/>
        <c:noMultiLvlLbl val="0"/>
      </c:catAx>
      <c:valAx>
        <c:axId val="30180753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3018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'IDCREAS Gráfico 10'!$B$4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10'!$A$5:$A$17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'IDCREAS Gráfico 10'!$B$5:$B$17</c:f>
              <c:numCache>
                <c:formatCode>###0</c:formatCode>
                <c:ptCount val="13"/>
                <c:pt idx="0">
                  <c:v>6</c:v>
                </c:pt>
                <c:pt idx="1">
                  <c:v>39</c:v>
                </c:pt>
                <c:pt idx="2">
                  <c:v>107</c:v>
                </c:pt>
                <c:pt idx="3">
                  <c:v>210</c:v>
                </c:pt>
                <c:pt idx="4">
                  <c:v>278</c:v>
                </c:pt>
                <c:pt idx="5">
                  <c:v>326</c:v>
                </c:pt>
                <c:pt idx="6">
                  <c:v>370</c:v>
                </c:pt>
                <c:pt idx="7">
                  <c:v>333</c:v>
                </c:pt>
                <c:pt idx="8">
                  <c:v>287</c:v>
                </c:pt>
                <c:pt idx="9">
                  <c:v>222</c:v>
                </c:pt>
                <c:pt idx="10">
                  <c:v>109</c:v>
                </c:pt>
                <c:pt idx="11">
                  <c:v>64</c:v>
                </c:pt>
                <c:pt idx="1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'IDCREAS Gráfico 10'!$C$4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10'!$A$5:$A$17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'IDCREAS Gráfico 10'!$C$5:$C$17</c:f>
              <c:numCache>
                <c:formatCode>###0</c:formatCode>
                <c:ptCount val="13"/>
                <c:pt idx="0">
                  <c:v>5</c:v>
                </c:pt>
                <c:pt idx="1">
                  <c:v>43</c:v>
                </c:pt>
                <c:pt idx="2">
                  <c:v>88</c:v>
                </c:pt>
                <c:pt idx="3">
                  <c:v>163</c:v>
                </c:pt>
                <c:pt idx="4">
                  <c:v>271</c:v>
                </c:pt>
                <c:pt idx="5">
                  <c:v>343</c:v>
                </c:pt>
                <c:pt idx="6">
                  <c:v>392</c:v>
                </c:pt>
                <c:pt idx="7">
                  <c:v>374</c:v>
                </c:pt>
                <c:pt idx="8">
                  <c:v>293</c:v>
                </c:pt>
                <c:pt idx="9">
                  <c:v>241</c:v>
                </c:pt>
                <c:pt idx="10">
                  <c:v>125</c:v>
                </c:pt>
                <c:pt idx="11">
                  <c:v>73</c:v>
                </c:pt>
                <c:pt idx="12">
                  <c:v>24</c:v>
                </c:pt>
              </c:numCache>
            </c:numRef>
          </c:val>
        </c:ser>
        <c:ser>
          <c:idx val="2"/>
          <c:order val="2"/>
          <c:tx>
            <c:strRef>
              <c:f>'IDCREAS Gráfico 10'!$D$4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10'!$A$5:$A$17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'IDCREAS Gráfico 10'!$D$5:$D$17</c:f>
              <c:numCache>
                <c:formatCode>###0</c:formatCode>
                <c:ptCount val="13"/>
                <c:pt idx="0">
                  <c:v>10</c:v>
                </c:pt>
                <c:pt idx="1">
                  <c:v>35</c:v>
                </c:pt>
                <c:pt idx="2">
                  <c:v>102</c:v>
                </c:pt>
                <c:pt idx="3">
                  <c:v>184</c:v>
                </c:pt>
                <c:pt idx="4">
                  <c:v>255</c:v>
                </c:pt>
                <c:pt idx="5">
                  <c:v>332</c:v>
                </c:pt>
                <c:pt idx="6">
                  <c:v>381</c:v>
                </c:pt>
                <c:pt idx="7">
                  <c:v>381</c:v>
                </c:pt>
                <c:pt idx="8">
                  <c:v>341</c:v>
                </c:pt>
                <c:pt idx="9">
                  <c:v>239</c:v>
                </c:pt>
                <c:pt idx="10">
                  <c:v>155</c:v>
                </c:pt>
                <c:pt idx="11">
                  <c:v>74</c:v>
                </c:pt>
                <c:pt idx="12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254976"/>
        <c:axId val="301255536"/>
      </c:barChart>
      <c:catAx>
        <c:axId val="3012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255536"/>
        <c:crosses val="autoZero"/>
        <c:auto val="1"/>
        <c:lblAlgn val="ctr"/>
        <c:lblOffset val="100"/>
        <c:noMultiLvlLbl val="0"/>
      </c:catAx>
      <c:valAx>
        <c:axId val="301255536"/>
        <c:scaling>
          <c:orientation val="minMax"/>
        </c:scaling>
        <c:delete val="1"/>
        <c:axPos val="l"/>
        <c:numFmt formatCode="###0" sourceLinked="1"/>
        <c:majorTickMark val="none"/>
        <c:minorTickMark val="none"/>
        <c:tickLblPos val="nextTo"/>
        <c:crossAx val="3012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'IDCREAS Gráfico 11'!$A$22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162754303599384E-2"/>
                  <c:y val="-1.00857286938981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5727699530516465E-2"/>
                  <c:y val="-6.051437216338880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5727699530516437E-2"/>
                  <c:y val="-1.21028744326777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2597809076682373E-2"/>
                  <c:y val="-1.00857286938981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422535211267609E-2"/>
                  <c:y val="-8.06858295511865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416275430359937E-2"/>
                  <c:y val="-8.068582955118508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11'!$B$22:$G$22</c:f>
              <c:numCache>
                <c:formatCode>0.0%</c:formatCode>
                <c:ptCount val="6"/>
                <c:pt idx="0">
                  <c:v>3.9698292973402143E-3</c:v>
                </c:pt>
                <c:pt idx="1">
                  <c:v>8.8105726872246704E-3</c:v>
                </c:pt>
                <c:pt idx="2">
                  <c:v>2.0682523267838678E-3</c:v>
                </c:pt>
                <c:pt idx="3">
                  <c:v>4.2194092827004216E-3</c:v>
                </c:pt>
                <c:pt idx="4">
                  <c:v>5.1020408163265302E-3</c:v>
                </c:pt>
                <c:pt idx="5">
                  <c:v>4.5045045045045045E-3</c:v>
                </c:pt>
              </c:numCache>
            </c:numRef>
          </c:val>
        </c:ser>
        <c:ser>
          <c:idx val="1"/>
          <c:order val="1"/>
          <c:tx>
            <c:strRef>
              <c:f>'IDCREAS Gráfico 11'!$A$23</c:f>
              <c:strCache>
                <c:ptCount val="1"/>
                <c:pt idx="0">
                  <c:v>1,33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16275430359937E-2"/>
                  <c:y val="-2.82400403429147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5727699530516381E-2"/>
                  <c:y val="-1.21028744326777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5.7902973395931145E-2"/>
                  <c:y val="-2.82400403429149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6.416275430359937E-2"/>
                  <c:y val="-1.41200201714573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11'!$B$23:$G$23</c:f>
              <c:numCache>
                <c:formatCode>0.0%</c:formatCode>
                <c:ptCount val="6"/>
                <c:pt idx="0">
                  <c:v>1.3894402540690751E-2</c:v>
                </c:pt>
                <c:pt idx="1">
                  <c:v>1.3215859030837005E-2</c:v>
                </c:pt>
                <c:pt idx="2">
                  <c:v>1.1375387797311272E-2</c:v>
                </c:pt>
                <c:pt idx="3">
                  <c:v>9.8452883263009851E-3</c:v>
                </c:pt>
                <c:pt idx="4">
                  <c:v>3.0612244897959183E-2</c:v>
                </c:pt>
                <c:pt idx="5">
                  <c:v>9.0090090090090089E-3</c:v>
                </c:pt>
              </c:numCache>
            </c:numRef>
          </c:val>
        </c:ser>
        <c:ser>
          <c:idx val="2"/>
          <c:order val="2"/>
          <c:tx>
            <c:strRef>
              <c:f>'IDCREAS Gráfico 11'!$A$24</c:f>
              <c:strCache>
                <c:ptCount val="1"/>
                <c:pt idx="0">
                  <c:v>1,67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11'!$B$24:$G$24</c:f>
              <c:numCache>
                <c:formatCode>0.0%</c:formatCode>
                <c:ptCount val="6"/>
                <c:pt idx="0">
                  <c:v>4.0492258832870186E-2</c:v>
                </c:pt>
                <c:pt idx="1">
                  <c:v>6.6079295154185022E-2</c:v>
                </c:pt>
                <c:pt idx="2">
                  <c:v>3.5160289555325748E-2</c:v>
                </c:pt>
                <c:pt idx="3">
                  <c:v>3.0942334739803096E-2</c:v>
                </c:pt>
                <c:pt idx="4">
                  <c:v>4.336734693877551E-2</c:v>
                </c:pt>
                <c:pt idx="5">
                  <c:v>6.3063063063063057E-2</c:v>
                </c:pt>
              </c:numCache>
            </c:numRef>
          </c:val>
        </c:ser>
        <c:ser>
          <c:idx val="3"/>
          <c:order val="3"/>
          <c:tx>
            <c:strRef>
              <c:f>'IDCREAS Gráfico 11'!$A$25</c:f>
              <c:strCache>
                <c:ptCount val="1"/>
                <c:pt idx="0">
                  <c:v>2,00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11'!$B$25:$G$25</c:f>
              <c:numCache>
                <c:formatCode>0.0%</c:formatCode>
                <c:ptCount val="6"/>
                <c:pt idx="0">
                  <c:v>7.3044859071059939E-2</c:v>
                </c:pt>
                <c:pt idx="1">
                  <c:v>6.1674008810572688E-2</c:v>
                </c:pt>
                <c:pt idx="2">
                  <c:v>8.376421923474664E-2</c:v>
                </c:pt>
                <c:pt idx="3">
                  <c:v>5.2039381153305204E-2</c:v>
                </c:pt>
                <c:pt idx="4">
                  <c:v>7.6530612244897961E-2</c:v>
                </c:pt>
                <c:pt idx="5">
                  <c:v>9.90990990990991E-2</c:v>
                </c:pt>
              </c:numCache>
            </c:numRef>
          </c:val>
        </c:ser>
        <c:ser>
          <c:idx val="4"/>
          <c:order val="4"/>
          <c:tx>
            <c:strRef>
              <c:f>'IDCREAS Gráfico 11'!$A$26</c:f>
              <c:strCache>
                <c:ptCount val="1"/>
                <c:pt idx="0">
                  <c:v>2,33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11'!$B$26:$G$26</c:f>
              <c:numCache>
                <c:formatCode>0.0%</c:formatCode>
                <c:ptCount val="6"/>
                <c:pt idx="0">
                  <c:v>0.10123064708217547</c:v>
                </c:pt>
                <c:pt idx="1">
                  <c:v>0.12334801762114538</c:v>
                </c:pt>
                <c:pt idx="2">
                  <c:v>0.11375387797311272</c:v>
                </c:pt>
                <c:pt idx="3">
                  <c:v>8.7201125175808719E-2</c:v>
                </c:pt>
                <c:pt idx="4">
                  <c:v>7.9081632653061229E-2</c:v>
                </c:pt>
                <c:pt idx="5">
                  <c:v>0.10810810810810811</c:v>
                </c:pt>
              </c:numCache>
            </c:numRef>
          </c:val>
        </c:ser>
        <c:ser>
          <c:idx val="5"/>
          <c:order val="5"/>
          <c:tx>
            <c:strRef>
              <c:f>'IDCREAS Gráfico 11'!$A$27</c:f>
              <c:strCache>
                <c:ptCount val="1"/>
                <c:pt idx="0">
                  <c:v>2,67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11'!$B$27:$G$27</c:f>
              <c:numCache>
                <c:formatCode>0.0%</c:formatCode>
                <c:ptCount val="6"/>
                <c:pt idx="0">
                  <c:v>0.13179833267169511</c:v>
                </c:pt>
                <c:pt idx="1">
                  <c:v>0.1762114537444934</c:v>
                </c:pt>
                <c:pt idx="2">
                  <c:v>0.12099276111685625</c:v>
                </c:pt>
                <c:pt idx="3">
                  <c:v>0.12236286919831224</c:v>
                </c:pt>
                <c:pt idx="4">
                  <c:v>0.14540816326530612</c:v>
                </c:pt>
                <c:pt idx="5">
                  <c:v>0.13963963963963963</c:v>
                </c:pt>
              </c:numCache>
            </c:numRef>
          </c:val>
        </c:ser>
        <c:ser>
          <c:idx val="6"/>
          <c:order val="6"/>
          <c:tx>
            <c:strRef>
              <c:f>'IDCREAS Gráfico 11'!$A$28</c:f>
              <c:strCache>
                <c:ptCount val="1"/>
                <c:pt idx="0">
                  <c:v>3,00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11'!$B$28:$G$28</c:f>
              <c:numCache>
                <c:formatCode>0.0%</c:formatCode>
                <c:ptCount val="6"/>
                <c:pt idx="0">
                  <c:v>0.15125049622866216</c:v>
                </c:pt>
                <c:pt idx="1">
                  <c:v>0.1762114537444934</c:v>
                </c:pt>
                <c:pt idx="2">
                  <c:v>0.14994829369183041</c:v>
                </c:pt>
                <c:pt idx="3">
                  <c:v>0.15330520393811534</c:v>
                </c:pt>
                <c:pt idx="4">
                  <c:v>0.14285714285714285</c:v>
                </c:pt>
                <c:pt idx="5">
                  <c:v>0.13963963963963963</c:v>
                </c:pt>
              </c:numCache>
            </c:numRef>
          </c:val>
        </c:ser>
        <c:ser>
          <c:idx val="7"/>
          <c:order val="7"/>
          <c:tx>
            <c:strRef>
              <c:f>'IDCREAS Gráfico 11'!$A$29</c:f>
              <c:strCache>
                <c:ptCount val="1"/>
                <c:pt idx="0">
                  <c:v>3,33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11'!$B$29:$G$29</c:f>
              <c:numCache>
                <c:formatCode>0.0%</c:formatCode>
                <c:ptCount val="6"/>
                <c:pt idx="0">
                  <c:v>0.15125049622866216</c:v>
                </c:pt>
                <c:pt idx="1">
                  <c:v>0.13656387665198239</c:v>
                </c:pt>
                <c:pt idx="2">
                  <c:v>0.13236814891416754</c:v>
                </c:pt>
                <c:pt idx="3">
                  <c:v>0.17580872011251758</c:v>
                </c:pt>
                <c:pt idx="4">
                  <c:v>0.15561224489795919</c:v>
                </c:pt>
                <c:pt idx="5">
                  <c:v>0.16216216216216217</c:v>
                </c:pt>
              </c:numCache>
            </c:numRef>
          </c:val>
        </c:ser>
        <c:ser>
          <c:idx val="8"/>
          <c:order val="8"/>
          <c:tx>
            <c:strRef>
              <c:f>'IDCREAS Gráfico 11'!$A$30</c:f>
              <c:strCache>
                <c:ptCount val="1"/>
                <c:pt idx="0">
                  <c:v>3,67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11'!$B$30:$G$30</c:f>
              <c:numCache>
                <c:formatCode>0.0%</c:formatCode>
                <c:ptCount val="6"/>
                <c:pt idx="0">
                  <c:v>0.13537117903930132</c:v>
                </c:pt>
                <c:pt idx="1">
                  <c:v>0.13656387665198239</c:v>
                </c:pt>
                <c:pt idx="2">
                  <c:v>0.12719751809720786</c:v>
                </c:pt>
                <c:pt idx="3">
                  <c:v>0.14345991561181434</c:v>
                </c:pt>
                <c:pt idx="4">
                  <c:v>0.13775510204081631</c:v>
                </c:pt>
                <c:pt idx="5">
                  <c:v>0.13963963963963963</c:v>
                </c:pt>
              </c:numCache>
            </c:numRef>
          </c:val>
        </c:ser>
        <c:ser>
          <c:idx val="9"/>
          <c:order val="9"/>
          <c:tx>
            <c:strRef>
              <c:f>'IDCREAS Gráfico 11'!$A$31</c:f>
              <c:strCache>
                <c:ptCount val="1"/>
                <c:pt idx="0">
                  <c:v>4,00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11'!$B$31:$G$31</c:f>
              <c:numCache>
                <c:formatCode>0.0%</c:formatCode>
                <c:ptCount val="6"/>
                <c:pt idx="0">
                  <c:v>9.4878920206431128E-2</c:v>
                </c:pt>
                <c:pt idx="1">
                  <c:v>4.8458149779735685E-2</c:v>
                </c:pt>
                <c:pt idx="2">
                  <c:v>0.10031023784901758</c:v>
                </c:pt>
                <c:pt idx="3">
                  <c:v>0.11251758087201125</c:v>
                </c:pt>
                <c:pt idx="4">
                  <c:v>9.6938775510204078E-2</c:v>
                </c:pt>
                <c:pt idx="5">
                  <c:v>5.8558558558558557E-2</c:v>
                </c:pt>
              </c:numCache>
            </c:numRef>
          </c:val>
        </c:ser>
        <c:ser>
          <c:idx val="10"/>
          <c:order val="10"/>
          <c:tx>
            <c:strRef>
              <c:f>'IDCREAS Gráfico 11'!$A$32</c:f>
              <c:strCache>
                <c:ptCount val="1"/>
                <c:pt idx="0">
                  <c:v>4,33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11'!$B$32:$G$32</c:f>
              <c:numCache>
                <c:formatCode>0.0%</c:formatCode>
                <c:ptCount val="6"/>
                <c:pt idx="0">
                  <c:v>6.1532354108773321E-2</c:v>
                </c:pt>
                <c:pt idx="1">
                  <c:v>3.0837004405286344E-2</c:v>
                </c:pt>
                <c:pt idx="2">
                  <c:v>8.2730093071354704E-2</c:v>
                </c:pt>
                <c:pt idx="3">
                  <c:v>5.7665260196905765E-2</c:v>
                </c:pt>
                <c:pt idx="4">
                  <c:v>3.826530612244898E-2</c:v>
                </c:pt>
                <c:pt idx="5">
                  <c:v>5.4054054054054057E-2</c:v>
                </c:pt>
              </c:numCache>
            </c:numRef>
          </c:val>
        </c:ser>
        <c:ser>
          <c:idx val="11"/>
          <c:order val="11"/>
          <c:tx>
            <c:strRef>
              <c:f>'IDCREAS Gráfico 11'!$A$33</c:f>
              <c:strCache>
                <c:ptCount val="1"/>
                <c:pt idx="0">
                  <c:v>4,67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11'!$B$33:$G$33</c:f>
              <c:numCache>
                <c:formatCode>0.0%</c:formatCode>
                <c:ptCount val="6"/>
                <c:pt idx="0">
                  <c:v>2.9376736800317587E-2</c:v>
                </c:pt>
                <c:pt idx="1">
                  <c:v>1.3215859030837005E-2</c:v>
                </c:pt>
                <c:pt idx="2">
                  <c:v>3.3092037228541885E-2</c:v>
                </c:pt>
                <c:pt idx="3">
                  <c:v>3.2348804500703238E-2</c:v>
                </c:pt>
                <c:pt idx="4">
                  <c:v>3.0612244897959183E-2</c:v>
                </c:pt>
                <c:pt idx="5">
                  <c:v>1.8018018018018018E-2</c:v>
                </c:pt>
              </c:numCache>
            </c:numRef>
          </c:val>
        </c:ser>
        <c:ser>
          <c:idx val="12"/>
          <c:order val="12"/>
          <c:tx>
            <c:strRef>
              <c:f>'IDCREAS Gráfico 11'!$A$34</c:f>
              <c:strCache>
                <c:ptCount val="1"/>
                <c:pt idx="0">
                  <c:v>5,00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11'!$B$21:$G$21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'IDCREAS Gráfico 11'!$B$34:$G$34</c:f>
              <c:numCache>
                <c:formatCode>0.0%</c:formatCode>
                <c:ptCount val="6"/>
                <c:pt idx="0">
                  <c:v>1.1909487892020643E-2</c:v>
                </c:pt>
                <c:pt idx="1">
                  <c:v>8.8105726872246704E-3</c:v>
                </c:pt>
                <c:pt idx="2">
                  <c:v>7.2388831437435368E-3</c:v>
                </c:pt>
                <c:pt idx="3">
                  <c:v>1.8284106891701828E-2</c:v>
                </c:pt>
                <c:pt idx="4">
                  <c:v>1.7857142857142856E-2</c:v>
                </c:pt>
                <c:pt idx="5">
                  <c:v>4.5045045045045045E-3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584352"/>
        <c:axId val="484584912"/>
      </c:barChart>
      <c:catAx>
        <c:axId val="4845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584912"/>
        <c:crosses val="autoZero"/>
        <c:auto val="1"/>
        <c:lblAlgn val="ctr"/>
        <c:lblOffset val="100"/>
        <c:noMultiLvlLbl val="0"/>
      </c:catAx>
      <c:valAx>
        <c:axId val="484584912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4845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'IDCREAS Gráfico 12'!$A$24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744816586921854E-2"/>
                  <c:y val="-1.17302052785923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3365231259968106E-2"/>
                  <c:y val="-1.95503421309872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9744816586921854E-2"/>
                  <c:y val="-1.56402737047898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12'!$B$24:$F$24</c:f>
              <c:numCache>
                <c:formatCode>0.0%</c:formatCode>
                <c:ptCount val="5"/>
                <c:pt idx="0">
                  <c:v>1.0101010101010102E-2</c:v>
                </c:pt>
                <c:pt idx="1">
                  <c:v>2.0408163265306124E-3</c:v>
                </c:pt>
                <c:pt idx="3">
                  <c:v>2.617801047120419E-3</c:v>
                </c:pt>
              </c:numCache>
            </c:numRef>
          </c:val>
        </c:ser>
        <c:ser>
          <c:idx val="1"/>
          <c:order val="1"/>
          <c:tx>
            <c:strRef>
              <c:f>'IDCREAS Gráfico 12'!$A$25</c:f>
              <c:strCache>
                <c:ptCount val="1"/>
                <c:pt idx="0">
                  <c:v>1,33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3365231259968161E-2"/>
                  <c:y val="-2.34604105571847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12'!$B$25:$F$25</c:f>
              <c:numCache>
                <c:formatCode>0.0%</c:formatCode>
                <c:ptCount val="5"/>
                <c:pt idx="0">
                  <c:v>1.875901875901876E-2</c:v>
                </c:pt>
                <c:pt idx="1">
                  <c:v>1.3265306122448979E-2</c:v>
                </c:pt>
                <c:pt idx="2">
                  <c:v>6.0422960725075529E-3</c:v>
                </c:pt>
                <c:pt idx="3">
                  <c:v>1.832460732984293E-2</c:v>
                </c:pt>
              </c:numCache>
            </c:numRef>
          </c:val>
        </c:ser>
        <c:ser>
          <c:idx val="2"/>
          <c:order val="2"/>
          <c:tx>
            <c:strRef>
              <c:f>'IDCREAS Gráfico 12'!$A$26</c:f>
              <c:strCache>
                <c:ptCount val="1"/>
                <c:pt idx="0">
                  <c:v>1,67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7.4960127591706532E-2"/>
                  <c:y val="-1.75953079178887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12'!$B$26:$F$26</c:f>
              <c:numCache>
                <c:formatCode>0.0%</c:formatCode>
                <c:ptCount val="5"/>
                <c:pt idx="0">
                  <c:v>8.3694083694083696E-2</c:v>
                </c:pt>
                <c:pt idx="1">
                  <c:v>3.1632653061224487E-2</c:v>
                </c:pt>
                <c:pt idx="2">
                  <c:v>1.5105740181268883E-2</c:v>
                </c:pt>
                <c:pt idx="3">
                  <c:v>1.832460732984293E-2</c:v>
                </c:pt>
                <c:pt idx="4">
                  <c:v>7.5187969924812026E-3</c:v>
                </c:pt>
              </c:numCache>
            </c:numRef>
          </c:val>
        </c:ser>
        <c:ser>
          <c:idx val="3"/>
          <c:order val="3"/>
          <c:tx>
            <c:strRef>
              <c:f>'IDCREAS Gráfico 12'!$A$27</c:f>
              <c:strCache>
                <c:ptCount val="1"/>
                <c:pt idx="0">
                  <c:v>2,00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12'!$B$27:$F$27</c:f>
              <c:numCache>
                <c:formatCode>0.0%</c:formatCode>
                <c:ptCount val="5"/>
                <c:pt idx="0">
                  <c:v>0.1111111111111111</c:v>
                </c:pt>
                <c:pt idx="1">
                  <c:v>7.040816326530612E-2</c:v>
                </c:pt>
                <c:pt idx="2">
                  <c:v>4.5317220543806644E-2</c:v>
                </c:pt>
                <c:pt idx="3">
                  <c:v>5.2356020942408377E-2</c:v>
                </c:pt>
                <c:pt idx="4">
                  <c:v>2.2556390977443608E-2</c:v>
                </c:pt>
              </c:numCache>
            </c:numRef>
          </c:val>
        </c:ser>
        <c:ser>
          <c:idx val="4"/>
          <c:order val="4"/>
          <c:tx>
            <c:strRef>
              <c:f>'IDCREAS Gráfico 12'!$A$28</c:f>
              <c:strCache>
                <c:ptCount val="1"/>
                <c:pt idx="0">
                  <c:v>2,33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12'!$B$28:$F$28</c:f>
              <c:numCache>
                <c:formatCode>0.0%</c:formatCode>
                <c:ptCount val="5"/>
                <c:pt idx="0">
                  <c:v>0.12265512265512266</c:v>
                </c:pt>
                <c:pt idx="1">
                  <c:v>9.4897959183673469E-2</c:v>
                </c:pt>
                <c:pt idx="2">
                  <c:v>6.9486404833836862E-2</c:v>
                </c:pt>
                <c:pt idx="3">
                  <c:v>0.11780104712041885</c:v>
                </c:pt>
                <c:pt idx="4">
                  <c:v>6.7669172932330823E-2</c:v>
                </c:pt>
              </c:numCache>
            </c:numRef>
          </c:val>
        </c:ser>
        <c:ser>
          <c:idx val="5"/>
          <c:order val="5"/>
          <c:tx>
            <c:strRef>
              <c:f>'IDCREAS Gráfico 12'!$A$29</c:f>
              <c:strCache>
                <c:ptCount val="1"/>
                <c:pt idx="0">
                  <c:v>2,67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12'!$B$29:$F$29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0.1306122448979592</c:v>
                </c:pt>
                <c:pt idx="2">
                  <c:v>0.11178247734138973</c:v>
                </c:pt>
                <c:pt idx="3">
                  <c:v>0.12827225130890052</c:v>
                </c:pt>
                <c:pt idx="4">
                  <c:v>0.14285714285714285</c:v>
                </c:pt>
              </c:numCache>
            </c:numRef>
          </c:val>
        </c:ser>
        <c:ser>
          <c:idx val="6"/>
          <c:order val="6"/>
          <c:tx>
            <c:strRef>
              <c:f>'IDCREAS Gráfico 12'!$A$30</c:f>
              <c:strCache>
                <c:ptCount val="1"/>
                <c:pt idx="0">
                  <c:v>3,00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12'!$B$30:$F$30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0.13877551020408163</c:v>
                </c:pt>
                <c:pt idx="2">
                  <c:v>0.15709969788519637</c:v>
                </c:pt>
                <c:pt idx="3">
                  <c:v>0.1806282722513089</c:v>
                </c:pt>
                <c:pt idx="4">
                  <c:v>0.18796992481203006</c:v>
                </c:pt>
              </c:numCache>
            </c:numRef>
          </c:val>
        </c:ser>
        <c:ser>
          <c:idx val="7"/>
          <c:order val="7"/>
          <c:tx>
            <c:strRef>
              <c:f>'IDCREAS Gráfico 12'!$A$31</c:f>
              <c:strCache>
                <c:ptCount val="1"/>
                <c:pt idx="0">
                  <c:v>3,33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12'!$B$31:$F$31</c:f>
              <c:numCache>
                <c:formatCode>0.0%</c:formatCode>
                <c:ptCount val="5"/>
                <c:pt idx="0">
                  <c:v>0.11832611832611832</c:v>
                </c:pt>
                <c:pt idx="1">
                  <c:v>0.14591836734693878</c:v>
                </c:pt>
                <c:pt idx="2">
                  <c:v>0.16616314199395771</c:v>
                </c:pt>
                <c:pt idx="3">
                  <c:v>0.17801047120418848</c:v>
                </c:pt>
                <c:pt idx="4">
                  <c:v>0.24812030075187969</c:v>
                </c:pt>
              </c:numCache>
            </c:numRef>
          </c:val>
        </c:ser>
        <c:ser>
          <c:idx val="8"/>
          <c:order val="8"/>
          <c:tx>
            <c:strRef>
              <c:f>'IDCREAS Gráfico 12'!$A$32</c:f>
              <c:strCache>
                <c:ptCount val="1"/>
                <c:pt idx="0">
                  <c:v>3,67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12'!$B$32:$F$32</c:f>
              <c:numCache>
                <c:formatCode>0.0%</c:formatCode>
                <c:ptCount val="5"/>
                <c:pt idx="0">
                  <c:v>0.12987012987012986</c:v>
                </c:pt>
                <c:pt idx="1">
                  <c:v>0.1306122448979592</c:v>
                </c:pt>
                <c:pt idx="2">
                  <c:v>0.17220543806646527</c:v>
                </c:pt>
                <c:pt idx="3">
                  <c:v>0.11518324607329843</c:v>
                </c:pt>
                <c:pt idx="4">
                  <c:v>0.16541353383458646</c:v>
                </c:pt>
              </c:numCache>
            </c:numRef>
          </c:val>
        </c:ser>
        <c:ser>
          <c:idx val="9"/>
          <c:order val="9"/>
          <c:tx>
            <c:strRef>
              <c:f>'IDCREAS Gráfico 12'!$A$33</c:f>
              <c:strCache>
                <c:ptCount val="1"/>
                <c:pt idx="0">
                  <c:v>4,00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12'!$B$33:$F$33</c:f>
              <c:numCache>
                <c:formatCode>0.0%</c:formatCode>
                <c:ptCount val="5"/>
                <c:pt idx="0">
                  <c:v>7.0707070707070704E-2</c:v>
                </c:pt>
                <c:pt idx="1">
                  <c:v>0.10612244897959183</c:v>
                </c:pt>
                <c:pt idx="2">
                  <c:v>0.12688821752265861</c:v>
                </c:pt>
                <c:pt idx="3">
                  <c:v>8.9005235602094238E-2</c:v>
                </c:pt>
                <c:pt idx="4">
                  <c:v>7.5187969924812026E-2</c:v>
                </c:pt>
              </c:numCache>
            </c:numRef>
          </c:val>
        </c:ser>
        <c:ser>
          <c:idx val="10"/>
          <c:order val="10"/>
          <c:tx>
            <c:strRef>
              <c:f>'IDCREAS Gráfico 12'!$A$34</c:f>
              <c:strCache>
                <c:ptCount val="1"/>
                <c:pt idx="0">
                  <c:v>4,33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12'!$B$34:$F$34</c:f>
              <c:numCache>
                <c:formatCode>0.0%</c:formatCode>
                <c:ptCount val="5"/>
                <c:pt idx="0">
                  <c:v>3.0303030303030304E-2</c:v>
                </c:pt>
                <c:pt idx="1">
                  <c:v>8.3673469387755106E-2</c:v>
                </c:pt>
                <c:pt idx="2">
                  <c:v>6.3444108761329304E-2</c:v>
                </c:pt>
                <c:pt idx="3">
                  <c:v>6.5445026178010471E-2</c:v>
                </c:pt>
                <c:pt idx="4">
                  <c:v>4.5112781954887216E-2</c:v>
                </c:pt>
              </c:numCache>
            </c:numRef>
          </c:val>
        </c:ser>
        <c:ser>
          <c:idx val="11"/>
          <c:order val="11"/>
          <c:tx>
            <c:strRef>
              <c:f>'IDCREAS Gráfico 12'!$A$35</c:f>
              <c:strCache>
                <c:ptCount val="1"/>
                <c:pt idx="0">
                  <c:v>4,67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12'!$B$35:$F$35</c:f>
              <c:numCache>
                <c:formatCode>0.0%</c:formatCode>
                <c:ptCount val="5"/>
                <c:pt idx="0">
                  <c:v>1.5873015873015872E-2</c:v>
                </c:pt>
                <c:pt idx="1">
                  <c:v>3.6734693877551024E-2</c:v>
                </c:pt>
                <c:pt idx="2">
                  <c:v>5.1359516616314202E-2</c:v>
                </c:pt>
                <c:pt idx="3">
                  <c:v>1.5706806282722512E-2</c:v>
                </c:pt>
                <c:pt idx="4">
                  <c:v>3.007518796992481E-2</c:v>
                </c:pt>
              </c:numCache>
            </c:numRef>
          </c:val>
        </c:ser>
        <c:ser>
          <c:idx val="12"/>
          <c:order val="12"/>
          <c:tx>
            <c:strRef>
              <c:f>'IDCREAS Gráfico 12'!$A$36</c:f>
              <c:strCache>
                <c:ptCount val="1"/>
                <c:pt idx="0">
                  <c:v>5,00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820136852394918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12'!$B$23:$F$23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'IDCREAS Gráfico 12'!$B$36:$F$36</c:f>
              <c:numCache>
                <c:formatCode>0.0%</c:formatCode>
                <c:ptCount val="5"/>
                <c:pt idx="0">
                  <c:v>2.886002886002886E-3</c:v>
                </c:pt>
                <c:pt idx="1">
                  <c:v>1.5306122448979591E-2</c:v>
                </c:pt>
                <c:pt idx="2">
                  <c:v>1.5105740181268883E-2</c:v>
                </c:pt>
                <c:pt idx="3">
                  <c:v>1.832460732984293E-2</c:v>
                </c:pt>
                <c:pt idx="4">
                  <c:v>7.5187969924812026E-3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6885536"/>
        <c:axId val="486886096"/>
      </c:barChart>
      <c:catAx>
        <c:axId val="4868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886096"/>
        <c:crosses val="autoZero"/>
        <c:auto val="1"/>
        <c:lblAlgn val="ctr"/>
        <c:lblOffset val="100"/>
        <c:noMultiLvlLbl val="0"/>
      </c:catAx>
      <c:valAx>
        <c:axId val="486886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868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'IDConselhos Gráfico 13'!$A$13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13'!$B$12:$G$12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13'!$B$13:$G$13</c:f>
              <c:numCache>
                <c:formatCode>0.0%</c:formatCode>
                <c:ptCount val="6"/>
                <c:pt idx="0">
                  <c:v>0.13006157865273371</c:v>
                </c:pt>
                <c:pt idx="1">
                  <c:v>8.0568720379146919E-2</c:v>
                </c:pt>
                <c:pt idx="2">
                  <c:v>8.1127733026467197E-2</c:v>
                </c:pt>
                <c:pt idx="3">
                  <c:v>0.16449410304158907</c:v>
                </c:pt>
                <c:pt idx="4">
                  <c:v>0.16956521739130434</c:v>
                </c:pt>
                <c:pt idx="5">
                  <c:v>0.14155251141552511</c:v>
                </c:pt>
              </c:numCache>
            </c:numRef>
          </c:val>
        </c:ser>
        <c:ser>
          <c:idx val="1"/>
          <c:order val="1"/>
          <c:tx>
            <c:strRef>
              <c:f>'IDConselhos Gráfico 13'!$A$14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13'!$B$12:$G$12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13'!$B$14:$G$14</c:f>
              <c:numCache>
                <c:formatCode>0.0%</c:formatCode>
                <c:ptCount val="6"/>
                <c:pt idx="0">
                  <c:v>0.2451949990669901</c:v>
                </c:pt>
                <c:pt idx="1">
                  <c:v>0.37203791469194314</c:v>
                </c:pt>
                <c:pt idx="2">
                  <c:v>0.30840046029919449</c:v>
                </c:pt>
                <c:pt idx="3">
                  <c:v>0.19863438857852267</c:v>
                </c:pt>
                <c:pt idx="4">
                  <c:v>0.20347826086956522</c:v>
                </c:pt>
                <c:pt idx="5">
                  <c:v>0.15296803652968036</c:v>
                </c:pt>
              </c:numCache>
            </c:numRef>
          </c:val>
        </c:ser>
        <c:ser>
          <c:idx val="2"/>
          <c:order val="2"/>
          <c:tx>
            <c:strRef>
              <c:f>'IDConselhos Gráfico 13'!$A$15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13'!$B$12:$G$12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13'!$B$15:$G$15</c:f>
              <c:numCache>
                <c:formatCode>0.0%</c:formatCode>
                <c:ptCount val="6"/>
                <c:pt idx="0">
                  <c:v>0.28885986191453628</c:v>
                </c:pt>
                <c:pt idx="1">
                  <c:v>0.13507109004739337</c:v>
                </c:pt>
                <c:pt idx="2">
                  <c:v>0.20425776754890679</c:v>
                </c:pt>
                <c:pt idx="3">
                  <c:v>0.32960893854748602</c:v>
                </c:pt>
                <c:pt idx="4">
                  <c:v>0.43652173913043479</c:v>
                </c:pt>
                <c:pt idx="5">
                  <c:v>0.23515981735159816</c:v>
                </c:pt>
              </c:numCache>
            </c:numRef>
          </c:val>
        </c:ser>
        <c:ser>
          <c:idx val="3"/>
          <c:order val="3"/>
          <c:tx>
            <c:strRef>
              <c:f>'IDConselhos Gráfico 13'!$A$16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13'!$B$12:$G$12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13'!$B$16:$G$16</c:f>
              <c:numCache>
                <c:formatCode>0.0%</c:formatCode>
                <c:ptCount val="6"/>
                <c:pt idx="0">
                  <c:v>0.27299869378615416</c:v>
                </c:pt>
                <c:pt idx="1">
                  <c:v>0.33649289099526064</c:v>
                </c:pt>
                <c:pt idx="2">
                  <c:v>0.31760644418872269</c:v>
                </c:pt>
                <c:pt idx="3">
                  <c:v>0.2532588454376164</c:v>
                </c:pt>
                <c:pt idx="4">
                  <c:v>0.16086956521739129</c:v>
                </c:pt>
                <c:pt idx="5">
                  <c:v>0.40182648401826482</c:v>
                </c:pt>
              </c:numCache>
            </c:numRef>
          </c:val>
        </c:ser>
        <c:ser>
          <c:idx val="4"/>
          <c:order val="4"/>
          <c:tx>
            <c:strRef>
              <c:f>'IDConselhos Gráfico 13'!$A$17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13'!$B$12:$G$12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13'!$B$17:$G$17</c:f>
              <c:numCache>
                <c:formatCode>0.0%</c:formatCode>
                <c:ptCount val="6"/>
                <c:pt idx="0">
                  <c:v>6.2884866579585738E-2</c:v>
                </c:pt>
                <c:pt idx="1">
                  <c:v>7.582938388625593E-2</c:v>
                </c:pt>
                <c:pt idx="2">
                  <c:v>8.8607594936708861E-2</c:v>
                </c:pt>
                <c:pt idx="3">
                  <c:v>5.4003724394785846E-2</c:v>
                </c:pt>
                <c:pt idx="4">
                  <c:v>2.9565217391304348E-2</c:v>
                </c:pt>
                <c:pt idx="5">
                  <c:v>6.8493150684931503E-2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7292768"/>
        <c:axId val="247293328"/>
      </c:barChart>
      <c:catAx>
        <c:axId val="2472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293328"/>
        <c:crosses val="autoZero"/>
        <c:auto val="1"/>
        <c:lblAlgn val="ctr"/>
        <c:lblOffset val="100"/>
        <c:noMultiLvlLbl val="0"/>
      </c:catAx>
      <c:valAx>
        <c:axId val="24729332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2472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'IDConselhos Gráfico 14'!$A$13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14'!$B$12:$G$12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14'!$B$13:$G$13</c:f>
              <c:numCache>
                <c:formatCode>0.0%</c:formatCode>
                <c:ptCount val="6"/>
                <c:pt idx="0">
                  <c:v>0.20526217577906325</c:v>
                </c:pt>
                <c:pt idx="1">
                  <c:v>0.2132701421800948</c:v>
                </c:pt>
                <c:pt idx="2">
                  <c:v>0.21231300345224396</c:v>
                </c:pt>
                <c:pt idx="3">
                  <c:v>0.23339540657976413</c:v>
                </c:pt>
                <c:pt idx="4">
                  <c:v>0.13478260869565217</c:v>
                </c:pt>
                <c:pt idx="5">
                  <c:v>0.25114155251141551</c:v>
                </c:pt>
              </c:numCache>
            </c:numRef>
          </c:val>
        </c:ser>
        <c:ser>
          <c:idx val="1"/>
          <c:order val="1"/>
          <c:tx>
            <c:strRef>
              <c:f>'IDConselhos Gráfico 14'!$A$14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14'!$B$12:$G$12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14'!$B$14:$G$14</c:f>
              <c:numCache>
                <c:formatCode>0.0%</c:formatCode>
                <c:ptCount val="6"/>
                <c:pt idx="0">
                  <c:v>0.20097033028550101</c:v>
                </c:pt>
                <c:pt idx="1">
                  <c:v>0.1895734597156398</c:v>
                </c:pt>
                <c:pt idx="2">
                  <c:v>0.15880322209436135</c:v>
                </c:pt>
                <c:pt idx="3">
                  <c:v>0.21849782743637491</c:v>
                </c:pt>
                <c:pt idx="4">
                  <c:v>0.23826086956521739</c:v>
                </c:pt>
                <c:pt idx="5">
                  <c:v>0.21689497716894976</c:v>
                </c:pt>
              </c:numCache>
            </c:numRef>
          </c:val>
        </c:ser>
        <c:ser>
          <c:idx val="2"/>
          <c:order val="2"/>
          <c:tx>
            <c:strRef>
              <c:f>'IDConselhos Gráfico 14'!$A$15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14'!$B$12:$G$12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14'!$B$15:$G$15</c:f>
              <c:numCache>
                <c:formatCode>0.0%</c:formatCode>
                <c:ptCount val="6"/>
                <c:pt idx="0">
                  <c:v>0.2491136406045904</c:v>
                </c:pt>
                <c:pt idx="1">
                  <c:v>0.26066350710900477</c:v>
                </c:pt>
                <c:pt idx="2">
                  <c:v>0.24395857307249713</c:v>
                </c:pt>
                <c:pt idx="3">
                  <c:v>0.24208566108007448</c:v>
                </c:pt>
                <c:pt idx="4">
                  <c:v>0.26869565217391306</c:v>
                </c:pt>
                <c:pt idx="5">
                  <c:v>0.23287671232876711</c:v>
                </c:pt>
              </c:numCache>
            </c:numRef>
          </c:val>
        </c:ser>
        <c:ser>
          <c:idx val="3"/>
          <c:order val="3"/>
          <c:tx>
            <c:strRef>
              <c:f>'IDConselhos Gráfico 14'!$A$16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14'!$B$12:$G$12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14'!$B$16:$G$16</c:f>
              <c:numCache>
                <c:formatCode>0.0%</c:formatCode>
                <c:ptCount val="6"/>
                <c:pt idx="0">
                  <c:v>0.18081731666355663</c:v>
                </c:pt>
                <c:pt idx="1">
                  <c:v>0.24407582938388625</c:v>
                </c:pt>
                <c:pt idx="2">
                  <c:v>0.22094361334867663</c:v>
                </c:pt>
                <c:pt idx="3">
                  <c:v>0.12352576039726877</c:v>
                </c:pt>
                <c:pt idx="4">
                  <c:v>0.18347826086956523</c:v>
                </c:pt>
                <c:pt idx="5">
                  <c:v>0.16438356164383561</c:v>
                </c:pt>
              </c:numCache>
            </c:numRef>
          </c:val>
        </c:ser>
        <c:ser>
          <c:idx val="4"/>
          <c:order val="4"/>
          <c:tx>
            <c:strRef>
              <c:f>'IDConselhos Gráfico 14'!$A$17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14'!$B$12:$G$12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14'!$B$17:$G$17</c:f>
              <c:numCache>
                <c:formatCode>0.0%</c:formatCode>
                <c:ptCount val="6"/>
                <c:pt idx="0">
                  <c:v>0.16383653666728867</c:v>
                </c:pt>
                <c:pt idx="1">
                  <c:v>9.2417061611374404E-2</c:v>
                </c:pt>
                <c:pt idx="2">
                  <c:v>0.16398158803222093</c:v>
                </c:pt>
                <c:pt idx="3">
                  <c:v>0.18249534450651769</c:v>
                </c:pt>
                <c:pt idx="4">
                  <c:v>0.17478260869565218</c:v>
                </c:pt>
                <c:pt idx="5">
                  <c:v>0.13470319634703196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6276048"/>
        <c:axId val="296276608"/>
      </c:barChart>
      <c:catAx>
        <c:axId val="296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276608"/>
        <c:crosses val="autoZero"/>
        <c:auto val="1"/>
        <c:lblAlgn val="ctr"/>
        <c:lblOffset val="100"/>
        <c:noMultiLvlLbl val="0"/>
      </c:catAx>
      <c:valAx>
        <c:axId val="29627660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2962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'IDConselhos Gráfico 15'!$A$14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15'!$B$13:$G$13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15'!$B$14:$G$14</c:f>
              <c:numCache>
                <c:formatCode>0.0%</c:formatCode>
                <c:ptCount val="6"/>
                <c:pt idx="0">
                  <c:v>0.42731852957641353</c:v>
                </c:pt>
                <c:pt idx="1">
                  <c:v>0.40521327014218012</c:v>
                </c:pt>
                <c:pt idx="2">
                  <c:v>0.46260069044879171</c:v>
                </c:pt>
                <c:pt idx="3">
                  <c:v>0.43140906269397888</c:v>
                </c:pt>
                <c:pt idx="4">
                  <c:v>0.39043478260869563</c:v>
                </c:pt>
                <c:pt idx="5">
                  <c:v>0.3904109589041096</c:v>
                </c:pt>
              </c:numCache>
            </c:numRef>
          </c:val>
        </c:ser>
        <c:ser>
          <c:idx val="1"/>
          <c:order val="1"/>
          <c:tx>
            <c:strRef>
              <c:f>'IDConselhos Gráfico 15'!$A$15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15'!$B$13:$G$13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15'!$B$15:$G$15</c:f>
              <c:numCache>
                <c:formatCode>0.0%</c:formatCode>
                <c:ptCount val="6"/>
                <c:pt idx="0">
                  <c:v>0.25676432170181002</c:v>
                </c:pt>
                <c:pt idx="1">
                  <c:v>0.34834123222748814</c:v>
                </c:pt>
                <c:pt idx="2">
                  <c:v>0.2140391254315305</c:v>
                </c:pt>
                <c:pt idx="3">
                  <c:v>0.29857231533209189</c:v>
                </c:pt>
                <c:pt idx="4">
                  <c:v>0.22782608695652173</c:v>
                </c:pt>
                <c:pt idx="5">
                  <c:v>0.26027397260273971</c:v>
                </c:pt>
              </c:numCache>
            </c:numRef>
          </c:val>
        </c:ser>
        <c:ser>
          <c:idx val="2"/>
          <c:order val="2"/>
          <c:tx>
            <c:strRef>
              <c:f>'IDConselhos Gráfico 15'!$A$16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15'!$B$13:$G$13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15'!$B$16:$G$16</c:f>
              <c:numCache>
                <c:formatCode>0.0%</c:formatCode>
                <c:ptCount val="6"/>
                <c:pt idx="0">
                  <c:v>9.2741183056540402E-2</c:v>
                </c:pt>
                <c:pt idx="1">
                  <c:v>0.12559241706161137</c:v>
                </c:pt>
                <c:pt idx="2">
                  <c:v>8.4579976985040273E-2</c:v>
                </c:pt>
                <c:pt idx="3">
                  <c:v>7.0142768466790809E-2</c:v>
                </c:pt>
                <c:pt idx="4">
                  <c:v>0.11391304347826087</c:v>
                </c:pt>
                <c:pt idx="5">
                  <c:v>0.12100456621004566</c:v>
                </c:pt>
              </c:numCache>
            </c:numRef>
          </c:val>
        </c:ser>
        <c:ser>
          <c:idx val="3"/>
          <c:order val="3"/>
          <c:tx>
            <c:strRef>
              <c:f>'IDConselhos Gráfico 15'!$A$17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15'!$B$13:$G$13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15'!$B$17:$G$17</c:f>
              <c:numCache>
                <c:formatCode>0.0%</c:formatCode>
                <c:ptCount val="6"/>
                <c:pt idx="0">
                  <c:v>5.8966225041985447E-2</c:v>
                </c:pt>
                <c:pt idx="1">
                  <c:v>4.0284360189573459E-2</c:v>
                </c:pt>
                <c:pt idx="2">
                  <c:v>6.0989643268124283E-2</c:v>
                </c:pt>
                <c:pt idx="3">
                  <c:v>5.0900062073246433E-2</c:v>
                </c:pt>
                <c:pt idx="4">
                  <c:v>7.0434782608695651E-2</c:v>
                </c:pt>
                <c:pt idx="5">
                  <c:v>6.8493150684931503E-2</c:v>
                </c:pt>
              </c:numCache>
            </c:numRef>
          </c:val>
        </c:ser>
        <c:ser>
          <c:idx val="4"/>
          <c:order val="4"/>
          <c:tx>
            <c:strRef>
              <c:f>'IDConselhos Gráfico 15'!$A$18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15'!$B$13:$G$13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15'!$B$18:$G$18</c:f>
              <c:numCache>
                <c:formatCode>0.0%</c:formatCode>
                <c:ptCount val="6"/>
                <c:pt idx="0">
                  <c:v>0.16420974062325061</c:v>
                </c:pt>
                <c:pt idx="1">
                  <c:v>8.0568720379146919E-2</c:v>
                </c:pt>
                <c:pt idx="2">
                  <c:v>0.17779056386651323</c:v>
                </c:pt>
                <c:pt idx="3">
                  <c:v>0.148975791433892</c:v>
                </c:pt>
                <c:pt idx="4">
                  <c:v>0.19739130434782609</c:v>
                </c:pt>
                <c:pt idx="5">
                  <c:v>0.15981735159817351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6281648"/>
        <c:axId val="296282208"/>
      </c:barChart>
      <c:catAx>
        <c:axId val="2962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282208"/>
        <c:crosses val="autoZero"/>
        <c:auto val="1"/>
        <c:lblAlgn val="ctr"/>
        <c:lblOffset val="100"/>
        <c:noMultiLvlLbl val="0"/>
      </c:catAx>
      <c:valAx>
        <c:axId val="29628220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2962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'IDConselhos Gráfico 16'!$B$3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16'!$A$4:$A$16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'IDConselhos Gráfico 16'!$B$4:$B$16</c:f>
              <c:numCache>
                <c:formatCode>###0</c:formatCode>
                <c:ptCount val="13"/>
                <c:pt idx="0">
                  <c:v>159</c:v>
                </c:pt>
                <c:pt idx="1">
                  <c:v>331</c:v>
                </c:pt>
                <c:pt idx="2">
                  <c:v>474</c:v>
                </c:pt>
                <c:pt idx="3">
                  <c:v>656</c:v>
                </c:pt>
                <c:pt idx="4">
                  <c:v>782</c:v>
                </c:pt>
                <c:pt idx="5">
                  <c:v>675</c:v>
                </c:pt>
                <c:pt idx="6">
                  <c:v>698</c:v>
                </c:pt>
                <c:pt idx="7">
                  <c:v>599</c:v>
                </c:pt>
                <c:pt idx="8">
                  <c:v>420</c:v>
                </c:pt>
                <c:pt idx="9">
                  <c:v>267</c:v>
                </c:pt>
                <c:pt idx="10">
                  <c:v>174</c:v>
                </c:pt>
                <c:pt idx="11">
                  <c:v>85</c:v>
                </c:pt>
                <c:pt idx="1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'IDConselhos Gráfico 16'!$C$3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16'!$A$4:$A$16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'IDConselhos Gráfico 16'!$C$4:$C$16</c:f>
              <c:numCache>
                <c:formatCode>###0</c:formatCode>
                <c:ptCount val="13"/>
                <c:pt idx="0">
                  <c:v>136</c:v>
                </c:pt>
                <c:pt idx="1">
                  <c:v>294</c:v>
                </c:pt>
                <c:pt idx="2">
                  <c:v>533</c:v>
                </c:pt>
                <c:pt idx="3">
                  <c:v>610</c:v>
                </c:pt>
                <c:pt idx="4">
                  <c:v>762</c:v>
                </c:pt>
                <c:pt idx="5">
                  <c:v>746</c:v>
                </c:pt>
                <c:pt idx="6">
                  <c:v>663</c:v>
                </c:pt>
                <c:pt idx="7">
                  <c:v>588</c:v>
                </c:pt>
                <c:pt idx="8">
                  <c:v>409</c:v>
                </c:pt>
                <c:pt idx="9">
                  <c:v>293</c:v>
                </c:pt>
                <c:pt idx="10">
                  <c:v>183</c:v>
                </c:pt>
                <c:pt idx="11">
                  <c:v>89</c:v>
                </c:pt>
                <c:pt idx="12">
                  <c:v>67</c:v>
                </c:pt>
              </c:numCache>
            </c:numRef>
          </c:val>
        </c:ser>
        <c:ser>
          <c:idx val="2"/>
          <c:order val="2"/>
          <c:tx>
            <c:strRef>
              <c:f>'IDConselhos Gráfico 16'!$D$3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16'!$A$4:$A$16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'IDConselhos Gráfico 16'!$D$4:$D$16</c:f>
              <c:numCache>
                <c:formatCode>###0</c:formatCode>
                <c:ptCount val="13"/>
                <c:pt idx="0">
                  <c:v>134</c:v>
                </c:pt>
                <c:pt idx="1">
                  <c:v>320</c:v>
                </c:pt>
                <c:pt idx="2">
                  <c:v>500</c:v>
                </c:pt>
                <c:pt idx="3">
                  <c:v>680</c:v>
                </c:pt>
                <c:pt idx="4">
                  <c:v>694</c:v>
                </c:pt>
                <c:pt idx="5">
                  <c:v>752</c:v>
                </c:pt>
                <c:pt idx="6">
                  <c:v>667</c:v>
                </c:pt>
                <c:pt idx="7">
                  <c:v>661</c:v>
                </c:pt>
                <c:pt idx="8">
                  <c:v>391</c:v>
                </c:pt>
                <c:pt idx="9">
                  <c:v>265</c:v>
                </c:pt>
                <c:pt idx="10">
                  <c:v>168</c:v>
                </c:pt>
                <c:pt idx="11">
                  <c:v>91</c:v>
                </c:pt>
                <c:pt idx="12">
                  <c:v>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824848"/>
        <c:axId val="248825408"/>
      </c:barChart>
      <c:catAx>
        <c:axId val="2488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825408"/>
        <c:crosses val="autoZero"/>
        <c:auto val="1"/>
        <c:lblAlgn val="ctr"/>
        <c:lblOffset val="100"/>
        <c:noMultiLvlLbl val="0"/>
      </c:catAx>
      <c:valAx>
        <c:axId val="248825408"/>
        <c:scaling>
          <c:orientation val="minMax"/>
        </c:scaling>
        <c:delete val="1"/>
        <c:axPos val="l"/>
        <c:numFmt formatCode="###0" sourceLinked="1"/>
        <c:majorTickMark val="none"/>
        <c:minorTickMark val="none"/>
        <c:tickLblPos val="nextTo"/>
        <c:crossAx val="2488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'IDConselhos Gráfico 17'!$A$22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17'!$B$22:$G$22</c:f>
              <c:numCache>
                <c:formatCode>0.0%</c:formatCode>
                <c:ptCount val="6"/>
                <c:pt idx="0">
                  <c:v>2.5004665049449523E-2</c:v>
                </c:pt>
                <c:pt idx="1">
                  <c:v>1.8957345971563982E-2</c:v>
                </c:pt>
                <c:pt idx="2">
                  <c:v>1.7261219792865361E-2</c:v>
                </c:pt>
                <c:pt idx="3">
                  <c:v>3.2278088144009932E-2</c:v>
                </c:pt>
                <c:pt idx="4">
                  <c:v>2.6956521739130435E-2</c:v>
                </c:pt>
                <c:pt idx="5">
                  <c:v>2.9680365296803651E-2</c:v>
                </c:pt>
              </c:numCache>
            </c:numRef>
          </c:val>
        </c:ser>
        <c:ser>
          <c:idx val="1"/>
          <c:order val="1"/>
          <c:tx>
            <c:strRef>
              <c:f>'IDConselhos Gráfico 17'!$A$23</c:f>
              <c:strCache>
                <c:ptCount val="1"/>
                <c:pt idx="0">
                  <c:v>1,33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17'!$B$23:$G$23</c:f>
              <c:numCache>
                <c:formatCode>0.0%</c:formatCode>
                <c:ptCount val="6"/>
                <c:pt idx="0">
                  <c:v>5.9712632953909314E-2</c:v>
                </c:pt>
                <c:pt idx="1">
                  <c:v>4.7393364928909949E-2</c:v>
                </c:pt>
                <c:pt idx="2">
                  <c:v>6.1565017261219795E-2</c:v>
                </c:pt>
                <c:pt idx="3">
                  <c:v>6.7659838609559278E-2</c:v>
                </c:pt>
                <c:pt idx="4">
                  <c:v>5.3043478260869567E-2</c:v>
                </c:pt>
                <c:pt idx="5">
                  <c:v>5.2511415525114152E-2</c:v>
                </c:pt>
              </c:numCache>
            </c:numRef>
          </c:val>
        </c:ser>
        <c:ser>
          <c:idx val="2"/>
          <c:order val="2"/>
          <c:tx>
            <c:strRef>
              <c:f>'IDConselhos Gráfico 17'!$A$24</c:f>
              <c:strCache>
                <c:ptCount val="1"/>
                <c:pt idx="0">
                  <c:v>1,67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17'!$B$24:$G$24</c:f>
              <c:numCache>
                <c:formatCode>0.0%</c:formatCode>
                <c:ptCount val="6"/>
                <c:pt idx="0">
                  <c:v>9.3300988990483294E-2</c:v>
                </c:pt>
                <c:pt idx="1">
                  <c:v>7.1090047393364927E-2</c:v>
                </c:pt>
                <c:pt idx="2">
                  <c:v>9.3210586881472962E-2</c:v>
                </c:pt>
                <c:pt idx="3">
                  <c:v>0.10676598386095593</c:v>
                </c:pt>
                <c:pt idx="4">
                  <c:v>8.0869565217391304E-2</c:v>
                </c:pt>
                <c:pt idx="5">
                  <c:v>9.8173515981735154E-2</c:v>
                </c:pt>
              </c:numCache>
            </c:numRef>
          </c:val>
        </c:ser>
        <c:ser>
          <c:idx val="3"/>
          <c:order val="3"/>
          <c:tx>
            <c:strRef>
              <c:f>'IDConselhos Gráfico 17'!$A$25</c:f>
              <c:strCache>
                <c:ptCount val="1"/>
                <c:pt idx="0">
                  <c:v>2,00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17'!$B$25:$G$25</c:f>
              <c:numCache>
                <c:formatCode>0.0%</c:formatCode>
                <c:ptCount val="6"/>
                <c:pt idx="0">
                  <c:v>0.12688934502705729</c:v>
                </c:pt>
                <c:pt idx="1">
                  <c:v>0.16350710900473933</c:v>
                </c:pt>
                <c:pt idx="2">
                  <c:v>0.10759493670886076</c:v>
                </c:pt>
                <c:pt idx="3">
                  <c:v>0.15145872129112353</c:v>
                </c:pt>
                <c:pt idx="4">
                  <c:v>0.12</c:v>
                </c:pt>
                <c:pt idx="5">
                  <c:v>9.5890410958904104E-2</c:v>
                </c:pt>
              </c:numCache>
            </c:numRef>
          </c:val>
        </c:ser>
        <c:ser>
          <c:idx val="4"/>
          <c:order val="4"/>
          <c:tx>
            <c:strRef>
              <c:f>'IDConselhos Gráfico 17'!$A$26</c:f>
              <c:strCache>
                <c:ptCount val="1"/>
                <c:pt idx="0">
                  <c:v>2,33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17'!$B$26:$G$26</c:f>
              <c:numCache>
                <c:formatCode>0.0%</c:formatCode>
                <c:ptCount val="6"/>
                <c:pt idx="0">
                  <c:v>0.12950177271879082</c:v>
                </c:pt>
                <c:pt idx="1">
                  <c:v>0.16350710900473933</c:v>
                </c:pt>
                <c:pt idx="2">
                  <c:v>0.11967779056386652</c:v>
                </c:pt>
                <c:pt idx="3">
                  <c:v>0.11980136561142148</c:v>
                </c:pt>
                <c:pt idx="4">
                  <c:v>0.1391304347826087</c:v>
                </c:pt>
                <c:pt idx="5">
                  <c:v>0.14611872146118721</c:v>
                </c:pt>
              </c:numCache>
            </c:numRef>
          </c:val>
        </c:ser>
        <c:ser>
          <c:idx val="5"/>
          <c:order val="5"/>
          <c:tx>
            <c:strRef>
              <c:f>'IDConselhos Gráfico 17'!$A$27</c:f>
              <c:strCache>
                <c:ptCount val="1"/>
                <c:pt idx="0">
                  <c:v>2,67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17'!$B$27:$G$27</c:f>
              <c:numCache>
                <c:formatCode>0.0%</c:formatCode>
                <c:ptCount val="6"/>
                <c:pt idx="0">
                  <c:v>0.14032468744168689</c:v>
                </c:pt>
                <c:pt idx="1">
                  <c:v>0.16824644549763032</c:v>
                </c:pt>
                <c:pt idx="2">
                  <c:v>0.14672036823935558</c:v>
                </c:pt>
                <c:pt idx="3">
                  <c:v>0.12725015518311608</c:v>
                </c:pt>
                <c:pt idx="4">
                  <c:v>0.14695652173913043</c:v>
                </c:pt>
                <c:pt idx="5">
                  <c:v>0.11872146118721461</c:v>
                </c:pt>
              </c:numCache>
            </c:numRef>
          </c:val>
        </c:ser>
        <c:ser>
          <c:idx val="6"/>
          <c:order val="6"/>
          <c:tx>
            <c:strRef>
              <c:f>'IDConselhos Gráfico 17'!$A$28</c:f>
              <c:strCache>
                <c:ptCount val="1"/>
                <c:pt idx="0">
                  <c:v>3,00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17'!$B$28:$G$28</c:f>
              <c:numCache>
                <c:formatCode>0.0%</c:formatCode>
                <c:ptCount val="6"/>
                <c:pt idx="0">
                  <c:v>0.12446351931330472</c:v>
                </c:pt>
                <c:pt idx="1">
                  <c:v>0.13744075829383887</c:v>
                </c:pt>
                <c:pt idx="2">
                  <c:v>0.12543153049482164</c:v>
                </c:pt>
                <c:pt idx="3">
                  <c:v>0.12228429546865301</c:v>
                </c:pt>
                <c:pt idx="4">
                  <c:v>0.11565217391304349</c:v>
                </c:pt>
                <c:pt idx="5">
                  <c:v>0.13926940639269406</c:v>
                </c:pt>
              </c:numCache>
            </c:numRef>
          </c:val>
        </c:ser>
        <c:ser>
          <c:idx val="7"/>
          <c:order val="7"/>
          <c:tx>
            <c:strRef>
              <c:f>'IDConselhos Gráfico 17'!$A$29</c:f>
              <c:strCache>
                <c:ptCount val="1"/>
                <c:pt idx="0">
                  <c:v>3,33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17'!$B$29:$G$29</c:f>
              <c:numCache>
                <c:formatCode>0.0%</c:formatCode>
                <c:ptCount val="6"/>
                <c:pt idx="0">
                  <c:v>0.12334390744541893</c:v>
                </c:pt>
                <c:pt idx="1">
                  <c:v>0.10426540284360189</c:v>
                </c:pt>
                <c:pt idx="2">
                  <c:v>0.12945914844649023</c:v>
                </c:pt>
                <c:pt idx="3">
                  <c:v>0.11359404096834265</c:v>
                </c:pt>
                <c:pt idx="4">
                  <c:v>0.12608695652173912</c:v>
                </c:pt>
                <c:pt idx="5">
                  <c:v>0.14611872146118721</c:v>
                </c:pt>
              </c:numCache>
            </c:numRef>
          </c:val>
        </c:ser>
        <c:ser>
          <c:idx val="8"/>
          <c:order val="8"/>
          <c:tx>
            <c:strRef>
              <c:f>'IDConselhos Gráfico 17'!$A$30</c:f>
              <c:strCache>
                <c:ptCount val="1"/>
                <c:pt idx="0">
                  <c:v>3,67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17'!$B$30:$G$30</c:f>
              <c:numCache>
                <c:formatCode>0.0%</c:formatCode>
                <c:ptCount val="6"/>
                <c:pt idx="0">
                  <c:v>7.2961373390557943E-2</c:v>
                </c:pt>
                <c:pt idx="1">
                  <c:v>8.2938388625592413E-2</c:v>
                </c:pt>
                <c:pt idx="2">
                  <c:v>7.4798619102416572E-2</c:v>
                </c:pt>
                <c:pt idx="3">
                  <c:v>6.4556176288019865E-2</c:v>
                </c:pt>
                <c:pt idx="4">
                  <c:v>7.91304347826087E-2</c:v>
                </c:pt>
                <c:pt idx="5">
                  <c:v>7.0776255707762553E-2</c:v>
                </c:pt>
              </c:numCache>
            </c:numRef>
          </c:val>
        </c:ser>
        <c:ser>
          <c:idx val="9"/>
          <c:order val="9"/>
          <c:tx>
            <c:strRef>
              <c:f>'IDConselhos Gráfico 17'!$A$31</c:f>
              <c:strCache>
                <c:ptCount val="1"/>
                <c:pt idx="0">
                  <c:v>4,00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17'!$B$31:$G$31</c:f>
              <c:numCache>
                <c:formatCode>0.0%</c:formatCode>
                <c:ptCount val="6"/>
                <c:pt idx="0">
                  <c:v>4.9449524164956148E-2</c:v>
                </c:pt>
                <c:pt idx="1">
                  <c:v>1.8957345971563982E-2</c:v>
                </c:pt>
                <c:pt idx="2">
                  <c:v>5.7537399309551207E-2</c:v>
                </c:pt>
                <c:pt idx="3">
                  <c:v>4.2209807572936062E-2</c:v>
                </c:pt>
                <c:pt idx="4">
                  <c:v>5.9130434782608696E-2</c:v>
                </c:pt>
                <c:pt idx="5">
                  <c:v>4.7945205479452052E-2</c:v>
                </c:pt>
              </c:numCache>
            </c:numRef>
          </c:val>
        </c:ser>
        <c:ser>
          <c:idx val="10"/>
          <c:order val="10"/>
          <c:tx>
            <c:strRef>
              <c:f>'IDConselhos Gráfico 17'!$A$32</c:f>
              <c:strCache>
                <c:ptCount val="1"/>
                <c:pt idx="0">
                  <c:v>4,33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17'!$B$32:$G$32</c:f>
              <c:numCache>
                <c:formatCode>0.0%</c:formatCode>
                <c:ptCount val="6"/>
                <c:pt idx="0">
                  <c:v>3.1349132300802392E-2</c:v>
                </c:pt>
                <c:pt idx="1">
                  <c:v>1.4218009478672985E-2</c:v>
                </c:pt>
                <c:pt idx="2">
                  <c:v>3.4522439585730723E-2</c:v>
                </c:pt>
                <c:pt idx="3">
                  <c:v>3.165735567970205E-2</c:v>
                </c:pt>
                <c:pt idx="4">
                  <c:v>3.6521739130434785E-2</c:v>
                </c:pt>
                <c:pt idx="5">
                  <c:v>2.0547945205479451E-2</c:v>
                </c:pt>
              </c:numCache>
            </c:numRef>
          </c:val>
        </c:ser>
        <c:ser>
          <c:idx val="11"/>
          <c:order val="11"/>
          <c:tx>
            <c:strRef>
              <c:f>'IDConselhos Gráfico 17'!$A$33</c:f>
              <c:strCache>
                <c:ptCount val="1"/>
                <c:pt idx="0">
                  <c:v>4,67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155818540433954E-3"/>
                  <c:y val="-1.04329681794470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17'!$B$33:$G$33</c:f>
              <c:numCache>
                <c:formatCode>0.0%</c:formatCode>
                <c:ptCount val="6"/>
                <c:pt idx="0">
                  <c:v>1.6980779996267962E-2</c:v>
                </c:pt>
                <c:pt idx="1">
                  <c:v>9.4786729857819912E-3</c:v>
                </c:pt>
                <c:pt idx="2">
                  <c:v>2.3014959723820484E-2</c:v>
                </c:pt>
                <c:pt idx="3">
                  <c:v>1.4276846679081317E-2</c:v>
                </c:pt>
                <c:pt idx="4">
                  <c:v>1.2173913043478261E-2</c:v>
                </c:pt>
                <c:pt idx="5">
                  <c:v>2.2831050228310501E-2</c:v>
                </c:pt>
              </c:numCache>
            </c:numRef>
          </c:val>
        </c:ser>
        <c:ser>
          <c:idx val="12"/>
          <c:order val="12"/>
          <c:tx>
            <c:strRef>
              <c:f>'IDConselhos Gráfico 17'!$A$34</c:f>
              <c:strCache>
                <c:ptCount val="1"/>
                <c:pt idx="0">
                  <c:v>5,00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46400122094579E-17"/>
                  <c:y val="-8.346374543557641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79092702169625E-3"/>
                  <c:y val="-1.04329681794470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1558185404339249E-3"/>
                  <c:y val="-8.346374543557641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8.346374543557641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1.04329681794470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17'!$B$21:$G$21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 </c:v>
                </c:pt>
                <c:pt idx="5">
                  <c:v>Centro-Oeste</c:v>
                </c:pt>
              </c:strCache>
            </c:strRef>
          </c:cat>
          <c:val>
            <c:numRef>
              <c:f>'IDConselhos Gráfico 17'!$B$34:$G$34</c:f>
              <c:numCache>
                <c:formatCode>0.0%</c:formatCode>
                <c:ptCount val="6"/>
                <c:pt idx="0">
                  <c:v>6.7176712073147979E-3</c:v>
                </c:pt>
                <c:pt idx="2">
                  <c:v>9.2059838895281933E-3</c:v>
                </c:pt>
                <c:pt idx="3">
                  <c:v>6.2073246430788334E-3</c:v>
                </c:pt>
                <c:pt idx="4">
                  <c:v>4.3478260869565218E-3</c:v>
                </c:pt>
                <c:pt idx="5">
                  <c:v>1.1415525114155251E-2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6230720"/>
        <c:axId val="306231280"/>
      </c:barChart>
      <c:catAx>
        <c:axId val="3062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231280"/>
        <c:crosses val="autoZero"/>
        <c:auto val="1"/>
        <c:lblAlgn val="ctr"/>
        <c:lblOffset val="100"/>
        <c:noMultiLvlLbl val="0"/>
      </c:catAx>
      <c:valAx>
        <c:axId val="306231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62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'IDConselhos Gráfico 18'!$A$23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0607553366174053E-2"/>
                  <c:y val="-9.708737864077669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8817733990147909E-2"/>
                  <c:y val="-9.708737864077669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18'!$B$23:$F$23</c:f>
              <c:numCache>
                <c:formatCode>0.0%</c:formatCode>
                <c:ptCount val="5"/>
                <c:pt idx="0">
                  <c:v>3.0448717948717948E-2</c:v>
                </c:pt>
                <c:pt idx="1">
                  <c:v>1.6765285996055226E-2</c:v>
                </c:pt>
                <c:pt idx="2">
                  <c:v>6.2305295950155761E-3</c:v>
                </c:pt>
                <c:pt idx="3">
                  <c:v>3.787878787878788E-3</c:v>
                </c:pt>
              </c:numCache>
            </c:numRef>
          </c:val>
        </c:ser>
        <c:ser>
          <c:idx val="1"/>
          <c:order val="1"/>
          <c:tx>
            <c:strRef>
              <c:f>'IDConselhos Gráfico 18'!$A$24</c:f>
              <c:strCache>
                <c:ptCount val="1"/>
                <c:pt idx="0">
                  <c:v>1,33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18'!$B$24:$F$24</c:f>
              <c:numCache>
                <c:formatCode>0.0%</c:formatCode>
                <c:ptCount val="5"/>
                <c:pt idx="0">
                  <c:v>6.8108974358974353E-2</c:v>
                </c:pt>
                <c:pt idx="1">
                  <c:v>5.3254437869822487E-2</c:v>
                </c:pt>
                <c:pt idx="2">
                  <c:v>2.4922118380062305E-2</c:v>
                </c:pt>
                <c:pt idx="3">
                  <c:v>1.1363636363636364E-2</c:v>
                </c:pt>
              </c:numCache>
            </c:numRef>
          </c:val>
        </c:ser>
        <c:ser>
          <c:idx val="2"/>
          <c:order val="2"/>
          <c:tx>
            <c:strRef>
              <c:f>'IDConselhos Gráfico 18'!$A$25</c:f>
              <c:strCache>
                <c:ptCount val="1"/>
                <c:pt idx="0">
                  <c:v>1,67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18'!$B$25:$F$25</c:f>
              <c:numCache>
                <c:formatCode>0.0%</c:formatCode>
                <c:ptCount val="5"/>
                <c:pt idx="0">
                  <c:v>0.10496794871794872</c:v>
                </c:pt>
                <c:pt idx="1">
                  <c:v>8.8757396449704137E-2</c:v>
                </c:pt>
                <c:pt idx="2">
                  <c:v>2.8037383177570093E-2</c:v>
                </c:pt>
                <c:pt idx="3">
                  <c:v>3.0303030303030304E-2</c:v>
                </c:pt>
              </c:numCache>
            </c:numRef>
          </c:val>
        </c:ser>
        <c:ser>
          <c:idx val="3"/>
          <c:order val="3"/>
          <c:tx>
            <c:strRef>
              <c:f>'IDConselhos Gráfico 18'!$A$26</c:f>
              <c:strCache>
                <c:ptCount val="1"/>
                <c:pt idx="0">
                  <c:v>2,00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18'!$B$26:$F$26</c:f>
              <c:numCache>
                <c:formatCode>0.0%</c:formatCode>
                <c:ptCount val="5"/>
                <c:pt idx="0">
                  <c:v>0.14316239316239315</c:v>
                </c:pt>
                <c:pt idx="1">
                  <c:v>8.9743589743589744E-2</c:v>
                </c:pt>
                <c:pt idx="2">
                  <c:v>0.10280373831775701</c:v>
                </c:pt>
                <c:pt idx="3">
                  <c:v>7.575757575757576E-2</c:v>
                </c:pt>
              </c:numCache>
            </c:numRef>
          </c:val>
        </c:ser>
        <c:ser>
          <c:idx val="4"/>
          <c:order val="4"/>
          <c:tx>
            <c:strRef>
              <c:f>'IDConselhos Gráfico 18'!$A$27</c:f>
              <c:strCache>
                <c:ptCount val="1"/>
                <c:pt idx="0">
                  <c:v>2,33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18'!$B$27:$F$27</c:f>
              <c:numCache>
                <c:formatCode>0.0%</c:formatCode>
                <c:ptCount val="5"/>
                <c:pt idx="0">
                  <c:v>0.13434829059829059</c:v>
                </c:pt>
                <c:pt idx="1">
                  <c:v>0.13806706114398423</c:v>
                </c:pt>
                <c:pt idx="2">
                  <c:v>9.9688473520249218E-2</c:v>
                </c:pt>
                <c:pt idx="3">
                  <c:v>7.1969696969696975E-2</c:v>
                </c:pt>
              </c:numCache>
            </c:numRef>
          </c:val>
        </c:ser>
        <c:ser>
          <c:idx val="5"/>
          <c:order val="5"/>
          <c:tx>
            <c:strRef>
              <c:f>'IDConselhos Gráfico 18'!$A$28</c:f>
              <c:strCache>
                <c:ptCount val="1"/>
                <c:pt idx="0">
                  <c:v>2,67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18'!$B$28:$F$28</c:f>
              <c:numCache>
                <c:formatCode>0.0%</c:formatCode>
                <c:ptCount val="5"/>
                <c:pt idx="0">
                  <c:v>0.14289529914529914</c:v>
                </c:pt>
                <c:pt idx="1">
                  <c:v>0.15187376725838264</c:v>
                </c:pt>
                <c:pt idx="2">
                  <c:v>0.14018691588785046</c:v>
                </c:pt>
                <c:pt idx="3">
                  <c:v>6.4393939393939392E-2</c:v>
                </c:pt>
                <c:pt idx="4">
                  <c:v>6.25E-2</c:v>
                </c:pt>
              </c:numCache>
            </c:numRef>
          </c:val>
        </c:ser>
        <c:ser>
          <c:idx val="6"/>
          <c:order val="6"/>
          <c:tx>
            <c:strRef>
              <c:f>'IDConselhos Gráfico 18'!$A$29</c:f>
              <c:strCache>
                <c:ptCount val="1"/>
                <c:pt idx="0">
                  <c:v>3,00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18'!$B$29:$F$29</c:f>
              <c:numCache>
                <c:formatCode>0.0%</c:formatCode>
                <c:ptCount val="5"/>
                <c:pt idx="0">
                  <c:v>0.12126068376068376</c:v>
                </c:pt>
                <c:pt idx="1">
                  <c:v>0.1291913214990138</c:v>
                </c:pt>
                <c:pt idx="2">
                  <c:v>0.16199376947040497</c:v>
                </c:pt>
                <c:pt idx="3">
                  <c:v>0.11363636363636363</c:v>
                </c:pt>
              </c:numCache>
            </c:numRef>
          </c:val>
        </c:ser>
        <c:ser>
          <c:idx val="7"/>
          <c:order val="7"/>
          <c:tx>
            <c:strRef>
              <c:f>'IDConselhos Gráfico 18'!$A$30</c:f>
              <c:strCache>
                <c:ptCount val="1"/>
                <c:pt idx="0">
                  <c:v>3,33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18'!$B$30:$F$30</c:f>
              <c:numCache>
                <c:formatCode>0.0%</c:formatCode>
                <c:ptCount val="5"/>
                <c:pt idx="0">
                  <c:v>0.1111111111111111</c:v>
                </c:pt>
                <c:pt idx="1">
                  <c:v>0.13609467455621302</c:v>
                </c:pt>
                <c:pt idx="2">
                  <c:v>0.18068535825545171</c:v>
                </c:pt>
                <c:pt idx="3">
                  <c:v>0.17803030303030304</c:v>
                </c:pt>
                <c:pt idx="4">
                  <c:v>0.125</c:v>
                </c:pt>
              </c:numCache>
            </c:numRef>
          </c:val>
        </c:ser>
        <c:ser>
          <c:idx val="8"/>
          <c:order val="8"/>
          <c:tx>
            <c:strRef>
              <c:f>'IDConselhos Gráfico 18'!$A$31</c:f>
              <c:strCache>
                <c:ptCount val="1"/>
                <c:pt idx="0">
                  <c:v>3,67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18'!$B$31:$F$31</c:f>
              <c:numCache>
                <c:formatCode>0.0%</c:formatCode>
                <c:ptCount val="5"/>
                <c:pt idx="0">
                  <c:v>6.2767094017094016E-2</c:v>
                </c:pt>
                <c:pt idx="1">
                  <c:v>8.1854043392504933E-2</c:v>
                </c:pt>
                <c:pt idx="2">
                  <c:v>7.476635514018691E-2</c:v>
                </c:pt>
                <c:pt idx="3">
                  <c:v>0.17424242424242425</c:v>
                </c:pt>
                <c:pt idx="4">
                  <c:v>0.1875</c:v>
                </c:pt>
              </c:numCache>
            </c:numRef>
          </c:val>
        </c:ser>
        <c:ser>
          <c:idx val="9"/>
          <c:order val="9"/>
          <c:tx>
            <c:strRef>
              <c:f>'IDConselhos Gráfico 18'!$A$32</c:f>
              <c:strCache>
                <c:ptCount val="1"/>
                <c:pt idx="0">
                  <c:v>4,00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18'!$B$32:$F$32</c:f>
              <c:numCache>
                <c:formatCode>0.0%</c:formatCode>
                <c:ptCount val="5"/>
                <c:pt idx="0">
                  <c:v>4.4070512820512824E-2</c:v>
                </c:pt>
                <c:pt idx="1">
                  <c:v>4.7337278106508875E-2</c:v>
                </c:pt>
                <c:pt idx="2">
                  <c:v>8.0996884735202487E-2</c:v>
                </c:pt>
                <c:pt idx="3">
                  <c:v>9.0909090909090912E-2</c:v>
                </c:pt>
                <c:pt idx="4">
                  <c:v>0.125</c:v>
                </c:pt>
              </c:numCache>
            </c:numRef>
          </c:val>
        </c:ser>
        <c:ser>
          <c:idx val="10"/>
          <c:order val="10"/>
          <c:tx>
            <c:strRef>
              <c:f>'IDConselhos Gráfico 18'!$A$33</c:f>
              <c:strCache>
                <c:ptCount val="1"/>
                <c:pt idx="0">
                  <c:v>4,33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18'!$B$33:$F$33</c:f>
              <c:numCache>
                <c:formatCode>0.0%</c:formatCode>
                <c:ptCount val="5"/>
                <c:pt idx="0">
                  <c:v>2.3504273504273504E-2</c:v>
                </c:pt>
                <c:pt idx="1">
                  <c:v>3.9447731755424063E-2</c:v>
                </c:pt>
                <c:pt idx="2">
                  <c:v>6.5420560747663545E-2</c:v>
                </c:pt>
                <c:pt idx="3">
                  <c:v>6.8181818181818177E-2</c:v>
                </c:pt>
                <c:pt idx="4">
                  <c:v>6.25E-2</c:v>
                </c:pt>
              </c:numCache>
            </c:numRef>
          </c:val>
        </c:ser>
        <c:ser>
          <c:idx val="11"/>
          <c:order val="11"/>
          <c:tx>
            <c:strRef>
              <c:f>'IDConselhos Gráfico 18'!$A$34</c:f>
              <c:strCache>
                <c:ptCount val="1"/>
                <c:pt idx="0">
                  <c:v>4,67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18'!$B$34:$F$34</c:f>
              <c:numCache>
                <c:formatCode>0.0%</c:formatCode>
                <c:ptCount val="5"/>
                <c:pt idx="0">
                  <c:v>1.09508547008547E-2</c:v>
                </c:pt>
                <c:pt idx="1">
                  <c:v>2.0710059171597635E-2</c:v>
                </c:pt>
                <c:pt idx="2">
                  <c:v>2.1806853582554516E-2</c:v>
                </c:pt>
                <c:pt idx="3">
                  <c:v>6.8181818181818177E-2</c:v>
                </c:pt>
                <c:pt idx="4">
                  <c:v>0.25</c:v>
                </c:pt>
              </c:numCache>
            </c:numRef>
          </c:val>
        </c:ser>
        <c:ser>
          <c:idx val="12"/>
          <c:order val="12"/>
          <c:tx>
            <c:strRef>
              <c:f>'IDConselhos Gráfico 18'!$A$35</c:f>
              <c:strCache>
                <c:ptCount val="1"/>
                <c:pt idx="0">
                  <c:v>5,00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042296072507553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'IDConselhos Gráfico 18'!$B$22:$F$22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'IDConselhos Gráfico 18'!$B$35:$F$35</c:f>
              <c:numCache>
                <c:formatCode>0.0%</c:formatCode>
                <c:ptCount val="5"/>
                <c:pt idx="0">
                  <c:v>2.403846153846154E-3</c:v>
                </c:pt>
                <c:pt idx="1">
                  <c:v>6.9033530571992107E-3</c:v>
                </c:pt>
                <c:pt idx="2">
                  <c:v>1.2461059190031152E-2</c:v>
                </c:pt>
                <c:pt idx="3">
                  <c:v>4.924242424242424E-2</c:v>
                </c:pt>
                <c:pt idx="4">
                  <c:v>0.1875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6240800"/>
        <c:axId val="491171792"/>
      </c:barChart>
      <c:catAx>
        <c:axId val="306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171792"/>
        <c:crosses val="autoZero"/>
        <c:auto val="1"/>
        <c:lblAlgn val="ctr"/>
        <c:lblOffset val="100"/>
        <c:noMultiLvlLbl val="0"/>
      </c:catAx>
      <c:valAx>
        <c:axId val="491171792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306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'IDCRAS Gráfico 2'!$A$14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2'!$B$13:$G$13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2'!$B$14:$G$14</c:f>
              <c:numCache>
                <c:formatCode>0.0%</c:formatCode>
                <c:ptCount val="6"/>
                <c:pt idx="0">
                  <c:v>5.5825242718446605E-2</c:v>
                </c:pt>
                <c:pt idx="1">
                  <c:v>5.7877813504823149E-2</c:v>
                </c:pt>
                <c:pt idx="2">
                  <c:v>4.842981460461597E-2</c:v>
                </c:pt>
                <c:pt idx="3">
                  <c:v>6.2302006335797251E-2</c:v>
                </c:pt>
                <c:pt idx="4">
                  <c:v>5.6690837178642053E-2</c:v>
                </c:pt>
                <c:pt idx="5">
                  <c:v>5.3484602917341979E-2</c:v>
                </c:pt>
              </c:numCache>
            </c:numRef>
          </c:val>
        </c:ser>
        <c:ser>
          <c:idx val="1"/>
          <c:order val="1"/>
          <c:tx>
            <c:strRef>
              <c:f>'IDCRAS Gráfico 2'!$A$15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2'!$B$13:$G$13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2'!$B$15:$G$15</c:f>
              <c:numCache>
                <c:formatCode>0.0%</c:formatCode>
                <c:ptCount val="6"/>
                <c:pt idx="0">
                  <c:v>0.15449029126213593</c:v>
                </c:pt>
                <c:pt idx="1">
                  <c:v>0.2459807073954984</c:v>
                </c:pt>
                <c:pt idx="2">
                  <c:v>0.1471812334468407</c:v>
                </c:pt>
                <c:pt idx="3">
                  <c:v>0.13516367476240759</c:v>
                </c:pt>
                <c:pt idx="4">
                  <c:v>0.14700065919578115</c:v>
                </c:pt>
                <c:pt idx="5">
                  <c:v>0.20097244732576985</c:v>
                </c:pt>
              </c:numCache>
            </c:numRef>
          </c:val>
        </c:ser>
        <c:ser>
          <c:idx val="2"/>
          <c:order val="2"/>
          <c:tx>
            <c:strRef>
              <c:f>'IDCRAS Gráfico 2'!$A$16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2'!$B$13:$G$13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2'!$B$16:$G$16</c:f>
              <c:numCache>
                <c:formatCode>0.0%</c:formatCode>
                <c:ptCount val="6"/>
                <c:pt idx="0">
                  <c:v>0.14842233009708738</c:v>
                </c:pt>
                <c:pt idx="1">
                  <c:v>0.14308681672025725</c:v>
                </c:pt>
                <c:pt idx="2">
                  <c:v>0.14680287552024215</c:v>
                </c:pt>
                <c:pt idx="3">
                  <c:v>0.14889123548046462</c:v>
                </c:pt>
                <c:pt idx="4">
                  <c:v>0.16216216216216217</c:v>
                </c:pt>
                <c:pt idx="5">
                  <c:v>0.12479740680713128</c:v>
                </c:pt>
              </c:numCache>
            </c:numRef>
          </c:val>
        </c:ser>
        <c:ser>
          <c:idx val="3"/>
          <c:order val="3"/>
          <c:tx>
            <c:strRef>
              <c:f>'IDCRAS Gráfico 2'!$A$17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2'!$B$13:$G$13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2'!$B$17:$G$17</c:f>
              <c:numCache>
                <c:formatCode>0.0%</c:formatCode>
                <c:ptCount val="6"/>
                <c:pt idx="0">
                  <c:v>0.22524271844660193</c:v>
                </c:pt>
                <c:pt idx="1">
                  <c:v>0.21864951768488747</c:v>
                </c:pt>
                <c:pt idx="2">
                  <c:v>0.29738933030646991</c:v>
                </c:pt>
                <c:pt idx="3">
                  <c:v>0.21541710665258712</c:v>
                </c:pt>
                <c:pt idx="4">
                  <c:v>0.13777191825972313</c:v>
                </c:pt>
                <c:pt idx="5">
                  <c:v>0.18314424635332252</c:v>
                </c:pt>
              </c:numCache>
            </c:numRef>
          </c:val>
        </c:ser>
        <c:ser>
          <c:idx val="4"/>
          <c:order val="4"/>
          <c:tx>
            <c:strRef>
              <c:f>'IDCRAS Gráfico 2'!$A$18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2'!$B$13:$G$13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2'!$B$18:$G$18</c:f>
              <c:numCache>
                <c:formatCode>0.0%</c:formatCode>
                <c:ptCount val="6"/>
                <c:pt idx="0">
                  <c:v>0.41601941747572818</c:v>
                </c:pt>
                <c:pt idx="1">
                  <c:v>0.33440514469453375</c:v>
                </c:pt>
                <c:pt idx="2">
                  <c:v>0.36019674612183128</c:v>
                </c:pt>
                <c:pt idx="3">
                  <c:v>0.43822597676874342</c:v>
                </c:pt>
                <c:pt idx="4">
                  <c:v>0.49637442320369152</c:v>
                </c:pt>
                <c:pt idx="5">
                  <c:v>0.43760129659643437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661904"/>
        <c:axId val="301661344"/>
      </c:barChart>
      <c:catAx>
        <c:axId val="3016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661344"/>
        <c:crosses val="autoZero"/>
        <c:auto val="1"/>
        <c:lblAlgn val="ctr"/>
        <c:lblOffset val="100"/>
        <c:noMultiLvlLbl val="0"/>
      </c:catAx>
      <c:valAx>
        <c:axId val="301661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16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'IDCRAS Gráfico 3'!$A$14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3'!$B$13:$G$13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3'!$B$14:$G$14</c:f>
              <c:numCache>
                <c:formatCode>0.0%</c:formatCode>
                <c:ptCount val="6"/>
                <c:pt idx="0">
                  <c:v>0.13616504854368933</c:v>
                </c:pt>
                <c:pt idx="1">
                  <c:v>0.14147909967845659</c:v>
                </c:pt>
                <c:pt idx="2">
                  <c:v>0.12410139992432842</c:v>
                </c:pt>
                <c:pt idx="3">
                  <c:v>0.13093980992608237</c:v>
                </c:pt>
                <c:pt idx="4">
                  <c:v>0.14304548450889915</c:v>
                </c:pt>
                <c:pt idx="5">
                  <c:v>0.18962722852512157</c:v>
                </c:pt>
              </c:numCache>
            </c:numRef>
          </c:val>
        </c:ser>
        <c:ser>
          <c:idx val="1"/>
          <c:order val="1"/>
          <c:tx>
            <c:strRef>
              <c:f>'IDCRAS Gráfico 3'!$A$15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3'!$B$13:$G$13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3'!$B$15:$G$15</c:f>
              <c:numCache>
                <c:formatCode>0.0%</c:formatCode>
                <c:ptCount val="6"/>
                <c:pt idx="0">
                  <c:v>0.21444174757281553</c:v>
                </c:pt>
                <c:pt idx="1">
                  <c:v>0.20900321543408359</c:v>
                </c:pt>
                <c:pt idx="2">
                  <c:v>0.18009837306091564</c:v>
                </c:pt>
                <c:pt idx="3">
                  <c:v>0.26152763111580429</c:v>
                </c:pt>
                <c:pt idx="4">
                  <c:v>0.19775873434410018</c:v>
                </c:pt>
                <c:pt idx="5">
                  <c:v>0.19124797406807131</c:v>
                </c:pt>
              </c:numCache>
            </c:numRef>
          </c:val>
        </c:ser>
        <c:ser>
          <c:idx val="2"/>
          <c:order val="2"/>
          <c:tx>
            <c:strRef>
              <c:f>'IDCRAS Gráfico 3'!$A$16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3'!$B$13:$G$13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3'!$B$16:$G$16</c:f>
              <c:numCache>
                <c:formatCode>0.0%</c:formatCode>
                <c:ptCount val="6"/>
                <c:pt idx="0">
                  <c:v>0.35182038834951457</c:v>
                </c:pt>
                <c:pt idx="1">
                  <c:v>0.40836012861736337</c:v>
                </c:pt>
                <c:pt idx="2">
                  <c:v>0.37835792659856227</c:v>
                </c:pt>
                <c:pt idx="3">
                  <c:v>0.31362196409714888</c:v>
                </c:pt>
                <c:pt idx="4">
                  <c:v>0.35662491760052734</c:v>
                </c:pt>
                <c:pt idx="5">
                  <c:v>0.34521880064829824</c:v>
                </c:pt>
              </c:numCache>
            </c:numRef>
          </c:val>
        </c:ser>
        <c:ser>
          <c:idx val="3"/>
          <c:order val="3"/>
          <c:tx>
            <c:strRef>
              <c:f>'IDCRAS Gráfico 3'!$A$17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3'!$B$13:$G$13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3'!$B$17:$G$17</c:f>
              <c:numCache>
                <c:formatCode>0.0%</c:formatCode>
                <c:ptCount val="6"/>
                <c:pt idx="0">
                  <c:v>0.12402912621359223</c:v>
                </c:pt>
                <c:pt idx="1">
                  <c:v>7.8778135048231515E-2</c:v>
                </c:pt>
                <c:pt idx="2">
                  <c:v>0.18199016269390844</c:v>
                </c:pt>
                <c:pt idx="3">
                  <c:v>0.11158042942625836</c:v>
                </c:pt>
                <c:pt idx="4">
                  <c:v>9.8220171390903097E-2</c:v>
                </c:pt>
                <c:pt idx="5">
                  <c:v>4.2139384116693678E-2</c:v>
                </c:pt>
              </c:numCache>
            </c:numRef>
          </c:val>
        </c:ser>
        <c:ser>
          <c:idx val="4"/>
          <c:order val="4"/>
          <c:tx>
            <c:strRef>
              <c:f>'IDCRAS Gráfico 3'!$A$18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3'!$B$13:$G$13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3'!$B$18:$G$18</c:f>
              <c:numCache>
                <c:formatCode>0.0%</c:formatCode>
                <c:ptCount val="6"/>
                <c:pt idx="0">
                  <c:v>0.17354368932038836</c:v>
                </c:pt>
                <c:pt idx="1">
                  <c:v>0.16237942122186494</c:v>
                </c:pt>
                <c:pt idx="2">
                  <c:v>0.13545213772228529</c:v>
                </c:pt>
                <c:pt idx="3">
                  <c:v>0.18233016543470609</c:v>
                </c:pt>
                <c:pt idx="4">
                  <c:v>0.2043506921555702</c:v>
                </c:pt>
                <c:pt idx="5">
                  <c:v>0.23176661264181522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941920"/>
        <c:axId val="301936880"/>
      </c:barChart>
      <c:catAx>
        <c:axId val="3019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936880"/>
        <c:crosses val="autoZero"/>
        <c:auto val="1"/>
        <c:lblAlgn val="ctr"/>
        <c:lblOffset val="100"/>
        <c:noMultiLvlLbl val="0"/>
      </c:catAx>
      <c:valAx>
        <c:axId val="3019368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19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'IDCRAS Gráfico 4'!$B$4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4'!$A$5:$A$17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'IDCRAS Gráfico 4'!$B$5:$B$17</c:f>
              <c:numCache>
                <c:formatCode>#,##0</c:formatCode>
                <c:ptCount val="13"/>
                <c:pt idx="0">
                  <c:v>37</c:v>
                </c:pt>
                <c:pt idx="1">
                  <c:v>79</c:v>
                </c:pt>
                <c:pt idx="2">
                  <c:v>208</c:v>
                </c:pt>
                <c:pt idx="3">
                  <c:v>382</c:v>
                </c:pt>
                <c:pt idx="4">
                  <c:v>630</c:v>
                </c:pt>
                <c:pt idx="5">
                  <c:v>928</c:v>
                </c:pt>
                <c:pt idx="6">
                  <c:v>1159</c:v>
                </c:pt>
                <c:pt idx="7">
                  <c:v>1257</c:v>
                </c:pt>
                <c:pt idx="8">
                  <c:v>1200</c:v>
                </c:pt>
                <c:pt idx="9">
                  <c:v>1023</c:v>
                </c:pt>
                <c:pt idx="10">
                  <c:v>724</c:v>
                </c:pt>
                <c:pt idx="11">
                  <c:v>283</c:v>
                </c:pt>
                <c:pt idx="12">
                  <c:v>178</c:v>
                </c:pt>
              </c:numCache>
            </c:numRef>
          </c:val>
        </c:ser>
        <c:ser>
          <c:idx val="1"/>
          <c:order val="1"/>
          <c:tx>
            <c:strRef>
              <c:f>'IDCRAS Gráfico 4'!$C$4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4'!$A$5:$A$17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'IDCRAS Gráfico 4'!$C$5:$C$17</c:f>
              <c:numCache>
                <c:formatCode>#,##0</c:formatCode>
                <c:ptCount val="13"/>
                <c:pt idx="0">
                  <c:v>12</c:v>
                </c:pt>
                <c:pt idx="1">
                  <c:v>62</c:v>
                </c:pt>
                <c:pt idx="2">
                  <c:v>162</c:v>
                </c:pt>
                <c:pt idx="3">
                  <c:v>313</c:v>
                </c:pt>
                <c:pt idx="4">
                  <c:v>531</c:v>
                </c:pt>
                <c:pt idx="5">
                  <c:v>847</c:v>
                </c:pt>
                <c:pt idx="6">
                  <c:v>1086</c:v>
                </c:pt>
                <c:pt idx="7">
                  <c:v>1265</c:v>
                </c:pt>
                <c:pt idx="8">
                  <c:v>1239</c:v>
                </c:pt>
                <c:pt idx="9">
                  <c:v>1138</c:v>
                </c:pt>
                <c:pt idx="10">
                  <c:v>841</c:v>
                </c:pt>
                <c:pt idx="11">
                  <c:v>343</c:v>
                </c:pt>
                <c:pt idx="12">
                  <c:v>316</c:v>
                </c:pt>
              </c:numCache>
            </c:numRef>
          </c:val>
        </c:ser>
        <c:ser>
          <c:idx val="2"/>
          <c:order val="2"/>
          <c:tx>
            <c:strRef>
              <c:f>'IDCRAS Gráfico 4'!$D$4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4'!$A$5:$A$17</c:f>
              <c:strCache>
                <c:ptCount val="13"/>
                <c:pt idx="0">
                  <c:v>1,00</c:v>
                </c:pt>
                <c:pt idx="1">
                  <c:v>1,33</c:v>
                </c:pt>
                <c:pt idx="2">
                  <c:v>1,67</c:v>
                </c:pt>
                <c:pt idx="3">
                  <c:v>2,00</c:v>
                </c:pt>
                <c:pt idx="4">
                  <c:v>2,33</c:v>
                </c:pt>
                <c:pt idx="5">
                  <c:v>2,67</c:v>
                </c:pt>
                <c:pt idx="6">
                  <c:v>3,00</c:v>
                </c:pt>
                <c:pt idx="7">
                  <c:v>3,33</c:v>
                </c:pt>
                <c:pt idx="8">
                  <c:v>3,67</c:v>
                </c:pt>
                <c:pt idx="9">
                  <c:v>4,00</c:v>
                </c:pt>
                <c:pt idx="10">
                  <c:v>4,33</c:v>
                </c:pt>
                <c:pt idx="11">
                  <c:v>4,67</c:v>
                </c:pt>
                <c:pt idx="12">
                  <c:v>5,00</c:v>
                </c:pt>
              </c:strCache>
            </c:strRef>
          </c:cat>
          <c:val>
            <c:numRef>
              <c:f>'IDCRAS Gráfico 4'!$D$5:$D$17</c:f>
              <c:numCache>
                <c:formatCode>#,##0</c:formatCode>
                <c:ptCount val="13"/>
                <c:pt idx="0">
                  <c:v>20</c:v>
                </c:pt>
                <c:pt idx="1">
                  <c:v>68</c:v>
                </c:pt>
                <c:pt idx="2">
                  <c:v>185</c:v>
                </c:pt>
                <c:pt idx="3">
                  <c:v>352</c:v>
                </c:pt>
                <c:pt idx="4">
                  <c:v>555</c:v>
                </c:pt>
                <c:pt idx="5">
                  <c:v>854</c:v>
                </c:pt>
                <c:pt idx="6">
                  <c:v>1066</c:v>
                </c:pt>
                <c:pt idx="7">
                  <c:v>1219</c:v>
                </c:pt>
                <c:pt idx="8">
                  <c:v>1227</c:v>
                </c:pt>
                <c:pt idx="9">
                  <c:v>1146</c:v>
                </c:pt>
                <c:pt idx="10">
                  <c:v>890</c:v>
                </c:pt>
                <c:pt idx="11">
                  <c:v>365</c:v>
                </c:pt>
                <c:pt idx="12">
                  <c:v>293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471856"/>
        <c:axId val="304248928"/>
      </c:barChart>
      <c:catAx>
        <c:axId val="2454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248928"/>
        <c:crosses val="autoZero"/>
        <c:auto val="1"/>
        <c:lblAlgn val="ctr"/>
        <c:lblOffset val="100"/>
        <c:noMultiLvlLbl val="0"/>
      </c:catAx>
      <c:valAx>
        <c:axId val="3042489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54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'IDCRAS Gráfico 5'!$A$5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3574409740249539E-2"/>
                  <c:y val="-1.68111332060586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931850714274515E-2"/>
                  <c:y val="-1.68111332060584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6253130227262013E-2"/>
                  <c:y val="-1.8912524856815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0271210957780826E-2"/>
                  <c:y val="-1.8912524856815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625313022726211E-2"/>
                  <c:y val="-2.10139165075731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6253130227261916E-2"/>
                  <c:y val="-1.8912524856815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5'!$B$5:$G$5</c:f>
              <c:numCache>
                <c:formatCode>0.0%</c:formatCode>
                <c:ptCount val="6"/>
                <c:pt idx="0">
                  <c:v>2.4271844660194173E-3</c:v>
                </c:pt>
                <c:pt idx="1">
                  <c:v>1.6077170418006431E-3</c:v>
                </c:pt>
                <c:pt idx="2">
                  <c:v>1.5134317063942491E-3</c:v>
                </c:pt>
                <c:pt idx="3">
                  <c:v>3.1678986272439284E-3</c:v>
                </c:pt>
                <c:pt idx="4">
                  <c:v>2.6367831245880024E-3</c:v>
                </c:pt>
                <c:pt idx="5">
                  <c:v>3.2414910858995136E-3</c:v>
                </c:pt>
              </c:numCache>
            </c:numRef>
          </c:val>
        </c:ser>
        <c:ser>
          <c:idx val="1"/>
          <c:order val="1"/>
          <c:tx>
            <c:strRef>
              <c:f>'IDCRAS Gráfico 5'!$A$6</c:f>
              <c:strCache>
                <c:ptCount val="1"/>
                <c:pt idx="0">
                  <c:v>1,33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2235049496743298E-2"/>
                  <c:y val="-1.26083499045440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6922757618296883E-2"/>
                  <c:y val="-1.8912524856815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73575012979658E-2"/>
                      <c:h val="3.3590828269310383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5.2235049496743298E-2"/>
                  <c:y val="-1.26083499045440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4913769983755772E-2"/>
                  <c:y val="-1.4709741555301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0895689253237057E-2"/>
                  <c:y val="-1.89125248568159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4913769983755772E-2"/>
                  <c:y val="-1.89125248568159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5'!$B$6:$G$6</c:f>
              <c:numCache>
                <c:formatCode>0.0%</c:formatCode>
                <c:ptCount val="6"/>
                <c:pt idx="0">
                  <c:v>8.2524271844660203E-3</c:v>
                </c:pt>
                <c:pt idx="1">
                  <c:v>9.6463022508038593E-3</c:v>
                </c:pt>
                <c:pt idx="2">
                  <c:v>7.9455164585698068E-3</c:v>
                </c:pt>
                <c:pt idx="3">
                  <c:v>8.0957409362900391E-3</c:v>
                </c:pt>
                <c:pt idx="4">
                  <c:v>5.9327620303230057E-3</c:v>
                </c:pt>
                <c:pt idx="5">
                  <c:v>1.4586709886547812E-2</c:v>
                </c:pt>
              </c:numCache>
            </c:numRef>
          </c:val>
        </c:ser>
        <c:ser>
          <c:idx val="2"/>
          <c:order val="2"/>
          <c:tx>
            <c:strRef>
              <c:f>'IDCRAS Gráfico 5'!$A$7</c:f>
              <c:strCache>
                <c:ptCount val="1"/>
                <c:pt idx="0">
                  <c:v>1,67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5'!$B$7:$G$7</c:f>
              <c:numCache>
                <c:formatCode>0.0%</c:formatCode>
                <c:ptCount val="6"/>
                <c:pt idx="0">
                  <c:v>2.2451456310679612E-2</c:v>
                </c:pt>
                <c:pt idx="1">
                  <c:v>3.0546623794212219E-2</c:v>
                </c:pt>
                <c:pt idx="2">
                  <c:v>1.9296254256526674E-2</c:v>
                </c:pt>
                <c:pt idx="3">
                  <c:v>2.2175290390707498E-2</c:v>
                </c:pt>
                <c:pt idx="4">
                  <c:v>2.3731048121292023E-2</c:v>
                </c:pt>
                <c:pt idx="5">
                  <c:v>2.5931928687196109E-2</c:v>
                </c:pt>
              </c:numCache>
            </c:numRef>
          </c:val>
        </c:ser>
        <c:ser>
          <c:idx val="3"/>
          <c:order val="3"/>
          <c:tx>
            <c:strRef>
              <c:f>'IDCRAS Gráfico 5'!$A$8</c:f>
              <c:strCache>
                <c:ptCount val="1"/>
                <c:pt idx="0">
                  <c:v>2,00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5'!$B$8:$G$8</c:f>
              <c:numCache>
                <c:formatCode>0.0%</c:formatCode>
                <c:ptCount val="6"/>
                <c:pt idx="0">
                  <c:v>4.2718446601941747E-2</c:v>
                </c:pt>
                <c:pt idx="1">
                  <c:v>4.8231511254019289E-2</c:v>
                </c:pt>
                <c:pt idx="2">
                  <c:v>3.9727582292849034E-2</c:v>
                </c:pt>
                <c:pt idx="3">
                  <c:v>4.7870468145019357E-2</c:v>
                </c:pt>
                <c:pt idx="4">
                  <c:v>3.889255108767304E-2</c:v>
                </c:pt>
                <c:pt idx="5">
                  <c:v>3.5656401944894653E-2</c:v>
                </c:pt>
              </c:numCache>
            </c:numRef>
          </c:val>
        </c:ser>
        <c:ser>
          <c:idx val="4"/>
          <c:order val="4"/>
          <c:tx>
            <c:strRef>
              <c:f>'IDCRAS Gráfico 5'!$A$9</c:f>
              <c:strCache>
                <c:ptCount val="1"/>
                <c:pt idx="0">
                  <c:v>2,33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5'!$B$9:$G$9</c:f>
              <c:numCache>
                <c:formatCode>0.0%</c:formatCode>
                <c:ptCount val="6"/>
                <c:pt idx="0">
                  <c:v>6.7354368932038833E-2</c:v>
                </c:pt>
                <c:pt idx="1">
                  <c:v>8.1993569131832797E-2</c:v>
                </c:pt>
                <c:pt idx="2">
                  <c:v>6.545592130155127E-2</c:v>
                </c:pt>
                <c:pt idx="3">
                  <c:v>6.1950017599436816E-2</c:v>
                </c:pt>
                <c:pt idx="4">
                  <c:v>7.3829927488464078E-2</c:v>
                </c:pt>
                <c:pt idx="5">
                  <c:v>6.9692058346839544E-2</c:v>
                </c:pt>
              </c:numCache>
            </c:numRef>
          </c:val>
        </c:ser>
        <c:ser>
          <c:idx val="5"/>
          <c:order val="5"/>
          <c:tx>
            <c:strRef>
              <c:f>'IDCRAS Gráfico 5'!$A$10</c:f>
              <c:strCache>
                <c:ptCount val="1"/>
                <c:pt idx="0">
                  <c:v>2,67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5'!$B$10:$G$10</c:f>
              <c:numCache>
                <c:formatCode>0.0%</c:formatCode>
                <c:ptCount val="6"/>
                <c:pt idx="0">
                  <c:v>0.10364077669902913</c:v>
                </c:pt>
                <c:pt idx="1">
                  <c:v>0.10771704180064309</c:v>
                </c:pt>
                <c:pt idx="2">
                  <c:v>0.10707529322739312</c:v>
                </c:pt>
                <c:pt idx="3">
                  <c:v>0.10841253079901443</c:v>
                </c:pt>
                <c:pt idx="4">
                  <c:v>9.2287409360580094E-2</c:v>
                </c:pt>
                <c:pt idx="5">
                  <c:v>9.0761750405186387E-2</c:v>
                </c:pt>
              </c:numCache>
            </c:numRef>
          </c:val>
        </c:ser>
        <c:ser>
          <c:idx val="6"/>
          <c:order val="6"/>
          <c:tx>
            <c:strRef>
              <c:f>'IDCRAS Gráfico 5'!$A$11</c:f>
              <c:strCache>
                <c:ptCount val="1"/>
                <c:pt idx="0">
                  <c:v>3,00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5'!$B$11:$G$11</c:f>
              <c:numCache>
                <c:formatCode>0.0%</c:formatCode>
                <c:ptCount val="6"/>
                <c:pt idx="0">
                  <c:v>0.12936893203883496</c:v>
                </c:pt>
                <c:pt idx="1">
                  <c:v>0.16398713826366559</c:v>
                </c:pt>
                <c:pt idx="2">
                  <c:v>0.13696556942867952</c:v>
                </c:pt>
                <c:pt idx="3">
                  <c:v>0.13023583245336148</c:v>
                </c:pt>
                <c:pt idx="4">
                  <c:v>0.11206328279499012</c:v>
                </c:pt>
                <c:pt idx="5">
                  <c:v>0.10048622366288493</c:v>
                </c:pt>
              </c:numCache>
            </c:numRef>
          </c:val>
        </c:ser>
        <c:ser>
          <c:idx val="7"/>
          <c:order val="7"/>
          <c:tx>
            <c:strRef>
              <c:f>'IDCRAS Gráfico 5'!$A$12</c:f>
              <c:strCache>
                <c:ptCount val="1"/>
                <c:pt idx="0">
                  <c:v>3,33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5'!$B$12:$G$12</c:f>
              <c:numCache>
                <c:formatCode>0.0%</c:formatCode>
                <c:ptCount val="6"/>
                <c:pt idx="0">
                  <c:v>0.14793689320388351</c:v>
                </c:pt>
                <c:pt idx="1">
                  <c:v>0.18327974276527331</c:v>
                </c:pt>
                <c:pt idx="2">
                  <c:v>0.15285660234581913</c:v>
                </c:pt>
                <c:pt idx="3">
                  <c:v>0.14220344948961633</c:v>
                </c:pt>
                <c:pt idx="4">
                  <c:v>0.13447593935398813</c:v>
                </c:pt>
                <c:pt idx="5">
                  <c:v>0.1507293354943274</c:v>
                </c:pt>
              </c:numCache>
            </c:numRef>
          </c:val>
        </c:ser>
        <c:ser>
          <c:idx val="8"/>
          <c:order val="8"/>
          <c:tx>
            <c:strRef>
              <c:f>'IDCRAS Gráfico 5'!$A$13</c:f>
              <c:strCache>
                <c:ptCount val="1"/>
                <c:pt idx="0">
                  <c:v>3,67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5'!$B$13:$G$13</c:f>
              <c:numCache>
                <c:formatCode>0.0%</c:formatCode>
                <c:ptCount val="6"/>
                <c:pt idx="0">
                  <c:v>0.14890776699029126</c:v>
                </c:pt>
                <c:pt idx="1">
                  <c:v>0.13022508038585209</c:v>
                </c:pt>
                <c:pt idx="2">
                  <c:v>0.16799091940976163</c:v>
                </c:pt>
                <c:pt idx="3">
                  <c:v>0.13973952833509329</c:v>
                </c:pt>
                <c:pt idx="4">
                  <c:v>0.14502307185234015</c:v>
                </c:pt>
                <c:pt idx="5">
                  <c:v>0.13776337115072934</c:v>
                </c:pt>
              </c:numCache>
            </c:numRef>
          </c:val>
        </c:ser>
        <c:ser>
          <c:idx val="9"/>
          <c:order val="9"/>
          <c:tx>
            <c:strRef>
              <c:f>'IDCRAS Gráfico 5'!$A$14</c:f>
              <c:strCache>
                <c:ptCount val="1"/>
                <c:pt idx="0">
                  <c:v>4,00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5'!$B$14:$G$14</c:f>
              <c:numCache>
                <c:formatCode>0.0%</c:formatCode>
                <c:ptCount val="6"/>
                <c:pt idx="0">
                  <c:v>0.13907766990291262</c:v>
                </c:pt>
                <c:pt idx="1">
                  <c:v>0.11897106109324759</c:v>
                </c:pt>
                <c:pt idx="2">
                  <c:v>0.14150586454786226</c:v>
                </c:pt>
                <c:pt idx="3">
                  <c:v>0.1446673706441394</c:v>
                </c:pt>
                <c:pt idx="4">
                  <c:v>0.13249835201054713</c:v>
                </c:pt>
                <c:pt idx="5">
                  <c:v>0.13938411669367909</c:v>
                </c:pt>
              </c:numCache>
            </c:numRef>
          </c:val>
        </c:ser>
        <c:ser>
          <c:idx val="10"/>
          <c:order val="10"/>
          <c:tx>
            <c:strRef>
              <c:f>'IDCRAS Gráfico 5'!$A$15</c:f>
              <c:strCache>
                <c:ptCount val="1"/>
                <c:pt idx="0">
                  <c:v>4,33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5'!$B$15:$G$15</c:f>
              <c:numCache>
                <c:formatCode>0.0%</c:formatCode>
                <c:ptCount val="6"/>
                <c:pt idx="0">
                  <c:v>0.10800970873786407</c:v>
                </c:pt>
                <c:pt idx="1">
                  <c:v>6.9131832797427656E-2</c:v>
                </c:pt>
                <c:pt idx="2">
                  <c:v>9.8751418842224742E-2</c:v>
                </c:pt>
                <c:pt idx="3">
                  <c:v>0.10489264343541006</c:v>
                </c:pt>
                <c:pt idx="4">
                  <c:v>0.14040870138431114</c:v>
                </c:pt>
                <c:pt idx="5">
                  <c:v>0.12155591572123177</c:v>
                </c:pt>
              </c:numCache>
            </c:numRef>
          </c:val>
        </c:ser>
        <c:ser>
          <c:idx val="11"/>
          <c:order val="11"/>
          <c:tx>
            <c:strRef>
              <c:f>'IDCRAS Gráfico 5'!$A$16</c:f>
              <c:strCache>
                <c:ptCount val="1"/>
                <c:pt idx="0">
                  <c:v>4,67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5'!$B$16:$G$16</c:f>
              <c:numCache>
                <c:formatCode>0.0%</c:formatCode>
                <c:ptCount val="6"/>
                <c:pt idx="0">
                  <c:v>4.429611650485437E-2</c:v>
                </c:pt>
                <c:pt idx="1">
                  <c:v>3.5369774919614148E-2</c:v>
                </c:pt>
                <c:pt idx="2">
                  <c:v>4.2754445705637537E-2</c:v>
                </c:pt>
                <c:pt idx="3">
                  <c:v>4.7166490672298486E-2</c:v>
                </c:pt>
                <c:pt idx="4">
                  <c:v>4.3506921555702044E-2</c:v>
                </c:pt>
                <c:pt idx="5">
                  <c:v>4.8622366288492709E-2</c:v>
                </c:pt>
              </c:numCache>
            </c:numRef>
          </c:val>
        </c:ser>
        <c:ser>
          <c:idx val="12"/>
          <c:order val="12"/>
          <c:tx>
            <c:strRef>
              <c:f>'IDCRAS Gráfico 5'!$A$17</c:f>
              <c:strCache>
                <c:ptCount val="1"/>
                <c:pt idx="0">
                  <c:v>5,00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5'!$B$4:$G$4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'IDCRAS Gráfico 5'!$B$17:$G$17</c:f>
              <c:numCache>
                <c:formatCode>0.0%</c:formatCode>
                <c:ptCount val="6"/>
                <c:pt idx="0">
                  <c:v>3.5558252427184467E-2</c:v>
                </c:pt>
                <c:pt idx="1">
                  <c:v>1.9292604501607719E-2</c:v>
                </c:pt>
                <c:pt idx="2">
                  <c:v>1.8161180476730987E-2</c:v>
                </c:pt>
                <c:pt idx="3">
                  <c:v>3.9422738472368886E-2</c:v>
                </c:pt>
                <c:pt idx="4">
                  <c:v>5.4713249835201053E-2</c:v>
                </c:pt>
                <c:pt idx="5">
                  <c:v>6.1588330632090758E-2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04294912"/>
        <c:axId val="304295472"/>
      </c:barChart>
      <c:catAx>
        <c:axId val="3042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295472"/>
        <c:crosses val="autoZero"/>
        <c:auto val="1"/>
        <c:lblAlgn val="ctr"/>
        <c:lblOffset val="100"/>
        <c:noMultiLvlLbl val="0"/>
      </c:catAx>
      <c:valAx>
        <c:axId val="304295472"/>
        <c:scaling>
          <c:orientation val="minMax"/>
          <c:max val="1"/>
        </c:scaling>
        <c:delete val="1"/>
        <c:axPos val="l"/>
        <c:numFmt formatCode="0.0%" sourceLinked="1"/>
        <c:majorTickMark val="out"/>
        <c:minorTickMark val="none"/>
        <c:tickLblPos val="nextTo"/>
        <c:crossAx val="3042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'IDCRAS Gráfico 6'!$B$107</c:f>
              <c:strCache>
                <c:ptCount val="1"/>
                <c:pt idx="0">
                  <c:v>Nível 1 (1,00 a 1,67)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6'!$A$108:$A$111</c:f>
              <c:strCache>
                <c:ptCount val="4"/>
                <c:pt idx="0">
                  <c:v>Estrutura Física</c:v>
                </c:pt>
                <c:pt idx="1">
                  <c:v>Recursos Humanos</c:v>
                </c:pt>
                <c:pt idx="2">
                  <c:v>Serviços e benefícios</c:v>
                </c:pt>
                <c:pt idx="3">
                  <c:v>IDCRAS Final</c:v>
                </c:pt>
              </c:strCache>
            </c:strRef>
          </c:cat>
          <c:val>
            <c:numRef>
              <c:f>'IDCRAS Gráfico 6'!$B$108:$B$111</c:f>
              <c:numCache>
                <c:formatCode>#,##0</c:formatCode>
                <c:ptCount val="4"/>
                <c:pt idx="0">
                  <c:v>578</c:v>
                </c:pt>
                <c:pt idx="1">
                  <c:v>460</c:v>
                </c:pt>
                <c:pt idx="2">
                  <c:v>1122</c:v>
                </c:pt>
                <c:pt idx="3">
                  <c:v>273</c:v>
                </c:pt>
              </c:numCache>
            </c:numRef>
          </c:val>
        </c:ser>
        <c:ser>
          <c:idx val="1"/>
          <c:order val="1"/>
          <c:tx>
            <c:strRef>
              <c:f>'IDCRAS Gráfico 6'!$C$107</c:f>
              <c:strCache>
                <c:ptCount val="1"/>
                <c:pt idx="0">
                  <c:v>Nível 2 (2,00 a 2,67)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6'!$A$108:$A$111</c:f>
              <c:strCache>
                <c:ptCount val="4"/>
                <c:pt idx="0">
                  <c:v>Estrutura Física</c:v>
                </c:pt>
                <c:pt idx="1">
                  <c:v>Recursos Humanos</c:v>
                </c:pt>
                <c:pt idx="2">
                  <c:v>Serviços e benefícios</c:v>
                </c:pt>
                <c:pt idx="3">
                  <c:v>IDCRAS Final</c:v>
                </c:pt>
              </c:strCache>
            </c:strRef>
          </c:cat>
          <c:val>
            <c:numRef>
              <c:f>'IDCRAS Gráfico 6'!$C$108:$C$111</c:f>
              <c:numCache>
                <c:formatCode>#,##0</c:formatCode>
                <c:ptCount val="4"/>
                <c:pt idx="0">
                  <c:v>1680</c:v>
                </c:pt>
                <c:pt idx="1">
                  <c:v>1273</c:v>
                </c:pt>
                <c:pt idx="2">
                  <c:v>1767</c:v>
                </c:pt>
                <c:pt idx="3">
                  <c:v>1761</c:v>
                </c:pt>
              </c:numCache>
            </c:numRef>
          </c:val>
        </c:ser>
        <c:ser>
          <c:idx val="2"/>
          <c:order val="2"/>
          <c:tx>
            <c:strRef>
              <c:f>'IDCRAS Gráfico 6'!$D$107</c:f>
              <c:strCache>
                <c:ptCount val="1"/>
                <c:pt idx="0">
                  <c:v>Nível 3 (3,00 a 3,67)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6'!$A$108:$A$111</c:f>
              <c:strCache>
                <c:ptCount val="4"/>
                <c:pt idx="0">
                  <c:v>Estrutura Física</c:v>
                </c:pt>
                <c:pt idx="1">
                  <c:v>Recursos Humanos</c:v>
                </c:pt>
                <c:pt idx="2">
                  <c:v>Serviços e benefícios</c:v>
                </c:pt>
                <c:pt idx="3">
                  <c:v>IDCRAS Final</c:v>
                </c:pt>
              </c:strCache>
            </c:strRef>
          </c:cat>
          <c:val>
            <c:numRef>
              <c:f>'IDCRAS Gráfico 6'!$D$108:$D$111</c:f>
              <c:numCache>
                <c:formatCode>#,##0</c:formatCode>
                <c:ptCount val="4"/>
                <c:pt idx="0">
                  <c:v>1868</c:v>
                </c:pt>
                <c:pt idx="1">
                  <c:v>1223</c:v>
                </c:pt>
                <c:pt idx="2">
                  <c:v>2899</c:v>
                </c:pt>
                <c:pt idx="3">
                  <c:v>3512</c:v>
                </c:pt>
              </c:numCache>
            </c:numRef>
          </c:val>
        </c:ser>
        <c:ser>
          <c:idx val="3"/>
          <c:order val="3"/>
          <c:tx>
            <c:strRef>
              <c:f>'IDCRAS Gráfico 6'!$E$107</c:f>
              <c:strCache>
                <c:ptCount val="1"/>
                <c:pt idx="0">
                  <c:v>Nível 4 (4,00 a 4,67)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6'!$A$108:$A$111</c:f>
              <c:strCache>
                <c:ptCount val="4"/>
                <c:pt idx="0">
                  <c:v>Estrutura Física</c:v>
                </c:pt>
                <c:pt idx="1">
                  <c:v>Recursos Humanos</c:v>
                </c:pt>
                <c:pt idx="2">
                  <c:v>Serviços e benefícios</c:v>
                </c:pt>
                <c:pt idx="3">
                  <c:v>IDCRAS Final</c:v>
                </c:pt>
              </c:strCache>
            </c:strRef>
          </c:cat>
          <c:val>
            <c:numRef>
              <c:f>'IDCRAS Gráfico 6'!$E$108:$E$111</c:f>
              <c:numCache>
                <c:formatCode>#,##0</c:formatCode>
                <c:ptCount val="4"/>
                <c:pt idx="0">
                  <c:v>1748</c:v>
                </c:pt>
                <c:pt idx="1">
                  <c:v>1856</c:v>
                </c:pt>
                <c:pt idx="2">
                  <c:v>1022</c:v>
                </c:pt>
                <c:pt idx="3">
                  <c:v>2401</c:v>
                </c:pt>
              </c:numCache>
            </c:numRef>
          </c:val>
        </c:ser>
        <c:ser>
          <c:idx val="4"/>
          <c:order val="4"/>
          <c:tx>
            <c:strRef>
              <c:f>'IDCRAS Gráfico 6'!$F$107</c:f>
              <c:strCache>
                <c:ptCount val="1"/>
                <c:pt idx="0">
                  <c:v>Nível 5 (5,00)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6'!$A$108:$A$111</c:f>
              <c:strCache>
                <c:ptCount val="4"/>
                <c:pt idx="0">
                  <c:v>Estrutura Física</c:v>
                </c:pt>
                <c:pt idx="1">
                  <c:v>Recursos Humanos</c:v>
                </c:pt>
                <c:pt idx="2">
                  <c:v>Serviços e benefícios</c:v>
                </c:pt>
                <c:pt idx="3">
                  <c:v>IDCRAS Final</c:v>
                </c:pt>
              </c:strCache>
            </c:strRef>
          </c:cat>
          <c:val>
            <c:numRef>
              <c:f>'IDCRAS Gráfico 6'!$F$108:$F$111</c:f>
              <c:numCache>
                <c:formatCode>#,##0</c:formatCode>
                <c:ptCount val="4"/>
                <c:pt idx="0">
                  <c:v>2366</c:v>
                </c:pt>
                <c:pt idx="1">
                  <c:v>3428</c:v>
                </c:pt>
                <c:pt idx="2">
                  <c:v>1430</c:v>
                </c:pt>
                <c:pt idx="3">
                  <c:v>293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394064"/>
        <c:axId val="307394624"/>
      </c:barChart>
      <c:catAx>
        <c:axId val="3073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394624"/>
        <c:crosses val="autoZero"/>
        <c:auto val="1"/>
        <c:lblAlgn val="ctr"/>
        <c:lblOffset val="100"/>
        <c:noMultiLvlLbl val="0"/>
      </c:catAx>
      <c:valAx>
        <c:axId val="3073946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073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'IDCRAS Gráfico 6'!$A$22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00407000407001E-2"/>
                  <c:y val="-1.28029245393611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1632071632071637E-2"/>
                  <c:y val="-1.28029245393612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1632071632071637E-2"/>
                  <c:y val="-1.28029245393612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000407000407001E-2"/>
                  <c:y val="-1.28029245393611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3260073260073263E-2"/>
                  <c:y val="-1.28029245393611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6'!$B$22:$F$22</c:f>
              <c:numCache>
                <c:formatCode>0.0%</c:formatCode>
                <c:ptCount val="5"/>
                <c:pt idx="0">
                  <c:v>1.9920318725099601E-3</c:v>
                </c:pt>
                <c:pt idx="1">
                  <c:v>2.0804438280166435E-3</c:v>
                </c:pt>
                <c:pt idx="2">
                  <c:v>5.0314465408805029E-3</c:v>
                </c:pt>
                <c:pt idx="3">
                  <c:v>3.1867431485022306E-3</c:v>
                </c:pt>
              </c:numCache>
            </c:numRef>
          </c:val>
        </c:ser>
        <c:ser>
          <c:idx val="1"/>
          <c:order val="1"/>
          <c:tx>
            <c:strRef>
              <c:f>'IDCRAS Gráfico 6'!$A$23</c:f>
              <c:strCache>
                <c:ptCount val="1"/>
                <c:pt idx="0">
                  <c:v>1,33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1632071632071637E-2"/>
                  <c:y val="-1.64609029791787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1632071632071637E-2"/>
                  <c:y val="-1.82898921990874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6516140610628794E-2"/>
                  <c:y val="-1.82898921990874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344322344322338E-2"/>
                      <c:h val="2.7809853096161918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7.488807488807489E-2"/>
                  <c:y val="-1.28029245393612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6516076516076517E-2"/>
                  <c:y val="-1.82898921990873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6'!$B$23:$F$23</c:f>
              <c:numCache>
                <c:formatCode>0.0%</c:formatCode>
                <c:ptCount val="5"/>
                <c:pt idx="0">
                  <c:v>6.2250996015936252E-3</c:v>
                </c:pt>
                <c:pt idx="1">
                  <c:v>3.4674063800277394E-3</c:v>
                </c:pt>
                <c:pt idx="2">
                  <c:v>1.6352201257861635E-2</c:v>
                </c:pt>
                <c:pt idx="3">
                  <c:v>1.338432122370937E-2</c:v>
                </c:pt>
                <c:pt idx="4">
                  <c:v>9.5693779904306216E-3</c:v>
                </c:pt>
              </c:numCache>
            </c:numRef>
          </c:val>
        </c:ser>
        <c:ser>
          <c:idx val="2"/>
          <c:order val="2"/>
          <c:tx>
            <c:strRef>
              <c:f>'IDCRAS Gráfico 6'!$A$24</c:f>
              <c:strCache>
                <c:ptCount val="1"/>
                <c:pt idx="0">
                  <c:v>1,67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6'!$B$24:$F$24</c:f>
              <c:numCache>
                <c:formatCode>0.0%</c:formatCode>
                <c:ptCount val="5"/>
                <c:pt idx="0">
                  <c:v>1.5438247011952191E-2</c:v>
                </c:pt>
                <c:pt idx="1">
                  <c:v>2.8432732316227463E-2</c:v>
                </c:pt>
                <c:pt idx="2">
                  <c:v>3.270440251572327E-2</c:v>
                </c:pt>
                <c:pt idx="3">
                  <c:v>3.0592734225621414E-2</c:v>
                </c:pt>
                <c:pt idx="4">
                  <c:v>1.9138755980861243E-2</c:v>
                </c:pt>
              </c:numCache>
            </c:numRef>
          </c:val>
        </c:ser>
        <c:ser>
          <c:idx val="3"/>
          <c:order val="3"/>
          <c:tx>
            <c:strRef>
              <c:f>'IDCRAS Gráfico 6'!$A$25</c:f>
              <c:strCache>
                <c:ptCount val="1"/>
                <c:pt idx="0">
                  <c:v>2,00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6'!$B$25:$F$25</c:f>
              <c:numCache>
                <c:formatCode>0.0%</c:formatCode>
                <c:ptCount val="5"/>
                <c:pt idx="0">
                  <c:v>2.8635458167330676E-2</c:v>
                </c:pt>
                <c:pt idx="1">
                  <c:v>5.9639389736477116E-2</c:v>
                </c:pt>
                <c:pt idx="2">
                  <c:v>6.0377358490566038E-2</c:v>
                </c:pt>
                <c:pt idx="3">
                  <c:v>6.1185468451242828E-2</c:v>
                </c:pt>
                <c:pt idx="4">
                  <c:v>1.6746411483253589E-2</c:v>
                </c:pt>
              </c:numCache>
            </c:numRef>
          </c:val>
        </c:ser>
        <c:ser>
          <c:idx val="4"/>
          <c:order val="4"/>
          <c:tx>
            <c:strRef>
              <c:f>'IDCRAS Gráfico 6'!$A$26</c:f>
              <c:strCache>
                <c:ptCount val="1"/>
                <c:pt idx="0">
                  <c:v>2,33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6'!$B$26:$F$26</c:f>
              <c:numCache>
                <c:formatCode>0.0%</c:formatCode>
                <c:ptCount val="5"/>
                <c:pt idx="0">
                  <c:v>5.1543824701195222E-2</c:v>
                </c:pt>
                <c:pt idx="1">
                  <c:v>9.0152565880721222E-2</c:v>
                </c:pt>
                <c:pt idx="2">
                  <c:v>9.1823899371069176E-2</c:v>
                </c:pt>
                <c:pt idx="3">
                  <c:v>8.1580624601657104E-2</c:v>
                </c:pt>
                <c:pt idx="4">
                  <c:v>4.0669856459330141E-2</c:v>
                </c:pt>
              </c:numCache>
            </c:numRef>
          </c:val>
        </c:ser>
        <c:ser>
          <c:idx val="5"/>
          <c:order val="5"/>
          <c:tx>
            <c:strRef>
              <c:f>'IDCRAS Gráfico 6'!$A$27</c:f>
              <c:strCache>
                <c:ptCount val="1"/>
                <c:pt idx="0">
                  <c:v>2,67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6'!$B$27:$F$27</c:f>
              <c:numCache>
                <c:formatCode>0.0%</c:formatCode>
                <c:ptCount val="5"/>
                <c:pt idx="0">
                  <c:v>8.0428286852589639E-2</c:v>
                </c:pt>
                <c:pt idx="1">
                  <c:v>0.11789181692094314</c:v>
                </c:pt>
                <c:pt idx="2">
                  <c:v>0.15220125786163521</c:v>
                </c:pt>
                <c:pt idx="3">
                  <c:v>0.12938177182919056</c:v>
                </c:pt>
                <c:pt idx="4">
                  <c:v>8.8516746411483258E-2</c:v>
                </c:pt>
              </c:numCache>
            </c:numRef>
          </c:val>
        </c:ser>
        <c:ser>
          <c:idx val="6"/>
          <c:order val="6"/>
          <c:tx>
            <c:strRef>
              <c:f>'IDCRAS Gráfico 6'!$A$28</c:f>
              <c:strCache>
                <c:ptCount val="1"/>
                <c:pt idx="0">
                  <c:v>3,00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6'!$B$28:$F$28</c:f>
              <c:numCache>
                <c:formatCode>0.0%</c:formatCode>
                <c:ptCount val="5"/>
                <c:pt idx="0">
                  <c:v>0.11055776892430279</c:v>
                </c:pt>
                <c:pt idx="1">
                  <c:v>0.14008321775312066</c:v>
                </c:pt>
                <c:pt idx="2">
                  <c:v>0.15597484276729559</c:v>
                </c:pt>
                <c:pt idx="3">
                  <c:v>0.14595283620140218</c:v>
                </c:pt>
                <c:pt idx="4">
                  <c:v>0.16028708133971292</c:v>
                </c:pt>
              </c:numCache>
            </c:numRef>
          </c:val>
        </c:ser>
        <c:ser>
          <c:idx val="7"/>
          <c:order val="7"/>
          <c:tx>
            <c:strRef>
              <c:f>'IDCRAS Gráfico 6'!$A$29</c:f>
              <c:strCache>
                <c:ptCount val="1"/>
                <c:pt idx="0">
                  <c:v>3,33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6'!$B$29:$F$29</c:f>
              <c:numCache>
                <c:formatCode>0.0%</c:formatCode>
                <c:ptCount val="5"/>
                <c:pt idx="0">
                  <c:v>0.14591633466135459</c:v>
                </c:pt>
                <c:pt idx="1">
                  <c:v>0.14493758668515949</c:v>
                </c:pt>
                <c:pt idx="2">
                  <c:v>0.14339622641509434</c:v>
                </c:pt>
                <c:pt idx="3">
                  <c:v>0.14149139579349904</c:v>
                </c:pt>
                <c:pt idx="4">
                  <c:v>0.21052631578947367</c:v>
                </c:pt>
              </c:numCache>
            </c:numRef>
          </c:val>
        </c:ser>
        <c:ser>
          <c:idx val="8"/>
          <c:order val="8"/>
          <c:tx>
            <c:strRef>
              <c:f>'IDCRAS Gráfico 6'!$A$30</c:f>
              <c:strCache>
                <c:ptCount val="1"/>
                <c:pt idx="0">
                  <c:v>3,67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6'!$B$30:$F$30</c:f>
              <c:numCache>
                <c:formatCode>0.0%</c:formatCode>
                <c:ptCount val="5"/>
                <c:pt idx="0">
                  <c:v>0.16882470119521911</c:v>
                </c:pt>
                <c:pt idx="1">
                  <c:v>0.14077669902912621</c:v>
                </c:pt>
                <c:pt idx="2">
                  <c:v>0.12075471698113208</c:v>
                </c:pt>
                <c:pt idx="3">
                  <c:v>0.12683237731038879</c:v>
                </c:pt>
                <c:pt idx="4">
                  <c:v>0.12200956937799043</c:v>
                </c:pt>
              </c:numCache>
            </c:numRef>
          </c:val>
        </c:ser>
        <c:ser>
          <c:idx val="9"/>
          <c:order val="9"/>
          <c:tx>
            <c:strRef>
              <c:f>'IDCRAS Gráfico 6'!$A$31</c:f>
              <c:strCache>
                <c:ptCount val="1"/>
                <c:pt idx="0">
                  <c:v>4,00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6'!$B$31:$F$31</c:f>
              <c:numCache>
                <c:formatCode>0.0%</c:formatCode>
                <c:ptCount val="5"/>
                <c:pt idx="0">
                  <c:v>0.15637450199203187</c:v>
                </c:pt>
                <c:pt idx="1">
                  <c:v>0.11927877947295423</c:v>
                </c:pt>
                <c:pt idx="2">
                  <c:v>0.10943396226415095</c:v>
                </c:pt>
                <c:pt idx="3">
                  <c:v>0.12109623964308477</c:v>
                </c:pt>
                <c:pt idx="4">
                  <c:v>0.16507177033492823</c:v>
                </c:pt>
              </c:numCache>
            </c:numRef>
          </c:val>
        </c:ser>
        <c:ser>
          <c:idx val="10"/>
          <c:order val="10"/>
          <c:tx>
            <c:strRef>
              <c:f>'IDCRAS Gráfico 6'!$A$32</c:f>
              <c:strCache>
                <c:ptCount val="1"/>
                <c:pt idx="0">
                  <c:v>4,33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6'!$B$32:$F$32</c:f>
              <c:numCache>
                <c:formatCode>0.0%</c:formatCode>
                <c:ptCount val="5"/>
                <c:pt idx="0">
                  <c:v>0.13595617529880477</c:v>
                </c:pt>
                <c:pt idx="1">
                  <c:v>8.1830790568654652E-2</c:v>
                </c:pt>
                <c:pt idx="2">
                  <c:v>6.4150943396226415E-2</c:v>
                </c:pt>
                <c:pt idx="3">
                  <c:v>8.0943275971956663E-2</c:v>
                </c:pt>
                <c:pt idx="4">
                  <c:v>0.11483253588516747</c:v>
                </c:pt>
              </c:numCache>
            </c:numRef>
          </c:val>
        </c:ser>
        <c:ser>
          <c:idx val="11"/>
          <c:order val="11"/>
          <c:tx>
            <c:strRef>
              <c:f>'IDCRAS Gráfico 6'!$A$33</c:f>
              <c:strCache>
                <c:ptCount val="1"/>
                <c:pt idx="0">
                  <c:v>4,67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6'!$B$33:$F$33</c:f>
              <c:numCache>
                <c:formatCode>0.0%</c:formatCode>
                <c:ptCount val="5"/>
                <c:pt idx="0">
                  <c:v>5.2290836653386456E-2</c:v>
                </c:pt>
                <c:pt idx="1">
                  <c:v>4.2302357836338421E-2</c:v>
                </c:pt>
                <c:pt idx="2">
                  <c:v>2.5157232704402517E-2</c:v>
                </c:pt>
                <c:pt idx="3">
                  <c:v>3.6328871892925434E-2</c:v>
                </c:pt>
                <c:pt idx="4">
                  <c:v>4.0669856459330141E-2</c:v>
                </c:pt>
              </c:numCache>
            </c:numRef>
          </c:val>
        </c:ser>
        <c:ser>
          <c:idx val="12"/>
          <c:order val="12"/>
          <c:tx>
            <c:strRef>
              <c:f>'IDCRAS Gráfico 6'!$A$34</c:f>
              <c:strCache>
                <c:ptCount val="1"/>
                <c:pt idx="0">
                  <c:v>5,00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'IDCRAS Gráfico 6'!$B$21:$F$21</c:f>
              <c:strCache>
                <c:ptCount val="5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</c:strCache>
            </c:strRef>
          </c:cat>
          <c:val>
            <c:numRef>
              <c:f>'IDCRAS Gráfico 6'!$B$34:$F$34</c:f>
              <c:numCache>
                <c:formatCode>0.0%</c:formatCode>
                <c:ptCount val="5"/>
                <c:pt idx="0">
                  <c:v>4.5816733067729085E-2</c:v>
                </c:pt>
                <c:pt idx="1">
                  <c:v>2.9126213592233011E-2</c:v>
                </c:pt>
                <c:pt idx="2">
                  <c:v>2.2641509433962263E-2</c:v>
                </c:pt>
                <c:pt idx="3">
                  <c:v>2.8043339706819631E-2</c:v>
                </c:pt>
                <c:pt idx="4">
                  <c:v>1.1961722488038277E-2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3441408"/>
        <c:axId val="303441968"/>
      </c:barChart>
      <c:catAx>
        <c:axId val="3034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441968"/>
        <c:crosses val="autoZero"/>
        <c:auto val="1"/>
        <c:lblAlgn val="ctr"/>
        <c:lblOffset val="100"/>
        <c:noMultiLvlLbl val="0"/>
      </c:catAx>
      <c:valAx>
        <c:axId val="30344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34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'IDCREAS Gráfico 7'!$A$14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7'!$B$13:$G$13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7'!$B$14:$G$14</c:f>
              <c:numCache>
                <c:formatCode>0.0%</c:formatCode>
                <c:ptCount val="6"/>
                <c:pt idx="0">
                  <c:v>7.5029773719730047E-2</c:v>
                </c:pt>
                <c:pt idx="1">
                  <c:v>0.1013215859030837</c:v>
                </c:pt>
                <c:pt idx="2">
                  <c:v>5.7911065149948295E-2</c:v>
                </c:pt>
                <c:pt idx="3">
                  <c:v>7.7355836849507739E-2</c:v>
                </c:pt>
                <c:pt idx="4">
                  <c:v>8.9285714285714288E-2</c:v>
                </c:pt>
                <c:pt idx="5">
                  <c:v>9.0090090090090086E-2</c:v>
                </c:pt>
              </c:numCache>
            </c:numRef>
          </c:val>
        </c:ser>
        <c:ser>
          <c:idx val="1"/>
          <c:order val="1"/>
          <c:tx>
            <c:strRef>
              <c:f>'IDCREAS Gráfico 7'!$A$15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7'!$B$13:$G$13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7'!$B$15:$G$15</c:f>
              <c:numCache>
                <c:formatCode>0.0%</c:formatCode>
                <c:ptCount val="6"/>
                <c:pt idx="0">
                  <c:v>0.24136562127828504</c:v>
                </c:pt>
                <c:pt idx="1">
                  <c:v>0.25550660792951541</c:v>
                </c:pt>
                <c:pt idx="2">
                  <c:v>0.24508790072388831</c:v>
                </c:pt>
                <c:pt idx="3">
                  <c:v>0.20815752461322082</c:v>
                </c:pt>
                <c:pt idx="4">
                  <c:v>0.26275510204081631</c:v>
                </c:pt>
                <c:pt idx="5">
                  <c:v>0.27927927927927926</c:v>
                </c:pt>
              </c:numCache>
            </c:numRef>
          </c:val>
        </c:ser>
        <c:ser>
          <c:idx val="2"/>
          <c:order val="2"/>
          <c:tx>
            <c:strRef>
              <c:f>'IDCREAS Gráfico 7'!$A$16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7'!$B$13:$G$13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7'!$B$16:$G$16</c:f>
              <c:numCache>
                <c:formatCode>0.0%</c:formatCode>
                <c:ptCount val="6"/>
                <c:pt idx="0">
                  <c:v>0.26915442635966652</c:v>
                </c:pt>
                <c:pt idx="1">
                  <c:v>0.30396475770925108</c:v>
                </c:pt>
                <c:pt idx="2">
                  <c:v>0.33609100310237849</c:v>
                </c:pt>
                <c:pt idx="3">
                  <c:v>0.25316455696202533</c:v>
                </c:pt>
                <c:pt idx="4">
                  <c:v>0.1683673469387755</c:v>
                </c:pt>
                <c:pt idx="5">
                  <c:v>0.17117117117117117</c:v>
                </c:pt>
              </c:numCache>
            </c:numRef>
          </c:val>
        </c:ser>
        <c:ser>
          <c:idx val="3"/>
          <c:order val="3"/>
          <c:tx>
            <c:strRef>
              <c:f>'IDCREAS Gráfico 7'!$A$17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7'!$B$13:$G$13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7'!$B$17:$G$17</c:f>
              <c:numCache>
                <c:formatCode>0.0%</c:formatCode>
                <c:ptCount val="6"/>
                <c:pt idx="0">
                  <c:v>0.29813418023025012</c:v>
                </c:pt>
                <c:pt idx="1">
                  <c:v>0.27312775330396477</c:v>
                </c:pt>
                <c:pt idx="2">
                  <c:v>0.27921406411582211</c:v>
                </c:pt>
                <c:pt idx="3">
                  <c:v>0.32348804500703238</c:v>
                </c:pt>
                <c:pt idx="4">
                  <c:v>0.32142857142857145</c:v>
                </c:pt>
                <c:pt idx="5">
                  <c:v>0.28378378378378377</c:v>
                </c:pt>
              </c:numCache>
            </c:numRef>
          </c:val>
        </c:ser>
        <c:ser>
          <c:idx val="4"/>
          <c:order val="4"/>
          <c:tx>
            <c:strRef>
              <c:f>'IDCREAS Gráfico 7'!$A$18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7'!$B$13:$G$13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7'!$B$18:$G$18</c:f>
              <c:numCache>
                <c:formatCode>0.0%</c:formatCode>
                <c:ptCount val="6"/>
                <c:pt idx="0">
                  <c:v>0.11631599841206829</c:v>
                </c:pt>
                <c:pt idx="1">
                  <c:v>6.6079295154185022E-2</c:v>
                </c:pt>
                <c:pt idx="2">
                  <c:v>8.1695966907962769E-2</c:v>
                </c:pt>
                <c:pt idx="3">
                  <c:v>0.13783403656821377</c:v>
                </c:pt>
                <c:pt idx="4">
                  <c:v>0.15816326530612246</c:v>
                </c:pt>
                <c:pt idx="5">
                  <c:v>0.17567567567567569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6872304"/>
        <c:axId val="486872864"/>
      </c:barChart>
      <c:catAx>
        <c:axId val="4868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872864"/>
        <c:crosses val="autoZero"/>
        <c:auto val="1"/>
        <c:lblAlgn val="ctr"/>
        <c:lblOffset val="100"/>
        <c:noMultiLvlLbl val="0"/>
      </c:catAx>
      <c:valAx>
        <c:axId val="48687286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4868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'IDCREAS Gráfico 8'!$A$14</c:f>
              <c:strCache>
                <c:ptCount val="1"/>
                <c:pt idx="0">
                  <c:v>Nível 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8'!$B$13:$G$13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8'!$B$14:$G$14</c:f>
              <c:numCache>
                <c:formatCode>0.0%</c:formatCode>
                <c:ptCount val="6"/>
                <c:pt idx="0">
                  <c:v>0.1167129813418023</c:v>
                </c:pt>
                <c:pt idx="1">
                  <c:v>0.13656387665198239</c:v>
                </c:pt>
                <c:pt idx="2">
                  <c:v>0.14994829369183041</c:v>
                </c:pt>
                <c:pt idx="3">
                  <c:v>7.7355836849507739E-2</c:v>
                </c:pt>
                <c:pt idx="4">
                  <c:v>9.1836734693877556E-2</c:v>
                </c:pt>
                <c:pt idx="5">
                  <c:v>0.12162162162162163</c:v>
                </c:pt>
              </c:numCache>
            </c:numRef>
          </c:val>
        </c:ser>
        <c:ser>
          <c:idx val="1"/>
          <c:order val="1"/>
          <c:tx>
            <c:strRef>
              <c:f>'IDCREAS Gráfico 8'!$A$15</c:f>
              <c:strCache>
                <c:ptCount val="1"/>
                <c:pt idx="0">
                  <c:v>Nível 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8'!$B$13:$G$13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8'!$B$15:$G$15</c:f>
              <c:numCache>
                <c:formatCode>0.0%</c:formatCode>
                <c:ptCount val="6"/>
                <c:pt idx="0">
                  <c:v>0.22707423580786026</c:v>
                </c:pt>
                <c:pt idx="1">
                  <c:v>0.23348017621145375</c:v>
                </c:pt>
                <c:pt idx="2">
                  <c:v>0.2078593588417787</c:v>
                </c:pt>
                <c:pt idx="3">
                  <c:v>0.19549929676511954</c:v>
                </c:pt>
                <c:pt idx="4">
                  <c:v>0.30357142857142855</c:v>
                </c:pt>
                <c:pt idx="5">
                  <c:v>0.27027027027027029</c:v>
                </c:pt>
              </c:numCache>
            </c:numRef>
          </c:val>
        </c:ser>
        <c:ser>
          <c:idx val="2"/>
          <c:order val="2"/>
          <c:tx>
            <c:strRef>
              <c:f>'IDCREAS Gráfico 8'!$A$16</c:f>
              <c:strCache>
                <c:ptCount val="1"/>
                <c:pt idx="0">
                  <c:v>Nível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8'!$B$13:$G$13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8'!$B$16:$G$16</c:f>
              <c:numCache>
                <c:formatCode>0.0%</c:formatCode>
                <c:ptCount val="6"/>
                <c:pt idx="0">
                  <c:v>0.23977768955934894</c:v>
                </c:pt>
                <c:pt idx="1">
                  <c:v>0.36123348017621143</c:v>
                </c:pt>
                <c:pt idx="2">
                  <c:v>0.16132368148914167</c:v>
                </c:pt>
                <c:pt idx="3">
                  <c:v>0.25457102672292548</c:v>
                </c:pt>
                <c:pt idx="4">
                  <c:v>0.2857142857142857</c:v>
                </c:pt>
                <c:pt idx="5">
                  <c:v>0.32882882882882886</c:v>
                </c:pt>
              </c:numCache>
            </c:numRef>
          </c:val>
        </c:ser>
        <c:ser>
          <c:idx val="3"/>
          <c:order val="3"/>
          <c:tx>
            <c:strRef>
              <c:f>'IDCREAS Gráfico 8'!$A$17</c:f>
              <c:strCache>
                <c:ptCount val="1"/>
                <c:pt idx="0">
                  <c:v>Nível 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8'!$B$13:$G$13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8'!$B$17:$G$17</c:f>
              <c:numCache>
                <c:formatCode>0.0%</c:formatCode>
                <c:ptCount val="6"/>
                <c:pt idx="0">
                  <c:v>0.20960698689956331</c:v>
                </c:pt>
                <c:pt idx="1">
                  <c:v>0.18061674008810572</c:v>
                </c:pt>
                <c:pt idx="2">
                  <c:v>0.2730093071354705</c:v>
                </c:pt>
                <c:pt idx="3">
                  <c:v>0.20675105485232068</c:v>
                </c:pt>
                <c:pt idx="4">
                  <c:v>0.11734693877551021</c:v>
                </c:pt>
                <c:pt idx="5">
                  <c:v>0.13513513513513514</c:v>
                </c:pt>
              </c:numCache>
            </c:numRef>
          </c:val>
        </c:ser>
        <c:ser>
          <c:idx val="4"/>
          <c:order val="4"/>
          <c:tx>
            <c:strRef>
              <c:f>'IDCREAS Gráfico 8'!$A$18</c:f>
              <c:strCache>
                <c:ptCount val="1"/>
                <c:pt idx="0">
                  <c:v>Nível 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'IDCREAS Gráfico 8'!$B$13:$G$13</c:f>
              <c:strCache>
                <c:ptCount val="6"/>
                <c:pt idx="0">
                  <c:v>Brasil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Centro-Oeste</c:v>
                </c:pt>
              </c:strCache>
            </c:strRef>
          </c:cat>
          <c:val>
            <c:numRef>
              <c:f>'IDCREAS Gráfico 8'!$B$18:$G$18</c:f>
              <c:numCache>
                <c:formatCode>0.0%</c:formatCode>
                <c:ptCount val="6"/>
                <c:pt idx="0">
                  <c:v>0.20682810639142518</c:v>
                </c:pt>
                <c:pt idx="1">
                  <c:v>8.8105726872246701E-2</c:v>
                </c:pt>
                <c:pt idx="2">
                  <c:v>0.2078593588417787</c:v>
                </c:pt>
                <c:pt idx="3">
                  <c:v>0.26582278481012656</c:v>
                </c:pt>
                <c:pt idx="4">
                  <c:v>0.20153061224489796</c:v>
                </c:pt>
                <c:pt idx="5">
                  <c:v>0.14414414414414414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6877904"/>
        <c:axId val="486878464"/>
      </c:barChart>
      <c:catAx>
        <c:axId val="4868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878464"/>
        <c:crosses val="autoZero"/>
        <c:auto val="1"/>
        <c:lblAlgn val="ctr"/>
        <c:lblOffset val="100"/>
        <c:noMultiLvlLbl val="0"/>
      </c:catAx>
      <c:valAx>
        <c:axId val="48687846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4868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219074</xdr:rowOff>
    </xdr:from>
    <xdr:to>
      <xdr:col>16</xdr:col>
      <xdr:colOff>1152525</xdr:colOff>
      <xdr:row>29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19050</xdr:rowOff>
    </xdr:from>
    <xdr:to>
      <xdr:col>25</xdr:col>
      <xdr:colOff>9526</xdr:colOff>
      <xdr:row>28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180974</xdr:rowOff>
    </xdr:from>
    <xdr:to>
      <xdr:col>22</xdr:col>
      <xdr:colOff>600075</xdr:colOff>
      <xdr:row>35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180975</xdr:rowOff>
    </xdr:from>
    <xdr:to>
      <xdr:col>22</xdr:col>
      <xdr:colOff>0</xdr:colOff>
      <xdr:row>37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228599</xdr:rowOff>
    </xdr:from>
    <xdr:to>
      <xdr:col>20</xdr:col>
      <xdr:colOff>895350</xdr:colOff>
      <xdr:row>32</xdr:row>
      <xdr:rowOff>180974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228599</xdr:rowOff>
    </xdr:from>
    <xdr:to>
      <xdr:col>21</xdr:col>
      <xdr:colOff>352424</xdr:colOff>
      <xdr:row>34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600076</xdr:colOff>
      <xdr:row>3</xdr:row>
      <xdr:rowOff>19049</xdr:rowOff>
    </xdr:from>
    <xdr:to>
      <xdr:col>22</xdr:col>
      <xdr:colOff>552450</xdr:colOff>
      <xdr:row>37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180975</xdr:rowOff>
    </xdr:from>
    <xdr:to>
      <xdr:col>26</xdr:col>
      <xdr:colOff>28575</xdr:colOff>
      <xdr:row>35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22</xdr:col>
      <xdr:colOff>600074</xdr:colOff>
      <xdr:row>34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161925</xdr:rowOff>
    </xdr:from>
    <xdr:to>
      <xdr:col>22</xdr:col>
      <xdr:colOff>9525</xdr:colOff>
      <xdr:row>44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</xdr:row>
      <xdr:rowOff>171449</xdr:rowOff>
    </xdr:from>
    <xdr:to>
      <xdr:col>23</xdr:col>
      <xdr:colOff>19049</xdr:colOff>
      <xdr:row>29</xdr:row>
      <xdr:rowOff>219074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171449</xdr:rowOff>
    </xdr:from>
    <xdr:to>
      <xdr:col>22</xdr:col>
      <xdr:colOff>600075</xdr:colOff>
      <xdr:row>29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</xdr:row>
      <xdr:rowOff>9525</xdr:rowOff>
    </xdr:from>
    <xdr:to>
      <xdr:col>23</xdr:col>
      <xdr:colOff>600074</xdr:colOff>
      <xdr:row>32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180974</xdr:rowOff>
    </xdr:from>
    <xdr:to>
      <xdr:col>22</xdr:col>
      <xdr:colOff>581024</xdr:colOff>
      <xdr:row>45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105</xdr:row>
      <xdr:rowOff>180974</xdr:rowOff>
    </xdr:from>
    <xdr:to>
      <xdr:col>22</xdr:col>
      <xdr:colOff>19049</xdr:colOff>
      <xdr:row>134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9525</xdr:rowOff>
    </xdr:from>
    <xdr:to>
      <xdr:col>24</xdr:col>
      <xdr:colOff>9525</xdr:colOff>
      <xdr:row>44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</xdr:rowOff>
    </xdr:from>
    <xdr:to>
      <xdr:col>19</xdr:col>
      <xdr:colOff>9525</xdr:colOff>
      <xdr:row>38</xdr:row>
      <xdr:rowOff>180976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1</xdr:row>
      <xdr:rowOff>171450</xdr:rowOff>
    </xdr:from>
    <xdr:to>
      <xdr:col>20</xdr:col>
      <xdr:colOff>609599</xdr:colOff>
      <xdr:row>33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190499</xdr:rowOff>
    </xdr:from>
    <xdr:to>
      <xdr:col>19</xdr:col>
      <xdr:colOff>0</xdr:colOff>
      <xdr:row>29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S43"/>
  <sheetViews>
    <sheetView tabSelected="1" workbookViewId="0">
      <selection activeCell="G29" sqref="G29"/>
    </sheetView>
  </sheetViews>
  <sheetFormatPr defaultRowHeight="15"/>
  <cols>
    <col min="17" max="17" width="11.7109375" style="35" bestFit="1" customWidth="1"/>
    <col min="18" max="18" width="11.5703125" bestFit="1" customWidth="1"/>
    <col min="19" max="19" width="10.7109375" bestFit="1" customWidth="1"/>
  </cols>
  <sheetData>
    <row r="1" spans="2:19" s="31" customFormat="1">
      <c r="Q1" s="35"/>
    </row>
    <row r="3" spans="2:19">
      <c r="B3" s="131" t="s">
        <v>127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2:19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3"/>
      <c r="Q4" s="36"/>
      <c r="R4" s="3"/>
      <c r="S4" s="3"/>
    </row>
    <row r="5" spans="2:19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3"/>
      <c r="Q5" s="36"/>
      <c r="R5" s="3"/>
      <c r="S5" s="3"/>
    </row>
    <row r="6" spans="2:19"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3"/>
      <c r="Q6" s="36"/>
      <c r="R6" s="3"/>
      <c r="S6" s="3"/>
    </row>
    <row r="7" spans="2:19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3"/>
      <c r="Q7" s="36"/>
      <c r="R7" s="3"/>
      <c r="S7" s="3"/>
    </row>
    <row r="8" spans="2:19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3"/>
      <c r="Q8" s="36"/>
      <c r="R8" s="3"/>
      <c r="S8" s="3"/>
    </row>
    <row r="9" spans="2:19"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3"/>
      <c r="Q9" s="36"/>
      <c r="R9" s="3"/>
      <c r="S9" s="3"/>
    </row>
    <row r="10" spans="2:19"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3"/>
      <c r="Q10" s="36"/>
      <c r="R10" s="3"/>
      <c r="S10" s="3"/>
    </row>
    <row r="11" spans="2:19"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3"/>
      <c r="Q11" s="36"/>
      <c r="R11" s="3"/>
      <c r="S11" s="3"/>
    </row>
    <row r="12" spans="2:19"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3"/>
      <c r="Q12" s="36"/>
      <c r="R12" s="3"/>
      <c r="S12" s="36"/>
    </row>
    <row r="13" spans="2:19"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3"/>
      <c r="Q13" s="36"/>
      <c r="R13" s="3"/>
      <c r="S13" s="3"/>
    </row>
    <row r="14" spans="2:19"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3"/>
      <c r="Q14" s="36"/>
      <c r="R14" s="3"/>
      <c r="S14" s="3"/>
    </row>
    <row r="15" spans="2:19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3"/>
      <c r="Q15" s="36"/>
      <c r="R15" s="36"/>
      <c r="S15" s="36"/>
    </row>
    <row r="16" spans="2:19"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3"/>
      <c r="Q16" s="36"/>
      <c r="R16" s="3"/>
    </row>
    <row r="17" spans="2:19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3"/>
      <c r="Q17" s="36"/>
      <c r="R17" s="3"/>
      <c r="S17" s="3"/>
    </row>
    <row r="18" spans="2:19"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3"/>
      <c r="Q18" s="76"/>
      <c r="R18" s="76"/>
      <c r="S18" s="76"/>
    </row>
    <row r="19" spans="2:19"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3"/>
      <c r="Q19" s="36"/>
      <c r="R19" s="3"/>
      <c r="S19" s="3"/>
    </row>
    <row r="20" spans="2:19"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3"/>
      <c r="Q20" s="36"/>
      <c r="R20" s="3"/>
      <c r="S20" s="3"/>
    </row>
    <row r="21" spans="2:19"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3"/>
      <c r="Q21" s="36"/>
      <c r="R21" s="3"/>
      <c r="S21" s="3"/>
    </row>
    <row r="22" spans="2:19"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3"/>
      <c r="Q22" s="36"/>
      <c r="R22" s="3"/>
      <c r="S22" s="3"/>
    </row>
    <row r="23" spans="2:19"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3"/>
      <c r="Q23" s="36"/>
      <c r="R23" s="3"/>
      <c r="S23" s="3"/>
    </row>
    <row r="24" spans="2:19"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3"/>
      <c r="Q24" s="36"/>
      <c r="R24" s="3"/>
      <c r="S24" s="3"/>
    </row>
    <row r="25" spans="2:19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6"/>
      <c r="R25" s="3"/>
      <c r="S25" s="3"/>
    </row>
    <row r="26" spans="2:19" ht="181.5" customHeight="1">
      <c r="B26" s="133" t="s">
        <v>126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3"/>
      <c r="Q26" s="36"/>
      <c r="R26" s="3"/>
      <c r="S26" s="3"/>
    </row>
    <row r="27" spans="2:19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6"/>
      <c r="R27" s="3"/>
      <c r="S27" s="3"/>
    </row>
    <row r="28" spans="2:19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6"/>
      <c r="R28" s="3"/>
      <c r="S28" s="3"/>
    </row>
    <row r="29" spans="2:19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6"/>
      <c r="R29" s="3"/>
      <c r="S29" s="3"/>
    </row>
    <row r="30" spans="2:19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6"/>
      <c r="R30" s="3"/>
      <c r="S30" s="3"/>
    </row>
    <row r="31" spans="2:19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6"/>
      <c r="R31" s="3"/>
      <c r="S31" s="3"/>
    </row>
    <row r="32" spans="2:19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6"/>
      <c r="R32" s="3"/>
      <c r="S32" s="3"/>
    </row>
    <row r="33" spans="2:19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6"/>
      <c r="R33" s="3"/>
      <c r="S33" s="3"/>
    </row>
    <row r="34" spans="2:19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6"/>
      <c r="R34" s="3"/>
      <c r="S34" s="3"/>
    </row>
    <row r="35" spans="2:19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6"/>
      <c r="R35" s="3"/>
      <c r="S35" s="3"/>
    </row>
    <row r="36" spans="2:19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6"/>
      <c r="R36" s="3"/>
      <c r="S36" s="3"/>
    </row>
    <row r="37" spans="2:19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6"/>
      <c r="R37" s="3"/>
      <c r="S37" s="3"/>
    </row>
    <row r="38" spans="2:19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6"/>
      <c r="R38" s="3"/>
      <c r="S38" s="3"/>
    </row>
    <row r="39" spans="2:19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6"/>
      <c r="R39" s="3"/>
      <c r="S39" s="3"/>
    </row>
    <row r="40" spans="2:19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6"/>
      <c r="R40" s="3"/>
      <c r="S40" s="3"/>
    </row>
    <row r="41" spans="2:19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6"/>
      <c r="R41" s="3"/>
      <c r="S41" s="3"/>
    </row>
    <row r="42" spans="2:19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6"/>
      <c r="R42" s="3"/>
      <c r="S42" s="3"/>
    </row>
    <row r="43" spans="2:19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6"/>
      <c r="R43" s="3"/>
      <c r="S43" s="3"/>
    </row>
  </sheetData>
  <mergeCells count="2">
    <mergeCell ref="B3:O24"/>
    <mergeCell ref="B26:O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7"/>
  <sheetViews>
    <sheetView workbookViewId="0">
      <selection activeCell="G37" sqref="G37"/>
    </sheetView>
  </sheetViews>
  <sheetFormatPr defaultRowHeight="15"/>
  <cols>
    <col min="1" max="1" width="12" bestFit="1" customWidth="1"/>
    <col min="4" max="4" width="12.5703125" customWidth="1"/>
    <col min="5" max="5" width="14.28515625" customWidth="1"/>
    <col min="7" max="7" width="13.140625" bestFit="1" customWidth="1"/>
    <col min="11" max="11" width="14.28515625" customWidth="1"/>
    <col min="15" max="15" width="14.28515625" customWidth="1"/>
    <col min="19" max="19" width="14.28515625" customWidth="1"/>
    <col min="23" max="23" width="14.28515625" customWidth="1"/>
    <col min="27" max="27" width="14.28515625" customWidth="1"/>
  </cols>
  <sheetData>
    <row r="1" spans="1:17">
      <c r="A1" s="139" t="s">
        <v>82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3" spans="1:17">
      <c r="A3" s="10"/>
      <c r="B3" s="11" t="s">
        <v>11</v>
      </c>
      <c r="C3" s="10" t="s">
        <v>21</v>
      </c>
      <c r="D3" s="10" t="s">
        <v>20</v>
      </c>
      <c r="E3" s="10" t="s">
        <v>19</v>
      </c>
      <c r="F3" s="11" t="s">
        <v>18</v>
      </c>
      <c r="G3" s="11" t="s">
        <v>17</v>
      </c>
    </row>
    <row r="4" spans="1:17">
      <c r="A4" s="10" t="s">
        <v>6</v>
      </c>
      <c r="B4" s="12">
        <v>240</v>
      </c>
      <c r="C4" s="12">
        <v>26</v>
      </c>
      <c r="D4" s="12">
        <v>85</v>
      </c>
      <c r="E4" s="12">
        <v>67</v>
      </c>
      <c r="F4" s="12">
        <v>38</v>
      </c>
      <c r="G4" s="12">
        <v>24</v>
      </c>
      <c r="H4">
        <f>SUM(C4:G4)</f>
        <v>240</v>
      </c>
    </row>
    <row r="5" spans="1:17">
      <c r="A5" s="10" t="s">
        <v>7</v>
      </c>
      <c r="B5" s="12">
        <v>655</v>
      </c>
      <c r="C5" s="12">
        <v>52</v>
      </c>
      <c r="D5" s="12">
        <v>225</v>
      </c>
      <c r="E5" s="12">
        <v>197</v>
      </c>
      <c r="F5" s="12">
        <v>120</v>
      </c>
      <c r="G5" s="12">
        <v>61</v>
      </c>
      <c r="H5">
        <f t="shared" ref="H5:H10" si="0">SUM(C5:G5)</f>
        <v>655</v>
      </c>
    </row>
    <row r="6" spans="1:17">
      <c r="A6" s="10" t="s">
        <v>8</v>
      </c>
      <c r="B6" s="12">
        <v>666</v>
      </c>
      <c r="C6" s="12">
        <v>61</v>
      </c>
      <c r="D6" s="12">
        <v>269</v>
      </c>
      <c r="E6" s="12">
        <v>186</v>
      </c>
      <c r="F6" s="12">
        <v>81</v>
      </c>
      <c r="G6" s="12">
        <v>69</v>
      </c>
      <c r="H6">
        <f t="shared" si="0"/>
        <v>666</v>
      </c>
    </row>
    <row r="7" spans="1:17">
      <c r="A7" s="10" t="s">
        <v>9</v>
      </c>
      <c r="B7" s="12">
        <v>629</v>
      </c>
      <c r="C7" s="12">
        <v>70</v>
      </c>
      <c r="D7" s="12">
        <v>231</v>
      </c>
      <c r="E7" s="12">
        <v>172</v>
      </c>
      <c r="F7" s="12">
        <v>104</v>
      </c>
      <c r="G7" s="12">
        <v>52</v>
      </c>
      <c r="H7">
        <f t="shared" si="0"/>
        <v>629</v>
      </c>
    </row>
    <row r="8" spans="1:17">
      <c r="A8" s="10" t="s">
        <v>10</v>
      </c>
      <c r="B8" s="12">
        <v>329</v>
      </c>
      <c r="C8" s="12">
        <v>18</v>
      </c>
      <c r="D8" s="12">
        <v>157</v>
      </c>
      <c r="E8" s="12">
        <v>89</v>
      </c>
      <c r="F8" s="12">
        <v>49</v>
      </c>
      <c r="G8" s="12">
        <v>16</v>
      </c>
      <c r="H8">
        <f t="shared" si="0"/>
        <v>329</v>
      </c>
    </row>
    <row r="10" spans="1:17">
      <c r="B10">
        <f>SUM(B4:B9)</f>
        <v>2519</v>
      </c>
      <c r="C10">
        <f>SUM(C4:C9)</f>
        <v>227</v>
      </c>
      <c r="D10">
        <f>SUM(D4:D9)</f>
        <v>967</v>
      </c>
      <c r="E10">
        <f t="shared" ref="E10:G10" si="1">SUM(E4:E9)</f>
        <v>711</v>
      </c>
      <c r="F10">
        <f t="shared" si="1"/>
        <v>392</v>
      </c>
      <c r="G10">
        <f t="shared" si="1"/>
        <v>222</v>
      </c>
      <c r="H10">
        <f t="shared" si="0"/>
        <v>2519</v>
      </c>
    </row>
    <row r="12" spans="1:17">
      <c r="A12" s="10"/>
      <c r="B12" s="11" t="s">
        <v>11</v>
      </c>
      <c r="C12" s="10" t="s">
        <v>21</v>
      </c>
      <c r="D12" s="10" t="s">
        <v>20</v>
      </c>
      <c r="E12" s="10" t="s">
        <v>19</v>
      </c>
      <c r="F12" s="11" t="s">
        <v>18</v>
      </c>
      <c r="G12" s="11" t="s">
        <v>17</v>
      </c>
      <c r="H12" s="14">
        <f>B16+B17</f>
        <v>0.38030964668519252</v>
      </c>
      <c r="I12">
        <v>0</v>
      </c>
    </row>
    <row r="13" spans="1:17">
      <c r="A13" s="10" t="s">
        <v>6</v>
      </c>
      <c r="B13" s="13">
        <f>B4/B$10</f>
        <v>9.5275903136165144E-2</v>
      </c>
      <c r="C13" s="13">
        <f t="shared" ref="C13:G13" si="2">C4/C$10</f>
        <v>0.11453744493392071</v>
      </c>
      <c r="D13" s="13">
        <f t="shared" si="2"/>
        <v>8.790072388831438E-2</v>
      </c>
      <c r="E13" s="13">
        <f t="shared" si="2"/>
        <v>9.4233473980309429E-2</v>
      </c>
      <c r="F13" s="13">
        <f t="shared" si="2"/>
        <v>9.6938775510204078E-2</v>
      </c>
      <c r="G13" s="13">
        <f t="shared" si="2"/>
        <v>0.10810810810810811</v>
      </c>
      <c r="H13" s="14">
        <f>C16+C17</f>
        <v>0.38766519823788548</v>
      </c>
      <c r="I13">
        <v>1</v>
      </c>
    </row>
    <row r="14" spans="1:17">
      <c r="A14" s="10" t="s">
        <v>7</v>
      </c>
      <c r="B14" s="13">
        <f t="shared" ref="B14:G17" si="3">B5/B$10</f>
        <v>0.26002381897578403</v>
      </c>
      <c r="C14" s="13">
        <f t="shared" si="3"/>
        <v>0.22907488986784141</v>
      </c>
      <c r="D14" s="13">
        <f t="shared" si="3"/>
        <v>0.23267838676318511</v>
      </c>
      <c r="E14" s="13">
        <f t="shared" si="3"/>
        <v>0.27707454289732769</v>
      </c>
      <c r="F14" s="13">
        <f t="shared" si="3"/>
        <v>0.30612244897959184</v>
      </c>
      <c r="G14" s="13">
        <f t="shared" si="3"/>
        <v>0.2747747747747748</v>
      </c>
      <c r="H14" s="14">
        <f>D16+D17</f>
        <v>0.4012409513960703</v>
      </c>
      <c r="I14">
        <v>2</v>
      </c>
    </row>
    <row r="15" spans="1:17">
      <c r="A15" s="10" t="s">
        <v>8</v>
      </c>
      <c r="B15" s="13">
        <f t="shared" si="3"/>
        <v>0.26439063120285827</v>
      </c>
      <c r="C15" s="13">
        <f t="shared" si="3"/>
        <v>0.2687224669603524</v>
      </c>
      <c r="D15" s="13">
        <f t="shared" si="3"/>
        <v>0.27817993795243018</v>
      </c>
      <c r="E15" s="13">
        <f t="shared" si="3"/>
        <v>0.26160337552742619</v>
      </c>
      <c r="F15" s="13">
        <f t="shared" si="3"/>
        <v>0.2066326530612245</v>
      </c>
      <c r="G15" s="13">
        <f t="shared" si="3"/>
        <v>0.3108108108108108</v>
      </c>
      <c r="H15" s="14">
        <f>E16+E17</f>
        <v>0.36708860759493672</v>
      </c>
      <c r="I15">
        <v>3</v>
      </c>
    </row>
    <row r="16" spans="1:17">
      <c r="A16" s="10" t="s">
        <v>9</v>
      </c>
      <c r="B16" s="13">
        <f t="shared" si="3"/>
        <v>0.24970226280269947</v>
      </c>
      <c r="C16" s="13">
        <f t="shared" si="3"/>
        <v>0.30837004405286345</v>
      </c>
      <c r="D16" s="13">
        <f t="shared" si="3"/>
        <v>0.23888314374353672</v>
      </c>
      <c r="E16" s="13">
        <f t="shared" si="3"/>
        <v>0.2419127988748242</v>
      </c>
      <c r="F16" s="13">
        <f t="shared" si="3"/>
        <v>0.26530612244897961</v>
      </c>
      <c r="G16" s="13">
        <f t="shared" si="3"/>
        <v>0.23423423423423423</v>
      </c>
      <c r="H16" s="14">
        <f>F16+F17</f>
        <v>0.39030612244897961</v>
      </c>
      <c r="I16">
        <v>4</v>
      </c>
    </row>
    <row r="17" spans="1:14">
      <c r="A17" s="10" t="s">
        <v>10</v>
      </c>
      <c r="B17" s="13">
        <f t="shared" si="3"/>
        <v>0.13060738388249304</v>
      </c>
      <c r="C17" s="13">
        <f t="shared" si="3"/>
        <v>7.9295154185022032E-2</v>
      </c>
      <c r="D17" s="13">
        <f t="shared" si="3"/>
        <v>0.1623578076525336</v>
      </c>
      <c r="E17" s="13">
        <f t="shared" si="3"/>
        <v>0.12517580872011252</v>
      </c>
      <c r="F17" s="13">
        <f t="shared" si="3"/>
        <v>0.125</v>
      </c>
      <c r="G17" s="13">
        <f t="shared" si="3"/>
        <v>7.2072072072072071E-2</v>
      </c>
      <c r="H17" s="14">
        <f>G16+G17</f>
        <v>0.30630630630630629</v>
      </c>
      <c r="I17">
        <v>5</v>
      </c>
    </row>
    <row r="19" spans="1:14" ht="15" customHeight="1">
      <c r="A19" s="138" t="s">
        <v>117</v>
      </c>
      <c r="B19" s="138"/>
      <c r="C19" s="138"/>
      <c r="D19" s="138"/>
      <c r="E19" s="138"/>
      <c r="F19" s="138"/>
      <c r="G19" s="138"/>
      <c r="H19" s="138"/>
      <c r="I19" s="138"/>
    </row>
    <row r="20" spans="1:14">
      <c r="A20" s="138"/>
      <c r="B20" s="138"/>
      <c r="C20" s="138"/>
      <c r="D20" s="138"/>
      <c r="E20" s="138"/>
      <c r="F20" s="138"/>
      <c r="G20" s="138"/>
      <c r="H20" s="138"/>
      <c r="I20" s="138"/>
    </row>
    <row r="21" spans="1:14">
      <c r="A21" s="138"/>
      <c r="B21" s="138"/>
      <c r="C21" s="138"/>
      <c r="D21" s="138"/>
      <c r="E21" s="138"/>
      <c r="F21" s="138"/>
      <c r="G21" s="138"/>
      <c r="H21" s="138"/>
      <c r="I21" s="138"/>
    </row>
    <row r="22" spans="1:14">
      <c r="A22" s="138"/>
      <c r="B22" s="138"/>
      <c r="C22" s="138"/>
      <c r="D22" s="138"/>
      <c r="E22" s="138"/>
      <c r="F22" s="138"/>
      <c r="G22" s="138"/>
      <c r="H22" s="138"/>
      <c r="I22" s="138"/>
    </row>
    <row r="23" spans="1:14">
      <c r="A23" s="138"/>
      <c r="B23" s="138"/>
      <c r="C23" s="138"/>
      <c r="D23" s="138"/>
      <c r="E23" s="138"/>
      <c r="F23" s="138"/>
      <c r="G23" s="138"/>
      <c r="H23" s="138"/>
      <c r="I23" s="138"/>
    </row>
    <row r="24" spans="1:14">
      <c r="A24" s="138"/>
      <c r="B24" s="138"/>
      <c r="C24" s="138"/>
      <c r="D24" s="138"/>
      <c r="E24" s="138"/>
      <c r="F24" s="138"/>
      <c r="G24" s="138"/>
      <c r="H24" s="138"/>
      <c r="I24" s="138"/>
    </row>
    <row r="25" spans="1:14">
      <c r="A25" s="138"/>
      <c r="B25" s="138"/>
      <c r="C25" s="138"/>
      <c r="D25" s="138"/>
      <c r="E25" s="138"/>
      <c r="F25" s="138"/>
      <c r="G25" s="138"/>
      <c r="H25" s="138"/>
      <c r="I25" s="138"/>
    </row>
    <row r="26" spans="1:14">
      <c r="A26" s="138"/>
      <c r="B26" s="138"/>
      <c r="C26" s="138"/>
      <c r="D26" s="138"/>
      <c r="E26" s="138"/>
      <c r="F26" s="138"/>
      <c r="G26" s="138"/>
      <c r="H26" s="138"/>
      <c r="I26" s="138"/>
    </row>
    <row r="27" spans="1:14">
      <c r="A27" s="138"/>
      <c r="B27" s="138"/>
      <c r="C27" s="138"/>
      <c r="D27" s="138"/>
      <c r="E27" s="138"/>
      <c r="F27" s="138"/>
      <c r="G27" s="138"/>
      <c r="H27" s="138"/>
      <c r="I27" s="138"/>
    </row>
    <row r="28" spans="1:14">
      <c r="A28" s="138"/>
      <c r="B28" s="138"/>
      <c r="C28" s="138"/>
      <c r="D28" s="138"/>
      <c r="E28" s="138"/>
      <c r="F28" s="138"/>
      <c r="G28" s="138"/>
      <c r="H28" s="138"/>
      <c r="I28" s="138"/>
    </row>
    <row r="29" spans="1:14">
      <c r="A29" s="138"/>
      <c r="B29" s="138"/>
      <c r="C29" s="138"/>
      <c r="D29" s="138"/>
      <c r="E29" s="138"/>
      <c r="F29" s="138"/>
      <c r="G29" s="138"/>
      <c r="H29" s="138"/>
      <c r="I29" s="138"/>
    </row>
    <row r="30" spans="1:14">
      <c r="A30" s="138"/>
      <c r="B30" s="138"/>
      <c r="C30" s="138"/>
      <c r="D30" s="138"/>
      <c r="E30" s="138"/>
      <c r="F30" s="138"/>
      <c r="G30" s="138"/>
      <c r="H30" s="138"/>
      <c r="I30" s="138"/>
    </row>
    <row r="31" spans="1:14">
      <c r="A31" s="138"/>
      <c r="B31" s="138"/>
      <c r="C31" s="138"/>
      <c r="D31" s="138"/>
      <c r="E31" s="138"/>
      <c r="F31" s="138"/>
      <c r="G31" s="138"/>
      <c r="H31" s="138"/>
      <c r="I31" s="138"/>
      <c r="K31" s="134" t="s">
        <v>87</v>
      </c>
      <c r="L31" s="134"/>
      <c r="M31" s="134"/>
      <c r="N31" s="134"/>
    </row>
    <row r="32" spans="1:14">
      <c r="A32" s="138"/>
      <c r="B32" s="138"/>
      <c r="C32" s="138"/>
      <c r="D32" s="138"/>
      <c r="E32" s="138"/>
      <c r="F32" s="138"/>
      <c r="G32" s="138"/>
      <c r="H32" s="138"/>
      <c r="I32" s="138"/>
    </row>
    <row r="33" spans="1:11" s="31" customFormat="1">
      <c r="A33" s="138"/>
      <c r="B33" s="138"/>
      <c r="C33" s="138"/>
      <c r="D33" s="138"/>
      <c r="E33" s="138"/>
      <c r="F33" s="138"/>
      <c r="G33" s="138"/>
      <c r="H33" s="138"/>
      <c r="I33" s="138"/>
      <c r="K33" s="126" t="s">
        <v>109</v>
      </c>
    </row>
    <row r="34" spans="1:11" s="31" customFormat="1">
      <c r="A34" s="138"/>
      <c r="B34" s="138"/>
      <c r="C34" s="138"/>
      <c r="D34" s="138"/>
      <c r="E34" s="138"/>
      <c r="F34" s="138"/>
      <c r="G34" s="138"/>
      <c r="H34" s="138"/>
      <c r="I34" s="138"/>
    </row>
    <row r="35" spans="1:11" s="31" customFormat="1">
      <c r="A35" s="138"/>
      <c r="B35" s="138"/>
      <c r="C35" s="138"/>
      <c r="D35" s="138"/>
      <c r="E35" s="138"/>
      <c r="F35" s="138"/>
      <c r="G35" s="138"/>
      <c r="H35" s="138"/>
      <c r="I35" s="138"/>
    </row>
    <row r="36" spans="1:11" s="31" customFormat="1">
      <c r="A36" s="74"/>
      <c r="B36" s="74"/>
      <c r="C36" s="74"/>
      <c r="D36" s="74"/>
      <c r="E36" s="74"/>
      <c r="F36" s="74"/>
      <c r="G36" s="74"/>
      <c r="H36" s="74"/>
      <c r="I36" s="74"/>
    </row>
    <row r="37" spans="1:11" s="31" customFormat="1">
      <c r="A37" s="74"/>
      <c r="B37" s="74"/>
      <c r="C37" s="74"/>
      <c r="D37" s="74"/>
      <c r="E37" s="74"/>
      <c r="F37" s="74"/>
      <c r="G37" s="74"/>
      <c r="H37" s="74"/>
      <c r="I37" s="74"/>
    </row>
  </sheetData>
  <mergeCells count="3">
    <mergeCell ref="K31:N31"/>
    <mergeCell ref="A1:Q1"/>
    <mergeCell ref="A19:I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7"/>
  <sheetViews>
    <sheetView workbookViewId="0">
      <selection activeCell="I38" sqref="I38"/>
    </sheetView>
  </sheetViews>
  <sheetFormatPr defaultRowHeight="15"/>
  <sheetData>
    <row r="1" spans="1:14" s="31" customFormat="1">
      <c r="A1" s="139" t="s">
        <v>93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4" s="31" customFormat="1"/>
    <row r="3" spans="1:14" s="31" customFormat="1"/>
    <row r="4" spans="1:14" s="31" customFormat="1">
      <c r="A4" s="84"/>
      <c r="B4" s="11">
        <v>2014</v>
      </c>
      <c r="C4" s="11">
        <v>2015</v>
      </c>
      <c r="D4" s="11">
        <v>2016</v>
      </c>
      <c r="F4" s="84"/>
      <c r="G4" s="11">
        <v>2014</v>
      </c>
      <c r="H4" s="11">
        <v>2015</v>
      </c>
      <c r="I4" s="11">
        <v>2016</v>
      </c>
      <c r="J4" s="8" t="s">
        <v>66</v>
      </c>
      <c r="K4" s="8" t="s">
        <v>67</v>
      </c>
    </row>
    <row r="5" spans="1:14">
      <c r="A5" s="85" t="s">
        <v>49</v>
      </c>
      <c r="B5" s="86">
        <v>6</v>
      </c>
      <c r="C5" s="86">
        <v>5</v>
      </c>
      <c r="D5" s="87">
        <v>10</v>
      </c>
      <c r="F5" s="85" t="s">
        <v>49</v>
      </c>
      <c r="G5" s="88">
        <f>B5/B$19</f>
        <v>2.5295109612141651E-3</v>
      </c>
      <c r="H5" s="88">
        <f t="shared" ref="H5:I17" si="0">C5/C$19</f>
        <v>2.0533880903490761E-3</v>
      </c>
      <c r="I5" s="88">
        <f t="shared" si="0"/>
        <v>3.9698292973402143E-3</v>
      </c>
      <c r="J5" s="89">
        <f>I5-H5</f>
        <v>1.9164412069911383E-3</v>
      </c>
      <c r="K5" s="89">
        <f>I5-G5</f>
        <v>1.4403183361260492E-3</v>
      </c>
    </row>
    <row r="6" spans="1:14">
      <c r="A6" s="85" t="s">
        <v>50</v>
      </c>
      <c r="B6" s="86">
        <v>39</v>
      </c>
      <c r="C6" s="86">
        <v>43</v>
      </c>
      <c r="D6" s="87">
        <v>35</v>
      </c>
      <c r="F6" s="85" t="s">
        <v>50</v>
      </c>
      <c r="G6" s="88">
        <f t="shared" ref="G6:G17" si="1">B6/B$19</f>
        <v>1.6441821247892074E-2</v>
      </c>
      <c r="H6" s="88">
        <f t="shared" si="0"/>
        <v>1.7659137577002052E-2</v>
      </c>
      <c r="I6" s="88">
        <f t="shared" si="0"/>
        <v>1.3894402540690751E-2</v>
      </c>
      <c r="J6" s="89">
        <f t="shared" ref="J6:J17" si="2">I6-H6</f>
        <v>-3.7647350363113011E-3</v>
      </c>
      <c r="K6" s="89">
        <f t="shared" ref="K6:K17" si="3">I6-G6</f>
        <v>-2.5474187072013228E-3</v>
      </c>
    </row>
    <row r="7" spans="1:14">
      <c r="A7" s="85" t="s">
        <v>51</v>
      </c>
      <c r="B7" s="86">
        <v>107</v>
      </c>
      <c r="C7" s="86">
        <v>88</v>
      </c>
      <c r="D7" s="87">
        <v>102</v>
      </c>
      <c r="F7" s="85" t="s">
        <v>51</v>
      </c>
      <c r="G7" s="88">
        <f t="shared" si="1"/>
        <v>4.5109612141652614E-2</v>
      </c>
      <c r="H7" s="88">
        <f t="shared" si="0"/>
        <v>3.6139630390143736E-2</v>
      </c>
      <c r="I7" s="88">
        <f t="shared" si="0"/>
        <v>4.0492258832870186E-2</v>
      </c>
      <c r="J7" s="89">
        <f t="shared" si="2"/>
        <v>4.35262844272645E-3</v>
      </c>
      <c r="K7" s="89">
        <f t="shared" si="3"/>
        <v>-4.6173533087824278E-3</v>
      </c>
    </row>
    <row r="8" spans="1:14">
      <c r="A8" s="85" t="s">
        <v>52</v>
      </c>
      <c r="B8" s="86">
        <v>210</v>
      </c>
      <c r="C8" s="86">
        <v>163</v>
      </c>
      <c r="D8" s="87">
        <v>184</v>
      </c>
      <c r="F8" s="85" t="s">
        <v>52</v>
      </c>
      <c r="G8" s="88">
        <f t="shared" si="1"/>
        <v>8.8532883642495785E-2</v>
      </c>
      <c r="H8" s="88">
        <f t="shared" si="0"/>
        <v>6.6940451745379881E-2</v>
      </c>
      <c r="I8" s="88">
        <f t="shared" si="0"/>
        <v>7.3044859071059939E-2</v>
      </c>
      <c r="J8" s="89">
        <f t="shared" si="2"/>
        <v>6.1044073256800585E-3</v>
      </c>
      <c r="K8" s="89">
        <f t="shared" si="3"/>
        <v>-1.5488024571435846E-2</v>
      </c>
    </row>
    <row r="9" spans="1:14">
      <c r="A9" s="85" t="s">
        <v>53</v>
      </c>
      <c r="B9" s="86">
        <v>278</v>
      </c>
      <c r="C9" s="86">
        <v>271</v>
      </c>
      <c r="D9" s="87">
        <v>255</v>
      </c>
      <c r="F9" s="85" t="s">
        <v>53</v>
      </c>
      <c r="G9" s="88">
        <f t="shared" si="1"/>
        <v>0.11720067453625632</v>
      </c>
      <c r="H9" s="88">
        <f t="shared" si="0"/>
        <v>0.11129363449691992</v>
      </c>
      <c r="I9" s="88">
        <f t="shared" si="0"/>
        <v>0.10123064708217547</v>
      </c>
      <c r="J9" s="89">
        <f t="shared" si="2"/>
        <v>-1.0062987414744456E-2</v>
      </c>
      <c r="K9" s="89">
        <f t="shared" si="3"/>
        <v>-1.5970027454080854E-2</v>
      </c>
    </row>
    <row r="10" spans="1:14">
      <c r="A10" s="85" t="s">
        <v>54</v>
      </c>
      <c r="B10" s="86">
        <v>326</v>
      </c>
      <c r="C10" s="86">
        <v>343</v>
      </c>
      <c r="D10" s="87">
        <v>332</v>
      </c>
      <c r="F10" s="85" t="s">
        <v>54</v>
      </c>
      <c r="G10" s="88">
        <f t="shared" si="1"/>
        <v>0.13743676222596965</v>
      </c>
      <c r="H10" s="88">
        <f t="shared" si="0"/>
        <v>0.1408624229979466</v>
      </c>
      <c r="I10" s="88">
        <f t="shared" si="0"/>
        <v>0.13179833267169511</v>
      </c>
      <c r="J10" s="90">
        <f t="shared" si="2"/>
        <v>-9.0640903262514949E-3</v>
      </c>
      <c r="K10" s="90">
        <f t="shared" si="3"/>
        <v>-5.6384295542745433E-3</v>
      </c>
    </row>
    <row r="11" spans="1:14">
      <c r="A11" s="85" t="s">
        <v>55</v>
      </c>
      <c r="B11" s="86">
        <v>370</v>
      </c>
      <c r="C11" s="86">
        <v>392</v>
      </c>
      <c r="D11" s="87">
        <v>381</v>
      </c>
      <c r="F11" s="85" t="s">
        <v>55</v>
      </c>
      <c r="G11" s="88">
        <f t="shared" si="1"/>
        <v>0.15598650927487354</v>
      </c>
      <c r="H11" s="88">
        <f t="shared" si="0"/>
        <v>0.16098562628336754</v>
      </c>
      <c r="I11" s="88">
        <f t="shared" si="0"/>
        <v>0.15125049622866216</v>
      </c>
      <c r="J11" s="89">
        <f t="shared" si="2"/>
        <v>-9.7351300547053876E-3</v>
      </c>
      <c r="K11" s="89">
        <f t="shared" si="3"/>
        <v>-4.7360130462113792E-3</v>
      </c>
    </row>
    <row r="12" spans="1:14">
      <c r="A12" s="85" t="s">
        <v>56</v>
      </c>
      <c r="B12" s="86">
        <v>333</v>
      </c>
      <c r="C12" s="86">
        <v>374</v>
      </c>
      <c r="D12" s="87">
        <v>381</v>
      </c>
      <c r="F12" s="85" t="s">
        <v>56</v>
      </c>
      <c r="G12" s="88">
        <f t="shared" si="1"/>
        <v>0.14038785834738618</v>
      </c>
      <c r="H12" s="88">
        <f t="shared" si="0"/>
        <v>0.15359342915811089</v>
      </c>
      <c r="I12" s="88">
        <f t="shared" si="0"/>
        <v>0.15125049622866216</v>
      </c>
      <c r="J12" s="89">
        <f t="shared" si="2"/>
        <v>-2.3429329294487322E-3</v>
      </c>
      <c r="K12" s="89">
        <f t="shared" si="3"/>
        <v>1.0862637881275977E-2</v>
      </c>
    </row>
    <row r="13" spans="1:14">
      <c r="A13" s="85" t="s">
        <v>57</v>
      </c>
      <c r="B13" s="86">
        <v>287</v>
      </c>
      <c r="C13" s="86">
        <v>293</v>
      </c>
      <c r="D13" s="87">
        <v>341</v>
      </c>
      <c r="F13" s="85" t="s">
        <v>57</v>
      </c>
      <c r="G13" s="88">
        <f t="shared" si="1"/>
        <v>0.12099494097807757</v>
      </c>
      <c r="H13" s="88">
        <f t="shared" si="0"/>
        <v>0.12032854209445586</v>
      </c>
      <c r="I13" s="88">
        <f t="shared" si="0"/>
        <v>0.13537117903930132</v>
      </c>
      <c r="J13" s="89">
        <f t="shared" si="2"/>
        <v>1.5042636944845464E-2</v>
      </c>
      <c r="K13" s="89">
        <f t="shared" si="3"/>
        <v>1.4376238061223748E-2</v>
      </c>
    </row>
    <row r="14" spans="1:14">
      <c r="A14" s="85" t="s">
        <v>58</v>
      </c>
      <c r="B14" s="86">
        <v>222</v>
      </c>
      <c r="C14" s="86">
        <v>241</v>
      </c>
      <c r="D14" s="87">
        <v>239</v>
      </c>
      <c r="F14" s="85" t="s">
        <v>58</v>
      </c>
      <c r="G14" s="88">
        <f t="shared" si="1"/>
        <v>9.3591905564924111E-2</v>
      </c>
      <c r="H14" s="88">
        <f t="shared" si="0"/>
        <v>9.8973305954825466E-2</v>
      </c>
      <c r="I14" s="88">
        <f t="shared" si="0"/>
        <v>9.4878920206431128E-2</v>
      </c>
      <c r="J14" s="89">
        <f t="shared" si="2"/>
        <v>-4.0943857483943386E-3</v>
      </c>
      <c r="K14" s="89">
        <f t="shared" si="3"/>
        <v>1.2870146415070172E-3</v>
      </c>
    </row>
    <row r="15" spans="1:14">
      <c r="A15" s="85" t="s">
        <v>59</v>
      </c>
      <c r="B15" s="86">
        <v>109</v>
      </c>
      <c r="C15" s="86">
        <v>125</v>
      </c>
      <c r="D15" s="87">
        <v>155</v>
      </c>
      <c r="F15" s="85" t="s">
        <v>59</v>
      </c>
      <c r="G15" s="88">
        <f t="shared" si="1"/>
        <v>4.5952782462057334E-2</v>
      </c>
      <c r="H15" s="88">
        <f t="shared" si="0"/>
        <v>5.1334702258726897E-2</v>
      </c>
      <c r="I15" s="88">
        <f t="shared" si="0"/>
        <v>6.1532354108773321E-2</v>
      </c>
      <c r="J15" s="89">
        <f t="shared" si="2"/>
        <v>1.0197651850046424E-2</v>
      </c>
      <c r="K15" s="89">
        <f t="shared" si="3"/>
        <v>1.5579571646715987E-2</v>
      </c>
    </row>
    <row r="16" spans="1:14">
      <c r="A16" s="85" t="s">
        <v>60</v>
      </c>
      <c r="B16" s="86">
        <v>64</v>
      </c>
      <c r="C16" s="86">
        <v>73</v>
      </c>
      <c r="D16" s="87">
        <v>74</v>
      </c>
      <c r="F16" s="85" t="s">
        <v>60</v>
      </c>
      <c r="G16" s="88">
        <f t="shared" si="1"/>
        <v>2.6981450252951095E-2</v>
      </c>
      <c r="H16" s="88">
        <f t="shared" si="0"/>
        <v>2.997946611909651E-2</v>
      </c>
      <c r="I16" s="88">
        <f t="shared" si="0"/>
        <v>2.9376736800317587E-2</v>
      </c>
      <c r="J16" s="89">
        <f t="shared" si="2"/>
        <v>-6.0272931877892316E-4</v>
      </c>
      <c r="K16" s="89">
        <f t="shared" si="3"/>
        <v>2.3952865473664924E-3</v>
      </c>
    </row>
    <row r="17" spans="1:17">
      <c r="A17" s="85" t="s">
        <v>61</v>
      </c>
      <c r="B17" s="86">
        <v>21</v>
      </c>
      <c r="C17" s="86">
        <v>24</v>
      </c>
      <c r="D17" s="87">
        <v>30</v>
      </c>
      <c r="F17" s="85" t="s">
        <v>61</v>
      </c>
      <c r="G17" s="88">
        <f t="shared" si="1"/>
        <v>8.8532883642495792E-3</v>
      </c>
      <c r="H17" s="88">
        <f t="shared" si="0"/>
        <v>9.8562628336755654E-3</v>
      </c>
      <c r="I17" s="88">
        <f t="shared" si="0"/>
        <v>1.1909487892020643E-2</v>
      </c>
      <c r="J17" s="89">
        <f t="shared" si="2"/>
        <v>2.0532250583450776E-3</v>
      </c>
      <c r="K17" s="89">
        <f t="shared" si="3"/>
        <v>3.0561995277710637E-3</v>
      </c>
    </row>
    <row r="18" spans="1:17" s="31" customFormat="1">
      <c r="A18" s="83"/>
    </row>
    <row r="19" spans="1:17" s="31" customFormat="1">
      <c r="A19" s="83"/>
      <c r="B19" s="71">
        <f>SUM(B5:B18)</f>
        <v>2372</v>
      </c>
      <c r="C19" s="71">
        <f t="shared" ref="C19:D19" si="4">SUM(C5:C18)</f>
        <v>2435</v>
      </c>
      <c r="D19" s="71">
        <f t="shared" si="4"/>
        <v>2519</v>
      </c>
    </row>
    <row r="20" spans="1:17" s="31" customFormat="1">
      <c r="A20" s="83"/>
      <c r="B20" s="71">
        <f>B5+B6+B7+B8+B9+B10+B11+B12+B13</f>
        <v>1956</v>
      </c>
      <c r="C20" s="71">
        <f t="shared" ref="C20" si="5">C5+C6+C7+C8+C9+C10+C11+C12+C13</f>
        <v>1972</v>
      </c>
      <c r="D20" s="71">
        <f>D5+D6+D7+D8+D9+D10+D11+D12+D13</f>
        <v>2021</v>
      </c>
      <c r="G20" s="1">
        <f>B20/B19</f>
        <v>0.82462057335581784</v>
      </c>
      <c r="H20" s="1">
        <f t="shared" ref="H20:I20" si="6">C20/C19</f>
        <v>0.80985626283367551</v>
      </c>
      <c r="I20" s="1">
        <f t="shared" si="6"/>
        <v>0.80230250099245737</v>
      </c>
    </row>
    <row r="21" spans="1:17" s="31" customFormat="1">
      <c r="A21" s="83"/>
      <c r="B21" s="71"/>
      <c r="C21" s="71"/>
      <c r="D21" s="71"/>
    </row>
    <row r="22" spans="1:17" s="31" customFormat="1">
      <c r="A22" s="83"/>
      <c r="B22" s="154" t="s">
        <v>128</v>
      </c>
      <c r="C22" s="154"/>
      <c r="D22" s="154"/>
      <c r="E22" s="154"/>
      <c r="F22" s="154"/>
      <c r="G22" s="154"/>
      <c r="H22" s="154"/>
      <c r="I22" s="154"/>
      <c r="J22" s="154"/>
      <c r="K22" s="154"/>
    </row>
    <row r="23" spans="1:17" s="31" customFormat="1">
      <c r="A23" s="83"/>
      <c r="B23" s="154"/>
      <c r="C23" s="154"/>
      <c r="D23" s="154"/>
      <c r="E23" s="154"/>
      <c r="F23" s="154"/>
      <c r="G23" s="154"/>
      <c r="H23" s="154"/>
      <c r="I23" s="154"/>
      <c r="J23" s="154"/>
      <c r="K23" s="154"/>
    </row>
    <row r="24" spans="1:17" s="31" customFormat="1">
      <c r="A24" s="83"/>
      <c r="B24" s="154"/>
      <c r="C24" s="154"/>
      <c r="D24" s="154"/>
      <c r="E24" s="154"/>
      <c r="F24" s="154"/>
      <c r="G24" s="154"/>
      <c r="H24" s="154"/>
      <c r="I24" s="154"/>
      <c r="J24" s="154"/>
      <c r="K24" s="154"/>
    </row>
    <row r="25" spans="1:17" s="31" customFormat="1">
      <c r="A25" s="83"/>
      <c r="B25" s="154"/>
      <c r="C25" s="154"/>
      <c r="D25" s="154"/>
      <c r="E25" s="154"/>
      <c r="F25" s="154"/>
      <c r="G25" s="154"/>
      <c r="H25" s="154"/>
      <c r="I25" s="154"/>
      <c r="J25" s="154"/>
      <c r="K25" s="154"/>
    </row>
    <row r="26" spans="1:17" s="31" customFormat="1">
      <c r="A26" s="83"/>
      <c r="B26" s="154"/>
      <c r="C26" s="154"/>
      <c r="D26" s="154"/>
      <c r="E26" s="154"/>
      <c r="F26" s="154"/>
      <c r="G26" s="154"/>
      <c r="H26" s="154"/>
      <c r="I26" s="154"/>
      <c r="J26" s="154"/>
      <c r="K26" s="154"/>
    </row>
    <row r="27" spans="1:17" s="31" customFormat="1">
      <c r="A27" s="83"/>
      <c r="B27" s="154"/>
      <c r="C27" s="154"/>
      <c r="D27" s="154"/>
      <c r="E27" s="154"/>
      <c r="F27" s="154"/>
      <c r="G27" s="154"/>
      <c r="H27" s="154"/>
      <c r="I27" s="154"/>
      <c r="J27" s="154"/>
      <c r="K27" s="154"/>
    </row>
    <row r="28" spans="1:17" s="31" customFormat="1">
      <c r="A28" s="83"/>
      <c r="B28" s="154"/>
      <c r="C28" s="154"/>
      <c r="D28" s="154"/>
      <c r="E28" s="154"/>
      <c r="F28" s="154"/>
      <c r="G28" s="154"/>
      <c r="H28" s="154"/>
      <c r="I28" s="154"/>
      <c r="J28" s="154"/>
      <c r="K28" s="154"/>
    </row>
    <row r="29" spans="1:17" s="31" customFormat="1">
      <c r="A29" s="83"/>
      <c r="B29" s="154"/>
      <c r="C29" s="154"/>
      <c r="D29" s="154"/>
      <c r="E29" s="154"/>
      <c r="F29" s="154"/>
      <c r="G29" s="154"/>
      <c r="H29" s="154"/>
      <c r="I29" s="154"/>
      <c r="J29" s="154"/>
      <c r="K29" s="154"/>
    </row>
    <row r="30" spans="1:17" s="31" customFormat="1">
      <c r="A30" s="8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N30" s="134" t="s">
        <v>87</v>
      </c>
      <c r="O30" s="134"/>
      <c r="P30" s="134"/>
      <c r="Q30" s="134"/>
    </row>
    <row r="31" spans="1:17" s="31" customFormat="1">
      <c r="A31" s="83"/>
      <c r="B31" s="154"/>
      <c r="C31" s="154"/>
      <c r="D31" s="154"/>
      <c r="E31" s="154"/>
      <c r="F31" s="154"/>
      <c r="G31" s="154"/>
      <c r="H31" s="154"/>
      <c r="I31" s="154"/>
      <c r="J31" s="154"/>
      <c r="K31" s="154"/>
    </row>
    <row r="32" spans="1:17" s="31" customFormat="1">
      <c r="A32" s="83"/>
      <c r="B32" s="154"/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3" s="31" customFormat="1">
      <c r="A33" s="83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M33" s="126" t="s">
        <v>110</v>
      </c>
    </row>
    <row r="34" spans="1:13" s="31" customFormat="1">
      <c r="A34" s="83"/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3" s="31" customFormat="1">
      <c r="A35" s="83"/>
    </row>
    <row r="37" spans="1:13">
      <c r="B37" s="71"/>
      <c r="C37" s="71"/>
      <c r="D37" s="71"/>
      <c r="G37" s="14"/>
      <c r="H37" s="14"/>
      <c r="I37" s="14"/>
    </row>
  </sheetData>
  <mergeCells count="3">
    <mergeCell ref="B22:K34"/>
    <mergeCell ref="A1:N1"/>
    <mergeCell ref="N30:Q30"/>
  </mergeCells>
  <conditionalFormatting sqref="K5:K17">
    <cfRule type="cellIs" dxfId="3" priority="4" operator="lessThan">
      <formula>0</formula>
    </cfRule>
  </conditionalFormatting>
  <conditionalFormatting sqref="J5:J17">
    <cfRule type="cellIs" dxfId="2" priority="5" operator="lessThan">
      <formula>0</formula>
    </cfRule>
  </conditionalFormatting>
  <conditionalFormatting sqref="G5: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:A17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W55"/>
  <sheetViews>
    <sheetView topLeftCell="A16" workbookViewId="0">
      <selection activeCell="M58" sqref="M58"/>
    </sheetView>
  </sheetViews>
  <sheetFormatPr defaultRowHeight="15"/>
  <cols>
    <col min="1" max="1" width="12" bestFit="1" customWidth="1"/>
    <col min="4" max="4" width="12.5703125" customWidth="1"/>
    <col min="7" max="7" width="13.140625" bestFit="1" customWidth="1"/>
    <col min="18" max="21" width="10" bestFit="1" customWidth="1"/>
    <col min="25" max="28" width="10" bestFit="1" customWidth="1"/>
  </cols>
  <sheetData>
    <row r="1" spans="1:14">
      <c r="A1" s="139" t="s">
        <v>92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4" spans="1:14">
      <c r="B4" s="24" t="s">
        <v>11</v>
      </c>
      <c r="C4" s="24" t="s">
        <v>21</v>
      </c>
      <c r="D4" s="24" t="s">
        <v>20</v>
      </c>
      <c r="E4" s="24" t="s">
        <v>19</v>
      </c>
      <c r="F4" s="24" t="s">
        <v>26</v>
      </c>
      <c r="G4" s="24" t="s">
        <v>17</v>
      </c>
    </row>
    <row r="5" spans="1:14">
      <c r="A5" s="27">
        <v>1</v>
      </c>
      <c r="B5" s="2">
        <v>10</v>
      </c>
      <c r="C5" s="2">
        <v>2</v>
      </c>
      <c r="D5" s="2">
        <v>2</v>
      </c>
      <c r="E5" s="2">
        <v>3</v>
      </c>
      <c r="F5" s="2">
        <v>2</v>
      </c>
      <c r="G5" s="2">
        <v>1</v>
      </c>
      <c r="H5">
        <f>SUM(C5:G5)</f>
        <v>10</v>
      </c>
    </row>
    <row r="6" spans="1:14">
      <c r="A6" s="28">
        <v>1.3333333333333333</v>
      </c>
      <c r="B6" s="2">
        <v>35</v>
      </c>
      <c r="C6" s="2">
        <v>3</v>
      </c>
      <c r="D6" s="2">
        <v>11</v>
      </c>
      <c r="E6" s="2">
        <v>7</v>
      </c>
      <c r="F6" s="2">
        <v>12</v>
      </c>
      <c r="G6" s="2">
        <v>2</v>
      </c>
      <c r="H6">
        <f t="shared" ref="H6:H17" si="0">SUM(C6:G6)</f>
        <v>35</v>
      </c>
    </row>
    <row r="7" spans="1:14">
      <c r="A7" s="28">
        <v>1.6666666666666667</v>
      </c>
      <c r="B7" s="2">
        <v>102</v>
      </c>
      <c r="C7" s="2">
        <v>15</v>
      </c>
      <c r="D7" s="2">
        <v>34</v>
      </c>
      <c r="E7" s="2">
        <v>22</v>
      </c>
      <c r="F7" s="2">
        <v>17</v>
      </c>
      <c r="G7" s="2">
        <v>14</v>
      </c>
      <c r="H7">
        <f t="shared" si="0"/>
        <v>102</v>
      </c>
    </row>
    <row r="8" spans="1:14">
      <c r="A8" s="27">
        <v>2</v>
      </c>
      <c r="B8" s="2">
        <v>184</v>
      </c>
      <c r="C8" s="2">
        <v>14</v>
      </c>
      <c r="D8" s="2">
        <v>81</v>
      </c>
      <c r="E8" s="2">
        <v>37</v>
      </c>
      <c r="F8" s="2">
        <v>30</v>
      </c>
      <c r="G8" s="2">
        <v>22</v>
      </c>
      <c r="H8">
        <f t="shared" si="0"/>
        <v>184</v>
      </c>
    </row>
    <row r="9" spans="1:14">
      <c r="A9" s="28">
        <v>2.3333333333333335</v>
      </c>
      <c r="B9" s="2">
        <v>255</v>
      </c>
      <c r="C9" s="2">
        <v>28</v>
      </c>
      <c r="D9" s="2">
        <v>110</v>
      </c>
      <c r="E9" s="2">
        <v>62</v>
      </c>
      <c r="F9" s="2">
        <v>31</v>
      </c>
      <c r="G9" s="2">
        <v>24</v>
      </c>
      <c r="H9">
        <f t="shared" si="0"/>
        <v>255</v>
      </c>
    </row>
    <row r="10" spans="1:14">
      <c r="A10" s="28">
        <v>2.6666666666666665</v>
      </c>
      <c r="B10" s="2">
        <v>332</v>
      </c>
      <c r="C10" s="2">
        <v>40</v>
      </c>
      <c r="D10" s="2">
        <v>117</v>
      </c>
      <c r="E10" s="2">
        <v>87</v>
      </c>
      <c r="F10" s="2">
        <v>57</v>
      </c>
      <c r="G10" s="2">
        <v>31</v>
      </c>
      <c r="H10">
        <f t="shared" si="0"/>
        <v>332</v>
      </c>
    </row>
    <row r="11" spans="1:14">
      <c r="A11" s="27">
        <v>3</v>
      </c>
      <c r="B11" s="2">
        <v>381</v>
      </c>
      <c r="C11" s="2">
        <v>40</v>
      </c>
      <c r="D11" s="2">
        <v>145</v>
      </c>
      <c r="E11" s="2">
        <v>109</v>
      </c>
      <c r="F11" s="2">
        <v>56</v>
      </c>
      <c r="G11" s="2">
        <v>31</v>
      </c>
      <c r="H11">
        <f t="shared" si="0"/>
        <v>381</v>
      </c>
    </row>
    <row r="12" spans="1:14">
      <c r="A12" s="28">
        <v>3.3333333333333335</v>
      </c>
      <c r="B12" s="2">
        <v>381</v>
      </c>
      <c r="C12" s="2">
        <v>31</v>
      </c>
      <c r="D12" s="2">
        <v>128</v>
      </c>
      <c r="E12" s="2">
        <v>125</v>
      </c>
      <c r="F12" s="2">
        <v>61</v>
      </c>
      <c r="G12" s="2">
        <v>36</v>
      </c>
      <c r="H12">
        <f t="shared" si="0"/>
        <v>381</v>
      </c>
    </row>
    <row r="13" spans="1:14">
      <c r="A13" s="28">
        <v>3.6666666666666665</v>
      </c>
      <c r="B13" s="2">
        <v>341</v>
      </c>
      <c r="C13" s="2">
        <v>31</v>
      </c>
      <c r="D13" s="2">
        <v>123</v>
      </c>
      <c r="E13" s="2">
        <v>102</v>
      </c>
      <c r="F13" s="2">
        <v>54</v>
      </c>
      <c r="G13" s="2">
        <v>31</v>
      </c>
      <c r="H13">
        <f t="shared" si="0"/>
        <v>341</v>
      </c>
    </row>
    <row r="14" spans="1:14">
      <c r="A14" s="27">
        <v>4</v>
      </c>
      <c r="B14" s="2">
        <v>239</v>
      </c>
      <c r="C14" s="2">
        <v>11</v>
      </c>
      <c r="D14" s="2">
        <v>97</v>
      </c>
      <c r="E14" s="2">
        <v>80</v>
      </c>
      <c r="F14" s="2">
        <v>38</v>
      </c>
      <c r="G14" s="2">
        <v>13</v>
      </c>
      <c r="H14">
        <f t="shared" si="0"/>
        <v>239</v>
      </c>
    </row>
    <row r="15" spans="1:14">
      <c r="A15" s="28">
        <v>4.333333333333333</v>
      </c>
      <c r="B15" s="2">
        <v>155</v>
      </c>
      <c r="C15" s="2">
        <v>7</v>
      </c>
      <c r="D15" s="2">
        <v>80</v>
      </c>
      <c r="E15" s="2">
        <v>41</v>
      </c>
      <c r="F15" s="2">
        <v>15</v>
      </c>
      <c r="G15" s="2">
        <v>12</v>
      </c>
      <c r="H15">
        <f t="shared" si="0"/>
        <v>155</v>
      </c>
    </row>
    <row r="16" spans="1:14">
      <c r="A16" s="28">
        <v>4.666666666666667</v>
      </c>
      <c r="B16" s="2">
        <v>74</v>
      </c>
      <c r="C16" s="2">
        <v>3</v>
      </c>
      <c r="D16" s="2">
        <v>32</v>
      </c>
      <c r="E16" s="2">
        <v>23</v>
      </c>
      <c r="F16" s="2">
        <v>12</v>
      </c>
      <c r="G16" s="2">
        <v>4</v>
      </c>
      <c r="H16">
        <f t="shared" si="0"/>
        <v>74</v>
      </c>
    </row>
    <row r="17" spans="1:8">
      <c r="A17" s="29">
        <v>5</v>
      </c>
      <c r="B17" s="2">
        <v>30</v>
      </c>
      <c r="C17" s="2">
        <v>2</v>
      </c>
      <c r="D17" s="2">
        <v>7</v>
      </c>
      <c r="E17" s="2">
        <v>13</v>
      </c>
      <c r="F17" s="2">
        <v>7</v>
      </c>
      <c r="G17" s="2">
        <v>1</v>
      </c>
      <c r="H17">
        <f t="shared" si="0"/>
        <v>30</v>
      </c>
    </row>
    <row r="18" spans="1:8">
      <c r="H18">
        <f>SUM(H5:H17)</f>
        <v>2519</v>
      </c>
    </row>
    <row r="19" spans="1:8">
      <c r="B19">
        <f>SUM(B5:B18)</f>
        <v>2519</v>
      </c>
      <c r="C19">
        <f t="shared" ref="C19:G19" si="1">SUM(C5:C18)</f>
        <v>227</v>
      </c>
      <c r="D19">
        <f t="shared" si="1"/>
        <v>967</v>
      </c>
      <c r="E19">
        <f t="shared" si="1"/>
        <v>711</v>
      </c>
      <c r="F19">
        <f t="shared" si="1"/>
        <v>392</v>
      </c>
      <c r="G19">
        <f t="shared" si="1"/>
        <v>222</v>
      </c>
      <c r="H19">
        <f>SUM(C19:G19)</f>
        <v>2519</v>
      </c>
    </row>
    <row r="21" spans="1:8">
      <c r="B21" s="24" t="s">
        <v>11</v>
      </c>
      <c r="C21" s="24" t="s">
        <v>21</v>
      </c>
      <c r="D21" s="24" t="s">
        <v>20</v>
      </c>
      <c r="E21" s="24" t="s">
        <v>19</v>
      </c>
      <c r="F21" s="24" t="s">
        <v>26</v>
      </c>
      <c r="G21" s="24" t="s">
        <v>17</v>
      </c>
    </row>
    <row r="22" spans="1:8">
      <c r="A22" s="27">
        <v>1</v>
      </c>
      <c r="B22" s="13">
        <f>B5/B$19</f>
        <v>3.9698292973402143E-3</v>
      </c>
      <c r="C22" s="13">
        <f t="shared" ref="C22:G22" si="2">C5/C$19</f>
        <v>8.8105726872246704E-3</v>
      </c>
      <c r="D22" s="13">
        <f t="shared" si="2"/>
        <v>2.0682523267838678E-3</v>
      </c>
      <c r="E22" s="13">
        <f t="shared" si="2"/>
        <v>4.2194092827004216E-3</v>
      </c>
      <c r="F22" s="13">
        <f t="shared" si="2"/>
        <v>5.1020408163265302E-3</v>
      </c>
      <c r="G22" s="13">
        <f t="shared" si="2"/>
        <v>4.5045045045045045E-3</v>
      </c>
    </row>
    <row r="23" spans="1:8">
      <c r="A23" s="28">
        <v>1.3333333333333333</v>
      </c>
      <c r="B23" s="13">
        <f t="shared" ref="B23:G34" si="3">B6/B$19</f>
        <v>1.3894402540690751E-2</v>
      </c>
      <c r="C23" s="13">
        <f t="shared" si="3"/>
        <v>1.3215859030837005E-2</v>
      </c>
      <c r="D23" s="13">
        <f t="shared" si="3"/>
        <v>1.1375387797311272E-2</v>
      </c>
      <c r="E23" s="13">
        <f t="shared" si="3"/>
        <v>9.8452883263009851E-3</v>
      </c>
      <c r="F23" s="13">
        <f t="shared" si="3"/>
        <v>3.0612244897959183E-2</v>
      </c>
      <c r="G23" s="13">
        <f t="shared" si="3"/>
        <v>9.0090090090090089E-3</v>
      </c>
    </row>
    <row r="24" spans="1:8">
      <c r="A24" s="28">
        <v>1.6666666666666667</v>
      </c>
      <c r="B24" s="13">
        <f t="shared" si="3"/>
        <v>4.0492258832870186E-2</v>
      </c>
      <c r="C24" s="13">
        <f t="shared" si="3"/>
        <v>6.6079295154185022E-2</v>
      </c>
      <c r="D24" s="13">
        <f t="shared" si="3"/>
        <v>3.5160289555325748E-2</v>
      </c>
      <c r="E24" s="13">
        <f t="shared" si="3"/>
        <v>3.0942334739803096E-2</v>
      </c>
      <c r="F24" s="13">
        <f t="shared" si="3"/>
        <v>4.336734693877551E-2</v>
      </c>
      <c r="G24" s="13">
        <f t="shared" si="3"/>
        <v>6.3063063063063057E-2</v>
      </c>
    </row>
    <row r="25" spans="1:8">
      <c r="A25" s="27">
        <v>2</v>
      </c>
      <c r="B25" s="13">
        <f t="shared" si="3"/>
        <v>7.3044859071059939E-2</v>
      </c>
      <c r="C25" s="13">
        <f t="shared" si="3"/>
        <v>6.1674008810572688E-2</v>
      </c>
      <c r="D25" s="13">
        <f t="shared" si="3"/>
        <v>8.376421923474664E-2</v>
      </c>
      <c r="E25" s="13">
        <f t="shared" si="3"/>
        <v>5.2039381153305204E-2</v>
      </c>
      <c r="F25" s="13">
        <f t="shared" si="3"/>
        <v>7.6530612244897961E-2</v>
      </c>
      <c r="G25" s="13">
        <f t="shared" si="3"/>
        <v>9.90990990990991E-2</v>
      </c>
    </row>
    <row r="26" spans="1:8">
      <c r="A26" s="28">
        <v>2.3333333333333335</v>
      </c>
      <c r="B26" s="13">
        <f t="shared" si="3"/>
        <v>0.10123064708217547</v>
      </c>
      <c r="C26" s="13">
        <f t="shared" si="3"/>
        <v>0.12334801762114538</v>
      </c>
      <c r="D26" s="13">
        <f t="shared" si="3"/>
        <v>0.11375387797311272</v>
      </c>
      <c r="E26" s="13">
        <f t="shared" si="3"/>
        <v>8.7201125175808719E-2</v>
      </c>
      <c r="F26" s="13">
        <f t="shared" si="3"/>
        <v>7.9081632653061229E-2</v>
      </c>
      <c r="G26" s="13">
        <f t="shared" si="3"/>
        <v>0.10810810810810811</v>
      </c>
    </row>
    <row r="27" spans="1:8">
      <c r="A27" s="28">
        <v>2.6666666666666665</v>
      </c>
      <c r="B27" s="13">
        <f t="shared" si="3"/>
        <v>0.13179833267169511</v>
      </c>
      <c r="C27" s="13">
        <f t="shared" si="3"/>
        <v>0.1762114537444934</v>
      </c>
      <c r="D27" s="13">
        <f t="shared" si="3"/>
        <v>0.12099276111685625</v>
      </c>
      <c r="E27" s="13">
        <f t="shared" si="3"/>
        <v>0.12236286919831224</v>
      </c>
      <c r="F27" s="13">
        <f t="shared" si="3"/>
        <v>0.14540816326530612</v>
      </c>
      <c r="G27" s="13">
        <f t="shared" si="3"/>
        <v>0.13963963963963963</v>
      </c>
    </row>
    <row r="28" spans="1:8">
      <c r="A28" s="27">
        <v>3</v>
      </c>
      <c r="B28" s="13">
        <f t="shared" si="3"/>
        <v>0.15125049622866216</v>
      </c>
      <c r="C28" s="13">
        <f t="shared" si="3"/>
        <v>0.1762114537444934</v>
      </c>
      <c r="D28" s="13">
        <f t="shared" si="3"/>
        <v>0.14994829369183041</v>
      </c>
      <c r="E28" s="13">
        <f t="shared" si="3"/>
        <v>0.15330520393811534</v>
      </c>
      <c r="F28" s="13">
        <f t="shared" si="3"/>
        <v>0.14285714285714285</v>
      </c>
      <c r="G28" s="13">
        <f t="shared" si="3"/>
        <v>0.13963963963963963</v>
      </c>
    </row>
    <row r="29" spans="1:8">
      <c r="A29" s="28">
        <v>3.3333333333333335</v>
      </c>
      <c r="B29" s="13">
        <f t="shared" si="3"/>
        <v>0.15125049622866216</v>
      </c>
      <c r="C29" s="13">
        <f t="shared" si="3"/>
        <v>0.13656387665198239</v>
      </c>
      <c r="D29" s="13">
        <f t="shared" si="3"/>
        <v>0.13236814891416754</v>
      </c>
      <c r="E29" s="13">
        <f t="shared" si="3"/>
        <v>0.17580872011251758</v>
      </c>
      <c r="F29" s="13">
        <f t="shared" si="3"/>
        <v>0.15561224489795919</v>
      </c>
      <c r="G29" s="13">
        <f t="shared" si="3"/>
        <v>0.16216216216216217</v>
      </c>
    </row>
    <row r="30" spans="1:8">
      <c r="A30" s="28">
        <v>3.6666666666666665</v>
      </c>
      <c r="B30" s="13">
        <f t="shared" si="3"/>
        <v>0.13537117903930132</v>
      </c>
      <c r="C30" s="13">
        <f t="shared" si="3"/>
        <v>0.13656387665198239</v>
      </c>
      <c r="D30" s="13">
        <f t="shared" si="3"/>
        <v>0.12719751809720786</v>
      </c>
      <c r="E30" s="13">
        <f t="shared" si="3"/>
        <v>0.14345991561181434</v>
      </c>
      <c r="F30" s="13">
        <f t="shared" si="3"/>
        <v>0.13775510204081631</v>
      </c>
      <c r="G30" s="13">
        <f t="shared" si="3"/>
        <v>0.13963963963963963</v>
      </c>
    </row>
    <row r="31" spans="1:8">
      <c r="A31" s="27">
        <v>4</v>
      </c>
      <c r="B31" s="13">
        <f t="shared" si="3"/>
        <v>9.4878920206431128E-2</v>
      </c>
      <c r="C31" s="13">
        <f t="shared" si="3"/>
        <v>4.8458149779735685E-2</v>
      </c>
      <c r="D31" s="13">
        <f t="shared" si="3"/>
        <v>0.10031023784901758</v>
      </c>
      <c r="E31" s="13">
        <f t="shared" si="3"/>
        <v>0.11251758087201125</v>
      </c>
      <c r="F31" s="13">
        <f t="shared" si="3"/>
        <v>9.6938775510204078E-2</v>
      </c>
      <c r="G31" s="13">
        <f t="shared" si="3"/>
        <v>5.8558558558558557E-2</v>
      </c>
    </row>
    <row r="32" spans="1:8">
      <c r="A32" s="28">
        <v>4.333333333333333</v>
      </c>
      <c r="B32" s="13">
        <f t="shared" si="3"/>
        <v>6.1532354108773321E-2</v>
      </c>
      <c r="C32" s="13">
        <f t="shared" si="3"/>
        <v>3.0837004405286344E-2</v>
      </c>
      <c r="D32" s="13">
        <f t="shared" si="3"/>
        <v>8.2730093071354704E-2</v>
      </c>
      <c r="E32" s="13">
        <f t="shared" si="3"/>
        <v>5.7665260196905765E-2</v>
      </c>
      <c r="F32" s="13">
        <f t="shared" si="3"/>
        <v>3.826530612244898E-2</v>
      </c>
      <c r="G32" s="13">
        <f t="shared" si="3"/>
        <v>5.4054054054054057E-2</v>
      </c>
    </row>
    <row r="33" spans="1:23">
      <c r="A33" s="28">
        <v>4.666666666666667</v>
      </c>
      <c r="B33" s="13">
        <f t="shared" si="3"/>
        <v>2.9376736800317587E-2</v>
      </c>
      <c r="C33" s="13">
        <f t="shared" si="3"/>
        <v>1.3215859030837005E-2</v>
      </c>
      <c r="D33" s="13">
        <f t="shared" si="3"/>
        <v>3.3092037228541885E-2</v>
      </c>
      <c r="E33" s="13">
        <f t="shared" si="3"/>
        <v>3.2348804500703238E-2</v>
      </c>
      <c r="F33" s="13">
        <f t="shared" si="3"/>
        <v>3.0612244897959183E-2</v>
      </c>
      <c r="G33" s="13">
        <f t="shared" si="3"/>
        <v>1.8018018018018018E-2</v>
      </c>
    </row>
    <row r="34" spans="1:23">
      <c r="A34" s="29">
        <v>5</v>
      </c>
      <c r="B34" s="13">
        <f t="shared" si="3"/>
        <v>1.1909487892020643E-2</v>
      </c>
      <c r="C34" s="13">
        <f t="shared" si="3"/>
        <v>8.8105726872246704E-3</v>
      </c>
      <c r="D34" s="13">
        <f t="shared" si="3"/>
        <v>7.2388831437435368E-3</v>
      </c>
      <c r="E34" s="13">
        <f t="shared" si="3"/>
        <v>1.8284106891701828E-2</v>
      </c>
      <c r="F34" s="13">
        <f t="shared" si="3"/>
        <v>1.7857142857142856E-2</v>
      </c>
      <c r="G34" s="13">
        <f t="shared" si="3"/>
        <v>4.5045045045045045E-3</v>
      </c>
    </row>
    <row r="37" spans="1:23">
      <c r="B37" s="11" t="s">
        <v>11</v>
      </c>
      <c r="C37" s="11" t="s">
        <v>21</v>
      </c>
      <c r="D37" s="11" t="s">
        <v>20</v>
      </c>
      <c r="E37" s="11" t="s">
        <v>19</v>
      </c>
      <c r="F37" s="11" t="s">
        <v>26</v>
      </c>
      <c r="G37" s="11" t="s">
        <v>17</v>
      </c>
      <c r="K37" s="134" t="s">
        <v>87</v>
      </c>
      <c r="L37" s="134"/>
      <c r="M37" s="134"/>
      <c r="N37" s="134"/>
    </row>
    <row r="38" spans="1:23">
      <c r="A38" s="22" t="s">
        <v>33</v>
      </c>
      <c r="B38" s="2">
        <f>B5+B6+B7</f>
        <v>147</v>
      </c>
      <c r="C38" s="2">
        <f t="shared" ref="C38:G38" si="4">C5+C6+C7</f>
        <v>20</v>
      </c>
      <c r="D38" s="2">
        <f t="shared" si="4"/>
        <v>47</v>
      </c>
      <c r="E38" s="2">
        <f t="shared" si="4"/>
        <v>32</v>
      </c>
      <c r="F38" s="2">
        <f t="shared" si="4"/>
        <v>31</v>
      </c>
      <c r="G38" s="2">
        <f t="shared" si="4"/>
        <v>17</v>
      </c>
      <c r="H38">
        <f>SUM(C38:G38)</f>
        <v>147</v>
      </c>
    </row>
    <row r="39" spans="1:23" ht="15" customHeight="1">
      <c r="A39" s="22" t="s">
        <v>34</v>
      </c>
      <c r="B39" s="2">
        <f>B8+B9+B10</f>
        <v>771</v>
      </c>
      <c r="C39" s="2">
        <f t="shared" ref="C39:G39" si="5">C8+C9+C10</f>
        <v>82</v>
      </c>
      <c r="D39" s="2">
        <f t="shared" si="5"/>
        <v>308</v>
      </c>
      <c r="E39" s="2">
        <f t="shared" si="5"/>
        <v>186</v>
      </c>
      <c r="F39" s="2">
        <f t="shared" si="5"/>
        <v>118</v>
      </c>
      <c r="G39" s="2">
        <f t="shared" si="5"/>
        <v>77</v>
      </c>
      <c r="H39">
        <f>SUM(C39:G39)</f>
        <v>771</v>
      </c>
      <c r="K39" s="155" t="s">
        <v>111</v>
      </c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</row>
    <row r="40" spans="1:23">
      <c r="A40" s="22" t="s">
        <v>35</v>
      </c>
      <c r="B40" s="2">
        <f>B11+B12+B13</f>
        <v>1103</v>
      </c>
      <c r="C40" s="2">
        <f t="shared" ref="C40:G40" si="6">C11+C12+C13</f>
        <v>102</v>
      </c>
      <c r="D40" s="2">
        <f t="shared" si="6"/>
        <v>396</v>
      </c>
      <c r="E40" s="2">
        <f t="shared" si="6"/>
        <v>336</v>
      </c>
      <c r="F40" s="2">
        <f t="shared" si="6"/>
        <v>171</v>
      </c>
      <c r="G40" s="2">
        <f t="shared" si="6"/>
        <v>98</v>
      </c>
      <c r="H40">
        <f>SUM(C40:G40)</f>
        <v>1103</v>
      </c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</row>
    <row r="41" spans="1:23">
      <c r="A41" s="22" t="s">
        <v>36</v>
      </c>
      <c r="B41" s="2">
        <f>B14+B15+B16</f>
        <v>468</v>
      </c>
      <c r="C41" s="2">
        <f t="shared" ref="C41:G41" si="7">C14+C15+C16</f>
        <v>21</v>
      </c>
      <c r="D41" s="2">
        <f t="shared" si="7"/>
        <v>209</v>
      </c>
      <c r="E41" s="2">
        <f t="shared" si="7"/>
        <v>144</v>
      </c>
      <c r="F41" s="2">
        <f t="shared" si="7"/>
        <v>65</v>
      </c>
      <c r="G41" s="2">
        <f t="shared" si="7"/>
        <v>29</v>
      </c>
      <c r="H41">
        <f>SUM(C41:G41)</f>
        <v>468</v>
      </c>
      <c r="I41">
        <f>H41+H42</f>
        <v>498</v>
      </c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</row>
    <row r="42" spans="1:23">
      <c r="A42" s="30">
        <v>5</v>
      </c>
      <c r="B42" s="2">
        <f>B17</f>
        <v>30</v>
      </c>
      <c r="C42" s="2">
        <f t="shared" ref="C42:G42" si="8">C17</f>
        <v>2</v>
      </c>
      <c r="D42" s="2">
        <f t="shared" si="8"/>
        <v>7</v>
      </c>
      <c r="E42" s="2">
        <f t="shared" si="8"/>
        <v>13</v>
      </c>
      <c r="F42" s="2">
        <f t="shared" si="8"/>
        <v>7</v>
      </c>
      <c r="G42" s="2">
        <f t="shared" si="8"/>
        <v>1</v>
      </c>
      <c r="H42">
        <f>SUM(C42:G42)</f>
        <v>30</v>
      </c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</row>
    <row r="43" spans="1:23"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</row>
    <row r="44" spans="1:23">
      <c r="B44">
        <f t="shared" ref="B44:G44" si="9">SUM(B38:B43)</f>
        <v>2519</v>
      </c>
      <c r="C44">
        <f t="shared" si="9"/>
        <v>227</v>
      </c>
      <c r="D44">
        <f t="shared" si="9"/>
        <v>967</v>
      </c>
      <c r="E44">
        <f t="shared" si="9"/>
        <v>711</v>
      </c>
      <c r="F44">
        <f t="shared" si="9"/>
        <v>392</v>
      </c>
      <c r="G44">
        <f t="shared" si="9"/>
        <v>222</v>
      </c>
      <c r="H44">
        <f>SUM(C44:G44)</f>
        <v>2519</v>
      </c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</row>
    <row r="45" spans="1:23"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</row>
    <row r="46" spans="1:23"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</row>
    <row r="47" spans="1:23">
      <c r="A47" s="9"/>
      <c r="B47" s="11" t="s">
        <v>11</v>
      </c>
      <c r="C47" s="17" t="s">
        <v>21</v>
      </c>
      <c r="D47" s="17" t="s">
        <v>20</v>
      </c>
      <c r="E47" s="17" t="s">
        <v>19</v>
      </c>
      <c r="F47" s="24" t="s">
        <v>18</v>
      </c>
      <c r="G47" s="24" t="s">
        <v>17</v>
      </c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</row>
    <row r="48" spans="1:23">
      <c r="A48" s="22" t="s">
        <v>33</v>
      </c>
      <c r="B48" s="13">
        <f>B38/B$44</f>
        <v>5.8356490670901151E-2</v>
      </c>
      <c r="C48" s="13">
        <f t="shared" ref="C48:G48" si="10">C38/C$44</f>
        <v>8.8105726872246701E-2</v>
      </c>
      <c r="D48" s="13">
        <f t="shared" si="10"/>
        <v>4.8603929679420892E-2</v>
      </c>
      <c r="E48" s="13">
        <f t="shared" si="10"/>
        <v>4.5007032348804502E-2</v>
      </c>
      <c r="F48" s="13">
        <f t="shared" si="10"/>
        <v>7.9081632653061229E-2</v>
      </c>
      <c r="G48" s="13">
        <f t="shared" si="10"/>
        <v>7.6576576576576572E-2</v>
      </c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</row>
    <row r="49" spans="1:23">
      <c r="A49" s="22" t="s">
        <v>34</v>
      </c>
      <c r="B49" s="13">
        <f t="shared" ref="B49:G52" si="11">B39/B$44</f>
        <v>0.30607383882493056</v>
      </c>
      <c r="C49" s="13">
        <f t="shared" si="11"/>
        <v>0.36123348017621143</v>
      </c>
      <c r="D49" s="13">
        <f t="shared" si="11"/>
        <v>0.3185108583247156</v>
      </c>
      <c r="E49" s="13">
        <f t="shared" si="11"/>
        <v>0.26160337552742619</v>
      </c>
      <c r="F49" s="13">
        <f t="shared" si="11"/>
        <v>0.30102040816326531</v>
      </c>
      <c r="G49" s="13">
        <f t="shared" si="11"/>
        <v>0.34684684684684686</v>
      </c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</row>
    <row r="50" spans="1:23">
      <c r="A50" s="22" t="s">
        <v>35</v>
      </c>
      <c r="B50" s="13">
        <f t="shared" si="11"/>
        <v>0.43787217149662566</v>
      </c>
      <c r="C50" s="13">
        <f t="shared" si="11"/>
        <v>0.44933920704845814</v>
      </c>
      <c r="D50" s="13">
        <f t="shared" si="11"/>
        <v>0.40951396070320578</v>
      </c>
      <c r="E50" s="13">
        <f t="shared" si="11"/>
        <v>0.47257383966244726</v>
      </c>
      <c r="F50" s="13">
        <f t="shared" si="11"/>
        <v>0.43622448979591838</v>
      </c>
      <c r="G50" s="13">
        <f t="shared" si="11"/>
        <v>0.44144144144144143</v>
      </c>
      <c r="H50" s="14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</row>
    <row r="51" spans="1:23">
      <c r="A51" s="22" t="s">
        <v>36</v>
      </c>
      <c r="B51" s="13">
        <f t="shared" si="11"/>
        <v>0.18578801111552204</v>
      </c>
      <c r="C51" s="13">
        <f t="shared" si="11"/>
        <v>9.2511013215859028E-2</v>
      </c>
      <c r="D51" s="13">
        <f t="shared" si="11"/>
        <v>0.21613236814891418</v>
      </c>
      <c r="E51" s="13">
        <f t="shared" si="11"/>
        <v>0.20253164556962025</v>
      </c>
      <c r="F51" s="13">
        <f t="shared" si="11"/>
        <v>0.16581632653061223</v>
      </c>
      <c r="G51" s="13">
        <f t="shared" si="11"/>
        <v>0.13063063063063063</v>
      </c>
      <c r="I51" s="14">
        <f>B48+B49+B50</f>
        <v>0.80230250099245737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0">
        <v>5</v>
      </c>
      <c r="B52" s="13">
        <f t="shared" si="11"/>
        <v>1.1909487892020643E-2</v>
      </c>
      <c r="C52" s="13">
        <f t="shared" si="11"/>
        <v>8.8105726872246704E-3</v>
      </c>
      <c r="D52" s="13">
        <f t="shared" si="11"/>
        <v>7.2388831437435368E-3</v>
      </c>
      <c r="E52" s="13">
        <f t="shared" si="11"/>
        <v>1.8284106891701828E-2</v>
      </c>
      <c r="F52" s="13">
        <f t="shared" si="11"/>
        <v>1.7857142857142856E-2</v>
      </c>
      <c r="G52" s="13">
        <f t="shared" si="11"/>
        <v>4.5045045045045045E-3</v>
      </c>
      <c r="H52" s="14">
        <f>B52+B51</f>
        <v>0.19769749900754269</v>
      </c>
      <c r="K52" s="126" t="s">
        <v>112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5"/>
      <c r="B53" s="23">
        <f>SUBTOTAL(9,B48:B52)</f>
        <v>1</v>
      </c>
      <c r="C53" s="23">
        <f t="shared" ref="C53:G53" si="12">SUBTOTAL(9,C48:C52)</f>
        <v>0.99999999999999989</v>
      </c>
      <c r="D53" s="23">
        <f t="shared" si="12"/>
        <v>1</v>
      </c>
      <c r="E53" s="23">
        <f t="shared" si="12"/>
        <v>0.99999999999999989</v>
      </c>
      <c r="F53" s="23">
        <f t="shared" si="12"/>
        <v>1</v>
      </c>
      <c r="G53" s="23">
        <f t="shared" si="12"/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31" customFormat="1"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</row>
  </sheetData>
  <mergeCells count="3">
    <mergeCell ref="K37:N37"/>
    <mergeCell ref="A1:N1"/>
    <mergeCell ref="K39:W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72"/>
  <sheetViews>
    <sheetView topLeftCell="A19" workbookViewId="0">
      <selection activeCell="I52" sqref="I52"/>
    </sheetView>
  </sheetViews>
  <sheetFormatPr defaultRowHeight="15"/>
  <cols>
    <col min="1" max="1" width="7.42578125" customWidth="1"/>
    <col min="2" max="2" width="11.42578125" customWidth="1"/>
    <col min="3" max="3" width="12.5703125" customWidth="1"/>
    <col min="4" max="4" width="10.28515625" customWidth="1"/>
    <col min="5" max="5" width="10.5703125" customWidth="1"/>
    <col min="6" max="6" width="11.5703125" customWidth="1"/>
    <col min="7" max="7" width="12.42578125" customWidth="1"/>
    <col min="8" max="8" width="5.5703125" bestFit="1" customWidth="1"/>
    <col min="9" max="9" width="6.140625" bestFit="1" customWidth="1"/>
    <col min="10" max="10" width="5.5703125" bestFit="1" customWidth="1"/>
    <col min="11" max="11" width="6.140625" bestFit="1" customWidth="1"/>
    <col min="13" max="13" width="10.85546875" customWidth="1"/>
    <col min="14" max="14" width="11" customWidth="1"/>
    <col min="17" max="17" width="12.85546875" customWidth="1"/>
  </cols>
  <sheetData>
    <row r="1" spans="1:16">
      <c r="A1" s="139" t="s">
        <v>91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4" spans="1:16">
      <c r="A4" s="12"/>
      <c r="B4" s="105" t="s">
        <v>70</v>
      </c>
      <c r="C4" s="105" t="s">
        <v>71</v>
      </c>
      <c r="D4" s="105" t="s">
        <v>72</v>
      </c>
      <c r="E4" s="105" t="s">
        <v>73</v>
      </c>
      <c r="F4" s="105" t="s">
        <v>74</v>
      </c>
      <c r="G4" s="84"/>
    </row>
    <row r="5" spans="1:16">
      <c r="A5" s="106" t="s">
        <v>49</v>
      </c>
      <c r="B5" s="107">
        <v>7</v>
      </c>
      <c r="C5" s="107">
        <v>2</v>
      </c>
      <c r="D5" s="108">
        <v>0</v>
      </c>
      <c r="E5" s="107">
        <v>1</v>
      </c>
      <c r="F5" s="108">
        <v>0</v>
      </c>
      <c r="G5" s="102">
        <f>SUM(B5:F5)</f>
        <v>10</v>
      </c>
    </row>
    <row r="6" spans="1:16">
      <c r="A6" s="106" t="s">
        <v>50</v>
      </c>
      <c r="B6" s="107">
        <v>13</v>
      </c>
      <c r="C6" s="107">
        <v>13</v>
      </c>
      <c r="D6" s="107">
        <v>2</v>
      </c>
      <c r="E6" s="107">
        <v>7</v>
      </c>
      <c r="F6" s="108">
        <v>0</v>
      </c>
      <c r="G6" s="102">
        <f t="shared" ref="G6:G17" si="0">SUM(B6:F6)</f>
        <v>35</v>
      </c>
    </row>
    <row r="7" spans="1:16">
      <c r="A7" s="106" t="s">
        <v>51</v>
      </c>
      <c r="B7" s="107">
        <v>58</v>
      </c>
      <c r="C7" s="107">
        <v>31</v>
      </c>
      <c r="D7" s="107">
        <v>5</v>
      </c>
      <c r="E7" s="107">
        <v>7</v>
      </c>
      <c r="F7" s="107">
        <v>1</v>
      </c>
      <c r="G7" s="102">
        <f t="shared" si="0"/>
        <v>102</v>
      </c>
    </row>
    <row r="8" spans="1:16">
      <c r="A8" s="106" t="s">
        <v>52</v>
      </c>
      <c r="B8" s="107">
        <v>77</v>
      </c>
      <c r="C8" s="107">
        <v>69</v>
      </c>
      <c r="D8" s="107">
        <v>15</v>
      </c>
      <c r="E8" s="107">
        <v>20</v>
      </c>
      <c r="F8" s="107">
        <v>3</v>
      </c>
      <c r="G8" s="102">
        <f t="shared" si="0"/>
        <v>184</v>
      </c>
    </row>
    <row r="9" spans="1:16">
      <c r="A9" s="106" t="s">
        <v>53</v>
      </c>
      <c r="B9" s="107">
        <v>85</v>
      </c>
      <c r="C9" s="107">
        <v>93</v>
      </c>
      <c r="D9" s="107">
        <v>23</v>
      </c>
      <c r="E9" s="107">
        <v>45</v>
      </c>
      <c r="F9" s="107">
        <v>9</v>
      </c>
      <c r="G9" s="102">
        <f t="shared" si="0"/>
        <v>255</v>
      </c>
    </row>
    <row r="10" spans="1:16">
      <c r="A10" s="106" t="s">
        <v>54</v>
      </c>
      <c r="B10" s="107">
        <v>99</v>
      </c>
      <c r="C10" s="107">
        <v>128</v>
      </c>
      <c r="D10" s="107">
        <v>37</v>
      </c>
      <c r="E10" s="107">
        <v>49</v>
      </c>
      <c r="F10" s="107">
        <v>19</v>
      </c>
      <c r="G10" s="102">
        <f t="shared" si="0"/>
        <v>332</v>
      </c>
    </row>
    <row r="11" spans="1:16">
      <c r="A11" s="106" t="s">
        <v>55</v>
      </c>
      <c r="B11" s="107">
        <v>99</v>
      </c>
      <c r="C11" s="107">
        <v>136</v>
      </c>
      <c r="D11" s="107">
        <v>52</v>
      </c>
      <c r="E11" s="107">
        <v>69</v>
      </c>
      <c r="F11" s="107">
        <v>25</v>
      </c>
      <c r="G11" s="102">
        <f t="shared" si="0"/>
        <v>381</v>
      </c>
    </row>
    <row r="12" spans="1:16">
      <c r="A12" s="106" t="s">
        <v>56</v>
      </c>
      <c r="B12" s="107">
        <v>82</v>
      </c>
      <c r="C12" s="107">
        <v>143</v>
      </c>
      <c r="D12" s="107">
        <v>55</v>
      </c>
      <c r="E12" s="107">
        <v>68</v>
      </c>
      <c r="F12" s="107">
        <v>33</v>
      </c>
      <c r="G12" s="102">
        <f t="shared" si="0"/>
        <v>381</v>
      </c>
    </row>
    <row r="13" spans="1:16">
      <c r="A13" s="106" t="s">
        <v>57</v>
      </c>
      <c r="B13" s="107">
        <v>90</v>
      </c>
      <c r="C13" s="107">
        <v>128</v>
      </c>
      <c r="D13" s="107">
        <v>57</v>
      </c>
      <c r="E13" s="107">
        <v>44</v>
      </c>
      <c r="F13" s="107">
        <v>22</v>
      </c>
      <c r="G13" s="102">
        <f t="shared" si="0"/>
        <v>341</v>
      </c>
    </row>
    <row r="14" spans="1:16">
      <c r="A14" s="106" t="s">
        <v>58</v>
      </c>
      <c r="B14" s="107">
        <v>49</v>
      </c>
      <c r="C14" s="107">
        <v>104</v>
      </c>
      <c r="D14" s="107">
        <v>42</v>
      </c>
      <c r="E14" s="107">
        <v>34</v>
      </c>
      <c r="F14" s="107">
        <v>10</v>
      </c>
      <c r="G14" s="102">
        <f t="shared" si="0"/>
        <v>239</v>
      </c>
    </row>
    <row r="15" spans="1:16">
      <c r="A15" s="106" t="s">
        <v>59</v>
      </c>
      <c r="B15" s="107">
        <v>21</v>
      </c>
      <c r="C15" s="107">
        <v>82</v>
      </c>
      <c r="D15" s="107">
        <v>21</v>
      </c>
      <c r="E15" s="107">
        <v>25</v>
      </c>
      <c r="F15" s="107">
        <v>6</v>
      </c>
      <c r="G15" s="102">
        <f t="shared" si="0"/>
        <v>155</v>
      </c>
    </row>
    <row r="16" spans="1:16">
      <c r="A16" s="106" t="s">
        <v>60</v>
      </c>
      <c r="B16" s="107">
        <v>11</v>
      </c>
      <c r="C16" s="107">
        <v>36</v>
      </c>
      <c r="D16" s="107">
        <v>17</v>
      </c>
      <c r="E16" s="107">
        <v>6</v>
      </c>
      <c r="F16" s="107">
        <v>4</v>
      </c>
      <c r="G16" s="102">
        <f t="shared" si="0"/>
        <v>74</v>
      </c>
    </row>
    <row r="17" spans="1:7">
      <c r="A17" s="106" t="s">
        <v>61</v>
      </c>
      <c r="B17" s="107">
        <v>2</v>
      </c>
      <c r="C17" s="107">
        <v>15</v>
      </c>
      <c r="D17" s="107">
        <v>5</v>
      </c>
      <c r="E17" s="107">
        <v>7</v>
      </c>
      <c r="F17" s="107">
        <v>1</v>
      </c>
      <c r="G17" s="102">
        <f t="shared" si="0"/>
        <v>30</v>
      </c>
    </row>
    <row r="18" spans="1:7">
      <c r="A18" s="84"/>
      <c r="B18" s="84"/>
      <c r="C18" s="84"/>
      <c r="D18" s="84"/>
      <c r="E18" s="84"/>
      <c r="F18" s="84"/>
      <c r="G18" s="102">
        <f>SUM(G5:G17)</f>
        <v>2519</v>
      </c>
    </row>
    <row r="19" spans="1:7">
      <c r="A19" s="84"/>
      <c r="B19" s="102">
        <f>SUM(B5:B18)</f>
        <v>693</v>
      </c>
      <c r="C19" s="102">
        <f t="shared" ref="C19:E19" si="1">SUM(C5:C18)</f>
        <v>980</v>
      </c>
      <c r="D19" s="102">
        <f t="shared" si="1"/>
        <v>331</v>
      </c>
      <c r="E19" s="102">
        <f t="shared" si="1"/>
        <v>382</v>
      </c>
      <c r="F19" s="102">
        <f>SUM(F5:F18)</f>
        <v>133</v>
      </c>
      <c r="G19" s="102">
        <f>SUM(B19:F19)</f>
        <v>2519</v>
      </c>
    </row>
    <row r="20" spans="1:7">
      <c r="A20" s="84"/>
      <c r="B20" s="84"/>
      <c r="C20" s="84"/>
      <c r="D20" s="84"/>
      <c r="E20" s="84"/>
      <c r="F20" s="84"/>
      <c r="G20" s="84"/>
    </row>
    <row r="21" spans="1:7">
      <c r="A21" s="84"/>
      <c r="B21" s="84"/>
      <c r="C21" s="84"/>
      <c r="D21" s="84"/>
      <c r="E21" s="84"/>
      <c r="F21" s="84"/>
      <c r="G21" s="84"/>
    </row>
    <row r="22" spans="1:7">
      <c r="A22" s="84"/>
      <c r="B22" s="84"/>
      <c r="C22" s="84"/>
      <c r="D22" s="84"/>
      <c r="E22" s="84"/>
      <c r="F22" s="84"/>
      <c r="G22" s="84"/>
    </row>
    <row r="23" spans="1:7">
      <c r="A23" s="11"/>
      <c r="B23" s="105" t="s">
        <v>70</v>
      </c>
      <c r="C23" s="105" t="s">
        <v>71</v>
      </c>
      <c r="D23" s="105" t="s">
        <v>72</v>
      </c>
      <c r="E23" s="105" t="s">
        <v>73</v>
      </c>
      <c r="F23" s="105" t="s">
        <v>74</v>
      </c>
      <c r="G23" s="84"/>
    </row>
    <row r="24" spans="1:7">
      <c r="A24" s="106" t="s">
        <v>49</v>
      </c>
      <c r="B24" s="88">
        <f>B5/B$19</f>
        <v>1.0101010101010102E-2</v>
      </c>
      <c r="C24" s="88">
        <f t="shared" ref="C24:E24" si="2">C5/C$19</f>
        <v>2.0408163265306124E-3</v>
      </c>
      <c r="D24" s="88"/>
      <c r="E24" s="88">
        <f t="shared" si="2"/>
        <v>2.617801047120419E-3</v>
      </c>
      <c r="F24" s="88"/>
      <c r="G24" s="84"/>
    </row>
    <row r="25" spans="1:7">
      <c r="A25" s="106" t="s">
        <v>50</v>
      </c>
      <c r="B25" s="88">
        <f t="shared" ref="B25:F36" si="3">B6/B$19</f>
        <v>1.875901875901876E-2</v>
      </c>
      <c r="C25" s="88">
        <f t="shared" si="3"/>
        <v>1.3265306122448979E-2</v>
      </c>
      <c r="D25" s="88">
        <f t="shared" si="3"/>
        <v>6.0422960725075529E-3</v>
      </c>
      <c r="E25" s="88">
        <f t="shared" si="3"/>
        <v>1.832460732984293E-2</v>
      </c>
      <c r="F25" s="88"/>
      <c r="G25" s="84"/>
    </row>
    <row r="26" spans="1:7">
      <c r="A26" s="106" t="s">
        <v>51</v>
      </c>
      <c r="B26" s="88">
        <f t="shared" si="3"/>
        <v>8.3694083694083696E-2</v>
      </c>
      <c r="C26" s="88">
        <f t="shared" si="3"/>
        <v>3.1632653061224487E-2</v>
      </c>
      <c r="D26" s="88">
        <f t="shared" si="3"/>
        <v>1.5105740181268883E-2</v>
      </c>
      <c r="E26" s="88">
        <f t="shared" si="3"/>
        <v>1.832460732984293E-2</v>
      </c>
      <c r="F26" s="88">
        <f t="shared" si="3"/>
        <v>7.5187969924812026E-3</v>
      </c>
      <c r="G26" s="84"/>
    </row>
    <row r="27" spans="1:7">
      <c r="A27" s="106" t="s">
        <v>52</v>
      </c>
      <c r="B27" s="88">
        <f t="shared" si="3"/>
        <v>0.1111111111111111</v>
      </c>
      <c r="C27" s="88">
        <f t="shared" si="3"/>
        <v>7.040816326530612E-2</v>
      </c>
      <c r="D27" s="88">
        <f t="shared" si="3"/>
        <v>4.5317220543806644E-2</v>
      </c>
      <c r="E27" s="88">
        <f t="shared" si="3"/>
        <v>5.2356020942408377E-2</v>
      </c>
      <c r="F27" s="88">
        <f t="shared" si="3"/>
        <v>2.2556390977443608E-2</v>
      </c>
      <c r="G27" s="84"/>
    </row>
    <row r="28" spans="1:7">
      <c r="A28" s="106" t="s">
        <v>53</v>
      </c>
      <c r="B28" s="88">
        <f t="shared" si="3"/>
        <v>0.12265512265512266</v>
      </c>
      <c r="C28" s="88">
        <f t="shared" si="3"/>
        <v>9.4897959183673469E-2</v>
      </c>
      <c r="D28" s="88">
        <f t="shared" si="3"/>
        <v>6.9486404833836862E-2</v>
      </c>
      <c r="E28" s="88">
        <f t="shared" si="3"/>
        <v>0.11780104712041885</v>
      </c>
      <c r="F28" s="88">
        <f t="shared" si="3"/>
        <v>6.7669172932330823E-2</v>
      </c>
      <c r="G28" s="84"/>
    </row>
    <row r="29" spans="1:7">
      <c r="A29" s="106" t="s">
        <v>54</v>
      </c>
      <c r="B29" s="88">
        <f t="shared" si="3"/>
        <v>0.14285714285714285</v>
      </c>
      <c r="C29" s="88">
        <f t="shared" si="3"/>
        <v>0.1306122448979592</v>
      </c>
      <c r="D29" s="88">
        <f t="shared" si="3"/>
        <v>0.11178247734138973</v>
      </c>
      <c r="E29" s="88">
        <f t="shared" si="3"/>
        <v>0.12827225130890052</v>
      </c>
      <c r="F29" s="88">
        <f t="shared" si="3"/>
        <v>0.14285714285714285</v>
      </c>
      <c r="G29" s="84"/>
    </row>
    <row r="30" spans="1:7">
      <c r="A30" s="106" t="s">
        <v>55</v>
      </c>
      <c r="B30" s="88">
        <f t="shared" si="3"/>
        <v>0.14285714285714285</v>
      </c>
      <c r="C30" s="88">
        <f t="shared" si="3"/>
        <v>0.13877551020408163</v>
      </c>
      <c r="D30" s="88">
        <f t="shared" si="3"/>
        <v>0.15709969788519637</v>
      </c>
      <c r="E30" s="88">
        <f t="shared" si="3"/>
        <v>0.1806282722513089</v>
      </c>
      <c r="F30" s="88">
        <f t="shared" si="3"/>
        <v>0.18796992481203006</v>
      </c>
      <c r="G30" s="84"/>
    </row>
    <row r="31" spans="1:7">
      <c r="A31" s="106" t="s">
        <v>56</v>
      </c>
      <c r="B31" s="88">
        <f t="shared" si="3"/>
        <v>0.11832611832611832</v>
      </c>
      <c r="C31" s="88">
        <f t="shared" si="3"/>
        <v>0.14591836734693878</v>
      </c>
      <c r="D31" s="88">
        <f t="shared" si="3"/>
        <v>0.16616314199395771</v>
      </c>
      <c r="E31" s="88">
        <f t="shared" si="3"/>
        <v>0.17801047120418848</v>
      </c>
      <c r="F31" s="88">
        <f t="shared" si="3"/>
        <v>0.24812030075187969</v>
      </c>
      <c r="G31" s="84"/>
    </row>
    <row r="32" spans="1:7">
      <c r="A32" s="106" t="s">
        <v>57</v>
      </c>
      <c r="B32" s="88">
        <f t="shared" si="3"/>
        <v>0.12987012987012986</v>
      </c>
      <c r="C32" s="88">
        <f t="shared" si="3"/>
        <v>0.1306122448979592</v>
      </c>
      <c r="D32" s="88">
        <f t="shared" si="3"/>
        <v>0.17220543806646527</v>
      </c>
      <c r="E32" s="88">
        <f t="shared" si="3"/>
        <v>0.11518324607329843</v>
      </c>
      <c r="F32" s="88">
        <f t="shared" si="3"/>
        <v>0.16541353383458646</v>
      </c>
      <c r="G32" s="84"/>
    </row>
    <row r="33" spans="1:22">
      <c r="A33" s="106" t="s">
        <v>58</v>
      </c>
      <c r="B33" s="88">
        <f t="shared" si="3"/>
        <v>7.0707070707070704E-2</v>
      </c>
      <c r="C33" s="88">
        <f t="shared" si="3"/>
        <v>0.10612244897959183</v>
      </c>
      <c r="D33" s="88">
        <f t="shared" si="3"/>
        <v>0.12688821752265861</v>
      </c>
      <c r="E33" s="88">
        <f t="shared" si="3"/>
        <v>8.9005235602094238E-2</v>
      </c>
      <c r="F33" s="88">
        <f t="shared" si="3"/>
        <v>7.5187969924812026E-2</v>
      </c>
      <c r="G33" s="84"/>
    </row>
    <row r="34" spans="1:22">
      <c r="A34" s="106" t="s">
        <v>59</v>
      </c>
      <c r="B34" s="88">
        <f t="shared" si="3"/>
        <v>3.0303030303030304E-2</v>
      </c>
      <c r="C34" s="88">
        <f t="shared" si="3"/>
        <v>8.3673469387755106E-2</v>
      </c>
      <c r="D34" s="88">
        <f t="shared" si="3"/>
        <v>6.3444108761329304E-2</v>
      </c>
      <c r="E34" s="88">
        <f t="shared" si="3"/>
        <v>6.5445026178010471E-2</v>
      </c>
      <c r="F34" s="88">
        <f t="shared" si="3"/>
        <v>4.5112781954887216E-2</v>
      </c>
      <c r="G34" s="84"/>
    </row>
    <row r="35" spans="1:22">
      <c r="A35" s="106" t="s">
        <v>60</v>
      </c>
      <c r="B35" s="88">
        <f t="shared" si="3"/>
        <v>1.5873015873015872E-2</v>
      </c>
      <c r="C35" s="88">
        <f t="shared" si="3"/>
        <v>3.6734693877551024E-2</v>
      </c>
      <c r="D35" s="88">
        <f t="shared" si="3"/>
        <v>5.1359516616314202E-2</v>
      </c>
      <c r="E35" s="88">
        <f t="shared" si="3"/>
        <v>1.5706806282722512E-2</v>
      </c>
      <c r="F35" s="88">
        <f t="shared" si="3"/>
        <v>3.007518796992481E-2</v>
      </c>
      <c r="G35" s="84"/>
    </row>
    <row r="36" spans="1:22">
      <c r="A36" s="106" t="s">
        <v>61</v>
      </c>
      <c r="B36" s="88">
        <f t="shared" si="3"/>
        <v>2.886002886002886E-3</v>
      </c>
      <c r="C36" s="88">
        <f t="shared" si="3"/>
        <v>1.5306122448979591E-2</v>
      </c>
      <c r="D36" s="88">
        <f t="shared" si="3"/>
        <v>1.5105740181268883E-2</v>
      </c>
      <c r="E36" s="88">
        <f t="shared" si="3"/>
        <v>1.832460732984293E-2</v>
      </c>
      <c r="F36" s="88">
        <f t="shared" si="3"/>
        <v>7.5187969924812026E-3</v>
      </c>
      <c r="G36" s="84"/>
    </row>
    <row r="37" spans="1:22">
      <c r="A37" s="84"/>
      <c r="B37" s="84"/>
      <c r="C37" s="84"/>
      <c r="D37" s="84"/>
      <c r="E37" s="84"/>
      <c r="F37" s="84"/>
      <c r="G37" s="84"/>
    </row>
    <row r="38" spans="1:22">
      <c r="B38" s="14">
        <f>SUM(B24:B37)</f>
        <v>1</v>
      </c>
      <c r="C38" s="14">
        <f t="shared" ref="C38:F38" si="4">SUM(C24:C37)</f>
        <v>1</v>
      </c>
      <c r="D38" s="14">
        <f t="shared" si="4"/>
        <v>1.0000000000000002</v>
      </c>
      <c r="E38" s="14">
        <f t="shared" si="4"/>
        <v>1</v>
      </c>
      <c r="F38" s="14">
        <f t="shared" si="4"/>
        <v>1</v>
      </c>
      <c r="J38" s="134" t="s">
        <v>87</v>
      </c>
      <c r="K38" s="134"/>
      <c r="L38" s="134"/>
      <c r="M38" s="134"/>
    </row>
    <row r="40" spans="1:22">
      <c r="B40" s="14">
        <f>B33+B34+B35+B36</f>
        <v>0.11976911976911976</v>
      </c>
      <c r="C40" s="14">
        <f t="shared" ref="C40:F40" si="5">C33+C34+C35+C36</f>
        <v>0.24183673469387754</v>
      </c>
      <c r="D40" s="14">
        <f t="shared" si="5"/>
        <v>0.25679758308157097</v>
      </c>
      <c r="E40" s="14">
        <f t="shared" si="5"/>
        <v>0.18848167539267013</v>
      </c>
      <c r="F40" s="14">
        <f t="shared" si="5"/>
        <v>0.15789473684210525</v>
      </c>
      <c r="J40" s="138" t="s">
        <v>113</v>
      </c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</row>
    <row r="41" spans="1:22" s="31" customFormat="1"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</row>
    <row r="42" spans="1:22" s="31" customFormat="1">
      <c r="B42" s="14">
        <f>B24+B25+B26+B27+B28+B29</f>
        <v>0.48917748917748921</v>
      </c>
      <c r="C42" s="14">
        <f t="shared" ref="C42:F42" si="6">C24+C25+C26+C27+C28+C29</f>
        <v>0.34285714285714286</v>
      </c>
      <c r="D42" s="14">
        <f t="shared" si="6"/>
        <v>0.24773413897280966</v>
      </c>
      <c r="E42" s="14">
        <f t="shared" si="6"/>
        <v>0.33769633507853403</v>
      </c>
      <c r="F42" s="14">
        <f t="shared" si="6"/>
        <v>0.24060150375939848</v>
      </c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</row>
    <row r="43" spans="1:22" s="31" customFormat="1"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</row>
    <row r="44" spans="1:22" s="31" customFormat="1"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</row>
    <row r="45" spans="1:22"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</row>
    <row r="46" spans="1:22"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</row>
    <row r="47" spans="1:22"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</row>
    <row r="48" spans="1:22"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</row>
    <row r="49" spans="10:22"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</row>
    <row r="50" spans="10:22" s="31" customFormat="1"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0:22" s="31" customFormat="1">
      <c r="J51" s="122"/>
      <c r="K51" s="126" t="s">
        <v>110</v>
      </c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0:22" s="31" customFormat="1"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</row>
    <row r="53" spans="10:22" s="31" customFormat="1"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</row>
    <row r="54" spans="10:22" s="31" customFormat="1"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</row>
    <row r="55" spans="10:22" s="31" customFormat="1"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</row>
    <row r="56" spans="10:22" s="31" customFormat="1"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</row>
    <row r="57" spans="10:22" s="31" customFormat="1"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</row>
    <row r="58" spans="10:22" s="31" customFormat="1"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</row>
    <row r="59" spans="10:22" s="31" customFormat="1"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</row>
    <row r="60" spans="10:22" s="31" customFormat="1"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</row>
    <row r="61" spans="10:22" s="31" customFormat="1"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</row>
    <row r="62" spans="10:22" s="31" customFormat="1"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</row>
    <row r="63" spans="10:22" s="31" customFormat="1"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</row>
    <row r="64" spans="10:22" s="31" customFormat="1"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</row>
    <row r="65" spans="10:22" s="31" customFormat="1"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</row>
    <row r="66" spans="10:22" s="31" customFormat="1"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</row>
    <row r="67" spans="10:22" s="31" customFormat="1"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</row>
    <row r="68" spans="10:22" s="31" customFormat="1"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</row>
    <row r="69" spans="10:22" s="31" customFormat="1"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</row>
    <row r="70" spans="10:22" s="31" customFormat="1"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</row>
    <row r="71" spans="10:22" s="31" customFormat="1"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</row>
    <row r="72" spans="10:22" s="31" customFormat="1"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</row>
  </sheetData>
  <mergeCells count="3">
    <mergeCell ref="J38:M38"/>
    <mergeCell ref="A1:P1"/>
    <mergeCell ref="J40:V49"/>
  </mergeCells>
  <pageMargins left="0.511811024" right="0.511811024" top="0.78740157499999996" bottom="0.78740157499999996" header="0.31496062000000002" footer="0.31496062000000002"/>
  <ignoredErrors>
    <ignoredError sqref="A24:A36 A5:A17" numberStoredAsText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38"/>
  <sheetViews>
    <sheetView workbookViewId="0">
      <selection activeCell="G38" sqref="G38"/>
    </sheetView>
  </sheetViews>
  <sheetFormatPr defaultRowHeight="15"/>
  <cols>
    <col min="4" max="4" width="12.85546875" customWidth="1"/>
    <col min="5" max="5" width="12" customWidth="1"/>
    <col min="7" max="7" width="16.85546875" customWidth="1"/>
    <col min="8" max="8" width="9.140625" style="31"/>
    <col min="10" max="10" width="9.140625" style="31"/>
    <col min="11" max="11" width="13.7109375" style="31" customWidth="1"/>
    <col min="13" max="13" width="9.140625" style="31"/>
    <col min="15" max="15" width="9.140625" style="31"/>
    <col min="16" max="16" width="13.7109375" style="31" customWidth="1"/>
    <col min="17" max="18" width="9.140625" style="31"/>
    <col min="20" max="20" width="9.140625" style="31"/>
    <col min="21" max="21" width="13.7109375" style="31" customWidth="1"/>
    <col min="22" max="23" width="9.140625" style="31"/>
    <col min="25" max="25" width="9.140625" style="31"/>
    <col min="26" max="26" width="13.7109375" style="31" customWidth="1"/>
    <col min="27" max="28" width="9.140625" style="31"/>
    <col min="30" max="30" width="9.140625" style="31"/>
    <col min="31" max="31" width="13.7109375" style="31" customWidth="1"/>
    <col min="32" max="32" width="9.140625" style="31"/>
  </cols>
  <sheetData>
    <row r="1" spans="1:18" s="31" customFormat="1">
      <c r="A1" s="156" t="s">
        <v>83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</row>
    <row r="2" spans="1:18" s="31" customFormat="1" ht="18">
      <c r="A2" s="32"/>
      <c r="F2" s="5"/>
    </row>
    <row r="3" spans="1:18" s="31" customFormat="1">
      <c r="A3" s="10"/>
      <c r="B3" s="11" t="s">
        <v>11</v>
      </c>
      <c r="C3" s="10" t="s">
        <v>21</v>
      </c>
      <c r="D3" s="10" t="s">
        <v>20</v>
      </c>
      <c r="E3" s="10" t="s">
        <v>19</v>
      </c>
      <c r="F3" s="11" t="s">
        <v>18</v>
      </c>
      <c r="G3" s="11" t="s">
        <v>17</v>
      </c>
    </row>
    <row r="4" spans="1:18" s="31" customFormat="1">
      <c r="A4" s="10" t="s">
        <v>6</v>
      </c>
      <c r="B4" s="12">
        <v>697</v>
      </c>
      <c r="C4" s="12">
        <v>34</v>
      </c>
      <c r="D4" s="12">
        <v>141</v>
      </c>
      <c r="E4" s="12">
        <v>265</v>
      </c>
      <c r="F4" s="12">
        <v>195</v>
      </c>
      <c r="G4" s="12">
        <v>62</v>
      </c>
      <c r="H4" s="31">
        <f>SUM(C4:G4)</f>
        <v>697</v>
      </c>
    </row>
    <row r="5" spans="1:18" s="31" customFormat="1">
      <c r="A5" s="10" t="s">
        <v>7</v>
      </c>
      <c r="B5" s="12">
        <v>1314</v>
      </c>
      <c r="C5" s="12">
        <v>157</v>
      </c>
      <c r="D5" s="12">
        <v>536</v>
      </c>
      <c r="E5" s="12">
        <v>320</v>
      </c>
      <c r="F5" s="12">
        <v>234</v>
      </c>
      <c r="G5" s="12">
        <v>67</v>
      </c>
      <c r="H5" s="31">
        <f t="shared" ref="H5:H8" si="0">SUM(C5:G5)</f>
        <v>1314</v>
      </c>
    </row>
    <row r="6" spans="1:18" s="31" customFormat="1">
      <c r="A6" s="10" t="s">
        <v>8</v>
      </c>
      <c r="B6" s="12">
        <v>1548</v>
      </c>
      <c r="C6" s="12">
        <v>57</v>
      </c>
      <c r="D6" s="12">
        <v>355</v>
      </c>
      <c r="E6" s="12">
        <v>531</v>
      </c>
      <c r="F6" s="12">
        <v>502</v>
      </c>
      <c r="G6" s="12">
        <v>103</v>
      </c>
      <c r="H6" s="31">
        <f t="shared" si="0"/>
        <v>1548</v>
      </c>
    </row>
    <row r="7" spans="1:18" s="31" customFormat="1">
      <c r="A7" s="10" t="s">
        <v>9</v>
      </c>
      <c r="B7" s="12">
        <v>1463</v>
      </c>
      <c r="C7" s="12">
        <v>142</v>
      </c>
      <c r="D7" s="12">
        <v>552</v>
      </c>
      <c r="E7" s="12">
        <v>408</v>
      </c>
      <c r="F7" s="12">
        <v>185</v>
      </c>
      <c r="G7" s="12">
        <v>176</v>
      </c>
      <c r="H7" s="31">
        <f t="shared" si="0"/>
        <v>1463</v>
      </c>
    </row>
    <row r="8" spans="1:18" s="31" customFormat="1">
      <c r="A8" s="10" t="s">
        <v>10</v>
      </c>
      <c r="B8" s="12">
        <v>337</v>
      </c>
      <c r="C8" s="12">
        <v>32</v>
      </c>
      <c r="D8" s="12">
        <v>154</v>
      </c>
      <c r="E8" s="12">
        <v>87</v>
      </c>
      <c r="F8" s="12">
        <v>34</v>
      </c>
      <c r="G8" s="12">
        <v>30</v>
      </c>
      <c r="H8" s="31">
        <f t="shared" si="0"/>
        <v>337</v>
      </c>
    </row>
    <row r="9" spans="1:18" s="31" customFormat="1" ht="18">
      <c r="A9" s="32"/>
      <c r="F9" s="5"/>
    </row>
    <row r="10" spans="1:18" s="31" customFormat="1" ht="18">
      <c r="A10" s="32"/>
      <c r="B10" s="31">
        <f>SUBTOTAL(9,B4:B9)</f>
        <v>5359</v>
      </c>
      <c r="C10" s="5">
        <f>SUM(C4:C9)</f>
        <v>422</v>
      </c>
      <c r="D10" s="5">
        <f>SUM(D4:D9)</f>
        <v>1738</v>
      </c>
      <c r="E10" s="5">
        <f t="shared" ref="E10" si="1">SUM(E4:E9)</f>
        <v>1611</v>
      </c>
      <c r="F10" s="5">
        <f>SUM(F4:F9)</f>
        <v>1150</v>
      </c>
      <c r="G10" s="31">
        <f>SUM(G4:G9)</f>
        <v>438</v>
      </c>
      <c r="H10" s="6">
        <f>SUM(C10:G10)</f>
        <v>5359</v>
      </c>
    </row>
    <row r="11" spans="1:18" s="31" customFormat="1" ht="18">
      <c r="A11" s="32"/>
      <c r="F11" s="5"/>
    </row>
    <row r="12" spans="1:18" s="31" customFormat="1">
      <c r="A12" s="10"/>
      <c r="B12" s="11" t="s">
        <v>11</v>
      </c>
      <c r="C12" s="10" t="s">
        <v>21</v>
      </c>
      <c r="D12" s="10" t="s">
        <v>20</v>
      </c>
      <c r="E12" s="10" t="s">
        <v>19</v>
      </c>
      <c r="F12" s="11" t="s">
        <v>18</v>
      </c>
      <c r="G12" s="11" t="s">
        <v>17</v>
      </c>
      <c r="H12" s="14">
        <f>B16+B17</f>
        <v>0.33588356036573991</v>
      </c>
      <c r="I12" s="31">
        <v>0</v>
      </c>
    </row>
    <row r="13" spans="1:18" s="31" customFormat="1">
      <c r="A13" s="10" t="s">
        <v>6</v>
      </c>
      <c r="B13" s="13">
        <f>B4/B$10</f>
        <v>0.13006157865273371</v>
      </c>
      <c r="C13" s="13">
        <f t="shared" ref="C13:G13" si="2">C4/C$10</f>
        <v>8.0568720379146919E-2</v>
      </c>
      <c r="D13" s="13">
        <f t="shared" si="2"/>
        <v>8.1127733026467197E-2</v>
      </c>
      <c r="E13" s="13">
        <f t="shared" si="2"/>
        <v>0.16449410304158907</v>
      </c>
      <c r="F13" s="13">
        <f t="shared" si="2"/>
        <v>0.16956521739130434</v>
      </c>
      <c r="G13" s="13">
        <f t="shared" si="2"/>
        <v>0.14155251141552511</v>
      </c>
      <c r="H13" s="14">
        <f>C16+C17</f>
        <v>0.41232227488151657</v>
      </c>
      <c r="I13" s="31">
        <v>1</v>
      </c>
    </row>
    <row r="14" spans="1:18" s="31" customFormat="1">
      <c r="A14" s="10" t="s">
        <v>7</v>
      </c>
      <c r="B14" s="13">
        <f t="shared" ref="B14:G17" si="3">B5/B$10</f>
        <v>0.2451949990669901</v>
      </c>
      <c r="C14" s="13">
        <f t="shared" si="3"/>
        <v>0.37203791469194314</v>
      </c>
      <c r="D14" s="13">
        <f t="shared" si="3"/>
        <v>0.30840046029919449</v>
      </c>
      <c r="E14" s="13">
        <f t="shared" si="3"/>
        <v>0.19863438857852267</v>
      </c>
      <c r="F14" s="13">
        <f t="shared" si="3"/>
        <v>0.20347826086956522</v>
      </c>
      <c r="G14" s="13">
        <f t="shared" si="3"/>
        <v>0.15296803652968036</v>
      </c>
      <c r="H14" s="14">
        <f>D16+D17</f>
        <v>0.40621403912543153</v>
      </c>
      <c r="I14" s="31">
        <v>2</v>
      </c>
    </row>
    <row r="15" spans="1:18" s="31" customFormat="1">
      <c r="A15" s="10" t="s">
        <v>8</v>
      </c>
      <c r="B15" s="13">
        <f t="shared" si="3"/>
        <v>0.28885986191453628</v>
      </c>
      <c r="C15" s="13">
        <f t="shared" si="3"/>
        <v>0.13507109004739337</v>
      </c>
      <c r="D15" s="13">
        <f t="shared" si="3"/>
        <v>0.20425776754890679</v>
      </c>
      <c r="E15" s="13">
        <f t="shared" si="3"/>
        <v>0.32960893854748602</v>
      </c>
      <c r="F15" s="13">
        <f t="shared" si="3"/>
        <v>0.43652173913043479</v>
      </c>
      <c r="G15" s="13">
        <f t="shared" si="3"/>
        <v>0.23515981735159816</v>
      </c>
      <c r="H15" s="14">
        <f>E16+E17</f>
        <v>0.30726256983240224</v>
      </c>
      <c r="I15" s="31">
        <v>3</v>
      </c>
    </row>
    <row r="16" spans="1:18" s="31" customFormat="1">
      <c r="A16" s="10" t="s">
        <v>9</v>
      </c>
      <c r="B16" s="13">
        <f t="shared" si="3"/>
        <v>0.27299869378615416</v>
      </c>
      <c r="C16" s="13">
        <f t="shared" si="3"/>
        <v>0.33649289099526064</v>
      </c>
      <c r="D16" s="13">
        <f t="shared" si="3"/>
        <v>0.31760644418872269</v>
      </c>
      <c r="E16" s="13">
        <f t="shared" si="3"/>
        <v>0.2532588454376164</v>
      </c>
      <c r="F16" s="13">
        <f t="shared" si="3"/>
        <v>0.16086956521739129</v>
      </c>
      <c r="G16" s="13">
        <f t="shared" si="3"/>
        <v>0.40182648401826482</v>
      </c>
      <c r="H16" s="14">
        <f>F16+F17</f>
        <v>0.19043478260869565</v>
      </c>
      <c r="I16" s="31">
        <v>4</v>
      </c>
    </row>
    <row r="17" spans="1:9" s="31" customFormat="1">
      <c r="A17" s="10" t="s">
        <v>10</v>
      </c>
      <c r="B17" s="13">
        <f t="shared" si="3"/>
        <v>6.2884866579585738E-2</v>
      </c>
      <c r="C17" s="13">
        <f t="shared" si="3"/>
        <v>7.582938388625593E-2</v>
      </c>
      <c r="D17" s="13">
        <f t="shared" si="3"/>
        <v>8.8607594936708861E-2</v>
      </c>
      <c r="E17" s="13">
        <f t="shared" si="3"/>
        <v>5.4003724394785846E-2</v>
      </c>
      <c r="F17" s="13">
        <f>F8/F$10</f>
        <v>2.9565217391304348E-2</v>
      </c>
      <c r="G17" s="13">
        <f t="shared" si="3"/>
        <v>6.8493150684931503E-2</v>
      </c>
      <c r="H17" s="14">
        <f>G16+G17</f>
        <v>0.47031963470319632</v>
      </c>
      <c r="I17" s="31">
        <v>5</v>
      </c>
    </row>
    <row r="18" spans="1:9" s="31" customFormat="1" ht="18">
      <c r="A18" s="32"/>
      <c r="B18" s="14">
        <f>SUM(B13:B17)</f>
        <v>0.99999999999999989</v>
      </c>
      <c r="C18" s="14">
        <f>SUM(C13:C17)</f>
        <v>1</v>
      </c>
      <c r="D18" s="14">
        <f>SUM(D13:D17)</f>
        <v>1</v>
      </c>
      <c r="E18" s="14">
        <f t="shared" ref="E18" si="4">SUM(E13:E17)</f>
        <v>0.99999999999999989</v>
      </c>
      <c r="F18" s="14">
        <f>SUM(F13:F17)</f>
        <v>1</v>
      </c>
      <c r="G18" s="14">
        <f>SUM(G13:G17)</f>
        <v>1</v>
      </c>
    </row>
    <row r="19" spans="1:9" s="31" customFormat="1" ht="18">
      <c r="A19" s="32"/>
      <c r="B19" s="14"/>
      <c r="C19" s="14"/>
      <c r="D19" s="14"/>
      <c r="E19" s="14"/>
      <c r="F19" s="14"/>
      <c r="G19" s="14"/>
    </row>
    <row r="20" spans="1:9" s="31" customFormat="1" ht="18" customHeight="1">
      <c r="A20" s="157" t="s">
        <v>115</v>
      </c>
      <c r="B20" s="157"/>
      <c r="C20" s="157"/>
      <c r="D20" s="157"/>
      <c r="E20" s="157"/>
      <c r="F20" s="157"/>
      <c r="G20" s="157"/>
      <c r="H20" s="157"/>
      <c r="I20" s="157"/>
    </row>
    <row r="21" spans="1:9" s="31" customFormat="1" ht="18" customHeight="1">
      <c r="A21" s="157"/>
      <c r="B21" s="157"/>
      <c r="C21" s="157"/>
      <c r="D21" s="157"/>
      <c r="E21" s="157"/>
      <c r="F21" s="157"/>
      <c r="G21" s="157"/>
      <c r="H21" s="157"/>
      <c r="I21" s="157"/>
    </row>
    <row r="22" spans="1:9" s="31" customFormat="1" ht="18" customHeight="1">
      <c r="A22" s="157"/>
      <c r="B22" s="157"/>
      <c r="C22" s="157"/>
      <c r="D22" s="157"/>
      <c r="E22" s="157"/>
      <c r="F22" s="157"/>
      <c r="G22" s="157"/>
      <c r="H22" s="157"/>
      <c r="I22" s="157"/>
    </row>
    <row r="23" spans="1:9" s="31" customFormat="1" ht="18" customHeight="1">
      <c r="A23" s="157"/>
      <c r="B23" s="157"/>
      <c r="C23" s="157"/>
      <c r="D23" s="157"/>
      <c r="E23" s="157"/>
      <c r="F23" s="157"/>
      <c r="G23" s="157"/>
      <c r="H23" s="157"/>
      <c r="I23" s="157"/>
    </row>
    <row r="24" spans="1:9" s="31" customFormat="1" ht="18" customHeight="1">
      <c r="A24" s="157"/>
      <c r="B24" s="157"/>
      <c r="C24" s="157"/>
      <c r="D24" s="157"/>
      <c r="E24" s="157"/>
      <c r="F24" s="157"/>
      <c r="G24" s="157"/>
      <c r="H24" s="157"/>
      <c r="I24" s="157"/>
    </row>
    <row r="25" spans="1:9" s="31" customFormat="1" ht="18" customHeight="1">
      <c r="A25" s="157"/>
      <c r="B25" s="157"/>
      <c r="C25" s="157"/>
      <c r="D25" s="157"/>
      <c r="E25" s="157"/>
      <c r="F25" s="157"/>
      <c r="G25" s="157"/>
      <c r="H25" s="157"/>
      <c r="I25" s="157"/>
    </row>
    <row r="26" spans="1:9" s="31" customFormat="1" ht="18" customHeight="1">
      <c r="A26" s="157"/>
      <c r="B26" s="157"/>
      <c r="C26" s="157"/>
      <c r="D26" s="157"/>
      <c r="E26" s="157"/>
      <c r="F26" s="157"/>
      <c r="G26" s="157"/>
      <c r="H26" s="157"/>
      <c r="I26" s="157"/>
    </row>
    <row r="27" spans="1:9" s="31" customFormat="1" ht="18" customHeight="1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s="31" customFormat="1" ht="18" customHeight="1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s="31" customFormat="1" ht="18" customHeight="1">
      <c r="A29" s="157"/>
      <c r="B29" s="157"/>
      <c r="C29" s="157"/>
      <c r="D29" s="157"/>
      <c r="E29" s="157"/>
      <c r="F29" s="157"/>
      <c r="G29" s="157"/>
      <c r="H29" s="157"/>
      <c r="I29" s="157"/>
    </row>
    <row r="30" spans="1:9" s="31" customFormat="1" ht="18" customHeight="1">
      <c r="A30" s="157"/>
      <c r="B30" s="157"/>
      <c r="C30" s="157"/>
      <c r="D30" s="157"/>
      <c r="E30" s="157"/>
      <c r="F30" s="157"/>
      <c r="G30" s="157"/>
      <c r="H30" s="157"/>
      <c r="I30" s="157"/>
    </row>
    <row r="31" spans="1:9" s="31" customFormat="1">
      <c r="A31" s="157"/>
      <c r="B31" s="157"/>
      <c r="C31" s="157"/>
      <c r="D31" s="157"/>
      <c r="E31" s="157"/>
      <c r="F31" s="157"/>
      <c r="G31" s="157"/>
      <c r="H31" s="157"/>
      <c r="I31" s="157"/>
    </row>
    <row r="32" spans="1:9" s="31" customFormat="1">
      <c r="A32" s="157"/>
      <c r="B32" s="157"/>
      <c r="C32" s="157"/>
      <c r="D32" s="157"/>
      <c r="E32" s="157"/>
      <c r="F32" s="157"/>
      <c r="G32" s="157"/>
      <c r="H32" s="157"/>
      <c r="I32" s="157"/>
    </row>
    <row r="33" spans="1:14" s="31" customFormat="1">
      <c r="A33" s="157"/>
      <c r="B33" s="157"/>
      <c r="C33" s="157"/>
      <c r="D33" s="157"/>
      <c r="E33" s="157"/>
      <c r="F33" s="157"/>
      <c r="G33" s="157"/>
      <c r="H33" s="157"/>
      <c r="I33" s="157"/>
    </row>
    <row r="34" spans="1:14" s="31" customFormat="1">
      <c r="A34" s="99"/>
      <c r="B34" s="99"/>
      <c r="C34" s="99"/>
      <c r="D34" s="99"/>
      <c r="E34" s="99"/>
      <c r="F34" s="99"/>
      <c r="G34" s="99"/>
      <c r="H34" s="99"/>
      <c r="I34" s="99"/>
      <c r="K34" s="134" t="s">
        <v>87</v>
      </c>
      <c r="L34" s="134"/>
      <c r="M34" s="134"/>
      <c r="N34" s="134"/>
    </row>
    <row r="35" spans="1:14" s="31" customFormat="1">
      <c r="A35" s="98"/>
      <c r="B35" s="98"/>
      <c r="C35" s="126" t="s">
        <v>114</v>
      </c>
      <c r="D35" s="98"/>
      <c r="E35" s="98"/>
      <c r="F35" s="98"/>
      <c r="G35" s="98"/>
      <c r="H35" s="98"/>
      <c r="I35" s="98"/>
    </row>
    <row r="36" spans="1:14" s="31" customFormat="1">
      <c r="A36" s="98"/>
      <c r="B36" s="98"/>
      <c r="C36" s="98"/>
      <c r="D36" s="98"/>
      <c r="E36" s="98"/>
      <c r="F36" s="98"/>
      <c r="G36" s="98"/>
      <c r="H36" s="98"/>
      <c r="I36" s="98"/>
    </row>
    <row r="37" spans="1:14" s="31" customFormat="1">
      <c r="A37" s="73"/>
      <c r="B37" s="73"/>
      <c r="C37" s="73"/>
      <c r="D37" s="73"/>
      <c r="E37" s="73"/>
      <c r="F37" s="73"/>
      <c r="G37" s="73"/>
      <c r="H37" s="73"/>
      <c r="I37" s="73"/>
    </row>
    <row r="38" spans="1:14" s="31" customFormat="1">
      <c r="A38" s="73"/>
      <c r="B38" s="73"/>
      <c r="C38" s="73"/>
      <c r="D38" s="73"/>
      <c r="E38" s="73"/>
      <c r="F38" s="73"/>
      <c r="G38" s="73"/>
      <c r="H38" s="73"/>
      <c r="I38" s="73"/>
    </row>
  </sheetData>
  <mergeCells count="3">
    <mergeCell ref="A1:R1"/>
    <mergeCell ref="K34:N34"/>
    <mergeCell ref="A20:I3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38"/>
  <sheetViews>
    <sheetView workbookViewId="0">
      <selection activeCell="E38" sqref="E38"/>
    </sheetView>
  </sheetViews>
  <sheetFormatPr defaultRowHeight="15"/>
  <cols>
    <col min="4" max="4" width="12.42578125" customWidth="1"/>
    <col min="5" max="5" width="10.5703125" customWidth="1"/>
    <col min="7" max="7" width="15.140625" customWidth="1"/>
    <col min="10" max="11" width="9.140625" style="31"/>
    <col min="15" max="16" width="9.140625" style="31"/>
    <col min="20" max="20" width="9.140625" style="31"/>
    <col min="24" max="25" width="9.140625" style="31"/>
    <col min="28" max="28" width="9.140625" style="31"/>
    <col min="30" max="30" width="9.140625" style="31"/>
  </cols>
  <sheetData>
    <row r="1" spans="1:19" s="31" customFormat="1">
      <c r="A1" s="156" t="s">
        <v>84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spans="1:19" s="31" customFormat="1" ht="18">
      <c r="A2" s="32"/>
      <c r="F2" s="5"/>
    </row>
    <row r="3" spans="1:19" s="31" customFormat="1">
      <c r="A3" s="10"/>
      <c r="B3" s="11" t="s">
        <v>11</v>
      </c>
      <c r="C3" s="10" t="s">
        <v>21</v>
      </c>
      <c r="D3" s="10" t="s">
        <v>20</v>
      </c>
      <c r="E3" s="10" t="s">
        <v>19</v>
      </c>
      <c r="F3" s="11" t="s">
        <v>18</v>
      </c>
      <c r="G3" s="11" t="s">
        <v>17</v>
      </c>
    </row>
    <row r="4" spans="1:19" s="31" customFormat="1">
      <c r="A4" s="10" t="s">
        <v>6</v>
      </c>
      <c r="B4" s="12">
        <v>1100</v>
      </c>
      <c r="C4" s="12">
        <v>90</v>
      </c>
      <c r="D4" s="12">
        <v>369</v>
      </c>
      <c r="E4" s="12">
        <v>376</v>
      </c>
      <c r="F4" s="12">
        <v>155</v>
      </c>
      <c r="G4" s="12">
        <v>110</v>
      </c>
      <c r="H4" s="31">
        <f>SUM(C4:G4)</f>
        <v>1100</v>
      </c>
    </row>
    <row r="5" spans="1:19" s="31" customFormat="1">
      <c r="A5" s="10" t="s">
        <v>7</v>
      </c>
      <c r="B5" s="12">
        <v>1077</v>
      </c>
      <c r="C5" s="12">
        <v>80</v>
      </c>
      <c r="D5" s="12">
        <v>276</v>
      </c>
      <c r="E5" s="12">
        <v>352</v>
      </c>
      <c r="F5" s="12">
        <v>274</v>
      </c>
      <c r="G5" s="12">
        <v>95</v>
      </c>
      <c r="H5" s="31">
        <f t="shared" ref="H5:H8" si="0">SUM(C5:G5)</f>
        <v>1077</v>
      </c>
    </row>
    <row r="6" spans="1:19" s="31" customFormat="1">
      <c r="A6" s="10" t="s">
        <v>8</v>
      </c>
      <c r="B6" s="12">
        <v>1335</v>
      </c>
      <c r="C6" s="12">
        <v>110</v>
      </c>
      <c r="D6" s="12">
        <v>424</v>
      </c>
      <c r="E6" s="12">
        <v>390</v>
      </c>
      <c r="F6" s="12">
        <v>309</v>
      </c>
      <c r="G6" s="12">
        <v>102</v>
      </c>
      <c r="H6" s="31">
        <f t="shared" si="0"/>
        <v>1335</v>
      </c>
    </row>
    <row r="7" spans="1:19" s="31" customFormat="1">
      <c r="A7" s="10" t="s">
        <v>9</v>
      </c>
      <c r="B7" s="12">
        <v>969</v>
      </c>
      <c r="C7" s="12">
        <v>103</v>
      </c>
      <c r="D7" s="12">
        <v>384</v>
      </c>
      <c r="E7" s="12">
        <v>199</v>
      </c>
      <c r="F7" s="12">
        <v>211</v>
      </c>
      <c r="G7" s="12">
        <v>72</v>
      </c>
      <c r="H7" s="31">
        <f t="shared" si="0"/>
        <v>969</v>
      </c>
    </row>
    <row r="8" spans="1:19" s="31" customFormat="1">
      <c r="A8" s="10" t="s">
        <v>10</v>
      </c>
      <c r="B8" s="12">
        <v>878</v>
      </c>
      <c r="C8" s="12">
        <v>39</v>
      </c>
      <c r="D8" s="12">
        <v>285</v>
      </c>
      <c r="E8" s="12">
        <v>294</v>
      </c>
      <c r="F8" s="12">
        <v>201</v>
      </c>
      <c r="G8" s="12">
        <v>59</v>
      </c>
      <c r="H8" s="31">
        <f t="shared" si="0"/>
        <v>878</v>
      </c>
    </row>
    <row r="9" spans="1:19" s="31" customFormat="1" ht="18">
      <c r="A9" s="32"/>
      <c r="F9" s="5"/>
    </row>
    <row r="10" spans="1:19" s="31" customFormat="1" ht="18">
      <c r="A10" s="32"/>
      <c r="B10" s="31">
        <f>SUBTOTAL(9,B4:B9)</f>
        <v>5359</v>
      </c>
      <c r="C10" s="5">
        <f>SUM(C4:C9)</f>
        <v>422</v>
      </c>
      <c r="D10" s="5">
        <f>SUM(D4:D9)</f>
        <v>1738</v>
      </c>
      <c r="E10" s="5">
        <f t="shared" ref="E10" si="1">SUM(E4:E9)</f>
        <v>1611</v>
      </c>
      <c r="F10" s="5">
        <f>SUM(F4:F9)</f>
        <v>1150</v>
      </c>
      <c r="G10" s="31">
        <f>SUM(G4:G9)</f>
        <v>438</v>
      </c>
      <c r="H10" s="6">
        <f>SUM(C10:G10)</f>
        <v>5359</v>
      </c>
    </row>
    <row r="11" spans="1:19" s="31" customFormat="1" ht="18">
      <c r="A11" s="32"/>
      <c r="C11" s="31">
        <v>422</v>
      </c>
      <c r="D11" s="31">
        <v>1738</v>
      </c>
      <c r="E11" s="31">
        <v>1611</v>
      </c>
      <c r="F11" s="5">
        <v>1150</v>
      </c>
      <c r="G11" s="31">
        <v>438</v>
      </c>
    </row>
    <row r="12" spans="1:19" s="31" customFormat="1">
      <c r="A12" s="10"/>
      <c r="B12" s="11" t="s">
        <v>11</v>
      </c>
      <c r="C12" s="10" t="s">
        <v>21</v>
      </c>
      <c r="D12" s="10" t="s">
        <v>20</v>
      </c>
      <c r="E12" s="10" t="s">
        <v>19</v>
      </c>
      <c r="F12" s="11" t="s">
        <v>18</v>
      </c>
      <c r="G12" s="11" t="s">
        <v>17</v>
      </c>
    </row>
    <row r="13" spans="1:19" s="31" customFormat="1">
      <c r="A13" s="10" t="s">
        <v>6</v>
      </c>
      <c r="B13" s="13">
        <f>B4/B$10</f>
        <v>0.20526217577906325</v>
      </c>
      <c r="C13" s="13">
        <f t="shared" ref="C13:G13" si="2">C4/C$10</f>
        <v>0.2132701421800948</v>
      </c>
      <c r="D13" s="13">
        <f t="shared" si="2"/>
        <v>0.21231300345224396</v>
      </c>
      <c r="E13" s="13">
        <f t="shared" si="2"/>
        <v>0.23339540657976413</v>
      </c>
      <c r="F13" s="13">
        <f t="shared" si="2"/>
        <v>0.13478260869565217</v>
      </c>
      <c r="G13" s="13">
        <f t="shared" si="2"/>
        <v>0.25114155251141551</v>
      </c>
    </row>
    <row r="14" spans="1:19" s="31" customFormat="1">
      <c r="A14" s="10" t="s">
        <v>7</v>
      </c>
      <c r="B14" s="13">
        <f>B5/B$10</f>
        <v>0.20097033028550101</v>
      </c>
      <c r="C14" s="13">
        <f t="shared" ref="B14:G17" si="3">C5/C$10</f>
        <v>0.1895734597156398</v>
      </c>
      <c r="D14" s="13">
        <f t="shared" si="3"/>
        <v>0.15880322209436135</v>
      </c>
      <c r="E14" s="13">
        <f t="shared" si="3"/>
        <v>0.21849782743637491</v>
      </c>
      <c r="F14" s="13">
        <f t="shared" si="3"/>
        <v>0.23826086956521739</v>
      </c>
      <c r="G14" s="13">
        <f t="shared" si="3"/>
        <v>0.21689497716894976</v>
      </c>
    </row>
    <row r="15" spans="1:19" s="31" customFormat="1">
      <c r="A15" s="10" t="s">
        <v>8</v>
      </c>
      <c r="B15" s="13">
        <f>B6/B$10</f>
        <v>0.2491136406045904</v>
      </c>
      <c r="C15" s="13">
        <f t="shared" si="3"/>
        <v>0.26066350710900477</v>
      </c>
      <c r="D15" s="13">
        <f t="shared" si="3"/>
        <v>0.24395857307249713</v>
      </c>
      <c r="E15" s="13">
        <f t="shared" si="3"/>
        <v>0.24208566108007448</v>
      </c>
      <c r="F15" s="13">
        <f t="shared" si="3"/>
        <v>0.26869565217391306</v>
      </c>
      <c r="G15" s="13">
        <f t="shared" si="3"/>
        <v>0.23287671232876711</v>
      </c>
    </row>
    <row r="16" spans="1:19" s="31" customFormat="1">
      <c r="A16" s="10" t="s">
        <v>9</v>
      </c>
      <c r="B16" s="13">
        <f t="shared" si="3"/>
        <v>0.18081731666355663</v>
      </c>
      <c r="C16" s="13">
        <f t="shared" si="3"/>
        <v>0.24407582938388625</v>
      </c>
      <c r="D16" s="13">
        <f t="shared" si="3"/>
        <v>0.22094361334867663</v>
      </c>
      <c r="E16" s="13">
        <f t="shared" si="3"/>
        <v>0.12352576039726877</v>
      </c>
      <c r="F16" s="13">
        <f t="shared" si="3"/>
        <v>0.18347826086956523</v>
      </c>
      <c r="G16" s="13">
        <f t="shared" si="3"/>
        <v>0.16438356164383561</v>
      </c>
    </row>
    <row r="17" spans="1:9" s="31" customFormat="1">
      <c r="A17" s="10" t="s">
        <v>10</v>
      </c>
      <c r="B17" s="13">
        <f t="shared" si="3"/>
        <v>0.16383653666728867</v>
      </c>
      <c r="C17" s="13">
        <f t="shared" si="3"/>
        <v>9.2417061611374404E-2</v>
      </c>
      <c r="D17" s="13">
        <f t="shared" si="3"/>
        <v>0.16398158803222093</v>
      </c>
      <c r="E17" s="13">
        <f t="shared" si="3"/>
        <v>0.18249534450651769</v>
      </c>
      <c r="F17" s="13">
        <f t="shared" si="3"/>
        <v>0.17478260869565218</v>
      </c>
      <c r="G17" s="13">
        <f t="shared" si="3"/>
        <v>0.13470319634703196</v>
      </c>
    </row>
    <row r="18" spans="1:9" s="31" customFormat="1" ht="18">
      <c r="A18" s="32"/>
      <c r="B18" s="14">
        <f>SUM(B13:B17)</f>
        <v>1</v>
      </c>
      <c r="C18" s="14">
        <f>SUM(C13:C17)</f>
        <v>1</v>
      </c>
      <c r="D18" s="14">
        <f>SUM(D13:D17)</f>
        <v>1</v>
      </c>
      <c r="E18" s="14">
        <f t="shared" ref="E18" si="4">SUM(E13:E17)</f>
        <v>1</v>
      </c>
      <c r="F18" s="14">
        <f>SUM(F13:F17)</f>
        <v>1</v>
      </c>
      <c r="G18" s="14">
        <f>SUM(G13:G17)</f>
        <v>1</v>
      </c>
    </row>
    <row r="19" spans="1:9" s="31" customFormat="1" ht="18">
      <c r="A19" s="32"/>
      <c r="B19" s="14"/>
      <c r="C19" s="14"/>
      <c r="D19" s="14"/>
      <c r="E19" s="14"/>
      <c r="F19" s="14"/>
      <c r="G19" s="14"/>
    </row>
    <row r="20" spans="1:9" s="31" customFormat="1">
      <c r="A20" s="158" t="s">
        <v>85</v>
      </c>
      <c r="B20" s="158"/>
      <c r="C20" s="158"/>
      <c r="D20" s="158"/>
      <c r="E20" s="158"/>
      <c r="F20" s="158"/>
      <c r="G20" s="158"/>
      <c r="H20" s="158"/>
      <c r="I20" s="158"/>
    </row>
    <row r="21" spans="1:9" s="31" customFormat="1">
      <c r="A21" s="158"/>
      <c r="B21" s="158"/>
      <c r="C21" s="158"/>
      <c r="D21" s="158"/>
      <c r="E21" s="158"/>
      <c r="F21" s="158"/>
      <c r="G21" s="158"/>
      <c r="H21" s="158"/>
      <c r="I21" s="158"/>
    </row>
    <row r="22" spans="1:9" s="31" customFormat="1">
      <c r="A22" s="158"/>
      <c r="B22" s="158"/>
      <c r="C22" s="158"/>
      <c r="D22" s="158"/>
      <c r="E22" s="158"/>
      <c r="F22" s="158"/>
      <c r="G22" s="158"/>
      <c r="H22" s="158"/>
      <c r="I22" s="158"/>
    </row>
    <row r="23" spans="1:9" s="31" customFormat="1">
      <c r="A23" s="158"/>
      <c r="B23" s="158"/>
      <c r="C23" s="158"/>
      <c r="D23" s="158"/>
      <c r="E23" s="158"/>
      <c r="F23" s="158"/>
      <c r="G23" s="158"/>
      <c r="H23" s="158"/>
      <c r="I23" s="158"/>
    </row>
    <row r="24" spans="1:9" s="31" customFormat="1">
      <c r="A24" s="158"/>
      <c r="B24" s="158"/>
      <c r="C24" s="158"/>
      <c r="D24" s="158"/>
      <c r="E24" s="158"/>
      <c r="F24" s="158"/>
      <c r="G24" s="158"/>
      <c r="H24" s="158"/>
      <c r="I24" s="158"/>
    </row>
    <row r="25" spans="1:9" s="31" customFormat="1">
      <c r="A25" s="158"/>
      <c r="B25" s="158"/>
      <c r="C25" s="158"/>
      <c r="D25" s="158"/>
      <c r="E25" s="158"/>
      <c r="F25" s="158"/>
      <c r="G25" s="158"/>
      <c r="H25" s="158"/>
      <c r="I25" s="158"/>
    </row>
    <row r="26" spans="1:9" s="31" customFormat="1">
      <c r="A26" s="158"/>
      <c r="B26" s="158"/>
      <c r="C26" s="158"/>
      <c r="D26" s="158"/>
      <c r="E26" s="158"/>
      <c r="F26" s="158"/>
      <c r="G26" s="158"/>
      <c r="H26" s="158"/>
      <c r="I26" s="158"/>
    </row>
    <row r="27" spans="1:9" s="31" customFormat="1">
      <c r="A27" s="158"/>
      <c r="B27" s="158"/>
      <c r="C27" s="158"/>
      <c r="D27" s="158"/>
      <c r="E27" s="158"/>
      <c r="F27" s="158"/>
      <c r="G27" s="158"/>
      <c r="H27" s="158"/>
      <c r="I27" s="158"/>
    </row>
    <row r="28" spans="1:9" s="31" customFormat="1">
      <c r="A28" s="158"/>
      <c r="B28" s="158"/>
      <c r="C28" s="158"/>
      <c r="D28" s="158"/>
      <c r="E28" s="158"/>
      <c r="F28" s="158"/>
      <c r="G28" s="158"/>
      <c r="H28" s="158"/>
      <c r="I28" s="158"/>
    </row>
    <row r="29" spans="1:9" s="31" customFormat="1">
      <c r="A29" s="158"/>
      <c r="B29" s="158"/>
      <c r="C29" s="158"/>
      <c r="D29" s="158"/>
      <c r="E29" s="158"/>
      <c r="F29" s="158"/>
      <c r="G29" s="158"/>
      <c r="H29" s="158"/>
      <c r="I29" s="158"/>
    </row>
    <row r="30" spans="1:9" s="31" customFormat="1">
      <c r="A30" s="158"/>
      <c r="B30" s="158"/>
      <c r="C30" s="158"/>
      <c r="D30" s="158"/>
      <c r="E30" s="158"/>
      <c r="F30" s="158"/>
      <c r="G30" s="158"/>
      <c r="H30" s="158"/>
      <c r="I30" s="158"/>
    </row>
    <row r="31" spans="1:9" s="31" customFormat="1">
      <c r="A31" s="158"/>
      <c r="B31" s="158"/>
      <c r="C31" s="158"/>
      <c r="D31" s="158"/>
      <c r="E31" s="158"/>
      <c r="F31" s="158"/>
      <c r="G31" s="158"/>
      <c r="H31" s="158"/>
      <c r="I31" s="158"/>
    </row>
    <row r="32" spans="1:9" s="31" customFormat="1">
      <c r="A32" s="158"/>
      <c r="B32" s="158"/>
      <c r="C32" s="158"/>
      <c r="D32" s="158"/>
      <c r="E32" s="158"/>
      <c r="F32" s="158"/>
      <c r="G32" s="158"/>
      <c r="H32" s="158"/>
      <c r="I32" s="158"/>
    </row>
    <row r="33" spans="1:15" s="31" customFormat="1">
      <c r="A33" s="158"/>
      <c r="B33" s="158"/>
      <c r="C33" s="158"/>
      <c r="D33" s="158"/>
      <c r="E33" s="158"/>
      <c r="F33" s="158"/>
      <c r="G33" s="158"/>
      <c r="H33" s="158"/>
      <c r="I33" s="158"/>
    </row>
    <row r="34" spans="1:15" s="31" customFormat="1">
      <c r="A34" s="158"/>
      <c r="B34" s="158"/>
      <c r="C34" s="158"/>
      <c r="D34" s="158"/>
      <c r="E34" s="158"/>
      <c r="F34" s="158"/>
      <c r="G34" s="158"/>
      <c r="H34" s="158"/>
      <c r="I34" s="158"/>
    </row>
    <row r="35" spans="1:15" s="31" customFormat="1">
      <c r="A35" s="158"/>
      <c r="B35" s="158"/>
      <c r="C35" s="158"/>
      <c r="D35" s="158"/>
      <c r="E35" s="158"/>
      <c r="F35" s="158"/>
      <c r="G35" s="158"/>
      <c r="H35" s="158"/>
      <c r="I35" s="158"/>
      <c r="L35" s="134" t="s">
        <v>87</v>
      </c>
      <c r="M35" s="134"/>
      <c r="N35" s="134"/>
      <c r="O35" s="134"/>
    </row>
    <row r="36" spans="1:15" s="31" customFormat="1">
      <c r="A36" s="158"/>
      <c r="B36" s="158"/>
      <c r="C36" s="158"/>
      <c r="D36" s="158"/>
      <c r="E36" s="158"/>
      <c r="F36" s="158"/>
      <c r="G36" s="158"/>
      <c r="H36" s="158"/>
      <c r="I36" s="158"/>
    </row>
    <row r="37" spans="1:15" s="31" customFormat="1">
      <c r="A37" s="73"/>
      <c r="B37" s="73"/>
      <c r="C37" s="73"/>
      <c r="D37" s="73"/>
      <c r="E37" s="73"/>
      <c r="F37" s="73"/>
      <c r="G37" s="73"/>
      <c r="H37" s="73"/>
      <c r="I37" s="73"/>
    </row>
    <row r="38" spans="1:15" s="31" customFormat="1">
      <c r="A38" s="126" t="s">
        <v>118</v>
      </c>
      <c r="B38" s="73"/>
      <c r="C38" s="73"/>
      <c r="D38" s="73"/>
      <c r="E38" s="73"/>
      <c r="F38" s="73"/>
      <c r="G38" s="73"/>
      <c r="H38" s="73"/>
      <c r="I38" s="73"/>
    </row>
  </sheetData>
  <mergeCells count="3">
    <mergeCell ref="A1:S1"/>
    <mergeCell ref="A20:I36"/>
    <mergeCell ref="L35:O35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40"/>
  <sheetViews>
    <sheetView workbookViewId="0">
      <selection activeCell="A21" sqref="A21:J38"/>
    </sheetView>
  </sheetViews>
  <sheetFormatPr defaultRowHeight="15"/>
  <cols>
    <col min="2" max="2" width="10" customWidth="1"/>
    <col min="3" max="3" width="11" customWidth="1"/>
    <col min="4" max="4" width="12" customWidth="1"/>
    <col min="5" max="5" width="12.140625" customWidth="1"/>
    <col min="7" max="7" width="13.140625" bestFit="1" customWidth="1"/>
    <col min="13" max="13" width="9.140625" style="31"/>
  </cols>
  <sheetData>
    <row r="1" spans="1:19" s="31" customFormat="1">
      <c r="A1" s="136" t="s">
        <v>86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1:19" s="31" customForma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19" s="31" customForma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19" s="31" customFormat="1">
      <c r="A4" s="10"/>
      <c r="B4" s="11" t="s">
        <v>11</v>
      </c>
      <c r="C4" s="10" t="s">
        <v>21</v>
      </c>
      <c r="D4" s="10" t="s">
        <v>20</v>
      </c>
      <c r="E4" s="10" t="s">
        <v>19</v>
      </c>
      <c r="F4" s="11" t="s">
        <v>18</v>
      </c>
      <c r="G4" s="11" t="s">
        <v>17</v>
      </c>
    </row>
    <row r="5" spans="1:19" s="31" customFormat="1">
      <c r="A5" s="10" t="s">
        <v>6</v>
      </c>
      <c r="B5" s="12">
        <v>2290</v>
      </c>
      <c r="C5" s="12">
        <v>171</v>
      </c>
      <c r="D5" s="12">
        <v>804</v>
      </c>
      <c r="E5" s="12">
        <v>695</v>
      </c>
      <c r="F5" s="12">
        <v>449</v>
      </c>
      <c r="G5" s="12">
        <v>171</v>
      </c>
      <c r="H5" s="31">
        <f>SUM(C5:G5)</f>
        <v>2290</v>
      </c>
    </row>
    <row r="6" spans="1:19" s="31" customFormat="1">
      <c r="A6" s="10" t="s">
        <v>7</v>
      </c>
      <c r="B6" s="12">
        <v>1376</v>
      </c>
      <c r="C6" s="12">
        <v>147</v>
      </c>
      <c r="D6" s="12">
        <v>372</v>
      </c>
      <c r="E6" s="12">
        <v>481</v>
      </c>
      <c r="F6" s="12">
        <v>262</v>
      </c>
      <c r="G6" s="12">
        <v>114</v>
      </c>
      <c r="H6" s="31">
        <f t="shared" ref="H6:H9" si="0">SUM(C6:G6)</f>
        <v>1376</v>
      </c>
    </row>
    <row r="7" spans="1:19" s="31" customFormat="1">
      <c r="A7" s="10" t="s">
        <v>8</v>
      </c>
      <c r="B7" s="12">
        <v>497</v>
      </c>
      <c r="C7" s="12">
        <v>53</v>
      </c>
      <c r="D7" s="12">
        <v>147</v>
      </c>
      <c r="E7" s="12">
        <v>113</v>
      </c>
      <c r="F7" s="12">
        <v>131</v>
      </c>
      <c r="G7" s="12">
        <v>53</v>
      </c>
      <c r="H7" s="31">
        <f t="shared" si="0"/>
        <v>497</v>
      </c>
    </row>
    <row r="8" spans="1:19" s="31" customFormat="1">
      <c r="A8" s="10" t="s">
        <v>9</v>
      </c>
      <c r="B8" s="12">
        <v>316</v>
      </c>
      <c r="C8" s="12">
        <v>17</v>
      </c>
      <c r="D8" s="12">
        <v>106</v>
      </c>
      <c r="E8" s="12">
        <v>82</v>
      </c>
      <c r="F8" s="12">
        <v>81</v>
      </c>
      <c r="G8" s="12">
        <v>30</v>
      </c>
      <c r="H8" s="31">
        <f t="shared" si="0"/>
        <v>316</v>
      </c>
    </row>
    <row r="9" spans="1:19" s="31" customFormat="1">
      <c r="A9" s="10" t="s">
        <v>10</v>
      </c>
      <c r="B9" s="12">
        <v>880</v>
      </c>
      <c r="C9" s="12">
        <v>34</v>
      </c>
      <c r="D9" s="12">
        <v>309</v>
      </c>
      <c r="E9" s="12">
        <v>240</v>
      </c>
      <c r="F9" s="12">
        <v>227</v>
      </c>
      <c r="G9" s="12">
        <v>70</v>
      </c>
      <c r="H9" s="31">
        <f t="shared" si="0"/>
        <v>880</v>
      </c>
    </row>
    <row r="10" spans="1:19" s="31" customFormat="1" ht="18">
      <c r="A10" s="32"/>
      <c r="F10" s="5"/>
    </row>
    <row r="11" spans="1:19" s="31" customFormat="1" ht="18">
      <c r="A11" s="32"/>
      <c r="B11" s="31">
        <f>SUBTOTAL(9,B5:B10)</f>
        <v>5359</v>
      </c>
      <c r="C11" s="5">
        <f>SUM(C5:C10)</f>
        <v>422</v>
      </c>
      <c r="D11" s="5">
        <f>SUM(D5:D10)</f>
        <v>1738</v>
      </c>
      <c r="E11" s="5">
        <f t="shared" ref="E11" si="1">SUM(E5:E10)</f>
        <v>1611</v>
      </c>
      <c r="F11" s="5">
        <f>SUM(F5:F10)</f>
        <v>1150</v>
      </c>
      <c r="G11" s="31">
        <f>SUM(G5:G10)</f>
        <v>438</v>
      </c>
      <c r="H11" s="6">
        <f>SUM(C11:G11)</f>
        <v>5359</v>
      </c>
    </row>
    <row r="12" spans="1:19" s="31" customFormat="1" ht="18">
      <c r="A12" s="32"/>
      <c r="C12" s="31">
        <v>422</v>
      </c>
      <c r="D12" s="31">
        <v>1738</v>
      </c>
      <c r="E12" s="31">
        <v>1611</v>
      </c>
      <c r="F12" s="5">
        <v>1150</v>
      </c>
      <c r="G12" s="31">
        <v>438</v>
      </c>
    </row>
    <row r="13" spans="1:19" s="31" customFormat="1">
      <c r="A13" s="10"/>
      <c r="B13" s="11" t="s">
        <v>11</v>
      </c>
      <c r="C13" s="10" t="s">
        <v>21</v>
      </c>
      <c r="D13" s="10" t="s">
        <v>20</v>
      </c>
      <c r="E13" s="10" t="s">
        <v>19</v>
      </c>
      <c r="F13" s="11" t="s">
        <v>18</v>
      </c>
      <c r="G13" s="11" t="s">
        <v>17</v>
      </c>
    </row>
    <row r="14" spans="1:19" s="31" customFormat="1">
      <c r="A14" s="10" t="s">
        <v>6</v>
      </c>
      <c r="B14" s="13">
        <f>B5/B$11</f>
        <v>0.42731852957641353</v>
      </c>
      <c r="C14" s="13">
        <f t="shared" ref="C14:G14" si="2">C5/C$11</f>
        <v>0.40521327014218012</v>
      </c>
      <c r="D14" s="13">
        <f t="shared" si="2"/>
        <v>0.46260069044879171</v>
      </c>
      <c r="E14" s="13">
        <f t="shared" si="2"/>
        <v>0.43140906269397888</v>
      </c>
      <c r="F14" s="13">
        <f t="shared" si="2"/>
        <v>0.39043478260869563</v>
      </c>
      <c r="G14" s="13">
        <f t="shared" si="2"/>
        <v>0.3904109589041096</v>
      </c>
    </row>
    <row r="15" spans="1:19" s="31" customFormat="1">
      <c r="A15" s="10" t="s">
        <v>7</v>
      </c>
      <c r="B15" s="13">
        <f t="shared" ref="B15:G18" si="3">B6/B$11</f>
        <v>0.25676432170181002</v>
      </c>
      <c r="C15" s="13">
        <f t="shared" si="3"/>
        <v>0.34834123222748814</v>
      </c>
      <c r="D15" s="13">
        <f t="shared" si="3"/>
        <v>0.2140391254315305</v>
      </c>
      <c r="E15" s="13">
        <f t="shared" si="3"/>
        <v>0.29857231533209189</v>
      </c>
      <c r="F15" s="13">
        <f t="shared" si="3"/>
        <v>0.22782608695652173</v>
      </c>
      <c r="G15" s="13">
        <f t="shared" si="3"/>
        <v>0.26027397260273971</v>
      </c>
    </row>
    <row r="16" spans="1:19" s="31" customFormat="1">
      <c r="A16" s="10" t="s">
        <v>8</v>
      </c>
      <c r="B16" s="13">
        <f t="shared" si="3"/>
        <v>9.2741183056540402E-2</v>
      </c>
      <c r="C16" s="13">
        <f t="shared" si="3"/>
        <v>0.12559241706161137</v>
      </c>
      <c r="D16" s="13">
        <f t="shared" si="3"/>
        <v>8.4579976985040273E-2</v>
      </c>
      <c r="E16" s="13">
        <f t="shared" si="3"/>
        <v>7.0142768466790809E-2</v>
      </c>
      <c r="F16" s="13">
        <f t="shared" si="3"/>
        <v>0.11391304347826087</v>
      </c>
      <c r="G16" s="13">
        <f t="shared" si="3"/>
        <v>0.12100456621004566</v>
      </c>
    </row>
    <row r="17" spans="1:10" s="31" customFormat="1">
      <c r="A17" s="10" t="s">
        <v>9</v>
      </c>
      <c r="B17" s="13">
        <f t="shared" si="3"/>
        <v>5.8966225041985447E-2</v>
      </c>
      <c r="C17" s="13">
        <f t="shared" si="3"/>
        <v>4.0284360189573459E-2</v>
      </c>
      <c r="D17" s="13">
        <f t="shared" si="3"/>
        <v>6.0989643268124283E-2</v>
      </c>
      <c r="E17" s="13">
        <f t="shared" si="3"/>
        <v>5.0900062073246433E-2</v>
      </c>
      <c r="F17" s="13">
        <f t="shared" si="3"/>
        <v>7.0434782608695651E-2</v>
      </c>
      <c r="G17" s="13">
        <f t="shared" si="3"/>
        <v>6.8493150684931503E-2</v>
      </c>
    </row>
    <row r="18" spans="1:10" s="31" customFormat="1">
      <c r="A18" s="10" t="s">
        <v>10</v>
      </c>
      <c r="B18" s="13">
        <f t="shared" si="3"/>
        <v>0.16420974062325061</v>
      </c>
      <c r="C18" s="13">
        <f t="shared" si="3"/>
        <v>8.0568720379146919E-2</v>
      </c>
      <c r="D18" s="13">
        <f t="shared" si="3"/>
        <v>0.17779056386651323</v>
      </c>
      <c r="E18" s="13">
        <f t="shared" si="3"/>
        <v>0.148975791433892</v>
      </c>
      <c r="F18" s="13">
        <f t="shared" si="3"/>
        <v>0.19739130434782609</v>
      </c>
      <c r="G18" s="13">
        <f t="shared" si="3"/>
        <v>0.15981735159817351</v>
      </c>
    </row>
    <row r="19" spans="1:10" s="31" customFormat="1" ht="18">
      <c r="A19" s="32"/>
      <c r="B19" s="14">
        <f>SUM(B14:B18)</f>
        <v>1</v>
      </c>
      <c r="C19" s="14">
        <f>SUM(C14:C18)</f>
        <v>1</v>
      </c>
      <c r="D19" s="14">
        <f>SUM(D14:D18)</f>
        <v>1</v>
      </c>
      <c r="E19" s="14">
        <f t="shared" ref="E19" si="4">SUM(E14:E18)</f>
        <v>1</v>
      </c>
      <c r="F19" s="14">
        <f>SUM(F14:F18)</f>
        <v>1</v>
      </c>
      <c r="G19" s="14">
        <f>SUM(G14:G18)</f>
        <v>1</v>
      </c>
    </row>
    <row r="20" spans="1:10" s="31" customFormat="1" ht="18">
      <c r="A20" s="32"/>
      <c r="B20" s="14"/>
      <c r="C20" s="14"/>
      <c r="D20" s="14"/>
      <c r="E20" s="14"/>
      <c r="F20" s="14"/>
      <c r="G20" s="14"/>
    </row>
    <row r="21" spans="1:10" s="31" customFormat="1" ht="15" customHeight="1">
      <c r="A21" s="137" t="s">
        <v>119</v>
      </c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s="31" customFormat="1">
      <c r="A22" s="137"/>
      <c r="B22" s="137"/>
      <c r="C22" s="137"/>
      <c r="D22" s="137"/>
      <c r="E22" s="137"/>
      <c r="F22" s="137"/>
      <c r="G22" s="137"/>
      <c r="H22" s="137"/>
      <c r="I22" s="137"/>
      <c r="J22" s="137"/>
    </row>
    <row r="23" spans="1:10" s="31" customFormat="1">
      <c r="A23" s="137"/>
      <c r="B23" s="137"/>
      <c r="C23" s="137"/>
      <c r="D23" s="137"/>
      <c r="E23" s="137"/>
      <c r="F23" s="137"/>
      <c r="G23" s="137"/>
      <c r="H23" s="137"/>
      <c r="I23" s="137"/>
      <c r="J23" s="137"/>
    </row>
    <row r="24" spans="1:10" s="31" customForma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</row>
    <row r="25" spans="1:10" s="31" customForma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</row>
    <row r="26" spans="1:10" s="31" customFormat="1">
      <c r="A26" s="137"/>
      <c r="B26" s="137"/>
      <c r="C26" s="137"/>
      <c r="D26" s="137"/>
      <c r="E26" s="137"/>
      <c r="F26" s="137"/>
      <c r="G26" s="137"/>
      <c r="H26" s="137"/>
      <c r="I26" s="137"/>
      <c r="J26" s="137"/>
    </row>
    <row r="27" spans="1:10" s="31" customFormat="1">
      <c r="A27" s="137"/>
      <c r="B27" s="137"/>
      <c r="C27" s="137"/>
      <c r="D27" s="137"/>
      <c r="E27" s="137"/>
      <c r="F27" s="137"/>
      <c r="G27" s="137"/>
      <c r="H27" s="137"/>
      <c r="I27" s="137"/>
      <c r="J27" s="137"/>
    </row>
    <row r="28" spans="1:10" s="31" customForma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</row>
    <row r="29" spans="1:10" s="31" customForma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</row>
    <row r="30" spans="1:10" s="31" customForma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</row>
    <row r="31" spans="1:10" s="31" customForma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</row>
    <row r="32" spans="1:10" s="31" customFormat="1" ht="15" customHeight="1">
      <c r="A32" s="137"/>
      <c r="B32" s="137"/>
      <c r="C32" s="137"/>
      <c r="D32" s="137"/>
      <c r="E32" s="137"/>
      <c r="F32" s="137"/>
      <c r="G32" s="137"/>
      <c r="H32" s="137"/>
      <c r="I32" s="137"/>
      <c r="J32" s="137"/>
    </row>
    <row r="33" spans="1:16" s="31" customFormat="1">
      <c r="A33" s="137"/>
      <c r="B33" s="137"/>
      <c r="C33" s="137"/>
      <c r="D33" s="137"/>
      <c r="E33" s="137"/>
      <c r="F33" s="137"/>
      <c r="G33" s="137"/>
      <c r="H33" s="137"/>
      <c r="I33" s="137"/>
      <c r="J33" s="137"/>
    </row>
    <row r="34" spans="1:16" s="31" customFormat="1">
      <c r="A34" s="137"/>
      <c r="B34" s="137"/>
      <c r="C34" s="137"/>
      <c r="D34" s="137"/>
      <c r="E34" s="137"/>
      <c r="F34" s="137"/>
      <c r="G34" s="137"/>
      <c r="H34" s="137"/>
      <c r="I34" s="137"/>
      <c r="J34" s="137"/>
    </row>
    <row r="35" spans="1:16" s="31" customFormat="1">
      <c r="A35" s="137"/>
      <c r="B35" s="137"/>
      <c r="C35" s="137"/>
      <c r="D35" s="137"/>
      <c r="E35" s="137"/>
      <c r="F35" s="137"/>
      <c r="G35" s="137"/>
      <c r="H35" s="137"/>
      <c r="I35" s="137"/>
      <c r="J35" s="137"/>
    </row>
    <row r="36" spans="1:16" s="31" customFormat="1">
      <c r="A36" s="137"/>
      <c r="B36" s="137"/>
      <c r="C36" s="137"/>
      <c r="D36" s="137"/>
      <c r="E36" s="137"/>
      <c r="F36" s="137"/>
      <c r="G36" s="137"/>
      <c r="H36" s="137"/>
      <c r="I36" s="137"/>
      <c r="J36" s="137"/>
    </row>
    <row r="37" spans="1:16" s="31" customFormat="1">
      <c r="A37" s="137"/>
      <c r="B37" s="137"/>
      <c r="C37" s="137"/>
      <c r="D37" s="137"/>
      <c r="E37" s="137"/>
      <c r="F37" s="137"/>
      <c r="G37" s="137"/>
      <c r="H37" s="137"/>
      <c r="I37" s="137"/>
      <c r="J37" s="137"/>
    </row>
    <row r="38" spans="1:16" s="31" customFormat="1">
      <c r="A38" s="137"/>
      <c r="B38" s="137"/>
      <c r="C38" s="137"/>
      <c r="D38" s="137"/>
      <c r="E38" s="137"/>
      <c r="F38" s="137"/>
      <c r="G38" s="137"/>
      <c r="H38" s="137"/>
      <c r="I38" s="137"/>
      <c r="J38" s="137"/>
    </row>
    <row r="39" spans="1:16" s="31" customFormat="1">
      <c r="M39" s="134" t="s">
        <v>87</v>
      </c>
      <c r="N39" s="134"/>
      <c r="O39" s="134"/>
      <c r="P39" s="134"/>
    </row>
    <row r="40" spans="1:16" s="31" customFormat="1">
      <c r="A40" s="126" t="s">
        <v>118</v>
      </c>
      <c r="M40" s="72"/>
      <c r="N40" s="72"/>
      <c r="O40" s="72"/>
      <c r="P40" s="72"/>
    </row>
  </sheetData>
  <mergeCells count="3">
    <mergeCell ref="A1:S1"/>
    <mergeCell ref="M39:P39"/>
    <mergeCell ref="A21:J38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38"/>
  <sheetViews>
    <sheetView workbookViewId="0">
      <selection activeCell="H39" sqref="H39"/>
    </sheetView>
  </sheetViews>
  <sheetFormatPr defaultRowHeight="15"/>
  <cols>
    <col min="3" max="3" width="10.140625" customWidth="1"/>
    <col min="4" max="4" width="11.5703125" customWidth="1"/>
    <col min="5" max="5" width="11.85546875" customWidth="1"/>
    <col min="6" max="6" width="12.28515625" customWidth="1"/>
    <col min="7" max="7" width="10" bestFit="1" customWidth="1"/>
    <col min="10" max="10" width="10.140625" customWidth="1"/>
    <col min="11" max="11" width="12.28515625" customWidth="1"/>
    <col min="12" max="12" width="11.42578125" customWidth="1"/>
    <col min="13" max="13" width="12.140625" customWidth="1"/>
    <col min="16" max="16" width="9.140625" customWidth="1"/>
    <col min="17" max="17" width="10.7109375" customWidth="1"/>
    <col min="18" max="18" width="11.7109375" customWidth="1"/>
    <col min="19" max="20" width="11.5703125" customWidth="1"/>
  </cols>
  <sheetData>
    <row r="1" spans="1:14">
      <c r="A1" s="139" t="s">
        <v>90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4">
      <c r="M2" s="31"/>
    </row>
    <row r="3" spans="1:14">
      <c r="A3" s="84"/>
      <c r="B3" s="11">
        <v>2014</v>
      </c>
      <c r="C3" s="11">
        <v>2015</v>
      </c>
      <c r="D3" s="11">
        <v>2016</v>
      </c>
      <c r="F3" s="84"/>
      <c r="G3" s="11">
        <v>2014</v>
      </c>
      <c r="H3" s="11">
        <v>2015</v>
      </c>
      <c r="I3" s="11">
        <v>2016</v>
      </c>
      <c r="J3" s="8" t="s">
        <v>66</v>
      </c>
      <c r="K3" s="8" t="s">
        <v>67</v>
      </c>
      <c r="M3" s="31"/>
    </row>
    <row r="4" spans="1:14">
      <c r="A4" s="92" t="s">
        <v>49</v>
      </c>
      <c r="B4" s="91">
        <v>159</v>
      </c>
      <c r="C4" s="91">
        <v>136</v>
      </c>
      <c r="D4" s="91">
        <v>134</v>
      </c>
      <c r="F4" s="92" t="s">
        <v>49</v>
      </c>
      <c r="G4" s="88">
        <f>B4/B$18</f>
        <v>2.9631010063361909E-2</v>
      </c>
      <c r="H4" s="88">
        <f t="shared" ref="H4:I16" si="0">C4/C$18</f>
        <v>2.5311743904708729E-2</v>
      </c>
      <c r="I4" s="88">
        <f t="shared" si="0"/>
        <v>2.5004665049449523E-2</v>
      </c>
      <c r="J4" s="89">
        <f>I4-H4</f>
        <v>-3.0707885525920603E-4</v>
      </c>
      <c r="K4" s="89">
        <f>I4-G4</f>
        <v>-4.6263450139123856E-3</v>
      </c>
      <c r="L4" s="14">
        <f>G4+G5+G6</f>
        <v>0.17964964591874766</v>
      </c>
      <c r="M4" s="14">
        <f t="shared" ref="M4:N4" si="1">H4+H5+H6</f>
        <v>0.17922948073701842</v>
      </c>
      <c r="N4" s="14">
        <f t="shared" si="1"/>
        <v>0.17801828699384215</v>
      </c>
    </row>
    <row r="5" spans="1:14">
      <c r="A5" s="92" t="s">
        <v>50</v>
      </c>
      <c r="B5" s="91">
        <v>331</v>
      </c>
      <c r="C5" s="91">
        <v>294</v>
      </c>
      <c r="D5" s="91">
        <v>320</v>
      </c>
      <c r="F5" s="92" t="s">
        <v>50</v>
      </c>
      <c r="G5" s="88">
        <f t="shared" ref="G5:G16" si="2">B5/B$18</f>
        <v>6.1684681326872902E-2</v>
      </c>
      <c r="H5" s="88">
        <f t="shared" si="0"/>
        <v>5.4718034617532108E-2</v>
      </c>
      <c r="I5" s="88">
        <f t="shared" si="0"/>
        <v>5.9712632953909314E-2</v>
      </c>
      <c r="J5" s="89">
        <f t="shared" ref="J5:J16" si="3">I5-H5</f>
        <v>4.9945983363772067E-3</v>
      </c>
      <c r="K5" s="89">
        <f t="shared" ref="K5:K16" si="4">I5-G5</f>
        <v>-1.9720483729635876E-3</v>
      </c>
      <c r="M5" s="31"/>
      <c r="N5" s="14">
        <f>N4-L4</f>
        <v>-1.6313589249055127E-3</v>
      </c>
    </row>
    <row r="6" spans="1:14">
      <c r="A6" s="92" t="s">
        <v>51</v>
      </c>
      <c r="B6" s="91">
        <v>474</v>
      </c>
      <c r="C6" s="91">
        <v>533</v>
      </c>
      <c r="D6" s="91">
        <v>500</v>
      </c>
      <c r="F6" s="92" t="s">
        <v>51</v>
      </c>
      <c r="G6" s="88">
        <f t="shared" si="2"/>
        <v>8.8333954528512865E-2</v>
      </c>
      <c r="H6" s="88">
        <f t="shared" si="0"/>
        <v>9.9199702214777585E-2</v>
      </c>
      <c r="I6" s="88">
        <f t="shared" si="0"/>
        <v>9.3300988990483294E-2</v>
      </c>
      <c r="J6" s="89">
        <f t="shared" si="3"/>
        <v>-5.8987132242942913E-3</v>
      </c>
      <c r="K6" s="89">
        <f t="shared" si="4"/>
        <v>4.9670344619704293E-3</v>
      </c>
      <c r="M6" s="31"/>
    </row>
    <row r="7" spans="1:14">
      <c r="A7" s="92" t="s">
        <v>52</v>
      </c>
      <c r="B7" s="91">
        <v>656</v>
      </c>
      <c r="C7" s="91">
        <v>610</v>
      </c>
      <c r="D7" s="91">
        <v>680</v>
      </c>
      <c r="F7" s="92" t="s">
        <v>52</v>
      </c>
      <c r="G7" s="88">
        <f t="shared" si="2"/>
        <v>0.12225121133060007</v>
      </c>
      <c r="H7" s="88">
        <f t="shared" si="0"/>
        <v>0.11353061604317886</v>
      </c>
      <c r="I7" s="88">
        <f t="shared" si="0"/>
        <v>0.12688934502705729</v>
      </c>
      <c r="J7" s="89">
        <f t="shared" si="3"/>
        <v>1.3358728983878423E-2</v>
      </c>
      <c r="K7" s="89">
        <f t="shared" si="4"/>
        <v>4.638133696457214E-3</v>
      </c>
      <c r="L7" s="14">
        <f>G7+G8+G9</f>
        <v>0.39377562430115542</v>
      </c>
      <c r="M7" s="14">
        <f>H7+H8+H9</f>
        <v>0.39419318816303739</v>
      </c>
      <c r="N7" s="14">
        <f>I7+I8+I9</f>
        <v>0.39671580518753502</v>
      </c>
    </row>
    <row r="8" spans="1:14">
      <c r="A8" s="92" t="s">
        <v>53</v>
      </c>
      <c r="B8" s="91">
        <v>782</v>
      </c>
      <c r="C8" s="91">
        <v>762</v>
      </c>
      <c r="D8" s="91">
        <v>694</v>
      </c>
      <c r="F8" s="92" t="s">
        <v>53</v>
      </c>
      <c r="G8" s="88">
        <f t="shared" si="2"/>
        <v>0.14573238911666045</v>
      </c>
      <c r="H8" s="88">
        <f t="shared" si="0"/>
        <v>0.14182021217197097</v>
      </c>
      <c r="I8" s="88">
        <f t="shared" si="0"/>
        <v>0.12950177271879082</v>
      </c>
      <c r="J8" s="89">
        <f t="shared" si="3"/>
        <v>-1.2318439453180147E-2</v>
      </c>
      <c r="K8" s="89">
        <f t="shared" si="4"/>
        <v>-1.6230616397869629E-2</v>
      </c>
      <c r="M8" s="31"/>
      <c r="N8" s="14">
        <f>N7-L7</f>
        <v>2.9401808863795953E-3</v>
      </c>
    </row>
    <row r="9" spans="1:14">
      <c r="A9" s="92" t="s">
        <v>54</v>
      </c>
      <c r="B9" s="91">
        <v>675</v>
      </c>
      <c r="C9" s="91">
        <v>746</v>
      </c>
      <c r="D9" s="91">
        <v>752</v>
      </c>
      <c r="F9" s="92" t="s">
        <v>54</v>
      </c>
      <c r="G9" s="88">
        <f t="shared" si="2"/>
        <v>0.1257920238538949</v>
      </c>
      <c r="H9" s="88">
        <f t="shared" si="0"/>
        <v>0.13884235994788757</v>
      </c>
      <c r="I9" s="88">
        <f t="shared" si="0"/>
        <v>0.14032468744168689</v>
      </c>
      <c r="J9" s="90">
        <f t="shared" si="3"/>
        <v>1.4823274937993125E-3</v>
      </c>
      <c r="K9" s="90">
        <f t="shared" si="4"/>
        <v>1.4532663587791983E-2</v>
      </c>
      <c r="M9" s="31"/>
    </row>
    <row r="10" spans="1:14">
      <c r="A10" s="92" t="s">
        <v>55</v>
      </c>
      <c r="B10" s="91">
        <v>698</v>
      </c>
      <c r="C10" s="91">
        <v>663</v>
      </c>
      <c r="D10" s="91">
        <v>667</v>
      </c>
      <c r="F10" s="92" t="s">
        <v>55</v>
      </c>
      <c r="G10" s="88">
        <f t="shared" si="2"/>
        <v>0.1300782705926202</v>
      </c>
      <c r="H10" s="88">
        <f t="shared" si="0"/>
        <v>0.12339475153545505</v>
      </c>
      <c r="I10" s="88">
        <f t="shared" si="0"/>
        <v>0.12446351931330472</v>
      </c>
      <c r="J10" s="89">
        <f t="shared" si="3"/>
        <v>1.0687677778496718E-3</v>
      </c>
      <c r="K10" s="89">
        <f t="shared" si="4"/>
        <v>-5.6147512793154747E-3</v>
      </c>
      <c r="L10" s="14">
        <f>G10+G11+G12</f>
        <v>0.31997763697353709</v>
      </c>
      <c r="M10" s="14">
        <f t="shared" ref="M10:N10" si="5">H10+H11+H12</f>
        <v>0.30895216824865068</v>
      </c>
      <c r="N10" s="14">
        <f t="shared" si="5"/>
        <v>0.32076880014928155</v>
      </c>
    </row>
    <row r="11" spans="1:14">
      <c r="A11" s="92" t="s">
        <v>56</v>
      </c>
      <c r="B11" s="91">
        <v>599</v>
      </c>
      <c r="C11" s="91">
        <v>588</v>
      </c>
      <c r="D11" s="91">
        <v>661</v>
      </c>
      <c r="F11" s="92" t="s">
        <v>56</v>
      </c>
      <c r="G11" s="88">
        <f t="shared" si="2"/>
        <v>0.11162877376071562</v>
      </c>
      <c r="H11" s="88">
        <f t="shared" si="0"/>
        <v>0.10943606923506422</v>
      </c>
      <c r="I11" s="88">
        <f t="shared" si="0"/>
        <v>0.12334390744541893</v>
      </c>
      <c r="J11" s="89">
        <f t="shared" si="3"/>
        <v>1.3907838210354712E-2</v>
      </c>
      <c r="K11" s="89">
        <f t="shared" si="4"/>
        <v>1.1715133684703311E-2</v>
      </c>
      <c r="M11" s="31"/>
      <c r="N11" s="14">
        <f>N10-L10</f>
        <v>7.9116317574445816E-4</v>
      </c>
    </row>
    <row r="12" spans="1:14">
      <c r="A12" s="92" t="s">
        <v>57</v>
      </c>
      <c r="B12" s="91">
        <v>420</v>
      </c>
      <c r="C12" s="91">
        <v>409</v>
      </c>
      <c r="D12" s="91">
        <v>391</v>
      </c>
      <c r="F12" s="92" t="s">
        <v>57</v>
      </c>
      <c r="G12" s="88">
        <f t="shared" si="2"/>
        <v>7.8270592620201265E-2</v>
      </c>
      <c r="H12" s="88">
        <f t="shared" si="0"/>
        <v>7.6121347478131401E-2</v>
      </c>
      <c r="I12" s="88">
        <f t="shared" si="0"/>
        <v>7.2961373390557943E-2</v>
      </c>
      <c r="J12" s="89">
        <f t="shared" si="3"/>
        <v>-3.1599740875734583E-3</v>
      </c>
      <c r="K12" s="89">
        <f t="shared" si="4"/>
        <v>-5.3092192296433222E-3</v>
      </c>
      <c r="M12" s="31"/>
    </row>
    <row r="13" spans="1:14">
      <c r="A13" s="92" t="s">
        <v>58</v>
      </c>
      <c r="B13" s="91">
        <v>267</v>
      </c>
      <c r="C13" s="91">
        <v>293</v>
      </c>
      <c r="D13" s="91">
        <v>265</v>
      </c>
      <c r="F13" s="92" t="s">
        <v>58</v>
      </c>
      <c r="G13" s="88">
        <f t="shared" si="2"/>
        <v>4.975773387998509E-2</v>
      </c>
      <c r="H13" s="88">
        <f t="shared" si="0"/>
        <v>5.4531918853526894E-2</v>
      </c>
      <c r="I13" s="88">
        <f t="shared" si="0"/>
        <v>4.9449524164956148E-2</v>
      </c>
      <c r="J13" s="89">
        <f t="shared" si="3"/>
        <v>-5.0823946885707461E-3</v>
      </c>
      <c r="K13" s="89">
        <f t="shared" si="4"/>
        <v>-3.0820971502894257E-4</v>
      </c>
      <c r="L13" s="14">
        <f>G13+G14+G15</f>
        <v>9.8024599329109202E-2</v>
      </c>
      <c r="M13" s="14">
        <f t="shared" ref="M13:N13" si="6">H13+H14+H15</f>
        <v>0.10515540666294435</v>
      </c>
      <c r="N13" s="14">
        <f t="shared" si="6"/>
        <v>9.7779436462026498E-2</v>
      </c>
    </row>
    <row r="14" spans="1:14">
      <c r="A14" s="92" t="s">
        <v>59</v>
      </c>
      <c r="B14" s="91">
        <v>174</v>
      </c>
      <c r="C14" s="91">
        <v>183</v>
      </c>
      <c r="D14" s="91">
        <v>168</v>
      </c>
      <c r="F14" s="92" t="s">
        <v>59</v>
      </c>
      <c r="G14" s="88">
        <f t="shared" si="2"/>
        <v>3.2426388371226238E-2</v>
      </c>
      <c r="H14" s="88">
        <f t="shared" si="0"/>
        <v>3.4059184812953655E-2</v>
      </c>
      <c r="I14" s="88">
        <f t="shared" si="0"/>
        <v>3.1349132300802392E-2</v>
      </c>
      <c r="J14" s="89">
        <f t="shared" si="3"/>
        <v>-2.7100525121512634E-3</v>
      </c>
      <c r="K14" s="89">
        <f t="shared" si="4"/>
        <v>-1.077256070423846E-3</v>
      </c>
      <c r="M14" s="31"/>
      <c r="N14" s="14">
        <f>N13-L13</f>
        <v>-2.4516286708270441E-4</v>
      </c>
    </row>
    <row r="15" spans="1:14">
      <c r="A15" s="92" t="s">
        <v>60</v>
      </c>
      <c r="B15" s="91">
        <v>85</v>
      </c>
      <c r="C15" s="91">
        <v>89</v>
      </c>
      <c r="D15" s="91">
        <v>91</v>
      </c>
      <c r="F15" s="92" t="s">
        <v>60</v>
      </c>
      <c r="G15" s="88">
        <f t="shared" si="2"/>
        <v>1.5840477077897874E-2</v>
      </c>
      <c r="H15" s="88">
        <f t="shared" si="0"/>
        <v>1.65643029964638E-2</v>
      </c>
      <c r="I15" s="88">
        <f t="shared" si="0"/>
        <v>1.6980779996267962E-2</v>
      </c>
      <c r="J15" s="89">
        <f t="shared" si="3"/>
        <v>4.1647699980416203E-4</v>
      </c>
      <c r="K15" s="89">
        <f t="shared" si="4"/>
        <v>1.1403029183700876E-3</v>
      </c>
      <c r="M15" s="31"/>
    </row>
    <row r="16" spans="1:14">
      <c r="A16" s="92" t="s">
        <v>61</v>
      </c>
      <c r="B16" s="91">
        <v>46</v>
      </c>
      <c r="C16" s="91">
        <v>67</v>
      </c>
      <c r="D16" s="91">
        <v>36</v>
      </c>
      <c r="F16" s="92" t="s">
        <v>61</v>
      </c>
      <c r="G16" s="88">
        <f t="shared" si="2"/>
        <v>8.5724934774506142E-3</v>
      </c>
      <c r="H16" s="88">
        <f t="shared" si="0"/>
        <v>1.2469756188349152E-2</v>
      </c>
      <c r="I16" s="88">
        <f t="shared" si="0"/>
        <v>6.7176712073147979E-3</v>
      </c>
      <c r="J16" s="89">
        <f t="shared" si="3"/>
        <v>-5.7520849810343546E-3</v>
      </c>
      <c r="K16" s="89">
        <f t="shared" si="4"/>
        <v>-1.8548222701358164E-3</v>
      </c>
      <c r="M16" s="31"/>
    </row>
    <row r="17" spans="1:14">
      <c r="L17" s="14">
        <f>L4+L7</f>
        <v>0.57342527021990308</v>
      </c>
      <c r="M17" s="14">
        <f t="shared" ref="M17:N17" si="7">M4+M7</f>
        <v>0.57342266890005578</v>
      </c>
      <c r="N17" s="14">
        <f t="shared" si="7"/>
        <v>0.57473409218137717</v>
      </c>
    </row>
    <row r="18" spans="1:14">
      <c r="B18" s="71">
        <f>SUM(B4:B17)</f>
        <v>5366</v>
      </c>
      <c r="C18" s="71">
        <f t="shared" ref="C18:D18" si="8">SUM(C4:C17)</f>
        <v>5373</v>
      </c>
      <c r="D18" s="71">
        <f t="shared" si="8"/>
        <v>5359</v>
      </c>
      <c r="G18" s="14">
        <f>SUM(G13:G17)</f>
        <v>0.10659709280655982</v>
      </c>
      <c r="H18" s="14">
        <f t="shared" ref="H18:I18" si="9">SUM(H13:H17)</f>
        <v>0.1176251628512935</v>
      </c>
      <c r="I18" s="14">
        <f t="shared" si="9"/>
        <v>0.1044971076693413</v>
      </c>
      <c r="M18" s="31"/>
    </row>
    <row r="19" spans="1:14" s="31" customFormat="1">
      <c r="B19" s="71">
        <f>B13+B14+B15+B16</f>
        <v>572</v>
      </c>
      <c r="C19" s="71">
        <f t="shared" ref="C19:D19" si="10">C13+C14+C15+C16</f>
        <v>632</v>
      </c>
      <c r="D19" s="71">
        <f t="shared" si="10"/>
        <v>560</v>
      </c>
    </row>
    <row r="20" spans="1:14" s="31" customFormat="1">
      <c r="B20" s="71">
        <f>B4+B5+B6+B7+B8+B9</f>
        <v>3077</v>
      </c>
      <c r="C20" s="71">
        <f t="shared" ref="C20:D20" si="11">C4+C5+C6+C7+C8+C9</f>
        <v>3081</v>
      </c>
      <c r="D20" s="71">
        <f t="shared" si="11"/>
        <v>3080</v>
      </c>
      <c r="G20" s="71">
        <f>B10+B11+B12</f>
        <v>1717</v>
      </c>
      <c r="H20" s="71">
        <f t="shared" ref="H20:I20" si="12">C10+C11+C12</f>
        <v>1660</v>
      </c>
      <c r="I20" s="71">
        <f t="shared" si="12"/>
        <v>1719</v>
      </c>
    </row>
    <row r="21" spans="1:14" s="31" customFormat="1">
      <c r="B21" s="1">
        <f>B20/B18</f>
        <v>0.57342527021990308</v>
      </c>
      <c r="C21" s="1">
        <f t="shared" ref="C21:D21" si="13">C20/C18</f>
        <v>0.57342266890005589</v>
      </c>
      <c r="D21" s="1">
        <f t="shared" si="13"/>
        <v>0.57473409218137717</v>
      </c>
      <c r="G21" s="1">
        <f>G20/B18</f>
        <v>0.31997763697353709</v>
      </c>
      <c r="H21" s="1">
        <f t="shared" ref="H21:I21" si="14">H20/C18</f>
        <v>0.30895216824865068</v>
      </c>
      <c r="I21" s="1">
        <f t="shared" si="14"/>
        <v>0.32076880014928161</v>
      </c>
    </row>
    <row r="22" spans="1:14" s="31" customFormat="1" ht="15" customHeight="1">
      <c r="A22" s="138" t="s">
        <v>121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3"/>
      <c r="M22" s="97"/>
    </row>
    <row r="23" spans="1:14" s="31" customFormat="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3"/>
      <c r="M23" s="97"/>
    </row>
    <row r="24" spans="1:14" s="31" customFormat="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3"/>
      <c r="M24" s="97"/>
    </row>
    <row r="25" spans="1:14" s="31" customFormat="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3"/>
      <c r="M25" s="125">
        <f>1/3</f>
        <v>0.33333333333333331</v>
      </c>
    </row>
    <row r="26" spans="1:14" s="31" customFormat="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3"/>
      <c r="M26" s="97"/>
    </row>
    <row r="27" spans="1:14" s="31" customFormat="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3"/>
      <c r="M27" s="97"/>
    </row>
    <row r="28" spans="1:14" s="31" customFormat="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3"/>
      <c r="M28" s="97"/>
    </row>
    <row r="29" spans="1:14" s="31" customFormat="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3"/>
      <c r="M29" s="97"/>
    </row>
    <row r="30" spans="1:14" s="31" customForma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3"/>
      <c r="M30" s="97"/>
    </row>
    <row r="31" spans="1:14" s="31" customForma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3"/>
      <c r="M31" s="97"/>
    </row>
    <row r="32" spans="1:14" s="31" customFormat="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3"/>
      <c r="M32" s="97"/>
    </row>
    <row r="33" spans="1:18" s="31" customFormat="1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3"/>
      <c r="M33" s="97"/>
    </row>
    <row r="34" spans="1:18" s="31" customFormat="1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3"/>
      <c r="M34" s="97"/>
    </row>
    <row r="35" spans="1:18" s="31" customForma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3"/>
      <c r="M35" s="97"/>
    </row>
    <row r="36" spans="1:18" s="31" customForma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97"/>
    </row>
    <row r="37" spans="1:18" s="31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7"/>
      <c r="O37" s="134" t="s">
        <v>87</v>
      </c>
      <c r="P37" s="134"/>
      <c r="Q37" s="134"/>
      <c r="R37" s="134"/>
    </row>
    <row r="38" spans="1:18" s="31" customFormat="1">
      <c r="A38" s="126" t="s">
        <v>120</v>
      </c>
      <c r="B38" s="71"/>
      <c r="C38" s="71"/>
      <c r="D38" s="71"/>
    </row>
  </sheetData>
  <mergeCells count="3">
    <mergeCell ref="A1:N1"/>
    <mergeCell ref="A22:K35"/>
    <mergeCell ref="O37:R37"/>
  </mergeCells>
  <conditionalFormatting sqref="G4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6">
    <cfRule type="cellIs" dxfId="1" priority="1" operator="lessThan">
      <formula>0</formula>
    </cfRule>
  </conditionalFormatting>
  <conditionalFormatting sqref="J4:J16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4:A16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W56"/>
  <sheetViews>
    <sheetView topLeftCell="A10" workbookViewId="0">
      <selection activeCell="X47" sqref="X47:X48"/>
    </sheetView>
  </sheetViews>
  <sheetFormatPr defaultRowHeight="15"/>
  <cols>
    <col min="1" max="1" width="11.140625" bestFit="1" customWidth="1"/>
    <col min="2" max="2" width="12.5703125" bestFit="1" customWidth="1"/>
    <col min="7" max="7" width="13.140625" bestFit="1" customWidth="1"/>
    <col min="10" max="10" width="10.42578125" bestFit="1" customWidth="1"/>
    <col min="17" max="17" width="11.5703125" bestFit="1" customWidth="1"/>
  </cols>
  <sheetData>
    <row r="1" spans="1:15" s="31" customFormat="1">
      <c r="A1" s="139" t="s">
        <v>88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s="31" customFormat="1"/>
    <row r="3" spans="1:15" s="31" customFormat="1"/>
    <row r="4" spans="1:15" s="31" customFormat="1">
      <c r="B4" s="24" t="s">
        <v>11</v>
      </c>
      <c r="C4" s="24" t="s">
        <v>21</v>
      </c>
      <c r="D4" s="24" t="s">
        <v>20</v>
      </c>
      <c r="E4" s="24" t="s">
        <v>19</v>
      </c>
      <c r="F4" s="24" t="s">
        <v>26</v>
      </c>
      <c r="G4" s="24" t="s">
        <v>17</v>
      </c>
    </row>
    <row r="5" spans="1:15" s="31" customFormat="1">
      <c r="A5" s="27">
        <v>1</v>
      </c>
      <c r="B5" s="2">
        <v>134</v>
      </c>
      <c r="C5" s="2">
        <v>8</v>
      </c>
      <c r="D5" s="2">
        <v>30</v>
      </c>
      <c r="E5" s="2">
        <v>52</v>
      </c>
      <c r="F5" s="2">
        <v>31</v>
      </c>
      <c r="G5" s="2">
        <v>13</v>
      </c>
      <c r="H5" s="31">
        <f>SUM(C5:G5)</f>
        <v>134</v>
      </c>
    </row>
    <row r="6" spans="1:15" s="31" customFormat="1">
      <c r="A6" s="28">
        <v>1.3333333333333333</v>
      </c>
      <c r="B6" s="2">
        <v>320</v>
      </c>
      <c r="C6" s="2">
        <v>20</v>
      </c>
      <c r="D6" s="2">
        <v>107</v>
      </c>
      <c r="E6" s="2">
        <v>109</v>
      </c>
      <c r="F6" s="2">
        <v>61</v>
      </c>
      <c r="G6" s="2">
        <v>23</v>
      </c>
      <c r="H6" s="31">
        <f t="shared" ref="H6:H17" si="0">SUM(C6:G6)</f>
        <v>320</v>
      </c>
    </row>
    <row r="7" spans="1:15" s="31" customFormat="1">
      <c r="A7" s="28">
        <v>1.6666666666666667</v>
      </c>
      <c r="B7" s="2">
        <v>500</v>
      </c>
      <c r="C7" s="2">
        <v>30</v>
      </c>
      <c r="D7" s="2">
        <v>162</v>
      </c>
      <c r="E7" s="2">
        <v>172</v>
      </c>
      <c r="F7" s="2">
        <v>93</v>
      </c>
      <c r="G7" s="2">
        <v>43</v>
      </c>
      <c r="H7" s="31">
        <f t="shared" si="0"/>
        <v>500</v>
      </c>
    </row>
    <row r="8" spans="1:15" s="31" customFormat="1">
      <c r="A8" s="27">
        <v>2</v>
      </c>
      <c r="B8" s="2">
        <v>680</v>
      </c>
      <c r="C8" s="2">
        <v>69</v>
      </c>
      <c r="D8" s="2">
        <v>187</v>
      </c>
      <c r="E8" s="2">
        <v>244</v>
      </c>
      <c r="F8" s="2">
        <v>138</v>
      </c>
      <c r="G8" s="2">
        <v>42</v>
      </c>
      <c r="H8" s="31">
        <f t="shared" si="0"/>
        <v>680</v>
      </c>
    </row>
    <row r="9" spans="1:15" s="31" customFormat="1">
      <c r="A9" s="28">
        <v>2.3333333333333335</v>
      </c>
      <c r="B9" s="2">
        <v>694</v>
      </c>
      <c r="C9" s="2">
        <v>69</v>
      </c>
      <c r="D9" s="2">
        <v>208</v>
      </c>
      <c r="E9" s="2">
        <v>193</v>
      </c>
      <c r="F9" s="2">
        <v>160</v>
      </c>
      <c r="G9" s="2">
        <v>64</v>
      </c>
      <c r="H9" s="31">
        <f t="shared" si="0"/>
        <v>694</v>
      </c>
    </row>
    <row r="10" spans="1:15" s="31" customFormat="1">
      <c r="A10" s="28">
        <v>2.6666666666666665</v>
      </c>
      <c r="B10" s="2">
        <v>752</v>
      </c>
      <c r="C10" s="2">
        <v>71</v>
      </c>
      <c r="D10" s="2">
        <v>255</v>
      </c>
      <c r="E10" s="2">
        <v>205</v>
      </c>
      <c r="F10" s="2">
        <v>169</v>
      </c>
      <c r="G10" s="2">
        <v>52</v>
      </c>
      <c r="H10" s="31">
        <f t="shared" si="0"/>
        <v>752</v>
      </c>
    </row>
    <row r="11" spans="1:15" s="31" customFormat="1">
      <c r="A11" s="27">
        <v>3</v>
      </c>
      <c r="B11" s="2">
        <v>667</v>
      </c>
      <c r="C11" s="2">
        <v>58</v>
      </c>
      <c r="D11" s="2">
        <v>218</v>
      </c>
      <c r="E11" s="2">
        <v>197</v>
      </c>
      <c r="F11" s="2">
        <v>133</v>
      </c>
      <c r="G11" s="2">
        <v>61</v>
      </c>
      <c r="H11" s="31">
        <f t="shared" si="0"/>
        <v>667</v>
      </c>
    </row>
    <row r="12" spans="1:15" s="31" customFormat="1">
      <c r="A12" s="28">
        <v>3.3333333333333335</v>
      </c>
      <c r="B12" s="2">
        <v>661</v>
      </c>
      <c r="C12" s="2">
        <v>44</v>
      </c>
      <c r="D12" s="2">
        <v>225</v>
      </c>
      <c r="E12" s="2">
        <v>183</v>
      </c>
      <c r="F12" s="2">
        <v>145</v>
      </c>
      <c r="G12" s="2">
        <v>64</v>
      </c>
      <c r="H12" s="31">
        <f t="shared" si="0"/>
        <v>661</v>
      </c>
    </row>
    <row r="13" spans="1:15" s="31" customFormat="1">
      <c r="A13" s="28">
        <v>3.6666666666666665</v>
      </c>
      <c r="B13" s="2">
        <v>391</v>
      </c>
      <c r="C13" s="2">
        <v>35</v>
      </c>
      <c r="D13" s="2">
        <v>130</v>
      </c>
      <c r="E13" s="2">
        <v>104</v>
      </c>
      <c r="F13" s="2">
        <v>91</v>
      </c>
      <c r="G13" s="2">
        <v>31</v>
      </c>
      <c r="H13" s="31">
        <f t="shared" si="0"/>
        <v>391</v>
      </c>
    </row>
    <row r="14" spans="1:15" s="31" customFormat="1">
      <c r="A14" s="27">
        <v>4</v>
      </c>
      <c r="B14" s="2">
        <v>265</v>
      </c>
      <c r="C14" s="2">
        <v>8</v>
      </c>
      <c r="D14" s="2">
        <v>100</v>
      </c>
      <c r="E14" s="2">
        <v>68</v>
      </c>
      <c r="F14" s="2">
        <v>68</v>
      </c>
      <c r="G14" s="2">
        <v>21</v>
      </c>
      <c r="H14" s="31">
        <f t="shared" si="0"/>
        <v>265</v>
      </c>
    </row>
    <row r="15" spans="1:15" s="31" customFormat="1">
      <c r="A15" s="28">
        <v>4.333333333333333</v>
      </c>
      <c r="B15" s="2">
        <v>168</v>
      </c>
      <c r="C15" s="2">
        <v>6</v>
      </c>
      <c r="D15" s="2">
        <v>60</v>
      </c>
      <c r="E15" s="2">
        <v>51</v>
      </c>
      <c r="F15" s="2">
        <v>42</v>
      </c>
      <c r="G15" s="2">
        <v>9</v>
      </c>
      <c r="H15" s="31">
        <f t="shared" si="0"/>
        <v>168</v>
      </c>
    </row>
    <row r="16" spans="1:15" s="31" customFormat="1">
      <c r="A16" s="28">
        <v>4.666666666666667</v>
      </c>
      <c r="B16" s="2">
        <v>91</v>
      </c>
      <c r="C16" s="2">
        <v>4</v>
      </c>
      <c r="D16" s="2">
        <v>40</v>
      </c>
      <c r="E16" s="2">
        <v>23</v>
      </c>
      <c r="F16" s="2">
        <v>14</v>
      </c>
      <c r="G16" s="2">
        <v>10</v>
      </c>
      <c r="H16" s="31">
        <f t="shared" si="0"/>
        <v>91</v>
      </c>
    </row>
    <row r="17" spans="1:8" s="31" customFormat="1">
      <c r="A17" s="29">
        <v>5</v>
      </c>
      <c r="B17" s="2">
        <v>36</v>
      </c>
      <c r="C17" s="121">
        <v>0</v>
      </c>
      <c r="D17" s="2">
        <v>16</v>
      </c>
      <c r="E17" s="2">
        <v>10</v>
      </c>
      <c r="F17" s="2">
        <v>5</v>
      </c>
      <c r="G17" s="2">
        <v>5</v>
      </c>
      <c r="H17" s="31">
        <f t="shared" si="0"/>
        <v>36</v>
      </c>
    </row>
    <row r="18" spans="1:8" s="31" customFormat="1">
      <c r="H18" s="31">
        <f>SUM(H5:H17)</f>
        <v>5359</v>
      </c>
    </row>
    <row r="19" spans="1:8" s="31" customFormat="1">
      <c r="B19" s="31">
        <f>SUM(B5:B18)</f>
        <v>5359</v>
      </c>
      <c r="C19" s="31">
        <f t="shared" ref="C19:G19" si="1">SUM(C5:C18)</f>
        <v>422</v>
      </c>
      <c r="D19" s="31">
        <f t="shared" si="1"/>
        <v>1738</v>
      </c>
      <c r="E19" s="31">
        <f t="shared" si="1"/>
        <v>1611</v>
      </c>
      <c r="F19" s="31">
        <f t="shared" si="1"/>
        <v>1150</v>
      </c>
      <c r="G19" s="31">
        <f t="shared" si="1"/>
        <v>438</v>
      </c>
      <c r="H19" s="31">
        <f>SUM(C19:G19)</f>
        <v>5359</v>
      </c>
    </row>
    <row r="20" spans="1:8" s="31" customFormat="1"/>
    <row r="21" spans="1:8" s="31" customFormat="1">
      <c r="B21" s="24" t="s">
        <v>11</v>
      </c>
      <c r="C21" s="24" t="s">
        <v>21</v>
      </c>
      <c r="D21" s="24" t="s">
        <v>20</v>
      </c>
      <c r="E21" s="24" t="s">
        <v>19</v>
      </c>
      <c r="F21" s="24" t="s">
        <v>26</v>
      </c>
      <c r="G21" s="24" t="s">
        <v>17</v>
      </c>
    </row>
    <row r="22" spans="1:8" s="31" customFormat="1">
      <c r="A22" s="27">
        <v>1</v>
      </c>
      <c r="B22" s="13">
        <f>B5/B$19</f>
        <v>2.5004665049449523E-2</v>
      </c>
      <c r="C22" s="13">
        <f t="shared" ref="C22:G22" si="2">C5/C$19</f>
        <v>1.8957345971563982E-2</v>
      </c>
      <c r="D22" s="13">
        <f t="shared" si="2"/>
        <v>1.7261219792865361E-2</v>
      </c>
      <c r="E22" s="13">
        <f t="shared" si="2"/>
        <v>3.2278088144009932E-2</v>
      </c>
      <c r="F22" s="13">
        <f t="shared" si="2"/>
        <v>2.6956521739130435E-2</v>
      </c>
      <c r="G22" s="13">
        <f t="shared" si="2"/>
        <v>2.9680365296803651E-2</v>
      </c>
    </row>
    <row r="23" spans="1:8" s="31" customFormat="1">
      <c r="A23" s="28">
        <v>1.3333333333333333</v>
      </c>
      <c r="B23" s="13">
        <f t="shared" ref="B23:G34" si="3">B6/B$19</f>
        <v>5.9712632953909314E-2</v>
      </c>
      <c r="C23" s="13">
        <f t="shared" si="3"/>
        <v>4.7393364928909949E-2</v>
      </c>
      <c r="D23" s="13">
        <f t="shared" si="3"/>
        <v>6.1565017261219795E-2</v>
      </c>
      <c r="E23" s="13">
        <f t="shared" si="3"/>
        <v>6.7659838609559278E-2</v>
      </c>
      <c r="F23" s="13">
        <f t="shared" si="3"/>
        <v>5.3043478260869567E-2</v>
      </c>
      <c r="G23" s="13">
        <f t="shared" si="3"/>
        <v>5.2511415525114152E-2</v>
      </c>
    </row>
    <row r="24" spans="1:8" s="31" customFormat="1">
      <c r="A24" s="28">
        <v>1.6666666666666667</v>
      </c>
      <c r="B24" s="13">
        <f t="shared" si="3"/>
        <v>9.3300988990483294E-2</v>
      </c>
      <c r="C24" s="13">
        <f t="shared" si="3"/>
        <v>7.1090047393364927E-2</v>
      </c>
      <c r="D24" s="13">
        <f t="shared" si="3"/>
        <v>9.3210586881472962E-2</v>
      </c>
      <c r="E24" s="13">
        <f t="shared" si="3"/>
        <v>0.10676598386095593</v>
      </c>
      <c r="F24" s="13">
        <f t="shared" si="3"/>
        <v>8.0869565217391304E-2</v>
      </c>
      <c r="G24" s="13">
        <f t="shared" si="3"/>
        <v>9.8173515981735154E-2</v>
      </c>
    </row>
    <row r="25" spans="1:8" s="31" customFormat="1">
      <c r="A25" s="27">
        <v>2</v>
      </c>
      <c r="B25" s="13">
        <f t="shared" si="3"/>
        <v>0.12688934502705729</v>
      </c>
      <c r="C25" s="13">
        <f t="shared" si="3"/>
        <v>0.16350710900473933</v>
      </c>
      <c r="D25" s="13">
        <f t="shared" si="3"/>
        <v>0.10759493670886076</v>
      </c>
      <c r="E25" s="13">
        <f t="shared" si="3"/>
        <v>0.15145872129112353</v>
      </c>
      <c r="F25" s="13">
        <f t="shared" si="3"/>
        <v>0.12</v>
      </c>
      <c r="G25" s="13">
        <f t="shared" si="3"/>
        <v>9.5890410958904104E-2</v>
      </c>
    </row>
    <row r="26" spans="1:8" s="31" customFormat="1">
      <c r="A26" s="28">
        <v>2.3333333333333335</v>
      </c>
      <c r="B26" s="13">
        <f t="shared" si="3"/>
        <v>0.12950177271879082</v>
      </c>
      <c r="C26" s="13">
        <f t="shared" si="3"/>
        <v>0.16350710900473933</v>
      </c>
      <c r="D26" s="13">
        <f t="shared" si="3"/>
        <v>0.11967779056386652</v>
      </c>
      <c r="E26" s="13">
        <f t="shared" si="3"/>
        <v>0.11980136561142148</v>
      </c>
      <c r="F26" s="13">
        <f t="shared" si="3"/>
        <v>0.1391304347826087</v>
      </c>
      <c r="G26" s="13">
        <f t="shared" si="3"/>
        <v>0.14611872146118721</v>
      </c>
    </row>
    <row r="27" spans="1:8" s="31" customFormat="1">
      <c r="A27" s="28">
        <v>2.6666666666666665</v>
      </c>
      <c r="B27" s="13">
        <f t="shared" si="3"/>
        <v>0.14032468744168689</v>
      </c>
      <c r="C27" s="13">
        <f t="shared" si="3"/>
        <v>0.16824644549763032</v>
      </c>
      <c r="D27" s="13">
        <f t="shared" si="3"/>
        <v>0.14672036823935558</v>
      </c>
      <c r="E27" s="13">
        <f t="shared" si="3"/>
        <v>0.12725015518311608</v>
      </c>
      <c r="F27" s="13">
        <f t="shared" si="3"/>
        <v>0.14695652173913043</v>
      </c>
      <c r="G27" s="13">
        <f t="shared" si="3"/>
        <v>0.11872146118721461</v>
      </c>
    </row>
    <row r="28" spans="1:8" s="31" customFormat="1">
      <c r="A28" s="27">
        <v>3</v>
      </c>
      <c r="B28" s="13">
        <f t="shared" si="3"/>
        <v>0.12446351931330472</v>
      </c>
      <c r="C28" s="13">
        <f t="shared" si="3"/>
        <v>0.13744075829383887</v>
      </c>
      <c r="D28" s="13">
        <f t="shared" si="3"/>
        <v>0.12543153049482164</v>
      </c>
      <c r="E28" s="13">
        <f t="shared" si="3"/>
        <v>0.12228429546865301</v>
      </c>
      <c r="F28" s="13">
        <f t="shared" si="3"/>
        <v>0.11565217391304349</v>
      </c>
      <c r="G28" s="13">
        <f t="shared" si="3"/>
        <v>0.13926940639269406</v>
      </c>
    </row>
    <row r="29" spans="1:8" s="31" customFormat="1">
      <c r="A29" s="28">
        <v>3.3333333333333335</v>
      </c>
      <c r="B29" s="13">
        <f t="shared" si="3"/>
        <v>0.12334390744541893</v>
      </c>
      <c r="C29" s="13">
        <f t="shared" si="3"/>
        <v>0.10426540284360189</v>
      </c>
      <c r="D29" s="13">
        <f t="shared" si="3"/>
        <v>0.12945914844649023</v>
      </c>
      <c r="E29" s="13">
        <f t="shared" si="3"/>
        <v>0.11359404096834265</v>
      </c>
      <c r="F29" s="13">
        <f t="shared" si="3"/>
        <v>0.12608695652173912</v>
      </c>
      <c r="G29" s="13">
        <f t="shared" si="3"/>
        <v>0.14611872146118721</v>
      </c>
    </row>
    <row r="30" spans="1:8" s="31" customFormat="1">
      <c r="A30" s="28">
        <v>3.6666666666666665</v>
      </c>
      <c r="B30" s="13">
        <f t="shared" si="3"/>
        <v>7.2961373390557943E-2</v>
      </c>
      <c r="C30" s="13">
        <f t="shared" si="3"/>
        <v>8.2938388625592413E-2</v>
      </c>
      <c r="D30" s="13">
        <f t="shared" si="3"/>
        <v>7.4798619102416572E-2</v>
      </c>
      <c r="E30" s="13">
        <f t="shared" si="3"/>
        <v>6.4556176288019865E-2</v>
      </c>
      <c r="F30" s="13">
        <f t="shared" si="3"/>
        <v>7.91304347826087E-2</v>
      </c>
      <c r="G30" s="13">
        <f t="shared" si="3"/>
        <v>7.0776255707762553E-2</v>
      </c>
    </row>
    <row r="31" spans="1:8" s="31" customFormat="1">
      <c r="A31" s="27">
        <v>4</v>
      </c>
      <c r="B31" s="13">
        <f t="shared" si="3"/>
        <v>4.9449524164956148E-2</v>
      </c>
      <c r="C31" s="13">
        <f t="shared" si="3"/>
        <v>1.8957345971563982E-2</v>
      </c>
      <c r="D31" s="13">
        <f t="shared" si="3"/>
        <v>5.7537399309551207E-2</v>
      </c>
      <c r="E31" s="13">
        <f t="shared" si="3"/>
        <v>4.2209807572936062E-2</v>
      </c>
      <c r="F31" s="13">
        <f t="shared" si="3"/>
        <v>5.9130434782608696E-2</v>
      </c>
      <c r="G31" s="13">
        <f t="shared" si="3"/>
        <v>4.7945205479452052E-2</v>
      </c>
    </row>
    <row r="32" spans="1:8" s="31" customFormat="1">
      <c r="A32" s="28">
        <v>4.333333333333333</v>
      </c>
      <c r="B32" s="13">
        <f t="shared" si="3"/>
        <v>3.1349132300802392E-2</v>
      </c>
      <c r="C32" s="13">
        <f t="shared" si="3"/>
        <v>1.4218009478672985E-2</v>
      </c>
      <c r="D32" s="13">
        <f t="shared" si="3"/>
        <v>3.4522439585730723E-2</v>
      </c>
      <c r="E32" s="13">
        <f t="shared" si="3"/>
        <v>3.165735567970205E-2</v>
      </c>
      <c r="F32" s="13">
        <f t="shared" si="3"/>
        <v>3.6521739130434785E-2</v>
      </c>
      <c r="G32" s="13">
        <f t="shared" si="3"/>
        <v>2.0547945205479451E-2</v>
      </c>
    </row>
    <row r="33" spans="1:23" s="31" customFormat="1">
      <c r="A33" s="28">
        <v>4.666666666666667</v>
      </c>
      <c r="B33" s="13">
        <f t="shared" si="3"/>
        <v>1.6980779996267962E-2</v>
      </c>
      <c r="C33" s="13">
        <f t="shared" si="3"/>
        <v>9.4786729857819912E-3</v>
      </c>
      <c r="D33" s="13">
        <f t="shared" si="3"/>
        <v>2.3014959723820484E-2</v>
      </c>
      <c r="E33" s="13">
        <f t="shared" si="3"/>
        <v>1.4276846679081317E-2</v>
      </c>
      <c r="F33" s="13">
        <f t="shared" si="3"/>
        <v>1.2173913043478261E-2</v>
      </c>
      <c r="G33" s="13">
        <f t="shared" si="3"/>
        <v>2.2831050228310501E-2</v>
      </c>
    </row>
    <row r="34" spans="1:23" s="31" customFormat="1">
      <c r="A34" s="29">
        <v>5</v>
      </c>
      <c r="B34" s="13">
        <f t="shared" si="3"/>
        <v>6.7176712073147979E-3</v>
      </c>
      <c r="C34" s="120"/>
      <c r="D34" s="13">
        <f t="shared" si="3"/>
        <v>9.2059838895281933E-3</v>
      </c>
      <c r="E34" s="13">
        <f t="shared" si="3"/>
        <v>6.2073246430788334E-3</v>
      </c>
      <c r="F34" s="13">
        <f t="shared" si="3"/>
        <v>4.3478260869565218E-3</v>
      </c>
      <c r="G34" s="13">
        <f t="shared" si="3"/>
        <v>1.1415525114155251E-2</v>
      </c>
    </row>
    <row r="35" spans="1:23" s="31" customFormat="1"/>
    <row r="36" spans="1:23" s="31" customFormat="1">
      <c r="K36" s="134" t="s">
        <v>87</v>
      </c>
      <c r="L36" s="134"/>
      <c r="M36" s="134"/>
      <c r="N36" s="134"/>
    </row>
    <row r="37" spans="1:23" s="31" customFormat="1">
      <c r="B37" s="11" t="s">
        <v>11</v>
      </c>
      <c r="C37" s="11" t="s">
        <v>21</v>
      </c>
      <c r="D37" s="11" t="s">
        <v>20</v>
      </c>
      <c r="E37" s="11" t="s">
        <v>19</v>
      </c>
      <c r="F37" s="11" t="s">
        <v>26</v>
      </c>
      <c r="G37" s="11" t="s">
        <v>17</v>
      </c>
    </row>
    <row r="38" spans="1:23" s="31" customFormat="1" ht="15" customHeight="1">
      <c r="A38" s="22" t="s">
        <v>33</v>
      </c>
      <c r="B38" s="2">
        <f>B5+B6+B7</f>
        <v>954</v>
      </c>
      <c r="C38" s="2">
        <f t="shared" ref="C38:G38" si="4">C5+C6+C7</f>
        <v>58</v>
      </c>
      <c r="D38" s="2">
        <f t="shared" si="4"/>
        <v>299</v>
      </c>
      <c r="E38" s="2">
        <f t="shared" si="4"/>
        <v>333</v>
      </c>
      <c r="F38" s="2">
        <f t="shared" si="4"/>
        <v>185</v>
      </c>
      <c r="G38" s="2">
        <f t="shared" si="4"/>
        <v>79</v>
      </c>
      <c r="H38" s="31">
        <f>SUM(C38:G38)</f>
        <v>954</v>
      </c>
      <c r="K38" s="138" t="s">
        <v>123</v>
      </c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</row>
    <row r="39" spans="1:23" s="31" customFormat="1">
      <c r="A39" s="22" t="s">
        <v>34</v>
      </c>
      <c r="B39" s="2">
        <f>B8+B9+B10</f>
        <v>2126</v>
      </c>
      <c r="C39" s="2">
        <f t="shared" ref="C39:G39" si="5">C8+C9+C10</f>
        <v>209</v>
      </c>
      <c r="D39" s="2">
        <f t="shared" si="5"/>
        <v>650</v>
      </c>
      <c r="E39" s="2">
        <f t="shared" si="5"/>
        <v>642</v>
      </c>
      <c r="F39" s="2">
        <f t="shared" si="5"/>
        <v>467</v>
      </c>
      <c r="G39" s="2">
        <f t="shared" si="5"/>
        <v>158</v>
      </c>
      <c r="H39" s="31">
        <f>SUM(C39:G39)</f>
        <v>2126</v>
      </c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</row>
    <row r="40" spans="1:23" s="31" customFormat="1">
      <c r="A40" s="22" t="s">
        <v>35</v>
      </c>
      <c r="B40" s="2">
        <f>B11+B12+B13</f>
        <v>1719</v>
      </c>
      <c r="C40" s="2">
        <f t="shared" ref="C40:G40" si="6">C11+C12+C13</f>
        <v>137</v>
      </c>
      <c r="D40" s="2">
        <f t="shared" si="6"/>
        <v>573</v>
      </c>
      <c r="E40" s="2">
        <f t="shared" si="6"/>
        <v>484</v>
      </c>
      <c r="F40" s="2">
        <f t="shared" si="6"/>
        <v>369</v>
      </c>
      <c r="G40" s="2">
        <f t="shared" si="6"/>
        <v>156</v>
      </c>
      <c r="H40" s="31">
        <f>SUM(C40:G40)</f>
        <v>1719</v>
      </c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</row>
    <row r="41" spans="1:23" s="31" customFormat="1">
      <c r="A41" s="22" t="s">
        <v>36</v>
      </c>
      <c r="B41" s="2">
        <f>B14+B15+B16</f>
        <v>524</v>
      </c>
      <c r="C41" s="2">
        <f t="shared" ref="C41:G41" si="7">C14+C15+C16</f>
        <v>18</v>
      </c>
      <c r="D41" s="2">
        <f t="shared" si="7"/>
        <v>200</v>
      </c>
      <c r="E41" s="2">
        <f t="shared" si="7"/>
        <v>142</v>
      </c>
      <c r="F41" s="2">
        <f t="shared" si="7"/>
        <v>124</v>
      </c>
      <c r="G41" s="2">
        <f t="shared" si="7"/>
        <v>40</v>
      </c>
      <c r="H41" s="31">
        <f>SUM(C41:G41)</f>
        <v>524</v>
      </c>
      <c r="I41" s="31">
        <f>H41+H42</f>
        <v>560</v>
      </c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</row>
    <row r="42" spans="1:23" s="31" customFormat="1">
      <c r="A42" s="30">
        <v>5</v>
      </c>
      <c r="B42" s="2">
        <f>B17</f>
        <v>36</v>
      </c>
      <c r="C42" s="2">
        <f t="shared" ref="C42:G42" si="8">C17</f>
        <v>0</v>
      </c>
      <c r="D42" s="2">
        <f t="shared" si="8"/>
        <v>16</v>
      </c>
      <c r="E42" s="2">
        <f t="shared" si="8"/>
        <v>10</v>
      </c>
      <c r="F42" s="2">
        <f t="shared" si="8"/>
        <v>5</v>
      </c>
      <c r="G42" s="2">
        <f t="shared" si="8"/>
        <v>5</v>
      </c>
      <c r="H42" s="31">
        <f>SUM(C42:G42)</f>
        <v>36</v>
      </c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</row>
    <row r="43" spans="1:23" s="31" customFormat="1"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</row>
    <row r="44" spans="1:23" s="31" customFormat="1">
      <c r="B44" s="31">
        <f t="shared" ref="B44:G44" si="9">SUM(B38:B43)</f>
        <v>5359</v>
      </c>
      <c r="C44" s="31">
        <f t="shared" si="9"/>
        <v>422</v>
      </c>
      <c r="D44" s="31">
        <f t="shared" si="9"/>
        <v>1738</v>
      </c>
      <c r="E44" s="31">
        <f t="shared" si="9"/>
        <v>1611</v>
      </c>
      <c r="F44" s="31">
        <f t="shared" si="9"/>
        <v>1150</v>
      </c>
      <c r="G44" s="31">
        <f t="shared" si="9"/>
        <v>438</v>
      </c>
      <c r="H44" s="31">
        <f>SUM(C44:G44)</f>
        <v>5359</v>
      </c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</row>
    <row r="45" spans="1:23" s="31" customFormat="1"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</row>
    <row r="46" spans="1:23" s="31" customFormat="1"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</row>
    <row r="47" spans="1:23" s="31" customFormat="1">
      <c r="A47" s="9"/>
      <c r="B47" s="11" t="s">
        <v>11</v>
      </c>
      <c r="C47" s="17" t="s">
        <v>21</v>
      </c>
      <c r="D47" s="17" t="s">
        <v>20</v>
      </c>
      <c r="E47" s="17" t="s">
        <v>19</v>
      </c>
      <c r="F47" s="24" t="s">
        <v>18</v>
      </c>
      <c r="G47" s="24" t="s">
        <v>17</v>
      </c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</row>
    <row r="48" spans="1:23" s="31" customFormat="1">
      <c r="A48" s="22" t="s">
        <v>33</v>
      </c>
      <c r="B48" s="13">
        <f>B38/B$44</f>
        <v>0.17801828699384215</v>
      </c>
      <c r="C48" s="13">
        <f t="shared" ref="C48:G48" si="10">C38/C$44</f>
        <v>0.13744075829383887</v>
      </c>
      <c r="D48" s="13">
        <f t="shared" si="10"/>
        <v>0.17203682393555811</v>
      </c>
      <c r="E48" s="13">
        <f t="shared" si="10"/>
        <v>0.20670391061452514</v>
      </c>
      <c r="F48" s="13">
        <f t="shared" si="10"/>
        <v>0.16086956521739129</v>
      </c>
      <c r="G48" s="13">
        <f t="shared" si="10"/>
        <v>0.18036529680365296</v>
      </c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</row>
    <row r="49" spans="1:23" s="31" customFormat="1">
      <c r="A49" s="22" t="s">
        <v>34</v>
      </c>
      <c r="B49" s="13">
        <f>B39/B$44</f>
        <v>0.39671580518753496</v>
      </c>
      <c r="C49" s="13">
        <f t="shared" ref="B49:G52" si="11">C39/C$44</f>
        <v>0.49526066350710901</v>
      </c>
      <c r="D49" s="13">
        <f t="shared" si="11"/>
        <v>0.37399309551208287</v>
      </c>
      <c r="E49" s="13">
        <f t="shared" si="11"/>
        <v>0.3985102420856611</v>
      </c>
      <c r="F49" s="13">
        <f t="shared" si="11"/>
        <v>0.40608695652173915</v>
      </c>
      <c r="G49" s="13">
        <f t="shared" si="11"/>
        <v>0.36073059360730592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31" customFormat="1">
      <c r="A50" s="22" t="s">
        <v>35</v>
      </c>
      <c r="B50" s="13">
        <f t="shared" si="11"/>
        <v>0.32076880014928161</v>
      </c>
      <c r="C50" s="13">
        <f t="shared" si="11"/>
        <v>0.3246445497630332</v>
      </c>
      <c r="D50" s="13">
        <f t="shared" si="11"/>
        <v>0.32968929804372843</v>
      </c>
      <c r="E50" s="13">
        <f t="shared" si="11"/>
        <v>0.30043451272501553</v>
      </c>
      <c r="F50" s="13">
        <f t="shared" si="11"/>
        <v>0.32086956521739129</v>
      </c>
      <c r="G50" s="13">
        <f t="shared" si="11"/>
        <v>0.35616438356164382</v>
      </c>
      <c r="H50" s="14"/>
      <c r="K50" s="126" t="s">
        <v>124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s="31" customFormat="1">
      <c r="A51" s="22" t="s">
        <v>36</v>
      </c>
      <c r="B51" s="13">
        <f t="shared" si="11"/>
        <v>9.7779436462026498E-2</v>
      </c>
      <c r="C51" s="13">
        <f t="shared" si="11"/>
        <v>4.2654028436018961E-2</v>
      </c>
      <c r="D51" s="13">
        <f t="shared" si="11"/>
        <v>0.11507479861910241</v>
      </c>
      <c r="E51" s="13">
        <f t="shared" si="11"/>
        <v>8.8144009931719433E-2</v>
      </c>
      <c r="F51" s="13">
        <f t="shared" si="11"/>
        <v>0.10782608695652174</v>
      </c>
      <c r="G51" s="13">
        <f t="shared" si="11"/>
        <v>9.1324200913242004E-2</v>
      </c>
      <c r="I51" s="14">
        <f>B48+B49+B50</f>
        <v>0.89550289233065872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31" customFormat="1">
      <c r="A52" s="30">
        <v>5</v>
      </c>
      <c r="B52" s="13">
        <f t="shared" si="11"/>
        <v>6.7176712073147979E-3</v>
      </c>
      <c r="C52" s="13">
        <f t="shared" si="11"/>
        <v>0</v>
      </c>
      <c r="D52" s="13">
        <f t="shared" si="11"/>
        <v>9.2059838895281933E-3</v>
      </c>
      <c r="E52" s="13">
        <f t="shared" si="11"/>
        <v>6.2073246430788334E-3</v>
      </c>
      <c r="F52" s="13">
        <f t="shared" si="11"/>
        <v>4.3478260869565218E-3</v>
      </c>
      <c r="G52" s="13">
        <f t="shared" si="11"/>
        <v>1.1415525114155251E-2</v>
      </c>
      <c r="H52" s="14">
        <f>B52+B51</f>
        <v>0.1044971076693413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s="31" customFormat="1">
      <c r="A53" s="5"/>
      <c r="B53" s="23">
        <f>SUBTOTAL(9,B48:B52)</f>
        <v>1</v>
      </c>
      <c r="C53" s="23">
        <f t="shared" ref="C53:G53" si="12">SUBTOTAL(9,C48:C52)</f>
        <v>1.0000000000000002</v>
      </c>
      <c r="D53" s="23">
        <f t="shared" si="12"/>
        <v>1</v>
      </c>
      <c r="E53" s="23">
        <f t="shared" si="12"/>
        <v>1</v>
      </c>
      <c r="F53" s="23">
        <f t="shared" si="12"/>
        <v>1</v>
      </c>
      <c r="G53" s="23">
        <f t="shared" si="12"/>
        <v>0.99999999999999989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s="31" customFormat="1"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3" s="31" customFormat="1"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3" s="31" customFormat="1"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</sheetData>
  <mergeCells count="3">
    <mergeCell ref="A1:O1"/>
    <mergeCell ref="K36:N36"/>
    <mergeCell ref="K38:W48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57"/>
  <sheetViews>
    <sheetView topLeftCell="A16" workbookViewId="0">
      <selection activeCell="F62" sqref="F62"/>
    </sheetView>
  </sheetViews>
  <sheetFormatPr defaultRowHeight="15"/>
  <cols>
    <col min="1" max="1" width="7.42578125" customWidth="1"/>
    <col min="2" max="2" width="12.28515625" customWidth="1"/>
    <col min="3" max="3" width="13" customWidth="1"/>
    <col min="4" max="4" width="11.7109375" customWidth="1"/>
    <col min="5" max="5" width="10.7109375" customWidth="1"/>
    <col min="6" max="6" width="12.5703125" bestFit="1" customWidth="1"/>
    <col min="7" max="8" width="5.5703125" bestFit="1" customWidth="1"/>
    <col min="9" max="9" width="6.140625" bestFit="1" customWidth="1"/>
    <col min="10" max="10" width="5.5703125" bestFit="1" customWidth="1"/>
    <col min="11" max="11" width="10.42578125" customWidth="1"/>
    <col min="12" max="12" width="12" customWidth="1"/>
    <col min="15" max="15" width="11.140625" customWidth="1"/>
  </cols>
  <sheetData>
    <row r="1" spans="1:15">
      <c r="A1" s="139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4" spans="1:15">
      <c r="A4" s="10"/>
      <c r="B4" s="114" t="s">
        <v>70</v>
      </c>
      <c r="C4" s="114" t="s">
        <v>71</v>
      </c>
      <c r="D4" s="114" t="s">
        <v>72</v>
      </c>
      <c r="E4" s="114" t="s">
        <v>73</v>
      </c>
      <c r="F4" s="114" t="s">
        <v>74</v>
      </c>
    </row>
    <row r="5" spans="1:15">
      <c r="A5" s="115" t="s">
        <v>49</v>
      </c>
      <c r="B5" s="110">
        <v>114</v>
      </c>
      <c r="C5" s="110">
        <v>17</v>
      </c>
      <c r="D5" s="110">
        <v>2</v>
      </c>
      <c r="E5" s="110">
        <v>1</v>
      </c>
      <c r="F5" s="111">
        <v>0</v>
      </c>
      <c r="G5" s="71">
        <f>SUM(B5:F5)</f>
        <v>134</v>
      </c>
    </row>
    <row r="6" spans="1:15">
      <c r="A6" s="115" t="s">
        <v>50</v>
      </c>
      <c r="B6" s="110">
        <v>255</v>
      </c>
      <c r="C6" s="110">
        <v>54</v>
      </c>
      <c r="D6" s="110">
        <v>8</v>
      </c>
      <c r="E6" s="110">
        <v>3</v>
      </c>
      <c r="F6" s="111">
        <v>0</v>
      </c>
      <c r="G6" s="71">
        <f t="shared" ref="G6:G17" si="0">SUM(B6:F6)</f>
        <v>320</v>
      </c>
    </row>
    <row r="7" spans="1:15">
      <c r="A7" s="115" t="s">
        <v>51</v>
      </c>
      <c r="B7" s="110">
        <v>393</v>
      </c>
      <c r="C7" s="110">
        <v>90</v>
      </c>
      <c r="D7" s="110">
        <v>9</v>
      </c>
      <c r="E7" s="110">
        <v>8</v>
      </c>
      <c r="F7" s="111">
        <v>0</v>
      </c>
      <c r="G7" s="71">
        <f t="shared" si="0"/>
        <v>500</v>
      </c>
    </row>
    <row r="8" spans="1:15">
      <c r="A8" s="115" t="s">
        <v>52</v>
      </c>
      <c r="B8" s="110">
        <v>536</v>
      </c>
      <c r="C8" s="110">
        <v>91</v>
      </c>
      <c r="D8" s="110">
        <v>33</v>
      </c>
      <c r="E8" s="110">
        <v>20</v>
      </c>
      <c r="F8" s="111">
        <v>0</v>
      </c>
      <c r="G8" s="71">
        <f t="shared" si="0"/>
        <v>680</v>
      </c>
    </row>
    <row r="9" spans="1:15">
      <c r="A9" s="115" t="s">
        <v>53</v>
      </c>
      <c r="B9" s="110">
        <v>503</v>
      </c>
      <c r="C9" s="110">
        <v>140</v>
      </c>
      <c r="D9" s="110">
        <v>32</v>
      </c>
      <c r="E9" s="110">
        <v>19</v>
      </c>
      <c r="F9" s="111">
        <v>0</v>
      </c>
      <c r="G9" s="71">
        <f t="shared" si="0"/>
        <v>694</v>
      </c>
    </row>
    <row r="10" spans="1:15">
      <c r="A10" s="115" t="s">
        <v>54</v>
      </c>
      <c r="B10" s="110">
        <v>535</v>
      </c>
      <c r="C10" s="110">
        <v>154</v>
      </c>
      <c r="D10" s="110">
        <v>45</v>
      </c>
      <c r="E10" s="110">
        <v>17</v>
      </c>
      <c r="F10" s="110">
        <v>1</v>
      </c>
      <c r="G10" s="71">
        <f t="shared" si="0"/>
        <v>752</v>
      </c>
    </row>
    <row r="11" spans="1:15">
      <c r="A11" s="115" t="s">
        <v>55</v>
      </c>
      <c r="B11" s="110">
        <v>454</v>
      </c>
      <c r="C11" s="110">
        <v>131</v>
      </c>
      <c r="D11" s="110">
        <v>52</v>
      </c>
      <c r="E11" s="110">
        <v>30</v>
      </c>
      <c r="F11" s="111">
        <v>0</v>
      </c>
      <c r="G11" s="71">
        <f t="shared" si="0"/>
        <v>667</v>
      </c>
    </row>
    <row r="12" spans="1:15">
      <c r="A12" s="115" t="s">
        <v>56</v>
      </c>
      <c r="B12" s="110">
        <v>416</v>
      </c>
      <c r="C12" s="110">
        <v>138</v>
      </c>
      <c r="D12" s="110">
        <v>58</v>
      </c>
      <c r="E12" s="110">
        <v>47</v>
      </c>
      <c r="F12" s="110">
        <v>2</v>
      </c>
      <c r="G12" s="71">
        <f t="shared" si="0"/>
        <v>661</v>
      </c>
    </row>
    <row r="13" spans="1:15">
      <c r="A13" s="115" t="s">
        <v>57</v>
      </c>
      <c r="B13" s="110">
        <v>235</v>
      </c>
      <c r="C13" s="110">
        <v>83</v>
      </c>
      <c r="D13" s="110">
        <v>24</v>
      </c>
      <c r="E13" s="110">
        <v>46</v>
      </c>
      <c r="F13" s="110">
        <v>3</v>
      </c>
      <c r="G13" s="71">
        <f t="shared" si="0"/>
        <v>391</v>
      </c>
    </row>
    <row r="14" spans="1:15">
      <c r="A14" s="115" t="s">
        <v>58</v>
      </c>
      <c r="B14" s="110">
        <v>165</v>
      </c>
      <c r="C14" s="110">
        <v>48</v>
      </c>
      <c r="D14" s="110">
        <v>26</v>
      </c>
      <c r="E14" s="110">
        <v>24</v>
      </c>
      <c r="F14" s="110">
        <v>2</v>
      </c>
      <c r="G14" s="71">
        <f t="shared" si="0"/>
        <v>265</v>
      </c>
    </row>
    <row r="15" spans="1:15">
      <c r="A15" s="115" t="s">
        <v>59</v>
      </c>
      <c r="B15" s="110">
        <v>88</v>
      </c>
      <c r="C15" s="110">
        <v>40</v>
      </c>
      <c r="D15" s="110">
        <v>21</v>
      </c>
      <c r="E15" s="110">
        <v>18</v>
      </c>
      <c r="F15" s="110">
        <v>1</v>
      </c>
      <c r="G15" s="71">
        <f t="shared" si="0"/>
        <v>168</v>
      </c>
    </row>
    <row r="16" spans="1:15">
      <c r="A16" s="115" t="s">
        <v>60</v>
      </c>
      <c r="B16" s="110">
        <v>41</v>
      </c>
      <c r="C16" s="110">
        <v>21</v>
      </c>
      <c r="D16" s="110">
        <v>7</v>
      </c>
      <c r="E16" s="110">
        <v>18</v>
      </c>
      <c r="F16" s="110">
        <v>4</v>
      </c>
      <c r="G16" s="71">
        <f t="shared" si="0"/>
        <v>91</v>
      </c>
    </row>
    <row r="17" spans="1:7">
      <c r="A17" s="115" t="s">
        <v>61</v>
      </c>
      <c r="B17" s="110">
        <v>9</v>
      </c>
      <c r="C17" s="110">
        <v>7</v>
      </c>
      <c r="D17" s="110">
        <v>4</v>
      </c>
      <c r="E17" s="110">
        <v>13</v>
      </c>
      <c r="F17" s="110">
        <v>3</v>
      </c>
      <c r="G17" s="71">
        <f t="shared" si="0"/>
        <v>36</v>
      </c>
    </row>
    <row r="18" spans="1:7">
      <c r="G18" s="71">
        <f>SUM(G5:G17)</f>
        <v>5359</v>
      </c>
    </row>
    <row r="19" spans="1:7">
      <c r="A19" s="31"/>
      <c r="B19" s="71">
        <f>SUM(B5:B18)</f>
        <v>3744</v>
      </c>
      <c r="C19" s="71">
        <f t="shared" ref="C19:F19" si="1">SUM(C5:C18)</f>
        <v>1014</v>
      </c>
      <c r="D19" s="71">
        <f t="shared" si="1"/>
        <v>321</v>
      </c>
      <c r="E19" s="71">
        <f t="shared" si="1"/>
        <v>264</v>
      </c>
      <c r="F19" s="71">
        <f t="shared" si="1"/>
        <v>16</v>
      </c>
      <c r="G19" s="71">
        <f>SUM(B19:F19)</f>
        <v>5359</v>
      </c>
    </row>
    <row r="21" spans="1:7" s="31" customFormat="1"/>
    <row r="22" spans="1:7" s="31" customFormat="1">
      <c r="A22" s="109"/>
      <c r="B22" s="114" t="s">
        <v>70</v>
      </c>
      <c r="C22" s="114" t="s">
        <v>71</v>
      </c>
      <c r="D22" s="114" t="s">
        <v>72</v>
      </c>
      <c r="E22" s="114" t="s">
        <v>73</v>
      </c>
      <c r="F22" s="114" t="s">
        <v>74</v>
      </c>
    </row>
    <row r="23" spans="1:7" s="31" customFormat="1">
      <c r="A23" s="115" t="s">
        <v>49</v>
      </c>
      <c r="B23" s="116">
        <f>B5/B$19</f>
        <v>3.0448717948717948E-2</v>
      </c>
      <c r="C23" s="116">
        <f t="shared" ref="C23:D23" si="2">C5/C$19</f>
        <v>1.6765285996055226E-2</v>
      </c>
      <c r="D23" s="116">
        <f t="shared" si="2"/>
        <v>6.2305295950155761E-3</v>
      </c>
      <c r="E23" s="116">
        <f>E5/E$19</f>
        <v>3.787878787878788E-3</v>
      </c>
      <c r="F23" s="116"/>
    </row>
    <row r="24" spans="1:7" s="31" customFormat="1">
      <c r="A24" s="115" t="s">
        <v>50</v>
      </c>
      <c r="B24" s="116">
        <f t="shared" ref="B24:F35" si="3">B6/B$19</f>
        <v>6.8108974358974353E-2</v>
      </c>
      <c r="C24" s="116">
        <f t="shared" si="3"/>
        <v>5.3254437869822487E-2</v>
      </c>
      <c r="D24" s="116">
        <f t="shared" si="3"/>
        <v>2.4922118380062305E-2</v>
      </c>
      <c r="E24" s="116">
        <f t="shared" si="3"/>
        <v>1.1363636363636364E-2</v>
      </c>
      <c r="F24" s="116"/>
    </row>
    <row r="25" spans="1:7" s="31" customFormat="1">
      <c r="A25" s="115" t="s">
        <v>51</v>
      </c>
      <c r="B25" s="116">
        <f t="shared" si="3"/>
        <v>0.10496794871794872</v>
      </c>
      <c r="C25" s="116">
        <f t="shared" si="3"/>
        <v>8.8757396449704137E-2</v>
      </c>
      <c r="D25" s="116">
        <f t="shared" si="3"/>
        <v>2.8037383177570093E-2</v>
      </c>
      <c r="E25" s="116">
        <f t="shared" si="3"/>
        <v>3.0303030303030304E-2</v>
      </c>
      <c r="F25" s="116"/>
    </row>
    <row r="26" spans="1:7" s="31" customFormat="1">
      <c r="A26" s="115" t="s">
        <v>52</v>
      </c>
      <c r="B26" s="116">
        <f t="shared" si="3"/>
        <v>0.14316239316239315</v>
      </c>
      <c r="C26" s="116">
        <f t="shared" si="3"/>
        <v>8.9743589743589744E-2</v>
      </c>
      <c r="D26" s="116">
        <f t="shared" si="3"/>
        <v>0.10280373831775701</v>
      </c>
      <c r="E26" s="116">
        <f t="shared" si="3"/>
        <v>7.575757575757576E-2</v>
      </c>
      <c r="F26" s="116"/>
    </row>
    <row r="27" spans="1:7" s="31" customFormat="1">
      <c r="A27" s="115" t="s">
        <v>53</v>
      </c>
      <c r="B27" s="116">
        <f t="shared" si="3"/>
        <v>0.13434829059829059</v>
      </c>
      <c r="C27" s="116">
        <f t="shared" si="3"/>
        <v>0.13806706114398423</v>
      </c>
      <c r="D27" s="116">
        <f t="shared" si="3"/>
        <v>9.9688473520249218E-2</v>
      </c>
      <c r="E27" s="116">
        <f t="shared" si="3"/>
        <v>7.1969696969696975E-2</v>
      </c>
      <c r="F27" s="116"/>
    </row>
    <row r="28" spans="1:7" s="31" customFormat="1">
      <c r="A28" s="115" t="s">
        <v>54</v>
      </c>
      <c r="B28" s="116">
        <f t="shared" si="3"/>
        <v>0.14289529914529914</v>
      </c>
      <c r="C28" s="116">
        <f t="shared" si="3"/>
        <v>0.15187376725838264</v>
      </c>
      <c r="D28" s="116">
        <f t="shared" si="3"/>
        <v>0.14018691588785046</v>
      </c>
      <c r="E28" s="116">
        <f t="shared" si="3"/>
        <v>6.4393939393939392E-2</v>
      </c>
      <c r="F28" s="116">
        <f t="shared" si="3"/>
        <v>6.25E-2</v>
      </c>
    </row>
    <row r="29" spans="1:7">
      <c r="A29" s="115" t="s">
        <v>55</v>
      </c>
      <c r="B29" s="116">
        <f t="shared" si="3"/>
        <v>0.12126068376068376</v>
      </c>
      <c r="C29" s="116">
        <f t="shared" si="3"/>
        <v>0.1291913214990138</v>
      </c>
      <c r="D29" s="116">
        <f t="shared" si="3"/>
        <v>0.16199376947040497</v>
      </c>
      <c r="E29" s="116">
        <f t="shared" si="3"/>
        <v>0.11363636363636363</v>
      </c>
      <c r="F29" s="116"/>
    </row>
    <row r="30" spans="1:7">
      <c r="A30" s="115" t="s">
        <v>56</v>
      </c>
      <c r="B30" s="116">
        <f t="shared" si="3"/>
        <v>0.1111111111111111</v>
      </c>
      <c r="C30" s="116">
        <f t="shared" si="3"/>
        <v>0.13609467455621302</v>
      </c>
      <c r="D30" s="116">
        <f t="shared" si="3"/>
        <v>0.18068535825545171</v>
      </c>
      <c r="E30" s="116">
        <f t="shared" si="3"/>
        <v>0.17803030303030304</v>
      </c>
      <c r="F30" s="116">
        <f t="shared" si="3"/>
        <v>0.125</v>
      </c>
    </row>
    <row r="31" spans="1:7">
      <c r="A31" s="115" t="s">
        <v>57</v>
      </c>
      <c r="B31" s="116">
        <f t="shared" si="3"/>
        <v>6.2767094017094016E-2</v>
      </c>
      <c r="C31" s="116">
        <f t="shared" si="3"/>
        <v>8.1854043392504933E-2</v>
      </c>
      <c r="D31" s="116">
        <f t="shared" si="3"/>
        <v>7.476635514018691E-2</v>
      </c>
      <c r="E31" s="116">
        <f t="shared" si="3"/>
        <v>0.17424242424242425</v>
      </c>
      <c r="F31" s="116">
        <f t="shared" si="3"/>
        <v>0.1875</v>
      </c>
    </row>
    <row r="32" spans="1:7">
      <c r="A32" s="115" t="s">
        <v>58</v>
      </c>
      <c r="B32" s="116">
        <f t="shared" si="3"/>
        <v>4.4070512820512824E-2</v>
      </c>
      <c r="C32" s="116">
        <f t="shared" si="3"/>
        <v>4.7337278106508875E-2</v>
      </c>
      <c r="D32" s="116">
        <f t="shared" si="3"/>
        <v>8.0996884735202487E-2</v>
      </c>
      <c r="E32" s="116">
        <f t="shared" si="3"/>
        <v>9.0909090909090912E-2</v>
      </c>
      <c r="F32" s="116">
        <f t="shared" si="3"/>
        <v>0.125</v>
      </c>
    </row>
    <row r="33" spans="1:22">
      <c r="A33" s="115" t="s">
        <v>59</v>
      </c>
      <c r="B33" s="116">
        <f t="shared" si="3"/>
        <v>2.3504273504273504E-2</v>
      </c>
      <c r="C33" s="116">
        <f t="shared" si="3"/>
        <v>3.9447731755424063E-2</v>
      </c>
      <c r="D33" s="116">
        <f t="shared" si="3"/>
        <v>6.5420560747663545E-2</v>
      </c>
      <c r="E33" s="116">
        <f t="shared" si="3"/>
        <v>6.8181818181818177E-2</v>
      </c>
      <c r="F33" s="116">
        <f t="shared" si="3"/>
        <v>6.25E-2</v>
      </c>
    </row>
    <row r="34" spans="1:22">
      <c r="A34" s="115" t="s">
        <v>60</v>
      </c>
      <c r="B34" s="116">
        <f t="shared" si="3"/>
        <v>1.09508547008547E-2</v>
      </c>
      <c r="C34" s="116">
        <f t="shared" si="3"/>
        <v>2.0710059171597635E-2</v>
      </c>
      <c r="D34" s="116">
        <f t="shared" si="3"/>
        <v>2.1806853582554516E-2</v>
      </c>
      <c r="E34" s="116">
        <f t="shared" si="3"/>
        <v>6.8181818181818177E-2</v>
      </c>
      <c r="F34" s="116">
        <f t="shared" si="3"/>
        <v>0.25</v>
      </c>
    </row>
    <row r="35" spans="1:22">
      <c r="A35" s="115" t="s">
        <v>61</v>
      </c>
      <c r="B35" s="116">
        <f t="shared" si="3"/>
        <v>2.403846153846154E-3</v>
      </c>
      <c r="C35" s="116">
        <f t="shared" si="3"/>
        <v>6.9033530571992107E-3</v>
      </c>
      <c r="D35" s="116">
        <f t="shared" si="3"/>
        <v>1.2461059190031152E-2</v>
      </c>
      <c r="E35" s="116">
        <f t="shared" si="3"/>
        <v>4.924242424242424E-2</v>
      </c>
      <c r="F35" s="116">
        <f t="shared" si="3"/>
        <v>0.1875</v>
      </c>
    </row>
    <row r="36" spans="1:22" s="31" customFormat="1">
      <c r="A36" s="112"/>
      <c r="B36" s="113"/>
      <c r="C36" s="113"/>
      <c r="D36" s="113"/>
      <c r="E36" s="113"/>
      <c r="F36" s="113"/>
    </row>
    <row r="37" spans="1:22" s="31" customFormat="1">
      <c r="A37" s="112"/>
      <c r="B37" s="117">
        <f>B32+B33+B34+B35</f>
        <v>8.0929487179487197E-2</v>
      </c>
      <c r="C37" s="117">
        <f>C32+C33+C34+C35</f>
        <v>0.11439842209072977</v>
      </c>
      <c r="D37" s="117">
        <f>D32+D33+D34+D35</f>
        <v>0.18068535825545171</v>
      </c>
      <c r="E37" s="117">
        <f>E32+E33+E34+E35</f>
        <v>0.27651515151515149</v>
      </c>
      <c r="F37" s="117">
        <f>F32+F33+F34+F35</f>
        <v>0.625</v>
      </c>
    </row>
    <row r="38" spans="1:22" s="31" customFormat="1">
      <c r="A38" s="112"/>
      <c r="B38" s="113"/>
      <c r="C38" s="113"/>
      <c r="D38" s="113"/>
      <c r="E38" s="113"/>
      <c r="F38" s="113"/>
    </row>
    <row r="39" spans="1:22" s="31" customFormat="1">
      <c r="A39" s="112"/>
      <c r="B39" s="117">
        <f>B23+B24+B25+B26+B27+B28</f>
        <v>0.62393162393162394</v>
      </c>
      <c r="C39" s="117">
        <f>C23+C24+C25+C26+C27+C28</f>
        <v>0.53846153846153844</v>
      </c>
      <c r="D39" s="117">
        <f>D23+D24+D25+D26+D27+D28</f>
        <v>0.40186915887850461</v>
      </c>
      <c r="E39" s="117">
        <f>E23+E24+E25+E26+E27+E28</f>
        <v>0.25757575757575757</v>
      </c>
      <c r="F39" s="117">
        <f>F23+F24+F25+F26+F27+F28</f>
        <v>6.25E-2</v>
      </c>
    </row>
    <row r="40" spans="1:22" s="31" customFormat="1">
      <c r="A40" s="112"/>
      <c r="B40" s="113"/>
      <c r="C40" s="113"/>
      <c r="D40" s="113"/>
      <c r="E40" s="113"/>
      <c r="F40" s="113"/>
    </row>
    <row r="41" spans="1:22" s="31" customFormat="1" ht="15" customHeight="1">
      <c r="A41" s="159" t="s">
        <v>125</v>
      </c>
      <c r="B41" s="159"/>
      <c r="C41" s="159"/>
      <c r="D41" s="159"/>
      <c r="E41" s="159"/>
      <c r="F41" s="159"/>
      <c r="G41" s="159"/>
      <c r="H41" s="159"/>
      <c r="I41" s="159"/>
    </row>
    <row r="42" spans="1:22" s="31" customFormat="1">
      <c r="A42" s="159"/>
      <c r="B42" s="159"/>
      <c r="C42" s="159"/>
      <c r="D42" s="159"/>
      <c r="E42" s="159"/>
      <c r="F42" s="159"/>
      <c r="G42" s="159"/>
      <c r="H42" s="159"/>
      <c r="I42" s="159"/>
    </row>
    <row r="43" spans="1:22" s="31" customFormat="1">
      <c r="A43" s="159"/>
      <c r="B43" s="159"/>
      <c r="C43" s="159"/>
      <c r="D43" s="159"/>
      <c r="E43" s="159"/>
      <c r="F43" s="159"/>
      <c r="G43" s="159"/>
      <c r="H43" s="159"/>
      <c r="I43" s="159"/>
    </row>
    <row r="44" spans="1:22" s="31" customFormat="1">
      <c r="A44" s="159"/>
      <c r="B44" s="159"/>
      <c r="C44" s="159"/>
      <c r="D44" s="159"/>
      <c r="E44" s="159"/>
      <c r="F44" s="159"/>
      <c r="G44" s="159"/>
      <c r="H44" s="159"/>
      <c r="I44" s="159"/>
    </row>
    <row r="45" spans="1:22" s="31" customFormat="1">
      <c r="A45" s="159"/>
      <c r="B45" s="159"/>
      <c r="C45" s="159"/>
      <c r="D45" s="159"/>
      <c r="E45" s="159"/>
      <c r="F45" s="159"/>
      <c r="G45" s="159"/>
      <c r="H45" s="159"/>
      <c r="I45" s="159"/>
      <c r="K45" s="134" t="s">
        <v>87</v>
      </c>
      <c r="L45" s="134"/>
      <c r="M45" s="134"/>
      <c r="N45" s="134"/>
    </row>
    <row r="46" spans="1:22" s="31" customFormat="1">
      <c r="A46" s="159"/>
      <c r="B46" s="159"/>
      <c r="C46" s="159"/>
      <c r="D46" s="159"/>
      <c r="E46" s="159"/>
      <c r="F46" s="159"/>
      <c r="G46" s="159"/>
      <c r="H46" s="159"/>
      <c r="I46" s="159"/>
    </row>
    <row r="47" spans="1:22" s="31" customFormat="1" ht="15" customHeight="1">
      <c r="A47" s="159"/>
      <c r="B47" s="159"/>
      <c r="C47" s="159"/>
      <c r="D47" s="159"/>
      <c r="E47" s="159"/>
      <c r="F47" s="159"/>
      <c r="G47" s="159"/>
      <c r="H47" s="159"/>
      <c r="I47" s="159"/>
      <c r="Q47" s="3"/>
      <c r="R47" s="3"/>
      <c r="S47" s="3"/>
      <c r="T47" s="3"/>
      <c r="U47" s="3"/>
      <c r="V47" s="3"/>
    </row>
    <row r="48" spans="1:22" s="31" customFormat="1">
      <c r="A48" s="159"/>
      <c r="B48" s="159"/>
      <c r="C48" s="159"/>
      <c r="D48" s="159"/>
      <c r="E48" s="159"/>
      <c r="F48" s="159"/>
      <c r="G48" s="159"/>
      <c r="H48" s="159"/>
      <c r="I48" s="159"/>
      <c r="L48" s="126" t="s">
        <v>124</v>
      </c>
      <c r="Q48" s="3"/>
      <c r="R48" s="3"/>
      <c r="S48" s="3"/>
      <c r="T48" s="3"/>
      <c r="U48" s="3"/>
      <c r="V48" s="3"/>
    </row>
    <row r="49" spans="1:22" s="31" customFormat="1">
      <c r="A49" s="159"/>
      <c r="B49" s="159"/>
      <c r="C49" s="159"/>
      <c r="D49" s="159"/>
      <c r="E49" s="159"/>
      <c r="F49" s="159"/>
      <c r="G49" s="159"/>
      <c r="H49" s="159"/>
      <c r="I49" s="159"/>
      <c r="Q49" s="3"/>
      <c r="R49" s="3"/>
      <c r="S49" s="3"/>
      <c r="T49" s="3"/>
      <c r="U49" s="3"/>
      <c r="V49" s="3"/>
    </row>
    <row r="50" spans="1:22" s="31" customFormat="1">
      <c r="A50" s="159"/>
      <c r="B50" s="159"/>
      <c r="C50" s="159"/>
      <c r="D50" s="159"/>
      <c r="E50" s="159"/>
      <c r="F50" s="159"/>
      <c r="G50" s="159"/>
      <c r="H50" s="159"/>
      <c r="I50" s="159"/>
      <c r="Q50" s="3"/>
      <c r="R50" s="3"/>
      <c r="S50" s="3"/>
      <c r="T50" s="3"/>
      <c r="U50" s="3"/>
      <c r="V50" s="3"/>
    </row>
    <row r="51" spans="1:22" s="31" customFormat="1">
      <c r="A51" s="159"/>
      <c r="B51" s="159"/>
      <c r="C51" s="159"/>
      <c r="D51" s="159"/>
      <c r="E51" s="159"/>
      <c r="F51" s="159"/>
      <c r="G51" s="159"/>
      <c r="H51" s="159"/>
      <c r="I51" s="159"/>
      <c r="Q51" s="3"/>
      <c r="R51" s="3"/>
      <c r="S51" s="3"/>
      <c r="T51" s="3"/>
      <c r="U51" s="3"/>
      <c r="V51" s="3"/>
    </row>
    <row r="52" spans="1:22" s="31" customFormat="1">
      <c r="A52" s="159"/>
      <c r="B52" s="159"/>
      <c r="C52" s="159"/>
      <c r="D52" s="159"/>
      <c r="E52" s="159"/>
      <c r="F52" s="159"/>
      <c r="G52" s="159"/>
      <c r="H52" s="159"/>
      <c r="I52" s="159"/>
      <c r="Q52" s="3"/>
      <c r="R52" s="3"/>
      <c r="S52" s="3"/>
      <c r="T52" s="3"/>
      <c r="U52" s="3"/>
      <c r="V52" s="3"/>
    </row>
    <row r="53" spans="1:22" s="31" customFormat="1">
      <c r="A53" s="159"/>
      <c r="B53" s="159"/>
      <c r="C53" s="159"/>
      <c r="D53" s="159"/>
      <c r="E53" s="159"/>
      <c r="F53" s="159"/>
      <c r="G53" s="159"/>
      <c r="H53" s="159"/>
      <c r="I53" s="159"/>
      <c r="Q53" s="3"/>
      <c r="R53" s="3"/>
      <c r="S53" s="3"/>
      <c r="T53" s="3"/>
      <c r="U53" s="3"/>
      <c r="V53" s="3"/>
    </row>
    <row r="54" spans="1:22">
      <c r="A54" s="159"/>
      <c r="B54" s="159"/>
      <c r="C54" s="159"/>
      <c r="D54" s="159"/>
      <c r="E54" s="159"/>
      <c r="F54" s="159"/>
      <c r="G54" s="159"/>
      <c r="H54" s="159"/>
      <c r="I54" s="159"/>
      <c r="Q54" s="3"/>
      <c r="R54" s="3"/>
      <c r="S54" s="3"/>
      <c r="T54" s="3"/>
      <c r="U54" s="3"/>
      <c r="V54" s="3"/>
    </row>
    <row r="55" spans="1:22">
      <c r="A55" s="159"/>
      <c r="B55" s="159"/>
      <c r="C55" s="159"/>
      <c r="D55" s="159"/>
      <c r="E55" s="159"/>
      <c r="F55" s="159"/>
      <c r="G55" s="159"/>
      <c r="H55" s="159"/>
      <c r="I55" s="159"/>
      <c r="Q55" s="3"/>
      <c r="R55" s="3"/>
      <c r="S55" s="3"/>
      <c r="T55" s="3"/>
      <c r="U55" s="3"/>
      <c r="V55" s="3"/>
    </row>
    <row r="56" spans="1:22">
      <c r="Q56" s="3"/>
      <c r="R56" s="3"/>
      <c r="S56" s="3"/>
      <c r="T56" s="3"/>
      <c r="U56" s="3"/>
      <c r="V56" s="3"/>
    </row>
    <row r="57" spans="1:22">
      <c r="Q57" s="3"/>
      <c r="R57" s="3"/>
      <c r="S57" s="3"/>
      <c r="T57" s="3"/>
      <c r="U57" s="3"/>
      <c r="V57" s="3"/>
    </row>
  </sheetData>
  <mergeCells count="3">
    <mergeCell ref="A1:O1"/>
    <mergeCell ref="K45:N45"/>
    <mergeCell ref="A41:I55"/>
  </mergeCells>
  <pageMargins left="0.511811024" right="0.511811024" top="0.78740157499999996" bottom="0.78740157499999996" header="0.31496062000000002" footer="0.31496062000000002"/>
  <ignoredErrors>
    <ignoredError sqref="A5:A17 A23:A3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A32"/>
  <sheetViews>
    <sheetView workbookViewId="0">
      <selection activeCell="M37" sqref="M37"/>
    </sheetView>
  </sheetViews>
  <sheetFormatPr defaultRowHeight="15"/>
  <cols>
    <col min="1" max="1" width="13.85546875" customWidth="1"/>
    <col min="2" max="2" width="9.85546875" customWidth="1"/>
    <col min="3" max="3" width="13.140625" bestFit="1" customWidth="1"/>
    <col min="4" max="4" width="30" customWidth="1"/>
    <col min="5" max="5" width="17.42578125" customWidth="1"/>
    <col min="6" max="6" width="9.28515625" bestFit="1" customWidth="1"/>
    <col min="7" max="7" width="13.140625" bestFit="1" customWidth="1"/>
    <col min="9" max="9" width="9.85546875" customWidth="1"/>
    <col min="10" max="10" width="17.42578125" customWidth="1"/>
    <col min="13" max="14" width="17.42578125" customWidth="1"/>
    <col min="17" max="18" width="17.42578125" customWidth="1"/>
    <col min="21" max="22" width="17.42578125" customWidth="1"/>
    <col min="25" max="26" width="17.42578125" customWidth="1"/>
    <col min="29" max="29" width="17.42578125" customWidth="1"/>
    <col min="30" max="30" width="13.140625" bestFit="1" customWidth="1"/>
  </cols>
  <sheetData>
    <row r="1" spans="1:13">
      <c r="A1" s="136" t="s">
        <v>97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3" ht="18">
      <c r="A2" s="4"/>
      <c r="F2" s="5"/>
    </row>
    <row r="3" spans="1:13">
      <c r="A3" s="10"/>
      <c r="B3" s="11" t="s">
        <v>11</v>
      </c>
      <c r="C3" s="10" t="s">
        <v>21</v>
      </c>
      <c r="D3" s="10" t="s">
        <v>20</v>
      </c>
      <c r="E3" s="10" t="s">
        <v>19</v>
      </c>
      <c r="F3" s="11" t="s">
        <v>18</v>
      </c>
      <c r="G3" s="11" t="s">
        <v>17</v>
      </c>
    </row>
    <row r="4" spans="1:13">
      <c r="A4" s="10" t="s">
        <v>6</v>
      </c>
      <c r="B4" s="18">
        <v>578</v>
      </c>
      <c r="C4" s="18">
        <v>46</v>
      </c>
      <c r="D4" s="18">
        <v>151</v>
      </c>
      <c r="E4" s="18">
        <v>224</v>
      </c>
      <c r="F4" s="18">
        <v>108</v>
      </c>
      <c r="G4" s="18">
        <v>49</v>
      </c>
      <c r="H4" s="21">
        <f>SUM(C4:G4)</f>
        <v>578</v>
      </c>
    </row>
    <row r="5" spans="1:13">
      <c r="A5" s="10" t="s">
        <v>7</v>
      </c>
      <c r="B5" s="18">
        <v>1680</v>
      </c>
      <c r="C5" s="18">
        <v>127</v>
      </c>
      <c r="D5" s="18">
        <v>543</v>
      </c>
      <c r="E5" s="18">
        <v>593</v>
      </c>
      <c r="F5" s="18">
        <v>306</v>
      </c>
      <c r="G5" s="18">
        <v>111</v>
      </c>
      <c r="H5" s="21">
        <f t="shared" ref="H5:H8" si="0">SUM(C5:G5)</f>
        <v>1680</v>
      </c>
    </row>
    <row r="6" spans="1:13">
      <c r="A6" s="10" t="s">
        <v>8</v>
      </c>
      <c r="B6" s="18">
        <v>1868</v>
      </c>
      <c r="C6" s="18">
        <v>159</v>
      </c>
      <c r="D6" s="18">
        <v>666</v>
      </c>
      <c r="E6" s="18">
        <v>625</v>
      </c>
      <c r="F6" s="18">
        <v>337</v>
      </c>
      <c r="G6" s="18">
        <v>81</v>
      </c>
      <c r="H6" s="21">
        <f t="shared" si="0"/>
        <v>1868</v>
      </c>
    </row>
    <row r="7" spans="1:13">
      <c r="A7" s="10" t="s">
        <v>9</v>
      </c>
      <c r="B7" s="18">
        <v>1748</v>
      </c>
      <c r="C7" s="18">
        <v>152</v>
      </c>
      <c r="D7" s="18">
        <v>797</v>
      </c>
      <c r="E7" s="18">
        <v>511</v>
      </c>
      <c r="F7" s="18">
        <v>192</v>
      </c>
      <c r="G7" s="18">
        <v>96</v>
      </c>
      <c r="H7" s="21">
        <f t="shared" si="0"/>
        <v>1748</v>
      </c>
    </row>
    <row r="8" spans="1:13">
      <c r="A8" s="10" t="s">
        <v>10</v>
      </c>
      <c r="B8" s="18">
        <v>2366</v>
      </c>
      <c r="C8" s="18">
        <v>138</v>
      </c>
      <c r="D8" s="18">
        <v>486</v>
      </c>
      <c r="E8" s="18">
        <v>888</v>
      </c>
      <c r="F8" s="18">
        <v>574</v>
      </c>
      <c r="G8" s="18">
        <v>280</v>
      </c>
      <c r="H8" s="21">
        <f t="shared" si="0"/>
        <v>2366</v>
      </c>
    </row>
    <row r="9" spans="1:13" ht="18">
      <c r="A9" s="4"/>
      <c r="B9" s="21">
        <f t="shared" ref="B9:G9" si="1">SUM(B4:B8)</f>
        <v>8240</v>
      </c>
      <c r="C9" s="75">
        <f t="shared" si="1"/>
        <v>622</v>
      </c>
      <c r="D9" s="75">
        <f t="shared" si="1"/>
        <v>2643</v>
      </c>
      <c r="E9" s="75">
        <f t="shared" si="1"/>
        <v>2841</v>
      </c>
      <c r="F9" s="75">
        <f t="shared" si="1"/>
        <v>1517</v>
      </c>
      <c r="G9" s="21">
        <f t="shared" si="1"/>
        <v>617</v>
      </c>
      <c r="H9" s="21"/>
    </row>
    <row r="10" spans="1:13" ht="18">
      <c r="A10" s="4"/>
      <c r="B10" s="21">
        <f>SUM(C10:G10)</f>
        <v>8240</v>
      </c>
      <c r="C10" s="21">
        <v>622</v>
      </c>
      <c r="D10" s="21">
        <v>2643</v>
      </c>
      <c r="E10" s="21">
        <v>2841</v>
      </c>
      <c r="F10" s="75">
        <v>1517</v>
      </c>
      <c r="G10" s="21">
        <v>617</v>
      </c>
      <c r="H10" s="21"/>
    </row>
    <row r="11" spans="1:13" ht="18">
      <c r="A11" s="4"/>
      <c r="F11" s="5"/>
    </row>
    <row r="12" spans="1:13">
      <c r="A12" s="10"/>
      <c r="B12" s="11" t="s">
        <v>11</v>
      </c>
      <c r="C12" s="10" t="s">
        <v>21</v>
      </c>
      <c r="D12" s="10" t="s">
        <v>20</v>
      </c>
      <c r="E12" s="10" t="s">
        <v>19</v>
      </c>
      <c r="F12" s="11" t="s">
        <v>18</v>
      </c>
      <c r="G12" s="11" t="s">
        <v>17</v>
      </c>
    </row>
    <row r="13" spans="1:13">
      <c r="A13" s="10" t="s">
        <v>6</v>
      </c>
      <c r="B13" s="13">
        <v>7.0145631067961164E-2</v>
      </c>
      <c r="C13" s="13">
        <v>7.3954983922829579E-2</v>
      </c>
      <c r="D13" s="13">
        <v>5.7132046916382899E-2</v>
      </c>
      <c r="E13" s="13">
        <v>7.8845476944737772E-2</v>
      </c>
      <c r="F13" s="13">
        <v>7.1193144363876068E-2</v>
      </c>
      <c r="G13" s="13">
        <v>7.9416531604538085E-2</v>
      </c>
    </row>
    <row r="14" spans="1:13">
      <c r="A14" s="10" t="s">
        <v>7</v>
      </c>
      <c r="B14" s="13">
        <v>0.20388349514563106</v>
      </c>
      <c r="C14" s="13">
        <v>0.20418006430868169</v>
      </c>
      <c r="D14" s="13">
        <v>0.20544835414301929</v>
      </c>
      <c r="E14" s="13">
        <v>0.20872932066173883</v>
      </c>
      <c r="F14" s="13">
        <v>0.20171390903098221</v>
      </c>
      <c r="G14" s="13">
        <v>0.17990275526742303</v>
      </c>
    </row>
    <row r="15" spans="1:13">
      <c r="A15" s="10" t="s">
        <v>8</v>
      </c>
      <c r="B15" s="13">
        <v>0.22669902912621359</v>
      </c>
      <c r="C15" s="13">
        <v>0.25562700964630225</v>
      </c>
      <c r="D15" s="13">
        <v>0.25198637911464244</v>
      </c>
      <c r="E15" s="13">
        <v>0.21999296022527279</v>
      </c>
      <c r="F15" s="13">
        <v>0.22214897824653923</v>
      </c>
      <c r="G15" s="13">
        <v>0.1312803889789303</v>
      </c>
    </row>
    <row r="16" spans="1:13">
      <c r="A16" s="10" t="s">
        <v>9</v>
      </c>
      <c r="B16" s="13">
        <v>0.21213592233009709</v>
      </c>
      <c r="C16" s="13">
        <v>0.24437299035369775</v>
      </c>
      <c r="D16" s="13">
        <v>0.30155126749905409</v>
      </c>
      <c r="E16" s="13">
        <v>0.17986624428018302</v>
      </c>
      <c r="F16" s="13">
        <v>0.12656558998022413</v>
      </c>
      <c r="G16" s="13">
        <v>0.15559157212317667</v>
      </c>
    </row>
    <row r="17" spans="1:27">
      <c r="A17" s="10" t="s">
        <v>10</v>
      </c>
      <c r="B17" s="13">
        <v>0.2871359223300971</v>
      </c>
      <c r="C17" s="13">
        <v>0.22186495176848875</v>
      </c>
      <c r="D17" s="13">
        <v>0.18388195232690124</v>
      </c>
      <c r="E17" s="13">
        <v>0.3125659978880676</v>
      </c>
      <c r="F17" s="13">
        <v>0.3783783783783784</v>
      </c>
      <c r="G17" s="13">
        <v>0.45380875202593191</v>
      </c>
    </row>
    <row r="18" spans="1:27" ht="18">
      <c r="A18" s="4"/>
      <c r="B18" s="14">
        <f>SUM(B13:B17)</f>
        <v>1</v>
      </c>
      <c r="C18" s="14">
        <f>SUM(C13:C17)</f>
        <v>1</v>
      </c>
      <c r="D18" s="14">
        <f>SUM(D13:D17)</f>
        <v>1</v>
      </c>
      <c r="E18" s="14">
        <f t="shared" ref="E18" si="2">SUM(E13:E17)</f>
        <v>1</v>
      </c>
      <c r="F18" s="14">
        <f>SUM(F13:F17)</f>
        <v>1</v>
      </c>
      <c r="G18" s="14">
        <f>SUM(G13:G17)</f>
        <v>1</v>
      </c>
    </row>
    <row r="19" spans="1:27" ht="18">
      <c r="A19" s="4"/>
      <c r="B19" s="14"/>
      <c r="C19" s="14"/>
      <c r="D19" s="14"/>
      <c r="E19" s="14"/>
      <c r="F19" s="14"/>
      <c r="G19" s="14"/>
    </row>
    <row r="20" spans="1:27" ht="18" customHeight="1">
      <c r="A20" s="135" t="s">
        <v>101</v>
      </c>
      <c r="B20" s="135"/>
      <c r="C20" s="135"/>
      <c r="D20" s="135"/>
      <c r="E20" s="135"/>
      <c r="F20" s="135"/>
      <c r="G20" s="135"/>
    </row>
    <row r="21" spans="1:27" ht="18" customHeight="1">
      <c r="A21" s="135"/>
      <c r="B21" s="135"/>
      <c r="C21" s="135"/>
      <c r="D21" s="135"/>
      <c r="E21" s="135"/>
      <c r="F21" s="135"/>
      <c r="G21" s="135"/>
    </row>
    <row r="22" spans="1:27" ht="18" customHeight="1">
      <c r="A22" s="135"/>
      <c r="B22" s="135"/>
      <c r="C22" s="135"/>
      <c r="D22" s="135"/>
      <c r="E22" s="135"/>
      <c r="F22" s="135"/>
      <c r="G22" s="135"/>
    </row>
    <row r="23" spans="1:27" ht="18" customHeight="1">
      <c r="A23" s="135"/>
      <c r="B23" s="135"/>
      <c r="C23" s="135"/>
      <c r="D23" s="135"/>
      <c r="E23" s="135"/>
      <c r="F23" s="135"/>
      <c r="G23" s="135"/>
    </row>
    <row r="24" spans="1:27" ht="18" customHeight="1">
      <c r="A24" s="135"/>
      <c r="B24" s="135"/>
      <c r="C24" s="135"/>
      <c r="D24" s="135"/>
      <c r="E24" s="135"/>
      <c r="F24" s="135"/>
      <c r="G24" s="135"/>
    </row>
    <row r="25" spans="1:27" ht="18" customHeight="1">
      <c r="A25" s="135"/>
      <c r="B25" s="135"/>
      <c r="C25" s="135"/>
      <c r="D25" s="135"/>
      <c r="E25" s="135"/>
      <c r="F25" s="135"/>
      <c r="G25" s="135"/>
    </row>
    <row r="26" spans="1:27" ht="18" customHeight="1">
      <c r="A26" s="135"/>
      <c r="B26" s="135"/>
      <c r="C26" s="135"/>
      <c r="D26" s="135"/>
      <c r="E26" s="135"/>
      <c r="F26" s="135"/>
      <c r="G26" s="135"/>
    </row>
    <row r="27" spans="1:27" ht="18" customHeight="1">
      <c r="A27" s="135"/>
      <c r="B27" s="135"/>
      <c r="C27" s="135"/>
      <c r="D27" s="135"/>
      <c r="E27" s="135"/>
      <c r="F27" s="135"/>
      <c r="G27" s="135"/>
    </row>
    <row r="28" spans="1:27" ht="18" customHeight="1">
      <c r="A28" s="135"/>
      <c r="B28" s="135"/>
      <c r="C28" s="135"/>
      <c r="D28" s="135"/>
      <c r="E28" s="135"/>
      <c r="F28" s="135"/>
      <c r="G28" s="135"/>
    </row>
    <row r="29" spans="1:27" ht="18" customHeight="1">
      <c r="A29" s="135"/>
      <c r="B29" s="135"/>
      <c r="C29" s="135"/>
      <c r="D29" s="135"/>
      <c r="E29" s="135"/>
      <c r="F29" s="135"/>
      <c r="G29" s="135"/>
    </row>
    <row r="30" spans="1:27" ht="18" customHeight="1">
      <c r="A30" s="135"/>
      <c r="B30" s="135"/>
      <c r="C30" s="135"/>
      <c r="D30" s="135"/>
      <c r="E30" s="135"/>
      <c r="F30" s="135"/>
      <c r="G30" s="135"/>
      <c r="I30" s="134" t="s">
        <v>87</v>
      </c>
      <c r="J30" s="134"/>
      <c r="K30" s="134"/>
      <c r="L30" s="134"/>
    </row>
    <row r="31" spans="1:27" ht="18">
      <c r="A31" s="4"/>
      <c r="B31" s="14"/>
      <c r="C31" s="14"/>
      <c r="E31" s="14"/>
      <c r="F31" s="14"/>
      <c r="G31" s="14"/>
      <c r="H31" s="14"/>
    </row>
    <row r="32" spans="1:27" s="128" customFormat="1">
      <c r="A32" s="126" t="s">
        <v>100</v>
      </c>
      <c r="B32" s="127"/>
      <c r="C32" s="127"/>
      <c r="E32" s="127"/>
      <c r="F32" s="127"/>
      <c r="G32" s="127"/>
      <c r="H32" s="127"/>
      <c r="U32" s="129"/>
      <c r="V32" s="129"/>
      <c r="W32" s="130"/>
      <c r="X32" s="130"/>
      <c r="Y32" s="130"/>
      <c r="Z32" s="130"/>
      <c r="AA32" s="130"/>
    </row>
  </sheetData>
  <mergeCells count="3">
    <mergeCell ref="I30:L30"/>
    <mergeCell ref="A20:G30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:H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C36"/>
  <sheetViews>
    <sheetView topLeftCell="A4" workbookViewId="0">
      <selection activeCell="A21" sqref="A21:K35"/>
    </sheetView>
  </sheetViews>
  <sheetFormatPr defaultRowHeight="15"/>
  <cols>
    <col min="1" max="1" width="12" bestFit="1" customWidth="1"/>
    <col min="7" max="7" width="13.140625" bestFit="1" customWidth="1"/>
  </cols>
  <sheetData>
    <row r="1" spans="1:29">
      <c r="A1" s="124" t="s">
        <v>98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3"/>
      <c r="T1" s="123"/>
      <c r="U1" s="123"/>
    </row>
    <row r="2" spans="1:29">
      <c r="I2" s="5"/>
      <c r="J2" s="5"/>
      <c r="M2" s="5"/>
      <c r="Q2" s="5"/>
      <c r="U2" s="5"/>
      <c r="Y2" s="5"/>
      <c r="AC2" s="5"/>
    </row>
    <row r="3" spans="1:29">
      <c r="A3" s="10"/>
      <c r="B3" s="11" t="s">
        <v>11</v>
      </c>
      <c r="C3" s="10" t="s">
        <v>21</v>
      </c>
      <c r="D3" s="10" t="s">
        <v>20</v>
      </c>
      <c r="E3" s="10" t="s">
        <v>19</v>
      </c>
      <c r="F3" s="11" t="s">
        <v>18</v>
      </c>
      <c r="G3" s="11" t="s">
        <v>17</v>
      </c>
      <c r="I3" s="8"/>
      <c r="J3" s="9"/>
      <c r="M3" s="9"/>
      <c r="Q3" s="9"/>
      <c r="U3" s="9"/>
      <c r="Y3" s="9"/>
      <c r="AC3" s="9"/>
    </row>
    <row r="4" spans="1:29">
      <c r="A4" s="10" t="s">
        <v>6</v>
      </c>
      <c r="B4" s="12">
        <v>460</v>
      </c>
      <c r="C4" s="12">
        <v>36</v>
      </c>
      <c r="D4" s="12">
        <v>128</v>
      </c>
      <c r="E4" s="12">
        <v>177</v>
      </c>
      <c r="F4" s="12">
        <v>86</v>
      </c>
      <c r="G4" s="12">
        <v>33</v>
      </c>
      <c r="H4">
        <f>SUM(C4:G4)</f>
        <v>460</v>
      </c>
      <c r="I4" s="7"/>
      <c r="J4" s="7"/>
      <c r="M4" s="7"/>
      <c r="Q4" s="7"/>
      <c r="U4" s="7"/>
      <c r="Y4" s="7"/>
      <c r="AC4" s="7"/>
    </row>
    <row r="5" spans="1:29">
      <c r="A5" s="10" t="s">
        <v>7</v>
      </c>
      <c r="B5" s="12">
        <v>1273</v>
      </c>
      <c r="C5" s="12">
        <v>153</v>
      </c>
      <c r="D5" s="12">
        <v>389</v>
      </c>
      <c r="E5" s="12">
        <v>384</v>
      </c>
      <c r="F5" s="12">
        <v>223</v>
      </c>
      <c r="G5" s="12">
        <v>124</v>
      </c>
      <c r="H5">
        <f t="shared" ref="H5:H8" si="0">SUM(C5:G5)</f>
        <v>1273</v>
      </c>
      <c r="I5" s="7"/>
      <c r="J5" s="7"/>
      <c r="M5" s="7"/>
      <c r="Q5" s="7"/>
      <c r="U5" s="7"/>
      <c r="Y5" s="7"/>
      <c r="AC5" s="7"/>
    </row>
    <row r="6" spans="1:29">
      <c r="A6" s="10" t="s">
        <v>8</v>
      </c>
      <c r="B6" s="12">
        <v>1223</v>
      </c>
      <c r="C6" s="12">
        <v>89</v>
      </c>
      <c r="D6" s="12">
        <v>388</v>
      </c>
      <c r="E6" s="12">
        <v>423</v>
      </c>
      <c r="F6" s="12">
        <v>246</v>
      </c>
      <c r="G6" s="12">
        <v>77</v>
      </c>
      <c r="H6">
        <f t="shared" si="0"/>
        <v>1223</v>
      </c>
      <c r="I6" s="7"/>
      <c r="J6" s="7"/>
      <c r="M6" s="7"/>
      <c r="Q6" s="7"/>
      <c r="U6" s="7"/>
      <c r="Y6" s="7"/>
      <c r="AC6" s="7"/>
    </row>
    <row r="7" spans="1:29">
      <c r="A7" s="10" t="s">
        <v>9</v>
      </c>
      <c r="B7" s="12">
        <v>1856</v>
      </c>
      <c r="C7" s="12">
        <v>136</v>
      </c>
      <c r="D7" s="12">
        <v>786</v>
      </c>
      <c r="E7" s="12">
        <v>612</v>
      </c>
      <c r="F7" s="12">
        <v>209</v>
      </c>
      <c r="G7" s="12">
        <v>113</v>
      </c>
      <c r="H7">
        <f t="shared" si="0"/>
        <v>1856</v>
      </c>
      <c r="I7" s="7"/>
      <c r="J7" s="7"/>
      <c r="M7" s="7"/>
      <c r="Q7" s="7"/>
      <c r="U7" s="7"/>
      <c r="Y7" s="7"/>
      <c r="AC7" s="7"/>
    </row>
    <row r="8" spans="1:29">
      <c r="A8" s="10" t="s">
        <v>10</v>
      </c>
      <c r="B8" s="12">
        <v>3428</v>
      </c>
      <c r="C8" s="12">
        <v>208</v>
      </c>
      <c r="D8" s="12">
        <v>952</v>
      </c>
      <c r="E8" s="12">
        <v>1245</v>
      </c>
      <c r="F8" s="12">
        <v>753</v>
      </c>
      <c r="G8" s="12">
        <v>270</v>
      </c>
      <c r="H8">
        <f t="shared" si="0"/>
        <v>3428</v>
      </c>
      <c r="I8" s="7"/>
      <c r="J8" s="7"/>
      <c r="M8" s="7"/>
      <c r="Q8" s="7"/>
      <c r="U8" s="7"/>
      <c r="Y8" s="7"/>
      <c r="AC8" s="7"/>
    </row>
    <row r="9" spans="1:29" ht="18">
      <c r="A9" s="4"/>
      <c r="F9" s="5"/>
      <c r="I9" s="5"/>
      <c r="J9" s="5"/>
      <c r="M9" s="5"/>
      <c r="Q9" s="5"/>
      <c r="U9" s="5"/>
      <c r="Y9" s="5"/>
      <c r="AC9" s="5"/>
    </row>
    <row r="10" spans="1:29" ht="18">
      <c r="A10" s="4"/>
      <c r="B10">
        <f>SUBTOTAL(9,B4:B9)</f>
        <v>8240</v>
      </c>
      <c r="C10" s="5">
        <f>SUM(C4:C9)</f>
        <v>622</v>
      </c>
      <c r="D10" s="5">
        <f>SUM(D4:D9)</f>
        <v>2643</v>
      </c>
      <c r="E10" s="5">
        <f t="shared" ref="E10" si="1">SUM(E4:E9)</f>
        <v>2841</v>
      </c>
      <c r="F10" s="5">
        <f>SUM(F4:F9)</f>
        <v>1517</v>
      </c>
      <c r="G10">
        <f>SUM(G4:G9)</f>
        <v>617</v>
      </c>
      <c r="I10" s="5"/>
      <c r="J10" s="5"/>
      <c r="M10" s="5"/>
      <c r="Q10" s="5"/>
      <c r="U10" s="5"/>
      <c r="Y10" s="5"/>
      <c r="AC10" s="5"/>
    </row>
    <row r="11" spans="1:29" ht="18">
      <c r="A11" s="4"/>
      <c r="B11">
        <f>SUM(C11:G11)</f>
        <v>8240</v>
      </c>
      <c r="C11">
        <v>622</v>
      </c>
      <c r="D11">
        <v>2643</v>
      </c>
      <c r="E11">
        <v>2841</v>
      </c>
      <c r="F11" s="5">
        <v>1517</v>
      </c>
      <c r="G11">
        <v>617</v>
      </c>
      <c r="I11" s="5"/>
      <c r="J11" s="5"/>
      <c r="M11" s="5"/>
      <c r="Q11" s="5"/>
      <c r="U11" s="5"/>
      <c r="Y11" s="5"/>
      <c r="AC11" s="5"/>
    </row>
    <row r="12" spans="1:29" ht="18">
      <c r="A12" s="4"/>
      <c r="F12" s="5"/>
      <c r="I12" s="5"/>
      <c r="J12" s="5"/>
      <c r="M12" s="5"/>
      <c r="Q12" s="5"/>
      <c r="U12" s="5"/>
      <c r="Y12" s="5"/>
      <c r="AC12" s="5"/>
    </row>
    <row r="13" spans="1:29">
      <c r="A13" s="10"/>
      <c r="B13" s="11" t="s">
        <v>11</v>
      </c>
      <c r="C13" s="10" t="s">
        <v>21</v>
      </c>
      <c r="D13" s="10" t="s">
        <v>20</v>
      </c>
      <c r="E13" s="10" t="s">
        <v>19</v>
      </c>
      <c r="F13" s="11" t="s">
        <v>18</v>
      </c>
      <c r="G13" s="11" t="s">
        <v>17</v>
      </c>
    </row>
    <row r="14" spans="1:29">
      <c r="A14" s="10" t="s">
        <v>6</v>
      </c>
      <c r="B14" s="13">
        <v>5.5825242718446605E-2</v>
      </c>
      <c r="C14" s="13">
        <v>5.7877813504823149E-2</v>
      </c>
      <c r="D14" s="13">
        <v>4.842981460461597E-2</v>
      </c>
      <c r="E14" s="13">
        <v>6.2302006335797251E-2</v>
      </c>
      <c r="F14" s="13">
        <v>5.6690837178642053E-2</v>
      </c>
      <c r="G14" s="13">
        <v>5.3484602917341979E-2</v>
      </c>
      <c r="I14" s="14">
        <f>C17+C18</f>
        <v>0.55305466237942125</v>
      </c>
      <c r="J14" t="s">
        <v>62</v>
      </c>
    </row>
    <row r="15" spans="1:29">
      <c r="A15" s="10" t="s">
        <v>7</v>
      </c>
      <c r="B15" s="13">
        <v>0.15449029126213593</v>
      </c>
      <c r="C15" s="13">
        <v>0.2459807073954984</v>
      </c>
      <c r="D15" s="13">
        <v>0.1471812334468407</v>
      </c>
      <c r="E15" s="13">
        <v>0.13516367476240759</v>
      </c>
      <c r="F15" s="13">
        <v>0.14700065919578115</v>
      </c>
      <c r="G15" s="13">
        <v>0.20097244732576985</v>
      </c>
      <c r="I15" s="14">
        <f>D17+D18</f>
        <v>0.65758607642830125</v>
      </c>
      <c r="J15" t="s">
        <v>63</v>
      </c>
    </row>
    <row r="16" spans="1:29">
      <c r="A16" s="10" t="s">
        <v>8</v>
      </c>
      <c r="B16" s="13">
        <v>0.14842233009708738</v>
      </c>
      <c r="C16" s="13">
        <v>0.14308681672025725</v>
      </c>
      <c r="D16" s="13">
        <v>0.14680287552024215</v>
      </c>
      <c r="E16" s="13">
        <v>0.14889123548046462</v>
      </c>
      <c r="F16" s="13">
        <v>0.16216216216216217</v>
      </c>
      <c r="G16" s="13">
        <v>0.12479740680713128</v>
      </c>
      <c r="I16" s="14">
        <f>E17+E18</f>
        <v>0.65364308342133048</v>
      </c>
      <c r="J16" t="s">
        <v>4</v>
      </c>
    </row>
    <row r="17" spans="1:16">
      <c r="A17" s="10" t="s">
        <v>9</v>
      </c>
      <c r="B17" s="13">
        <v>0.22524271844660193</v>
      </c>
      <c r="C17" s="13">
        <v>0.21864951768488747</v>
      </c>
      <c r="D17" s="13">
        <v>0.29738933030646991</v>
      </c>
      <c r="E17" s="13">
        <v>0.21541710665258712</v>
      </c>
      <c r="F17" s="13">
        <v>0.13777191825972313</v>
      </c>
      <c r="G17" s="13">
        <v>0.18314424635332252</v>
      </c>
      <c r="I17" s="14">
        <f>F17+F18</f>
        <v>0.63414634146341464</v>
      </c>
      <c r="J17" t="s">
        <v>64</v>
      </c>
    </row>
    <row r="18" spans="1:16">
      <c r="A18" s="10" t="s">
        <v>10</v>
      </c>
      <c r="B18" s="13">
        <v>0.41601941747572818</v>
      </c>
      <c r="C18" s="13">
        <v>0.33440514469453375</v>
      </c>
      <c r="D18" s="13">
        <v>0.36019674612183128</v>
      </c>
      <c r="E18" s="13">
        <v>0.43822597676874342</v>
      </c>
      <c r="F18" s="13">
        <v>0.49637442320369152</v>
      </c>
      <c r="G18" s="13">
        <v>0.43760129659643437</v>
      </c>
      <c r="I18" s="14">
        <f>G17+G18</f>
        <v>0.62074554294975692</v>
      </c>
      <c r="J18" t="s">
        <v>65</v>
      </c>
    </row>
    <row r="19" spans="1:16" ht="18">
      <c r="A19" s="4"/>
      <c r="B19" s="14">
        <f>SUM(B14:B18)</f>
        <v>1</v>
      </c>
      <c r="C19" s="14">
        <f>SUM(C14:C18)</f>
        <v>1</v>
      </c>
      <c r="D19" s="14">
        <f>SUM(D14:D18)</f>
        <v>1</v>
      </c>
      <c r="E19" s="14">
        <f t="shared" ref="E19" si="2">SUM(E14:E18)</f>
        <v>1</v>
      </c>
      <c r="F19" s="14">
        <f>SUM(F14:F18)</f>
        <v>1</v>
      </c>
      <c r="G19" s="14">
        <f>SUM(G14:G18)</f>
        <v>1</v>
      </c>
      <c r="I19" s="14">
        <f>B17+B18</f>
        <v>0.64126213592233006</v>
      </c>
    </row>
    <row r="20" spans="1:16" ht="18">
      <c r="A20" s="4"/>
      <c r="F20" s="5"/>
    </row>
    <row r="21" spans="1:16" ht="15" customHeight="1">
      <c r="A21" s="137" t="s">
        <v>102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</row>
    <row r="22" spans="1:16" ht="18" customHeight="1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</row>
    <row r="23" spans="1:16" ht="18" customHeight="1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  <row r="24" spans="1:16" ht="18" customHeigh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</row>
    <row r="25" spans="1:16" ht="18" customHeigh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</row>
    <row r="26" spans="1:16" ht="18" customHeight="1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</row>
    <row r="27" spans="1:16" ht="18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</row>
    <row r="28" spans="1:16" ht="18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</row>
    <row r="29" spans="1:16" ht="18" customHeigh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</row>
    <row r="30" spans="1:16" ht="18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</row>
    <row r="31" spans="1:16" ht="18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M31" s="134" t="s">
        <v>87</v>
      </c>
      <c r="N31" s="134"/>
      <c r="O31" s="134"/>
      <c r="P31" s="134"/>
    </row>
    <row r="32" spans="1:16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</row>
    <row r="33" spans="1:13" s="31" customFormat="1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M33" s="126" t="s">
        <v>99</v>
      </c>
    </row>
    <row r="34" spans="1:13" s="31" customFormat="1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</row>
    <row r="35" spans="1:13" s="31" customFormat="1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</row>
    <row r="36" spans="1:13" s="31" customForma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</sheetData>
  <mergeCells count="2">
    <mergeCell ref="M31:P31"/>
    <mergeCell ref="A21:K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C39"/>
  <sheetViews>
    <sheetView workbookViewId="0">
      <selection activeCell="M37" sqref="M37"/>
    </sheetView>
  </sheetViews>
  <sheetFormatPr defaultRowHeight="15"/>
  <cols>
    <col min="1" max="1" width="12" bestFit="1" customWidth="1"/>
    <col min="5" max="5" width="11.85546875" customWidth="1"/>
    <col min="7" max="7" width="13.140625" bestFit="1" customWidth="1"/>
    <col min="9" max="9" width="11.140625" bestFit="1" customWidth="1"/>
    <col min="10" max="10" width="10.28515625" customWidth="1"/>
    <col min="13" max="13" width="10.85546875" customWidth="1"/>
    <col min="17" max="17" width="10.7109375" customWidth="1"/>
    <col min="21" max="21" width="10.5703125" customWidth="1"/>
    <col min="25" max="25" width="11.140625" customWidth="1"/>
    <col min="29" max="29" width="11" customWidth="1"/>
    <col min="30" max="30" width="13.140625" bestFit="1" customWidth="1"/>
  </cols>
  <sheetData>
    <row r="1" spans="1:29">
      <c r="A1" s="139" t="s">
        <v>78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5"/>
      <c r="Y1" s="5"/>
      <c r="AC1" s="5"/>
    </row>
    <row r="2" spans="1:29">
      <c r="I2" s="5"/>
      <c r="J2" s="5"/>
      <c r="K2" s="5"/>
      <c r="M2" s="5"/>
      <c r="Q2" s="5"/>
      <c r="U2" s="5"/>
      <c r="Y2" s="5"/>
      <c r="AC2" s="5"/>
    </row>
    <row r="3" spans="1:29">
      <c r="A3" s="10"/>
      <c r="B3" s="11" t="s">
        <v>11</v>
      </c>
      <c r="C3" s="10" t="s">
        <v>21</v>
      </c>
      <c r="D3" s="10" t="s">
        <v>20</v>
      </c>
      <c r="E3" s="10" t="s">
        <v>19</v>
      </c>
      <c r="F3" s="11" t="s">
        <v>18</v>
      </c>
      <c r="G3" s="11" t="s">
        <v>17</v>
      </c>
      <c r="I3" s="8"/>
      <c r="J3" s="9"/>
      <c r="K3" s="5"/>
      <c r="M3" s="9"/>
      <c r="Q3" s="9"/>
      <c r="U3" s="9"/>
      <c r="Y3" s="9"/>
      <c r="AC3" s="9"/>
    </row>
    <row r="4" spans="1:29">
      <c r="A4" s="10" t="s">
        <v>6</v>
      </c>
      <c r="B4" s="12">
        <v>1122</v>
      </c>
      <c r="C4" s="12">
        <v>88</v>
      </c>
      <c r="D4" s="12">
        <v>328</v>
      </c>
      <c r="E4" s="12">
        <v>372</v>
      </c>
      <c r="F4" s="12">
        <v>217</v>
      </c>
      <c r="G4" s="12">
        <v>117</v>
      </c>
      <c r="I4" s="7"/>
      <c r="J4" s="7"/>
      <c r="K4" s="5"/>
      <c r="M4" s="7"/>
      <c r="Q4" s="7"/>
      <c r="U4" s="7"/>
      <c r="Y4" s="7"/>
      <c r="AC4" s="7"/>
    </row>
    <row r="5" spans="1:29">
      <c r="A5" s="10" t="s">
        <v>7</v>
      </c>
      <c r="B5" s="12">
        <v>1767</v>
      </c>
      <c r="C5" s="12">
        <v>130</v>
      </c>
      <c r="D5" s="12">
        <v>476</v>
      </c>
      <c r="E5" s="12">
        <v>743</v>
      </c>
      <c r="F5" s="12">
        <v>300</v>
      </c>
      <c r="G5" s="12">
        <v>118</v>
      </c>
      <c r="I5" s="7"/>
      <c r="J5" s="7"/>
      <c r="K5" s="5"/>
      <c r="M5" s="7"/>
      <c r="Q5" s="7"/>
      <c r="U5" s="7"/>
      <c r="Y5" s="7"/>
      <c r="AC5" s="7"/>
    </row>
    <row r="6" spans="1:29">
      <c r="A6" s="10" t="s">
        <v>8</v>
      </c>
      <c r="B6" s="12">
        <v>2899</v>
      </c>
      <c r="C6" s="12">
        <v>254</v>
      </c>
      <c r="D6" s="12">
        <v>1000</v>
      </c>
      <c r="E6" s="12">
        <v>891</v>
      </c>
      <c r="F6" s="12">
        <v>541</v>
      </c>
      <c r="G6" s="12">
        <v>213</v>
      </c>
      <c r="I6" s="7"/>
      <c r="J6" s="7"/>
      <c r="K6" s="5"/>
      <c r="M6" s="7"/>
      <c r="Q6" s="7"/>
      <c r="U6" s="7"/>
      <c r="Y6" s="7"/>
      <c r="AC6" s="7"/>
    </row>
    <row r="7" spans="1:29">
      <c r="A7" s="10" t="s">
        <v>9</v>
      </c>
      <c r="B7" s="12">
        <v>1022</v>
      </c>
      <c r="C7" s="12">
        <v>49</v>
      </c>
      <c r="D7" s="12">
        <v>481</v>
      </c>
      <c r="E7" s="12">
        <v>317</v>
      </c>
      <c r="F7" s="12">
        <v>149</v>
      </c>
      <c r="G7" s="12">
        <v>26</v>
      </c>
      <c r="I7" s="7"/>
      <c r="J7" s="7"/>
      <c r="K7" s="5"/>
      <c r="M7" s="7"/>
      <c r="Q7" s="7"/>
      <c r="U7" s="7"/>
      <c r="Y7" s="7"/>
      <c r="AC7" s="7"/>
    </row>
    <row r="8" spans="1:29">
      <c r="A8" s="10" t="s">
        <v>10</v>
      </c>
      <c r="B8" s="12">
        <v>1430</v>
      </c>
      <c r="C8" s="12">
        <v>101</v>
      </c>
      <c r="D8" s="12">
        <v>358</v>
      </c>
      <c r="E8" s="12">
        <v>518</v>
      </c>
      <c r="F8" s="12">
        <v>310</v>
      </c>
      <c r="G8" s="12">
        <v>143</v>
      </c>
      <c r="I8" s="7"/>
      <c r="J8" s="7"/>
      <c r="K8" s="5"/>
      <c r="M8" s="7"/>
      <c r="Q8" s="7"/>
      <c r="U8" s="7"/>
      <c r="Y8" s="7"/>
      <c r="AC8" s="7"/>
    </row>
    <row r="9" spans="1:29" ht="18">
      <c r="A9" s="4"/>
      <c r="F9" s="5"/>
      <c r="I9" s="5"/>
      <c r="J9" s="5"/>
      <c r="K9" s="5"/>
      <c r="M9" s="5"/>
      <c r="Q9" s="5"/>
      <c r="U9" s="5"/>
      <c r="Y9" s="5"/>
      <c r="AC9" s="5"/>
    </row>
    <row r="10" spans="1:29" ht="18">
      <c r="A10" s="4"/>
      <c r="B10">
        <f>SUBTOTAL(9,B4:B9)</f>
        <v>8240</v>
      </c>
      <c r="C10" s="5">
        <f>SUM(C4:C9)</f>
        <v>622</v>
      </c>
      <c r="D10" s="5">
        <f>SUM(D4:D9)</f>
        <v>2643</v>
      </c>
      <c r="E10" s="5">
        <f t="shared" ref="E10" si="0">SUM(E4:E9)</f>
        <v>2841</v>
      </c>
      <c r="F10" s="5">
        <f>SUM(F4:F9)</f>
        <v>1517</v>
      </c>
      <c r="G10">
        <f>SUM(G4:G9)</f>
        <v>617</v>
      </c>
      <c r="I10" s="5"/>
      <c r="J10" s="5"/>
      <c r="K10" s="5"/>
      <c r="M10" s="5"/>
      <c r="Q10" s="5"/>
      <c r="U10" s="5"/>
      <c r="Y10" s="5"/>
      <c r="AC10" s="5"/>
    </row>
    <row r="11" spans="1:29" ht="18">
      <c r="A11" s="4"/>
      <c r="B11">
        <f>SUM(C11:G11)</f>
        <v>8240</v>
      </c>
      <c r="C11" s="6">
        <v>622</v>
      </c>
      <c r="D11">
        <v>2643</v>
      </c>
      <c r="E11">
        <v>2841</v>
      </c>
      <c r="F11" s="5">
        <v>1517</v>
      </c>
      <c r="G11">
        <v>617</v>
      </c>
      <c r="I11" s="5"/>
      <c r="J11" s="5"/>
      <c r="K11" s="5"/>
      <c r="M11" s="5"/>
      <c r="Q11" s="5"/>
      <c r="U11" s="5"/>
      <c r="Y11" s="5"/>
      <c r="AC11" s="5"/>
    </row>
    <row r="12" spans="1:29" ht="18">
      <c r="A12" s="4"/>
      <c r="F12" s="5"/>
      <c r="I12" s="5"/>
      <c r="J12" s="5"/>
      <c r="K12" s="5"/>
      <c r="M12" s="5"/>
      <c r="Q12" s="5"/>
      <c r="U12" s="5"/>
      <c r="Y12" s="5"/>
      <c r="AC12" s="5"/>
    </row>
    <row r="13" spans="1:29">
      <c r="A13" s="10"/>
      <c r="B13" s="11" t="s">
        <v>11</v>
      </c>
      <c r="C13" s="10" t="s">
        <v>21</v>
      </c>
      <c r="D13" s="10" t="s">
        <v>20</v>
      </c>
      <c r="E13" s="10" t="s">
        <v>19</v>
      </c>
      <c r="F13" s="11" t="s">
        <v>18</v>
      </c>
      <c r="G13" s="11" t="s">
        <v>17</v>
      </c>
      <c r="I13" s="8"/>
      <c r="J13" s="9"/>
      <c r="K13" s="5"/>
      <c r="M13" s="9"/>
      <c r="Q13" s="9"/>
      <c r="U13" s="9"/>
      <c r="Y13" s="9"/>
      <c r="AC13" s="9"/>
    </row>
    <row r="14" spans="1:29">
      <c r="A14" s="10" t="s">
        <v>6</v>
      </c>
      <c r="B14" s="13">
        <v>0.13616504854368933</v>
      </c>
      <c r="C14" s="13">
        <v>0.14147909967845659</v>
      </c>
      <c r="D14" s="13">
        <v>0.12410139992432842</v>
      </c>
      <c r="E14" s="13">
        <v>0.13093980992608237</v>
      </c>
      <c r="F14" s="13">
        <v>0.14304548450889915</v>
      </c>
      <c r="G14" s="13">
        <v>0.18962722852512157</v>
      </c>
      <c r="I14" s="15"/>
      <c r="J14" s="15"/>
      <c r="K14" s="5"/>
      <c r="M14" s="15"/>
      <c r="Q14" s="15"/>
      <c r="U14" s="15"/>
      <c r="Y14" s="15"/>
      <c r="AC14" s="15"/>
    </row>
    <row r="15" spans="1:29">
      <c r="A15" s="10" t="s">
        <v>7</v>
      </c>
      <c r="B15" s="13">
        <v>0.21444174757281553</v>
      </c>
      <c r="C15" s="13">
        <v>0.20900321543408359</v>
      </c>
      <c r="D15" s="13">
        <v>0.18009837306091564</v>
      </c>
      <c r="E15" s="13">
        <v>0.26152763111580429</v>
      </c>
      <c r="F15" s="13">
        <v>0.19775873434410018</v>
      </c>
      <c r="G15" s="13">
        <v>0.19124797406807131</v>
      </c>
      <c r="I15" s="15"/>
      <c r="J15" s="15"/>
      <c r="K15" s="5"/>
      <c r="M15" s="15"/>
      <c r="Q15" s="15"/>
      <c r="U15" s="15"/>
      <c r="Y15" s="15"/>
      <c r="AC15" s="15"/>
    </row>
    <row r="16" spans="1:29">
      <c r="A16" s="10" t="s">
        <v>8</v>
      </c>
      <c r="B16" s="13">
        <v>0.35182038834951457</v>
      </c>
      <c r="C16" s="13">
        <v>0.40836012861736337</v>
      </c>
      <c r="D16" s="13">
        <v>0.37835792659856227</v>
      </c>
      <c r="E16" s="13">
        <v>0.31362196409714888</v>
      </c>
      <c r="F16" s="13">
        <v>0.35662491760052734</v>
      </c>
      <c r="G16" s="13">
        <v>0.34521880064829824</v>
      </c>
      <c r="I16" s="15"/>
      <c r="J16" s="15"/>
      <c r="K16" s="5"/>
      <c r="M16" s="15"/>
      <c r="Q16" s="15"/>
      <c r="U16" s="15"/>
      <c r="Y16" s="15"/>
      <c r="AC16" s="15"/>
    </row>
    <row r="17" spans="1:29">
      <c r="A17" s="10" t="s">
        <v>9</v>
      </c>
      <c r="B17" s="13">
        <v>0.12402912621359223</v>
      </c>
      <c r="C17" s="13">
        <v>7.8778135048231515E-2</v>
      </c>
      <c r="D17" s="13">
        <v>0.18199016269390844</v>
      </c>
      <c r="E17" s="13">
        <v>0.11158042942625836</v>
      </c>
      <c r="F17" s="13">
        <v>9.8220171390903097E-2</v>
      </c>
      <c r="G17" s="13">
        <v>4.2139384116693678E-2</v>
      </c>
      <c r="I17" s="15"/>
      <c r="J17" s="15"/>
      <c r="K17" s="5"/>
      <c r="M17" s="15"/>
      <c r="Q17" s="15"/>
      <c r="U17" s="15"/>
      <c r="Y17" s="15"/>
      <c r="AC17" s="15"/>
    </row>
    <row r="18" spans="1:29">
      <c r="A18" s="10" t="s">
        <v>10</v>
      </c>
      <c r="B18" s="13">
        <v>0.17354368932038836</v>
      </c>
      <c r="C18" s="13">
        <v>0.16237942122186494</v>
      </c>
      <c r="D18" s="13">
        <v>0.13545213772228529</v>
      </c>
      <c r="E18" s="13">
        <v>0.18233016543470609</v>
      </c>
      <c r="F18" s="13">
        <v>0.2043506921555702</v>
      </c>
      <c r="G18" s="13">
        <v>0.23176661264181522</v>
      </c>
      <c r="I18" s="15"/>
      <c r="J18" s="15"/>
      <c r="K18" s="5"/>
      <c r="M18" s="15"/>
      <c r="Q18" s="15"/>
      <c r="U18" s="15"/>
      <c r="Y18" s="15"/>
      <c r="AC18" s="15"/>
    </row>
    <row r="19" spans="1:29" ht="18">
      <c r="A19" s="4"/>
      <c r="B19" s="14">
        <f>SUM(B14:B18)</f>
        <v>1</v>
      </c>
      <c r="C19" s="14">
        <f>SUM(C14:C18)</f>
        <v>1</v>
      </c>
      <c r="D19" s="14">
        <f>SUM(D14:D18)</f>
        <v>1</v>
      </c>
      <c r="E19" s="14">
        <f t="shared" ref="E19" si="1">SUM(E14:E18)</f>
        <v>1</v>
      </c>
      <c r="F19" s="14">
        <f>SUM(F14:F18)</f>
        <v>1</v>
      </c>
      <c r="G19" s="14">
        <f>SUM(G14:G18)</f>
        <v>1</v>
      </c>
      <c r="I19" s="16"/>
      <c r="J19" s="16"/>
      <c r="K19" s="5"/>
      <c r="M19" s="16"/>
      <c r="Q19" s="16"/>
      <c r="U19" s="16"/>
      <c r="Y19" s="16"/>
      <c r="AC19" s="16"/>
    </row>
    <row r="20" spans="1:29">
      <c r="I20" s="5"/>
      <c r="J20" s="5"/>
      <c r="K20" s="5"/>
      <c r="M20" s="5"/>
      <c r="Q20" s="5"/>
      <c r="U20" s="5"/>
      <c r="Y20" s="5"/>
      <c r="AC20" s="5"/>
    </row>
    <row r="21" spans="1:29" ht="15" customHeight="1">
      <c r="A21" s="138" t="s">
        <v>106</v>
      </c>
      <c r="B21" s="138"/>
      <c r="C21" s="138"/>
      <c r="D21" s="138"/>
      <c r="E21" s="138"/>
      <c r="F21" s="138"/>
      <c r="G21" s="138"/>
      <c r="H21" s="138"/>
      <c r="I21" s="138"/>
      <c r="J21" s="138"/>
      <c r="K21" s="5"/>
      <c r="M21" s="5"/>
      <c r="Q21" s="5"/>
      <c r="U21" s="5"/>
      <c r="Y21" s="5"/>
      <c r="AC21" s="5"/>
    </row>
    <row r="22" spans="1:29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5"/>
      <c r="M22" s="5"/>
      <c r="Q22" s="5"/>
      <c r="U22" s="5"/>
      <c r="Y22" s="5"/>
      <c r="AC22" s="5"/>
    </row>
    <row r="23" spans="1:29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5"/>
      <c r="M23" s="5"/>
      <c r="Q23" s="5"/>
      <c r="U23" s="5"/>
      <c r="Y23" s="5"/>
      <c r="AC23" s="5"/>
    </row>
    <row r="24" spans="1:29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5"/>
      <c r="M24" s="5"/>
      <c r="Q24" s="5"/>
      <c r="U24" s="5"/>
      <c r="Y24" s="5"/>
      <c r="AC24" s="5"/>
    </row>
    <row r="25" spans="1:29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5"/>
      <c r="M25" s="5"/>
      <c r="Q25" s="5"/>
      <c r="U25" s="5"/>
      <c r="Y25" s="5"/>
      <c r="AC25" s="5"/>
    </row>
    <row r="26" spans="1:29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5"/>
      <c r="M26" s="5"/>
      <c r="Q26" s="5"/>
      <c r="U26" s="5"/>
      <c r="Y26" s="5"/>
      <c r="AC26" s="5"/>
    </row>
    <row r="27" spans="1:29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5"/>
      <c r="M27" s="5"/>
      <c r="Q27" s="5"/>
      <c r="U27" s="5"/>
      <c r="Y27" s="5"/>
      <c r="AC27" s="5"/>
    </row>
    <row r="28" spans="1:29">
      <c r="A28" s="138"/>
      <c r="B28" s="138"/>
      <c r="C28" s="138"/>
      <c r="D28" s="138"/>
      <c r="E28" s="138"/>
      <c r="F28" s="138"/>
      <c r="G28" s="138"/>
      <c r="H28" s="138"/>
      <c r="I28" s="138"/>
      <c r="J28" s="138"/>
    </row>
    <row r="29" spans="1:29">
      <c r="A29" s="138"/>
      <c r="B29" s="138"/>
      <c r="C29" s="138"/>
      <c r="D29" s="138"/>
      <c r="E29" s="138"/>
      <c r="F29" s="138"/>
      <c r="G29" s="138"/>
      <c r="H29" s="138"/>
      <c r="I29" s="138"/>
      <c r="J29" s="138"/>
    </row>
    <row r="30" spans="1:29">
      <c r="A30" s="138"/>
      <c r="B30" s="138"/>
      <c r="C30" s="138"/>
      <c r="D30" s="138"/>
      <c r="E30" s="138"/>
      <c r="F30" s="138"/>
      <c r="G30" s="138"/>
      <c r="H30" s="138"/>
      <c r="I30" s="138"/>
      <c r="J30" s="138"/>
    </row>
    <row r="31" spans="1:29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L31" s="134" t="s">
        <v>87</v>
      </c>
      <c r="M31" s="134"/>
      <c r="N31" s="134"/>
      <c r="O31" s="134"/>
    </row>
    <row r="32" spans="1:29">
      <c r="A32" s="138"/>
      <c r="B32" s="138"/>
      <c r="C32" s="138"/>
      <c r="D32" s="138"/>
      <c r="E32" s="138"/>
      <c r="F32" s="138"/>
      <c r="G32" s="138"/>
      <c r="H32" s="138"/>
      <c r="I32" s="138"/>
      <c r="J32" s="138"/>
    </row>
    <row r="33" spans="1:1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L33" s="126" t="s">
        <v>99</v>
      </c>
    </row>
    <row r="34" spans="1:12">
      <c r="A34" s="138"/>
      <c r="B34" s="138"/>
      <c r="C34" s="138"/>
      <c r="D34" s="138"/>
      <c r="E34" s="138"/>
      <c r="F34" s="138"/>
      <c r="G34" s="138"/>
      <c r="H34" s="138"/>
      <c r="I34" s="138"/>
      <c r="J34" s="138"/>
    </row>
    <row r="35" spans="1:12">
      <c r="A35" s="138"/>
      <c r="B35" s="138"/>
      <c r="C35" s="138"/>
      <c r="D35" s="138"/>
      <c r="E35" s="138"/>
      <c r="F35" s="138"/>
      <c r="G35" s="138"/>
      <c r="H35" s="138"/>
      <c r="I35" s="138"/>
      <c r="J35" s="138"/>
    </row>
    <row r="36" spans="1:12" s="31" customForma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</row>
    <row r="37" spans="1:12" s="31" customForma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</row>
    <row r="38" spans="1:12" s="31" customFormat="1">
      <c r="A38" s="119"/>
      <c r="B38" s="119"/>
      <c r="C38" s="119"/>
      <c r="D38" s="119"/>
      <c r="E38" s="119"/>
      <c r="F38" s="119"/>
      <c r="G38" s="119"/>
      <c r="H38" s="119"/>
      <c r="I38" s="119"/>
      <c r="J38" s="119"/>
    </row>
    <row r="39" spans="1:12" s="31" customForma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</row>
  </sheetData>
  <sortState ref="R41:X45">
    <sortCondition descending="1" ref="R41"/>
  </sortState>
  <mergeCells count="3">
    <mergeCell ref="A21:J35"/>
    <mergeCell ref="L31:O31"/>
    <mergeCell ref="A1:T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5"/>
  <sheetViews>
    <sheetView workbookViewId="0">
      <selection activeCell="F39" sqref="F39"/>
    </sheetView>
  </sheetViews>
  <sheetFormatPr defaultRowHeight="15"/>
  <sheetData>
    <row r="1" spans="1:14" s="31" customFormat="1">
      <c r="A1" s="139" t="s">
        <v>96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4" s="31" customFormat="1"/>
    <row r="3" spans="1:14" s="31" customFormat="1">
      <c r="B3" s="1">
        <f>B5/B19</f>
        <v>4.5746785361028683E-3</v>
      </c>
      <c r="D3" s="1">
        <f>D5/D19</f>
        <v>2.4271844660194173E-3</v>
      </c>
    </row>
    <row r="4" spans="1:14" s="31" customFormat="1">
      <c r="A4" s="84"/>
      <c r="B4" s="11">
        <v>2014</v>
      </c>
      <c r="C4" s="11">
        <v>2015</v>
      </c>
      <c r="D4" s="11">
        <v>2016</v>
      </c>
      <c r="G4" s="11">
        <v>2014</v>
      </c>
      <c r="H4" s="11">
        <v>2015</v>
      </c>
      <c r="I4" s="11">
        <v>2016</v>
      </c>
      <c r="J4" s="8" t="s">
        <v>66</v>
      </c>
      <c r="K4" s="8" t="s">
        <v>67</v>
      </c>
    </row>
    <row r="5" spans="1:14" s="31" customFormat="1">
      <c r="A5" s="93" t="s">
        <v>49</v>
      </c>
      <c r="B5" s="94">
        <v>37</v>
      </c>
      <c r="C5" s="94">
        <v>12</v>
      </c>
      <c r="D5" s="94">
        <v>20</v>
      </c>
      <c r="F5" s="79" t="s">
        <v>49</v>
      </c>
      <c r="G5" s="78">
        <v>4.5746785361028683E-3</v>
      </c>
      <c r="H5" s="78">
        <v>1.4714898835070508E-3</v>
      </c>
      <c r="I5" s="78">
        <v>2.4271844660194173E-3</v>
      </c>
      <c r="J5" s="81">
        <f>I5-H5</f>
        <v>9.5569458251236646E-4</v>
      </c>
      <c r="K5" s="81">
        <f>I5-G5</f>
        <v>-2.147494070083451E-3</v>
      </c>
    </row>
    <row r="6" spans="1:14" s="31" customFormat="1">
      <c r="A6" s="93" t="s">
        <v>50</v>
      </c>
      <c r="B6" s="94">
        <v>79</v>
      </c>
      <c r="C6" s="94">
        <v>62</v>
      </c>
      <c r="D6" s="94">
        <v>68</v>
      </c>
      <c r="F6" s="79" t="s">
        <v>50</v>
      </c>
      <c r="G6" s="78">
        <v>9.7675568743817998E-3</v>
      </c>
      <c r="H6" s="78">
        <v>7.6026977314530963E-3</v>
      </c>
      <c r="I6" s="78">
        <v>8.2524271844660203E-3</v>
      </c>
      <c r="J6" s="81">
        <f t="shared" ref="J6:J17" si="0">I6-H6</f>
        <v>6.4972945301292398E-4</v>
      </c>
      <c r="K6" s="81">
        <f t="shared" ref="K6:K17" si="1">I6-G6</f>
        <v>-1.5151296899157795E-3</v>
      </c>
    </row>
    <row r="7" spans="1:14" s="31" customFormat="1">
      <c r="A7" s="93" t="s">
        <v>51</v>
      </c>
      <c r="B7" s="94">
        <v>208</v>
      </c>
      <c r="C7" s="94">
        <v>162</v>
      </c>
      <c r="D7" s="94">
        <v>185</v>
      </c>
      <c r="F7" s="79" t="s">
        <v>51</v>
      </c>
      <c r="G7" s="78">
        <v>2.5717111770524232E-2</v>
      </c>
      <c r="H7" s="78">
        <v>1.9865113427345187E-2</v>
      </c>
      <c r="I7" s="78">
        <v>2.2451456310679612E-2</v>
      </c>
      <c r="J7" s="81">
        <f t="shared" si="0"/>
        <v>2.5863428833344249E-3</v>
      </c>
      <c r="K7" s="81">
        <f t="shared" si="1"/>
        <v>-3.26565545984462E-3</v>
      </c>
    </row>
    <row r="8" spans="1:14" s="31" customFormat="1">
      <c r="A8" s="93" t="s">
        <v>52</v>
      </c>
      <c r="B8" s="94">
        <v>382</v>
      </c>
      <c r="C8" s="94">
        <v>313</v>
      </c>
      <c r="D8" s="94">
        <v>352</v>
      </c>
      <c r="F8" s="79" t="s">
        <v>52</v>
      </c>
      <c r="G8" s="78">
        <v>4.7230464886251239E-2</v>
      </c>
      <c r="H8" s="78">
        <v>3.8381361128142243E-2</v>
      </c>
      <c r="I8" s="78">
        <v>4.2718446601941747E-2</v>
      </c>
      <c r="J8" s="81">
        <f t="shared" si="0"/>
        <v>4.337085473799504E-3</v>
      </c>
      <c r="K8" s="81">
        <f t="shared" si="1"/>
        <v>-4.5120182843094922E-3</v>
      </c>
    </row>
    <row r="9" spans="1:14" s="31" customFormat="1">
      <c r="A9" s="93" t="s">
        <v>53</v>
      </c>
      <c r="B9" s="94">
        <v>630</v>
      </c>
      <c r="C9" s="94">
        <v>531</v>
      </c>
      <c r="D9" s="94">
        <v>555</v>
      </c>
      <c r="F9" s="79" t="s">
        <v>53</v>
      </c>
      <c r="G9" s="78">
        <v>7.7893175074183973E-2</v>
      </c>
      <c r="H9" s="78">
        <v>6.5113427345187005E-2</v>
      </c>
      <c r="I9" s="78">
        <v>6.7354368932038833E-2</v>
      </c>
      <c r="J9" s="81">
        <f t="shared" si="0"/>
        <v>2.2409415868518273E-3</v>
      </c>
      <c r="K9" s="81">
        <f t="shared" si="1"/>
        <v>-1.0538806142145141E-2</v>
      </c>
    </row>
    <row r="10" spans="1:14" s="31" customFormat="1">
      <c r="A10" s="93" t="s">
        <v>54</v>
      </c>
      <c r="B10" s="94">
        <v>928</v>
      </c>
      <c r="C10" s="94">
        <v>847</v>
      </c>
      <c r="D10" s="94">
        <v>854</v>
      </c>
      <c r="F10" s="79" t="s">
        <v>54</v>
      </c>
      <c r="G10" s="78">
        <v>0.11473788328387735</v>
      </c>
      <c r="H10" s="78">
        <v>0.10386266094420601</v>
      </c>
      <c r="I10" s="78">
        <v>0.10364077669902913</v>
      </c>
      <c r="J10" s="80">
        <f t="shared" si="0"/>
        <v>-2.2188424517688432E-4</v>
      </c>
      <c r="K10" s="80">
        <f t="shared" si="1"/>
        <v>-1.1097106584848221E-2</v>
      </c>
    </row>
    <row r="11" spans="1:14" s="31" customFormat="1">
      <c r="A11" s="93" t="s">
        <v>55</v>
      </c>
      <c r="B11" s="94">
        <v>1159</v>
      </c>
      <c r="C11" s="94">
        <v>1086</v>
      </c>
      <c r="D11" s="94">
        <v>1066</v>
      </c>
      <c r="F11" s="79" t="s">
        <v>55</v>
      </c>
      <c r="G11" s="78">
        <v>0.14329871414441148</v>
      </c>
      <c r="H11" s="78">
        <v>0.13316983445738811</v>
      </c>
      <c r="I11" s="78">
        <v>0.12936893203883496</v>
      </c>
      <c r="J11" s="81">
        <f t="shared" si="0"/>
        <v>-3.8009024185531592E-3</v>
      </c>
      <c r="K11" s="81">
        <f t="shared" si="1"/>
        <v>-1.3929782105576521E-2</v>
      </c>
    </row>
    <row r="12" spans="1:14" s="31" customFormat="1">
      <c r="A12" s="93" t="s">
        <v>56</v>
      </c>
      <c r="B12" s="94">
        <v>1257</v>
      </c>
      <c r="C12" s="94">
        <v>1265</v>
      </c>
      <c r="D12" s="94">
        <v>1219</v>
      </c>
      <c r="F12" s="79" t="s">
        <v>56</v>
      </c>
      <c r="G12" s="78">
        <v>0.15541543026706231</v>
      </c>
      <c r="H12" s="78">
        <v>0.15511955855303494</v>
      </c>
      <c r="I12" s="78">
        <v>0.14793689320388351</v>
      </c>
      <c r="J12" s="81">
        <f t="shared" si="0"/>
        <v>-7.1826653491514347E-3</v>
      </c>
      <c r="K12" s="81">
        <f t="shared" si="1"/>
        <v>-7.4785370631788028E-3</v>
      </c>
    </row>
    <row r="13" spans="1:14" s="31" customFormat="1">
      <c r="A13" s="93" t="s">
        <v>57</v>
      </c>
      <c r="B13" s="94">
        <v>1200</v>
      </c>
      <c r="C13" s="94">
        <v>1239</v>
      </c>
      <c r="D13" s="94">
        <v>1227</v>
      </c>
      <c r="F13" s="79" t="s">
        <v>57</v>
      </c>
      <c r="G13" s="78">
        <v>0.14836795252225518</v>
      </c>
      <c r="H13" s="78">
        <v>0.151931330472103</v>
      </c>
      <c r="I13" s="78">
        <v>0.14890776699029126</v>
      </c>
      <c r="J13" s="81">
        <f t="shared" si="0"/>
        <v>-3.0235634818117363E-3</v>
      </c>
      <c r="K13" s="81">
        <f t="shared" si="1"/>
        <v>5.3981446803608168E-4</v>
      </c>
    </row>
    <row r="14" spans="1:14" s="31" customFormat="1">
      <c r="A14" s="93" t="s">
        <v>58</v>
      </c>
      <c r="B14" s="94">
        <v>1023</v>
      </c>
      <c r="C14" s="94">
        <v>1138</v>
      </c>
      <c r="D14" s="94">
        <v>1146</v>
      </c>
      <c r="F14" s="79" t="s">
        <v>58</v>
      </c>
      <c r="G14" s="78">
        <v>0.12648367952522255</v>
      </c>
      <c r="H14" s="78">
        <v>0.139546290619252</v>
      </c>
      <c r="I14" s="78">
        <v>0.13907766990291262</v>
      </c>
      <c r="J14" s="81">
        <f t="shared" si="0"/>
        <v>-4.6862071633937963E-4</v>
      </c>
      <c r="K14" s="81">
        <f t="shared" si="1"/>
        <v>1.2593990377690073E-2</v>
      </c>
    </row>
    <row r="15" spans="1:14" s="31" customFormat="1">
      <c r="A15" s="93" t="s">
        <v>59</v>
      </c>
      <c r="B15" s="94">
        <v>724</v>
      </c>
      <c r="C15" s="94">
        <v>841</v>
      </c>
      <c r="D15" s="94">
        <v>890</v>
      </c>
      <c r="F15" s="79" t="s">
        <v>59</v>
      </c>
      <c r="G15" s="78">
        <v>8.9515331355093972E-2</v>
      </c>
      <c r="H15" s="78">
        <v>0.10312691600245248</v>
      </c>
      <c r="I15" s="78">
        <v>0.10800970873786407</v>
      </c>
      <c r="J15" s="81">
        <f t="shared" si="0"/>
        <v>4.8827927354115896E-3</v>
      </c>
      <c r="K15" s="81">
        <f t="shared" si="1"/>
        <v>1.84943773827701E-2</v>
      </c>
    </row>
    <row r="16" spans="1:14" s="31" customFormat="1">
      <c r="A16" s="93" t="s">
        <v>60</v>
      </c>
      <c r="B16" s="94">
        <v>283</v>
      </c>
      <c r="C16" s="94">
        <v>343</v>
      </c>
      <c r="D16" s="94">
        <v>365</v>
      </c>
      <c r="F16" s="79" t="s">
        <v>60</v>
      </c>
      <c r="G16" s="78">
        <v>3.4990108803165186E-2</v>
      </c>
      <c r="H16" s="78">
        <v>4.2060085836909872E-2</v>
      </c>
      <c r="I16" s="78">
        <v>4.429611650485437E-2</v>
      </c>
      <c r="J16" s="81">
        <f t="shared" si="0"/>
        <v>2.2360306679444983E-3</v>
      </c>
      <c r="K16" s="81">
        <f t="shared" si="1"/>
        <v>9.306007701689184E-3</v>
      </c>
    </row>
    <row r="17" spans="1:11" s="31" customFormat="1">
      <c r="A17" s="93" t="s">
        <v>61</v>
      </c>
      <c r="B17" s="94">
        <v>178</v>
      </c>
      <c r="C17" s="94">
        <v>316</v>
      </c>
      <c r="D17" s="94">
        <v>293</v>
      </c>
      <c r="F17" s="79" t="s">
        <v>61</v>
      </c>
      <c r="G17" s="78">
        <v>2.2007912957467853E-2</v>
      </c>
      <c r="H17" s="78">
        <v>3.8749233599019009E-2</v>
      </c>
      <c r="I17" s="78">
        <v>3.5558252427184467E-2</v>
      </c>
      <c r="J17" s="81">
        <f t="shared" si="0"/>
        <v>-3.1909811718345421E-3</v>
      </c>
      <c r="K17" s="81">
        <f t="shared" si="1"/>
        <v>1.3550339469716614E-2</v>
      </c>
    </row>
    <row r="18" spans="1:11" s="31" customFormat="1"/>
    <row r="19" spans="1:11" s="31" customFormat="1">
      <c r="B19" s="71">
        <f>SUM(B5:B18)</f>
        <v>8088</v>
      </c>
      <c r="C19" s="71">
        <f t="shared" ref="C19:D19" si="2">SUM(C5:C18)</f>
        <v>8155</v>
      </c>
      <c r="D19" s="71">
        <f t="shared" si="2"/>
        <v>8240</v>
      </c>
    </row>
    <row r="20" spans="1:11" s="31" customFormat="1">
      <c r="B20" s="71">
        <f>B14+B15+B16+B17</f>
        <v>2208</v>
      </c>
      <c r="C20" s="71">
        <f t="shared" ref="C20:D20" si="3">C14+C15+C16+C17</f>
        <v>2638</v>
      </c>
      <c r="D20" s="71">
        <f t="shared" si="3"/>
        <v>2694</v>
      </c>
      <c r="G20" s="1">
        <f>B20/B19</f>
        <v>0.27299703264094954</v>
      </c>
      <c r="H20" s="1">
        <f t="shared" ref="H20:I20" si="4">C20/C19</f>
        <v>0.32348252605763334</v>
      </c>
      <c r="I20" s="1">
        <f t="shared" si="4"/>
        <v>0.32694174757281552</v>
      </c>
    </row>
    <row r="21" spans="1:11" s="31" customFormat="1">
      <c r="B21" s="71">
        <f>B11+B12++B13+B14</f>
        <v>4639</v>
      </c>
      <c r="C21" s="71">
        <f t="shared" ref="C21:D21" si="5">C11+C12++C13+C14</f>
        <v>4728</v>
      </c>
      <c r="D21" s="71">
        <f t="shared" si="5"/>
        <v>4658</v>
      </c>
      <c r="G21" s="1"/>
      <c r="H21" s="1"/>
      <c r="I21" s="1"/>
    </row>
    <row r="22" spans="1:11" s="31" customFormat="1">
      <c r="B22" s="1">
        <f>B17/B19</f>
        <v>2.2007912957467853E-2</v>
      </c>
      <c r="D22" s="1">
        <f>D17/D19</f>
        <v>3.5558252427184467E-2</v>
      </c>
    </row>
    <row r="23" spans="1:11" s="31" customFormat="1" ht="15" customHeight="1">
      <c r="A23" s="138" t="s">
        <v>122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</row>
    <row r="24" spans="1:11" s="31" customFormat="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</row>
    <row r="25" spans="1:11" s="31" customFormat="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1:1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</row>
    <row r="27" spans="1:1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</row>
    <row r="28" spans="1:1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</row>
    <row r="29" spans="1:1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</row>
    <row r="30" spans="1:1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</row>
    <row r="31" spans="1:11" s="31" customForma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</row>
    <row r="32" spans="1:11" s="31" customFormat="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</row>
    <row r="33" spans="1:16" s="31" customFormat="1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M33" s="134" t="s">
        <v>87</v>
      </c>
      <c r="N33" s="134"/>
      <c r="O33" s="134"/>
      <c r="P33" s="134"/>
    </row>
    <row r="34" spans="1:16" s="31" customFormat="1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5" spans="1:16" s="31" customForma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M35" s="126" t="s">
        <v>107</v>
      </c>
    </row>
    <row r="37" spans="1:16">
      <c r="N37" s="77"/>
    </row>
    <row r="38" spans="1:16">
      <c r="N38" s="77"/>
    </row>
    <row r="39" spans="1:16">
      <c r="N39" s="77"/>
    </row>
    <row r="40" spans="1:16">
      <c r="N40" s="77"/>
    </row>
    <row r="41" spans="1:16">
      <c r="N41" s="77"/>
    </row>
    <row r="42" spans="1:16">
      <c r="N42" s="77"/>
    </row>
    <row r="43" spans="1:16">
      <c r="N43" s="77"/>
    </row>
    <row r="44" spans="1:16">
      <c r="N44" s="77"/>
    </row>
    <row r="45" spans="1:16">
      <c r="N45" s="77"/>
    </row>
  </sheetData>
  <mergeCells count="3">
    <mergeCell ref="A1:N1"/>
    <mergeCell ref="A23:K35"/>
    <mergeCell ref="M33:P33"/>
  </mergeCells>
  <conditionalFormatting sqref="J5:J17">
    <cfRule type="cellIs" dxfId="5" priority="5" operator="lessThan">
      <formula>0</formula>
    </cfRule>
  </conditionalFormatting>
  <conditionalFormatting sqref="K5:K17">
    <cfRule type="cellIs" dxfId="4" priority="4" operator="lessThan">
      <formula>0</formula>
    </cfRule>
  </conditionalFormatting>
  <conditionalFormatting sqref="G5: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:A17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0"/>
  <sheetViews>
    <sheetView topLeftCell="A13" workbookViewId="0">
      <selection activeCell="L56" sqref="L56"/>
    </sheetView>
  </sheetViews>
  <sheetFormatPr defaultRowHeight="15"/>
  <cols>
    <col min="1" max="1" width="12" bestFit="1" customWidth="1"/>
    <col min="2" max="2" width="10.7109375" customWidth="1"/>
    <col min="3" max="3" width="11.28515625" customWidth="1"/>
    <col min="4" max="4" width="10.85546875" customWidth="1"/>
    <col min="5" max="5" width="10.42578125" customWidth="1"/>
    <col min="6" max="6" width="10.28515625" customWidth="1"/>
    <col min="7" max="7" width="14.5703125" customWidth="1"/>
    <col min="8" max="8" width="12.5703125" customWidth="1"/>
    <col min="9" max="9" width="9.42578125" customWidth="1"/>
    <col min="10" max="14" width="9.28515625" bestFit="1" customWidth="1"/>
    <col min="15" max="15" width="13.140625" bestFit="1" customWidth="1"/>
    <col min="18" max="21" width="10" bestFit="1" customWidth="1"/>
    <col min="25" max="28" width="10" bestFit="1" customWidth="1"/>
    <col min="29" max="29" width="9.42578125" customWidth="1"/>
  </cols>
  <sheetData>
    <row r="1" spans="1:13">
      <c r="A1" s="139" t="s">
        <v>95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ht="17.25" customHeight="1"/>
    <row r="4" spans="1:13">
      <c r="A4" s="2"/>
      <c r="B4" s="11" t="s">
        <v>11</v>
      </c>
      <c r="C4" s="11" t="s">
        <v>21</v>
      </c>
      <c r="D4" s="11" t="s">
        <v>20</v>
      </c>
      <c r="E4" s="11" t="s">
        <v>19</v>
      </c>
      <c r="F4" s="11" t="s">
        <v>18</v>
      </c>
      <c r="G4" s="11" t="s">
        <v>17</v>
      </c>
    </row>
    <row r="5" spans="1:13">
      <c r="A5" s="11" t="s">
        <v>49</v>
      </c>
      <c r="B5" s="13">
        <v>2.4271844660194173E-3</v>
      </c>
      <c r="C5" s="13">
        <v>1.6077170418006431E-3</v>
      </c>
      <c r="D5" s="13">
        <v>1.5134317063942491E-3</v>
      </c>
      <c r="E5" s="13">
        <v>3.1678986272439284E-3</v>
      </c>
      <c r="F5" s="13">
        <v>2.6367831245880024E-3</v>
      </c>
      <c r="G5" s="13">
        <v>3.2414910858995136E-3</v>
      </c>
    </row>
    <row r="6" spans="1:13">
      <c r="A6" s="11" t="s">
        <v>50</v>
      </c>
      <c r="B6" s="13">
        <v>8.2524271844660203E-3</v>
      </c>
      <c r="C6" s="13">
        <v>9.6463022508038593E-3</v>
      </c>
      <c r="D6" s="13">
        <v>7.9455164585698068E-3</v>
      </c>
      <c r="E6" s="13">
        <v>8.0957409362900391E-3</v>
      </c>
      <c r="F6" s="13">
        <v>5.9327620303230057E-3</v>
      </c>
      <c r="G6" s="13">
        <v>1.4586709886547812E-2</v>
      </c>
    </row>
    <row r="7" spans="1:13">
      <c r="A7" s="11" t="s">
        <v>51</v>
      </c>
      <c r="B7" s="13">
        <v>2.2451456310679612E-2</v>
      </c>
      <c r="C7" s="13">
        <v>3.0546623794212219E-2</v>
      </c>
      <c r="D7" s="13">
        <v>1.9296254256526674E-2</v>
      </c>
      <c r="E7" s="13">
        <v>2.2175290390707498E-2</v>
      </c>
      <c r="F7" s="13">
        <v>2.3731048121292023E-2</v>
      </c>
      <c r="G7" s="13">
        <v>2.5931928687196109E-2</v>
      </c>
    </row>
    <row r="8" spans="1:13">
      <c r="A8" s="11" t="s">
        <v>52</v>
      </c>
      <c r="B8" s="13">
        <v>4.2718446601941747E-2</v>
      </c>
      <c r="C8" s="13">
        <v>4.8231511254019289E-2</v>
      </c>
      <c r="D8" s="13">
        <v>3.9727582292849034E-2</v>
      </c>
      <c r="E8" s="13">
        <v>4.7870468145019357E-2</v>
      </c>
      <c r="F8" s="13">
        <v>3.889255108767304E-2</v>
      </c>
      <c r="G8" s="13">
        <v>3.5656401944894653E-2</v>
      </c>
    </row>
    <row r="9" spans="1:13">
      <c r="A9" s="11" t="s">
        <v>53</v>
      </c>
      <c r="B9" s="13">
        <v>6.7354368932038833E-2</v>
      </c>
      <c r="C9" s="13">
        <v>8.1993569131832797E-2</v>
      </c>
      <c r="D9" s="13">
        <v>6.545592130155127E-2</v>
      </c>
      <c r="E9" s="13">
        <v>6.1950017599436816E-2</v>
      </c>
      <c r="F9" s="13">
        <v>7.3829927488464078E-2</v>
      </c>
      <c r="G9" s="13">
        <v>6.9692058346839544E-2</v>
      </c>
    </row>
    <row r="10" spans="1:13">
      <c r="A10" s="11" t="s">
        <v>54</v>
      </c>
      <c r="B10" s="13">
        <v>0.10364077669902913</v>
      </c>
      <c r="C10" s="13">
        <v>0.10771704180064309</v>
      </c>
      <c r="D10" s="13">
        <v>0.10707529322739312</v>
      </c>
      <c r="E10" s="13">
        <v>0.10841253079901443</v>
      </c>
      <c r="F10" s="13">
        <v>9.2287409360580094E-2</v>
      </c>
      <c r="G10" s="13">
        <v>9.0761750405186387E-2</v>
      </c>
    </row>
    <row r="11" spans="1:13">
      <c r="A11" s="11" t="s">
        <v>55</v>
      </c>
      <c r="B11" s="13">
        <v>0.12936893203883496</v>
      </c>
      <c r="C11" s="13">
        <v>0.16398713826366559</v>
      </c>
      <c r="D11" s="13">
        <v>0.13696556942867952</v>
      </c>
      <c r="E11" s="13">
        <v>0.13023583245336148</v>
      </c>
      <c r="F11" s="13">
        <v>0.11206328279499012</v>
      </c>
      <c r="G11" s="13">
        <v>0.10048622366288493</v>
      </c>
    </row>
    <row r="12" spans="1:13">
      <c r="A12" s="11" t="s">
        <v>56</v>
      </c>
      <c r="B12" s="13">
        <v>0.14793689320388351</v>
      </c>
      <c r="C12" s="13">
        <v>0.18327974276527331</v>
      </c>
      <c r="D12" s="13">
        <v>0.15285660234581913</v>
      </c>
      <c r="E12" s="13">
        <v>0.14220344948961633</v>
      </c>
      <c r="F12" s="13">
        <v>0.13447593935398813</v>
      </c>
      <c r="G12" s="13">
        <v>0.1507293354943274</v>
      </c>
    </row>
    <row r="13" spans="1:13">
      <c r="A13" s="11" t="s">
        <v>57</v>
      </c>
      <c r="B13" s="13">
        <v>0.14890776699029126</v>
      </c>
      <c r="C13" s="13">
        <v>0.13022508038585209</v>
      </c>
      <c r="D13" s="13">
        <v>0.16799091940976163</v>
      </c>
      <c r="E13" s="13">
        <v>0.13973952833509329</v>
      </c>
      <c r="F13" s="13">
        <v>0.14502307185234015</v>
      </c>
      <c r="G13" s="13">
        <v>0.13776337115072934</v>
      </c>
    </row>
    <row r="14" spans="1:13">
      <c r="A14" s="11" t="s">
        <v>58</v>
      </c>
      <c r="B14" s="13">
        <v>0.13907766990291262</v>
      </c>
      <c r="C14" s="13">
        <v>0.11897106109324759</v>
      </c>
      <c r="D14" s="13">
        <v>0.14150586454786226</v>
      </c>
      <c r="E14" s="13">
        <v>0.1446673706441394</v>
      </c>
      <c r="F14" s="13">
        <v>0.13249835201054713</v>
      </c>
      <c r="G14" s="13">
        <v>0.13938411669367909</v>
      </c>
    </row>
    <row r="15" spans="1:13">
      <c r="A15" s="11" t="s">
        <v>59</v>
      </c>
      <c r="B15" s="13">
        <v>0.10800970873786407</v>
      </c>
      <c r="C15" s="13">
        <v>6.9131832797427656E-2</v>
      </c>
      <c r="D15" s="13">
        <v>9.8751418842224742E-2</v>
      </c>
      <c r="E15" s="13">
        <v>0.10489264343541006</v>
      </c>
      <c r="F15" s="13">
        <v>0.14040870138431114</v>
      </c>
      <c r="G15" s="13">
        <v>0.12155591572123177</v>
      </c>
    </row>
    <row r="16" spans="1:13">
      <c r="A16" s="11" t="s">
        <v>60</v>
      </c>
      <c r="B16" s="13">
        <v>4.429611650485437E-2</v>
      </c>
      <c r="C16" s="13">
        <v>3.5369774919614148E-2</v>
      </c>
      <c r="D16" s="13">
        <v>4.2754445705637537E-2</v>
      </c>
      <c r="E16" s="13">
        <v>4.7166490672298486E-2</v>
      </c>
      <c r="F16" s="13">
        <v>4.3506921555702044E-2</v>
      </c>
      <c r="G16" s="13">
        <v>4.8622366288492709E-2</v>
      </c>
    </row>
    <row r="17" spans="1:15">
      <c r="A17" s="11" t="s">
        <v>61</v>
      </c>
      <c r="B17" s="13">
        <v>3.5558252427184467E-2</v>
      </c>
      <c r="C17" s="13">
        <v>1.9292604501607719E-2</v>
      </c>
      <c r="D17" s="13">
        <v>1.8161180476730987E-2</v>
      </c>
      <c r="E17" s="13">
        <v>3.9422738472368886E-2</v>
      </c>
      <c r="F17" s="13">
        <v>5.4713249835201053E-2</v>
      </c>
      <c r="G17" s="13">
        <v>6.1588330632090758E-2</v>
      </c>
    </row>
    <row r="18" spans="1:15" s="31" customFormat="1">
      <c r="A18" s="5"/>
      <c r="B18" s="15">
        <f>B14+B15+B16+B17</f>
        <v>0.32694174757281552</v>
      </c>
      <c r="C18" s="15">
        <f t="shared" ref="C18:G18" si="0">C14+C15+C16+C17</f>
        <v>0.24276527331189712</v>
      </c>
      <c r="D18" s="15">
        <f t="shared" si="0"/>
        <v>0.30117290957245552</v>
      </c>
      <c r="E18" s="15">
        <f t="shared" si="0"/>
        <v>0.33614924322421685</v>
      </c>
      <c r="F18" s="15">
        <f t="shared" si="0"/>
        <v>0.37112722478576138</v>
      </c>
      <c r="G18" s="15">
        <f t="shared" si="0"/>
        <v>0.37115072933549431</v>
      </c>
    </row>
    <row r="20" spans="1:15" s="31" customFormat="1">
      <c r="B20" s="24" t="s">
        <v>11</v>
      </c>
      <c r="C20" s="24" t="s">
        <v>21</v>
      </c>
      <c r="D20" s="24" t="s">
        <v>20</v>
      </c>
      <c r="E20" s="24" t="s">
        <v>19</v>
      </c>
      <c r="F20" s="24" t="s">
        <v>18</v>
      </c>
      <c r="G20" s="24" t="s">
        <v>17</v>
      </c>
      <c r="J20" s="21"/>
      <c r="K20" s="21"/>
      <c r="L20" s="21"/>
      <c r="M20" s="21"/>
      <c r="N20" s="21"/>
      <c r="O20" s="21"/>
    </row>
    <row r="21" spans="1:15" s="31" customFormat="1">
      <c r="A21" s="11" t="s">
        <v>49</v>
      </c>
      <c r="B21" s="100">
        <v>20</v>
      </c>
      <c r="C21" s="101">
        <v>1</v>
      </c>
      <c r="D21" s="101">
        <v>4</v>
      </c>
      <c r="E21" s="101">
        <v>9</v>
      </c>
      <c r="F21" s="100">
        <v>4</v>
      </c>
      <c r="G21" s="100">
        <v>2</v>
      </c>
      <c r="J21" s="21"/>
      <c r="K21" s="21"/>
      <c r="L21" s="21"/>
      <c r="M21" s="21"/>
      <c r="N21" s="21"/>
      <c r="O21" s="21"/>
    </row>
    <row r="22" spans="1:15" s="31" customFormat="1">
      <c r="A22" s="11" t="s">
        <v>50</v>
      </c>
      <c r="B22" s="100">
        <v>68</v>
      </c>
      <c r="C22" s="101">
        <v>6</v>
      </c>
      <c r="D22" s="101">
        <v>21</v>
      </c>
      <c r="E22" s="101">
        <v>23</v>
      </c>
      <c r="F22" s="100">
        <v>9</v>
      </c>
      <c r="G22" s="100">
        <v>9</v>
      </c>
      <c r="J22" s="21"/>
      <c r="K22" s="21"/>
      <c r="L22" s="21"/>
      <c r="M22" s="21"/>
      <c r="N22" s="21"/>
      <c r="O22" s="21"/>
    </row>
    <row r="23" spans="1:15" s="31" customFormat="1">
      <c r="A23" s="11" t="s">
        <v>51</v>
      </c>
      <c r="B23" s="100">
        <v>185</v>
      </c>
      <c r="C23" s="101">
        <v>19</v>
      </c>
      <c r="D23" s="101">
        <v>51</v>
      </c>
      <c r="E23" s="101">
        <v>63</v>
      </c>
      <c r="F23" s="100">
        <v>36</v>
      </c>
      <c r="G23" s="100">
        <v>16</v>
      </c>
      <c r="J23" s="21"/>
      <c r="K23" s="21"/>
      <c r="L23" s="21"/>
      <c r="M23" s="21"/>
      <c r="N23" s="21"/>
      <c r="O23" s="21"/>
    </row>
    <row r="24" spans="1:15" s="31" customFormat="1">
      <c r="A24" s="11" t="s">
        <v>52</v>
      </c>
      <c r="B24" s="100">
        <v>352</v>
      </c>
      <c r="C24" s="101">
        <v>30</v>
      </c>
      <c r="D24" s="101">
        <v>105</v>
      </c>
      <c r="E24" s="101">
        <v>136</v>
      </c>
      <c r="F24" s="100">
        <v>59</v>
      </c>
      <c r="G24" s="100">
        <v>22</v>
      </c>
      <c r="J24" s="21"/>
      <c r="K24" s="21"/>
      <c r="L24" s="21"/>
      <c r="M24" s="21"/>
      <c r="N24" s="21"/>
      <c r="O24" s="21"/>
    </row>
    <row r="25" spans="1:15" s="31" customFormat="1">
      <c r="A25" s="11" t="s">
        <v>53</v>
      </c>
      <c r="B25" s="100">
        <v>555</v>
      </c>
      <c r="C25" s="101">
        <v>51</v>
      </c>
      <c r="D25" s="101">
        <v>173</v>
      </c>
      <c r="E25" s="101">
        <v>176</v>
      </c>
      <c r="F25" s="100">
        <v>112</v>
      </c>
      <c r="G25" s="100">
        <v>43</v>
      </c>
      <c r="J25" s="21"/>
      <c r="K25" s="21"/>
      <c r="L25" s="21"/>
      <c r="M25" s="21"/>
      <c r="N25" s="21"/>
      <c r="O25" s="21"/>
    </row>
    <row r="26" spans="1:15" s="31" customFormat="1">
      <c r="A26" s="11" t="s">
        <v>54</v>
      </c>
      <c r="B26" s="100">
        <v>854</v>
      </c>
      <c r="C26" s="101">
        <v>67</v>
      </c>
      <c r="D26" s="101">
        <v>283</v>
      </c>
      <c r="E26" s="101">
        <v>308</v>
      </c>
      <c r="F26" s="100">
        <v>140</v>
      </c>
      <c r="G26" s="100">
        <v>56</v>
      </c>
      <c r="J26" s="21"/>
      <c r="K26" s="21"/>
      <c r="L26" s="21"/>
      <c r="M26" s="21"/>
      <c r="N26" s="21"/>
      <c r="O26" s="21"/>
    </row>
    <row r="27" spans="1:15" s="31" customFormat="1">
      <c r="A27" s="11" t="s">
        <v>55</v>
      </c>
      <c r="B27" s="100">
        <v>1066</v>
      </c>
      <c r="C27" s="101">
        <v>102</v>
      </c>
      <c r="D27" s="101">
        <v>362</v>
      </c>
      <c r="E27" s="101">
        <v>370</v>
      </c>
      <c r="F27" s="100">
        <v>170</v>
      </c>
      <c r="G27" s="100">
        <v>62</v>
      </c>
      <c r="J27" s="21"/>
      <c r="K27" s="21"/>
      <c r="L27" s="21"/>
      <c r="M27" s="21"/>
      <c r="N27" s="21"/>
      <c r="O27" s="21"/>
    </row>
    <row r="28" spans="1:15" s="31" customFormat="1">
      <c r="A28" s="11" t="s">
        <v>56</v>
      </c>
      <c r="B28" s="100">
        <v>1219</v>
      </c>
      <c r="C28" s="101">
        <v>114</v>
      </c>
      <c r="D28" s="101">
        <v>404</v>
      </c>
      <c r="E28" s="101">
        <v>404</v>
      </c>
      <c r="F28" s="100">
        <v>204</v>
      </c>
      <c r="G28" s="100">
        <v>93</v>
      </c>
      <c r="J28" s="21"/>
      <c r="K28" s="21"/>
      <c r="L28" s="21"/>
      <c r="M28" s="21"/>
      <c r="N28" s="21"/>
      <c r="O28" s="21"/>
    </row>
    <row r="29" spans="1:15" s="31" customFormat="1">
      <c r="A29" s="11" t="s">
        <v>57</v>
      </c>
      <c r="B29" s="100">
        <v>1227</v>
      </c>
      <c r="C29" s="101">
        <v>81</v>
      </c>
      <c r="D29" s="101">
        <v>444</v>
      </c>
      <c r="E29" s="101">
        <v>397</v>
      </c>
      <c r="F29" s="100">
        <v>220</v>
      </c>
      <c r="G29" s="100">
        <v>85</v>
      </c>
      <c r="J29" s="21"/>
      <c r="K29" s="21"/>
      <c r="L29" s="21"/>
      <c r="M29" s="21"/>
      <c r="N29" s="21"/>
      <c r="O29" s="21"/>
    </row>
    <row r="30" spans="1:15" s="31" customFormat="1">
      <c r="A30" s="11" t="s">
        <v>58</v>
      </c>
      <c r="B30" s="100">
        <v>1146</v>
      </c>
      <c r="C30" s="101">
        <v>74</v>
      </c>
      <c r="D30" s="101">
        <v>374</v>
      </c>
      <c r="E30" s="101">
        <v>411</v>
      </c>
      <c r="F30" s="100">
        <v>201</v>
      </c>
      <c r="G30" s="100">
        <v>86</v>
      </c>
      <c r="J30" s="21"/>
      <c r="K30" s="21"/>
      <c r="L30" s="21"/>
      <c r="M30" s="21"/>
      <c r="N30" s="21"/>
      <c r="O30" s="21"/>
    </row>
    <row r="31" spans="1:15" s="31" customFormat="1">
      <c r="A31" s="11" t="s">
        <v>59</v>
      </c>
      <c r="B31" s="100">
        <v>890</v>
      </c>
      <c r="C31" s="101">
        <v>43</v>
      </c>
      <c r="D31" s="101">
        <v>261</v>
      </c>
      <c r="E31" s="101">
        <v>298</v>
      </c>
      <c r="F31" s="100">
        <v>213</v>
      </c>
      <c r="G31" s="100">
        <v>75</v>
      </c>
      <c r="J31" s="21"/>
      <c r="K31" s="21"/>
      <c r="L31" s="21"/>
      <c r="M31" s="21"/>
      <c r="N31" s="21"/>
      <c r="O31" s="21"/>
    </row>
    <row r="32" spans="1:15" s="31" customFormat="1">
      <c r="A32" s="11" t="s">
        <v>60</v>
      </c>
      <c r="B32" s="100">
        <v>365</v>
      </c>
      <c r="C32" s="101">
        <v>22</v>
      </c>
      <c r="D32" s="101">
        <v>113</v>
      </c>
      <c r="E32" s="101">
        <v>134</v>
      </c>
      <c r="F32" s="100">
        <v>66</v>
      </c>
      <c r="G32" s="100">
        <v>30</v>
      </c>
      <c r="J32" s="21"/>
      <c r="K32" s="21"/>
      <c r="L32" s="21"/>
      <c r="M32" s="21"/>
      <c r="N32" s="21"/>
      <c r="O32" s="21"/>
    </row>
    <row r="33" spans="1:15" s="31" customFormat="1">
      <c r="A33" s="11" t="s">
        <v>61</v>
      </c>
      <c r="B33" s="100">
        <v>293</v>
      </c>
      <c r="C33" s="101">
        <v>12</v>
      </c>
      <c r="D33" s="101">
        <v>48</v>
      </c>
      <c r="E33" s="101">
        <v>112</v>
      </c>
      <c r="F33" s="100">
        <v>83</v>
      </c>
      <c r="G33" s="100">
        <v>38</v>
      </c>
      <c r="J33" s="21"/>
      <c r="K33" s="21"/>
      <c r="L33" s="21"/>
      <c r="M33" s="21"/>
      <c r="N33" s="21"/>
      <c r="O33" s="21"/>
    </row>
    <row r="34" spans="1:15" s="31" customFormat="1">
      <c r="J34" s="21"/>
      <c r="K34" s="21"/>
      <c r="L34" s="21"/>
      <c r="M34" s="21"/>
      <c r="N34" s="21"/>
      <c r="O34" s="21"/>
    </row>
    <row r="35" spans="1:15" s="31" customFormat="1">
      <c r="A35"/>
      <c r="B35" s="21">
        <f>SUM(B21:B34)</f>
        <v>8240</v>
      </c>
      <c r="C35" s="21">
        <f t="shared" ref="C35:G35" si="1">SUM(C21:C34)</f>
        <v>622</v>
      </c>
      <c r="D35" s="21">
        <f t="shared" si="1"/>
        <v>2643</v>
      </c>
      <c r="E35" s="21">
        <f t="shared" si="1"/>
        <v>2841</v>
      </c>
      <c r="F35" s="21">
        <f t="shared" si="1"/>
        <v>1517</v>
      </c>
      <c r="G35" s="21">
        <f t="shared" si="1"/>
        <v>617</v>
      </c>
      <c r="J35" s="21"/>
      <c r="K35" s="21"/>
      <c r="L35" s="21"/>
      <c r="M35" s="21"/>
      <c r="N35" s="21"/>
      <c r="O35" s="21"/>
    </row>
    <row r="38" spans="1:15">
      <c r="A38" s="140" t="s">
        <v>103</v>
      </c>
      <c r="B38" s="141"/>
      <c r="C38" s="141"/>
      <c r="D38" s="141"/>
      <c r="E38" s="141"/>
      <c r="F38" s="141"/>
      <c r="G38" s="141"/>
      <c r="H38" s="141"/>
    </row>
    <row r="39" spans="1:15">
      <c r="A39" s="141"/>
      <c r="B39" s="141"/>
      <c r="C39" s="141"/>
      <c r="D39" s="141"/>
      <c r="E39" s="141"/>
      <c r="F39" s="141"/>
      <c r="G39" s="141"/>
      <c r="H39" s="141"/>
    </row>
    <row r="40" spans="1:15">
      <c r="A40" s="141"/>
      <c r="B40" s="141"/>
      <c r="C40" s="141"/>
      <c r="D40" s="141"/>
      <c r="E40" s="141"/>
      <c r="F40" s="141"/>
      <c r="G40" s="141"/>
      <c r="H40" s="141"/>
    </row>
    <row r="41" spans="1:15">
      <c r="A41" s="141"/>
      <c r="B41" s="141"/>
      <c r="C41" s="141"/>
      <c r="D41" s="141"/>
      <c r="E41" s="141"/>
      <c r="F41" s="141"/>
      <c r="G41" s="141"/>
      <c r="H41" s="141"/>
    </row>
    <row r="42" spans="1:15">
      <c r="A42" s="141"/>
      <c r="B42" s="141"/>
      <c r="C42" s="141"/>
      <c r="D42" s="141"/>
      <c r="E42" s="141"/>
      <c r="F42" s="141"/>
      <c r="G42" s="141"/>
      <c r="H42" s="141"/>
    </row>
    <row r="43" spans="1:15">
      <c r="A43" s="141"/>
      <c r="B43" s="141"/>
      <c r="C43" s="141"/>
      <c r="D43" s="141"/>
      <c r="E43" s="141"/>
      <c r="F43" s="141"/>
      <c r="G43" s="141"/>
      <c r="H43" s="141"/>
    </row>
    <row r="44" spans="1:15">
      <c r="A44" s="141"/>
      <c r="B44" s="141"/>
      <c r="C44" s="141"/>
      <c r="D44" s="141"/>
      <c r="E44" s="141"/>
      <c r="F44" s="141"/>
      <c r="G44" s="141"/>
      <c r="H44" s="141"/>
    </row>
    <row r="45" spans="1:15">
      <c r="A45" s="141"/>
      <c r="B45" s="141"/>
      <c r="C45" s="141"/>
      <c r="D45" s="141"/>
      <c r="E45" s="141"/>
      <c r="F45" s="141"/>
      <c r="G45" s="141"/>
      <c r="H45" s="141"/>
    </row>
    <row r="46" spans="1:15">
      <c r="A46" s="141"/>
      <c r="B46" s="141"/>
      <c r="C46" s="141"/>
      <c r="D46" s="141"/>
      <c r="E46" s="141"/>
      <c r="F46" s="141"/>
      <c r="G46" s="141"/>
      <c r="H46" s="141"/>
      <c r="J46" s="134" t="s">
        <v>87</v>
      </c>
      <c r="K46" s="134"/>
      <c r="L46" s="134"/>
      <c r="M46" s="134"/>
    </row>
    <row r="47" spans="1:15">
      <c r="A47" s="141"/>
      <c r="B47" s="141"/>
      <c r="C47" s="141"/>
      <c r="D47" s="141"/>
      <c r="E47" s="141"/>
      <c r="F47" s="141"/>
      <c r="G47" s="141"/>
      <c r="H47" s="141"/>
    </row>
    <row r="48" spans="1:15">
      <c r="A48" s="141"/>
      <c r="B48" s="141"/>
      <c r="C48" s="141"/>
      <c r="D48" s="141"/>
      <c r="E48" s="141"/>
      <c r="F48" s="141"/>
      <c r="G48" s="141"/>
      <c r="H48" s="141"/>
      <c r="J48" s="126" t="s">
        <v>104</v>
      </c>
    </row>
    <row r="49" spans="1:13">
      <c r="A49" s="141"/>
      <c r="B49" s="141"/>
      <c r="C49" s="141"/>
      <c r="D49" s="141"/>
      <c r="E49" s="141"/>
      <c r="F49" s="141"/>
      <c r="G49" s="141"/>
      <c r="H49" s="141"/>
    </row>
    <row r="50" spans="1:13">
      <c r="A50" s="141"/>
      <c r="B50" s="141"/>
      <c r="C50" s="141"/>
      <c r="D50" s="141"/>
      <c r="E50" s="141"/>
      <c r="F50" s="141"/>
      <c r="G50" s="141"/>
      <c r="H50" s="141"/>
    </row>
    <row r="51" spans="1:13">
      <c r="A51" s="141"/>
      <c r="B51" s="141"/>
      <c r="C51" s="141"/>
      <c r="D51" s="141"/>
      <c r="E51" s="141"/>
      <c r="F51" s="141"/>
      <c r="G51" s="141"/>
      <c r="H51" s="141"/>
    </row>
    <row r="52" spans="1:13">
      <c r="A52" s="141"/>
      <c r="B52" s="141"/>
      <c r="C52" s="141"/>
      <c r="D52" s="141"/>
      <c r="E52" s="141"/>
      <c r="F52" s="141"/>
      <c r="G52" s="141"/>
      <c r="H52" s="141"/>
    </row>
    <row r="53" spans="1:13">
      <c r="A53" s="141"/>
      <c r="B53" s="141"/>
      <c r="C53" s="141"/>
      <c r="D53" s="141"/>
      <c r="E53" s="141"/>
      <c r="F53" s="141"/>
      <c r="G53" s="141"/>
      <c r="H53" s="141"/>
    </row>
    <row r="59" spans="1:13" s="31" customFormat="1">
      <c r="J59" s="118"/>
      <c r="K59" s="118"/>
      <c r="L59" s="118"/>
      <c r="M59" s="118"/>
    </row>
    <row r="60" spans="1:13" s="31" customFormat="1">
      <c r="J60" s="118"/>
      <c r="K60" s="118"/>
      <c r="L60" s="118"/>
      <c r="M60" s="118"/>
    </row>
    <row r="61" spans="1:13" s="31" customFormat="1">
      <c r="J61" s="118"/>
      <c r="K61" s="118"/>
      <c r="L61" s="118"/>
      <c r="M61" s="118"/>
    </row>
    <row r="62" spans="1:13" s="31" customFormat="1">
      <c r="J62" s="118"/>
      <c r="K62" s="118"/>
      <c r="L62" s="118"/>
      <c r="M62" s="118"/>
    </row>
    <row r="63" spans="1:13" s="31" customFormat="1">
      <c r="J63" s="118"/>
      <c r="K63" s="118"/>
      <c r="L63" s="118"/>
      <c r="M63" s="118"/>
    </row>
    <row r="64" spans="1:13" s="31" customFormat="1">
      <c r="J64" s="118"/>
      <c r="K64" s="118"/>
      <c r="L64" s="118"/>
      <c r="M64" s="118"/>
    </row>
    <row r="65" spans="10:13" s="31" customFormat="1">
      <c r="J65" s="118"/>
      <c r="K65" s="118"/>
      <c r="L65" s="118"/>
      <c r="M65" s="118"/>
    </row>
    <row r="66" spans="10:13" s="31" customFormat="1">
      <c r="J66" s="118"/>
      <c r="K66" s="118"/>
      <c r="L66" s="118"/>
      <c r="M66" s="118"/>
    </row>
    <row r="67" spans="10:13" s="31" customFormat="1">
      <c r="J67" s="118"/>
      <c r="K67" s="118"/>
      <c r="L67" s="118"/>
      <c r="M67" s="118"/>
    </row>
    <row r="68" spans="10:13" ht="15.75" customHeight="1"/>
    <row r="69" spans="10:13" s="31" customFormat="1" ht="15.75" customHeight="1">
      <c r="J69" s="118"/>
      <c r="K69" s="118"/>
      <c r="L69" s="118"/>
      <c r="M69" s="118"/>
    </row>
    <row r="70" spans="10:13" s="31" customFormat="1" ht="15.75" customHeight="1">
      <c r="J70" s="118"/>
      <c r="K70" s="118"/>
      <c r="L70" s="118"/>
      <c r="M70" s="118"/>
    </row>
  </sheetData>
  <mergeCells count="3">
    <mergeCell ref="J46:M46"/>
    <mergeCell ref="A38:H53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:A17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177"/>
  <sheetViews>
    <sheetView topLeftCell="A19" workbookViewId="0">
      <selection activeCell="I54" sqref="I54"/>
    </sheetView>
  </sheetViews>
  <sheetFormatPr defaultRowHeight="15"/>
  <cols>
    <col min="1" max="1" width="9.28515625" customWidth="1"/>
    <col min="2" max="2" width="12.28515625" customWidth="1"/>
    <col min="3" max="3" width="13.140625" customWidth="1"/>
    <col min="4" max="4" width="11.7109375" customWidth="1"/>
    <col min="5" max="5" width="11.5703125" customWidth="1"/>
    <col min="6" max="6" width="11.140625" customWidth="1"/>
  </cols>
  <sheetData>
    <row r="1" spans="1:13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4" spans="1:13">
      <c r="A4" s="12"/>
      <c r="B4" s="105" t="s">
        <v>70</v>
      </c>
      <c r="C4" s="105" t="s">
        <v>71</v>
      </c>
      <c r="D4" s="105" t="s">
        <v>72</v>
      </c>
      <c r="E4" s="105" t="s">
        <v>73</v>
      </c>
      <c r="F4" s="105" t="s">
        <v>74</v>
      </c>
      <c r="G4" s="84"/>
    </row>
    <row r="5" spans="1:13">
      <c r="A5" s="106" t="s">
        <v>49</v>
      </c>
      <c r="B5" s="104">
        <v>8</v>
      </c>
      <c r="C5" s="104">
        <v>3</v>
      </c>
      <c r="D5" s="104">
        <v>4</v>
      </c>
      <c r="E5" s="104">
        <v>5</v>
      </c>
      <c r="F5" s="104">
        <v>0</v>
      </c>
      <c r="G5" s="102">
        <f>SUM(B5:F5)</f>
        <v>20</v>
      </c>
      <c r="H5" s="1">
        <f>G5/G19</f>
        <v>2.4271844660194173E-3</v>
      </c>
    </row>
    <row r="6" spans="1:13">
      <c r="A6" s="106" t="s">
        <v>50</v>
      </c>
      <c r="B6" s="104">
        <v>25</v>
      </c>
      <c r="C6" s="104">
        <v>5</v>
      </c>
      <c r="D6" s="104">
        <v>13</v>
      </c>
      <c r="E6" s="104">
        <v>21</v>
      </c>
      <c r="F6" s="104">
        <v>4</v>
      </c>
      <c r="G6" s="102">
        <f t="shared" ref="G6:G17" si="0">SUM(B6:F6)</f>
        <v>68</v>
      </c>
    </row>
    <row r="7" spans="1:13">
      <c r="A7" s="106" t="s">
        <v>51</v>
      </c>
      <c r="B7" s="104">
        <v>62</v>
      </c>
      <c r="C7" s="104">
        <v>41</v>
      </c>
      <c r="D7" s="104">
        <v>26</v>
      </c>
      <c r="E7" s="104">
        <v>48</v>
      </c>
      <c r="F7" s="104">
        <v>8</v>
      </c>
      <c r="G7" s="102">
        <f t="shared" si="0"/>
        <v>185</v>
      </c>
    </row>
    <row r="8" spans="1:13">
      <c r="A8" s="106" t="s">
        <v>52</v>
      </c>
      <c r="B8" s="104">
        <v>115</v>
      </c>
      <c r="C8" s="104">
        <v>86</v>
      </c>
      <c r="D8" s="104">
        <v>48</v>
      </c>
      <c r="E8" s="104">
        <v>96</v>
      </c>
      <c r="F8" s="104">
        <v>7</v>
      </c>
      <c r="G8" s="102">
        <f t="shared" si="0"/>
        <v>352</v>
      </c>
    </row>
    <row r="9" spans="1:13">
      <c r="A9" s="106" t="s">
        <v>53</v>
      </c>
      <c r="B9" s="104">
        <v>207</v>
      </c>
      <c r="C9" s="104">
        <v>130</v>
      </c>
      <c r="D9" s="104">
        <v>73</v>
      </c>
      <c r="E9" s="104">
        <v>128</v>
      </c>
      <c r="F9" s="104">
        <v>17</v>
      </c>
      <c r="G9" s="102">
        <f t="shared" si="0"/>
        <v>555</v>
      </c>
    </row>
    <row r="10" spans="1:13">
      <c r="A10" s="106" t="s">
        <v>54</v>
      </c>
      <c r="B10" s="104">
        <v>323</v>
      </c>
      <c r="C10" s="104">
        <v>170</v>
      </c>
      <c r="D10" s="104">
        <v>121</v>
      </c>
      <c r="E10" s="104">
        <v>203</v>
      </c>
      <c r="F10" s="104">
        <v>37</v>
      </c>
      <c r="G10" s="102">
        <f t="shared" si="0"/>
        <v>854</v>
      </c>
    </row>
    <row r="11" spans="1:13">
      <c r="A11" s="106" t="s">
        <v>55</v>
      </c>
      <c r="B11" s="104">
        <v>444</v>
      </c>
      <c r="C11" s="104">
        <v>202</v>
      </c>
      <c r="D11" s="104">
        <v>124</v>
      </c>
      <c r="E11" s="104">
        <v>229</v>
      </c>
      <c r="F11" s="104">
        <v>67</v>
      </c>
      <c r="G11" s="102">
        <f t="shared" si="0"/>
        <v>1066</v>
      </c>
    </row>
    <row r="12" spans="1:13">
      <c r="A12" s="106" t="s">
        <v>56</v>
      </c>
      <c r="B12" s="104">
        <v>586</v>
      </c>
      <c r="C12" s="104">
        <v>209</v>
      </c>
      <c r="D12" s="104">
        <v>114</v>
      </c>
      <c r="E12" s="104">
        <v>222</v>
      </c>
      <c r="F12" s="104">
        <v>88</v>
      </c>
      <c r="G12" s="102">
        <f t="shared" si="0"/>
        <v>1219</v>
      </c>
    </row>
    <row r="13" spans="1:13">
      <c r="A13" s="106" t="s">
        <v>57</v>
      </c>
      <c r="B13" s="104">
        <v>678</v>
      </c>
      <c r="C13" s="104">
        <v>203</v>
      </c>
      <c r="D13" s="104">
        <v>96</v>
      </c>
      <c r="E13" s="104">
        <v>199</v>
      </c>
      <c r="F13" s="104">
        <v>51</v>
      </c>
      <c r="G13" s="102">
        <f t="shared" si="0"/>
        <v>1227</v>
      </c>
    </row>
    <row r="14" spans="1:13">
      <c r="A14" s="106" t="s">
        <v>58</v>
      </c>
      <c r="B14" s="104">
        <v>628</v>
      </c>
      <c r="C14" s="104">
        <v>172</v>
      </c>
      <c r="D14" s="104">
        <v>87</v>
      </c>
      <c r="E14" s="104">
        <v>190</v>
      </c>
      <c r="F14" s="104">
        <v>69</v>
      </c>
      <c r="G14" s="102">
        <f t="shared" si="0"/>
        <v>1146</v>
      </c>
    </row>
    <row r="15" spans="1:13">
      <c r="A15" s="106" t="s">
        <v>59</v>
      </c>
      <c r="B15" s="104">
        <v>546</v>
      </c>
      <c r="C15" s="104">
        <v>118</v>
      </c>
      <c r="D15" s="104">
        <v>51</v>
      </c>
      <c r="E15" s="104">
        <v>127</v>
      </c>
      <c r="F15" s="104">
        <v>48</v>
      </c>
      <c r="G15" s="102">
        <f t="shared" si="0"/>
        <v>890</v>
      </c>
    </row>
    <row r="16" spans="1:13">
      <c r="A16" s="106" t="s">
        <v>60</v>
      </c>
      <c r="B16" s="104">
        <v>210</v>
      </c>
      <c r="C16" s="104">
        <v>61</v>
      </c>
      <c r="D16" s="104">
        <v>20</v>
      </c>
      <c r="E16" s="104">
        <v>57</v>
      </c>
      <c r="F16" s="104">
        <v>17</v>
      </c>
      <c r="G16" s="102">
        <f t="shared" si="0"/>
        <v>365</v>
      </c>
    </row>
    <row r="17" spans="1:7">
      <c r="A17" s="106" t="s">
        <v>61</v>
      </c>
      <c r="B17" s="104">
        <v>184</v>
      </c>
      <c r="C17" s="104">
        <v>42</v>
      </c>
      <c r="D17" s="104">
        <v>18</v>
      </c>
      <c r="E17" s="104">
        <v>44</v>
      </c>
      <c r="F17" s="104">
        <v>5</v>
      </c>
      <c r="G17" s="102">
        <f t="shared" si="0"/>
        <v>293</v>
      </c>
    </row>
    <row r="18" spans="1:7">
      <c r="A18" s="84"/>
      <c r="B18" s="84"/>
      <c r="C18" s="84"/>
      <c r="D18" s="84"/>
      <c r="E18" s="84"/>
      <c r="F18" s="84"/>
      <c r="G18" s="84"/>
    </row>
    <row r="19" spans="1:7">
      <c r="A19" s="84"/>
      <c r="B19" s="102">
        <f>SUM(B5:B18)</f>
        <v>4016</v>
      </c>
      <c r="C19" s="102">
        <f t="shared" ref="C19:F19" si="1">SUM(C5:C18)</f>
        <v>1442</v>
      </c>
      <c r="D19" s="102">
        <f t="shared" si="1"/>
        <v>795</v>
      </c>
      <c r="E19" s="102">
        <f t="shared" si="1"/>
        <v>1569</v>
      </c>
      <c r="F19" s="102">
        <f t="shared" si="1"/>
        <v>418</v>
      </c>
      <c r="G19" s="102">
        <f>SUM(B19:F19)</f>
        <v>8240</v>
      </c>
    </row>
    <row r="20" spans="1:7">
      <c r="A20" s="84"/>
      <c r="B20" s="84"/>
      <c r="C20" s="84"/>
      <c r="D20" s="84"/>
      <c r="E20" s="84"/>
      <c r="F20" s="84"/>
      <c r="G20" s="84"/>
    </row>
    <row r="21" spans="1:7">
      <c r="A21" s="11"/>
      <c r="B21" s="105" t="s">
        <v>70</v>
      </c>
      <c r="C21" s="105" t="s">
        <v>71</v>
      </c>
      <c r="D21" s="105" t="s">
        <v>72</v>
      </c>
      <c r="E21" s="105" t="s">
        <v>73</v>
      </c>
      <c r="F21" s="105" t="s">
        <v>74</v>
      </c>
      <c r="G21" s="84"/>
    </row>
    <row r="22" spans="1:7">
      <c r="A22" s="106" t="s">
        <v>49</v>
      </c>
      <c r="B22" s="88">
        <f t="shared" ref="B22:E34" si="2">B5/B$19</f>
        <v>1.9920318725099601E-3</v>
      </c>
      <c r="C22" s="88">
        <f t="shared" si="2"/>
        <v>2.0804438280166435E-3</v>
      </c>
      <c r="D22" s="88">
        <f t="shared" si="2"/>
        <v>5.0314465408805029E-3</v>
      </c>
      <c r="E22" s="88">
        <f t="shared" si="2"/>
        <v>3.1867431485022306E-3</v>
      </c>
      <c r="F22" s="88"/>
      <c r="G22" s="103"/>
    </row>
    <row r="23" spans="1:7">
      <c r="A23" s="106" t="s">
        <v>50</v>
      </c>
      <c r="B23" s="88">
        <f t="shared" si="2"/>
        <v>6.2250996015936252E-3</v>
      </c>
      <c r="C23" s="88">
        <f t="shared" si="2"/>
        <v>3.4674063800277394E-3</v>
      </c>
      <c r="D23" s="88">
        <f t="shared" si="2"/>
        <v>1.6352201257861635E-2</v>
      </c>
      <c r="E23" s="88">
        <f t="shared" si="2"/>
        <v>1.338432122370937E-2</v>
      </c>
      <c r="F23" s="88">
        <f>F6/F$19</f>
        <v>9.5693779904306216E-3</v>
      </c>
      <c r="G23" s="103"/>
    </row>
    <row r="24" spans="1:7">
      <c r="A24" s="106" t="s">
        <v>51</v>
      </c>
      <c r="B24" s="88">
        <f t="shared" si="2"/>
        <v>1.5438247011952191E-2</v>
      </c>
      <c r="C24" s="88">
        <f t="shared" si="2"/>
        <v>2.8432732316227463E-2</v>
      </c>
      <c r="D24" s="88">
        <f t="shared" si="2"/>
        <v>3.270440251572327E-2</v>
      </c>
      <c r="E24" s="88">
        <f t="shared" si="2"/>
        <v>3.0592734225621414E-2</v>
      </c>
      <c r="F24" s="88">
        <f t="shared" ref="F24:F34" si="3">F7/F$19</f>
        <v>1.9138755980861243E-2</v>
      </c>
      <c r="G24" s="103"/>
    </row>
    <row r="25" spans="1:7">
      <c r="A25" s="106" t="s">
        <v>52</v>
      </c>
      <c r="B25" s="88">
        <f>B8/B$19</f>
        <v>2.8635458167330676E-2</v>
      </c>
      <c r="C25" s="88">
        <f t="shared" si="2"/>
        <v>5.9639389736477116E-2</v>
      </c>
      <c r="D25" s="88">
        <f t="shared" si="2"/>
        <v>6.0377358490566038E-2</v>
      </c>
      <c r="E25" s="88">
        <f t="shared" si="2"/>
        <v>6.1185468451242828E-2</v>
      </c>
      <c r="F25" s="88">
        <f t="shared" si="3"/>
        <v>1.6746411483253589E-2</v>
      </c>
      <c r="G25" s="103"/>
    </row>
    <row r="26" spans="1:7">
      <c r="A26" s="106" t="s">
        <v>53</v>
      </c>
      <c r="B26" s="88">
        <f t="shared" si="2"/>
        <v>5.1543824701195222E-2</v>
      </c>
      <c r="C26" s="88">
        <f t="shared" si="2"/>
        <v>9.0152565880721222E-2</v>
      </c>
      <c r="D26" s="88">
        <f t="shared" si="2"/>
        <v>9.1823899371069176E-2</v>
      </c>
      <c r="E26" s="88">
        <f t="shared" si="2"/>
        <v>8.1580624601657104E-2</v>
      </c>
      <c r="F26" s="88">
        <f t="shared" si="3"/>
        <v>4.0669856459330141E-2</v>
      </c>
      <c r="G26" s="103"/>
    </row>
    <row r="27" spans="1:7">
      <c r="A27" s="106" t="s">
        <v>54</v>
      </c>
      <c r="B27" s="88">
        <f t="shared" si="2"/>
        <v>8.0428286852589639E-2</v>
      </c>
      <c r="C27" s="88">
        <f t="shared" si="2"/>
        <v>0.11789181692094314</v>
      </c>
      <c r="D27" s="88">
        <f t="shared" si="2"/>
        <v>0.15220125786163521</v>
      </c>
      <c r="E27" s="88">
        <f t="shared" si="2"/>
        <v>0.12938177182919056</v>
      </c>
      <c r="F27" s="88">
        <f t="shared" si="3"/>
        <v>8.8516746411483258E-2</v>
      </c>
      <c r="G27" s="103"/>
    </row>
    <row r="28" spans="1:7">
      <c r="A28" s="106" t="s">
        <v>55</v>
      </c>
      <c r="B28" s="88">
        <f t="shared" si="2"/>
        <v>0.11055776892430279</v>
      </c>
      <c r="C28" s="88">
        <f t="shared" si="2"/>
        <v>0.14008321775312066</v>
      </c>
      <c r="D28" s="88">
        <f t="shared" si="2"/>
        <v>0.15597484276729559</v>
      </c>
      <c r="E28" s="88">
        <f t="shared" si="2"/>
        <v>0.14595283620140218</v>
      </c>
      <c r="F28" s="88">
        <f t="shared" si="3"/>
        <v>0.16028708133971292</v>
      </c>
      <c r="G28" s="103"/>
    </row>
    <row r="29" spans="1:7">
      <c r="A29" s="106" t="s">
        <v>56</v>
      </c>
      <c r="B29" s="88">
        <f t="shared" si="2"/>
        <v>0.14591633466135459</v>
      </c>
      <c r="C29" s="88">
        <f t="shared" si="2"/>
        <v>0.14493758668515949</v>
      </c>
      <c r="D29" s="88">
        <f t="shared" si="2"/>
        <v>0.14339622641509434</v>
      </c>
      <c r="E29" s="88">
        <f t="shared" si="2"/>
        <v>0.14149139579349904</v>
      </c>
      <c r="F29" s="88">
        <f t="shared" si="3"/>
        <v>0.21052631578947367</v>
      </c>
      <c r="G29" s="103"/>
    </row>
    <row r="30" spans="1:7">
      <c r="A30" s="106" t="s">
        <v>57</v>
      </c>
      <c r="B30" s="88">
        <f t="shared" si="2"/>
        <v>0.16882470119521911</v>
      </c>
      <c r="C30" s="88">
        <f t="shared" si="2"/>
        <v>0.14077669902912621</v>
      </c>
      <c r="D30" s="88">
        <f t="shared" si="2"/>
        <v>0.12075471698113208</v>
      </c>
      <c r="E30" s="88">
        <f t="shared" si="2"/>
        <v>0.12683237731038879</v>
      </c>
      <c r="F30" s="88">
        <f t="shared" si="3"/>
        <v>0.12200956937799043</v>
      </c>
      <c r="G30" s="103"/>
    </row>
    <row r="31" spans="1:7">
      <c r="A31" s="106" t="s">
        <v>58</v>
      </c>
      <c r="B31" s="88">
        <f t="shared" si="2"/>
        <v>0.15637450199203187</v>
      </c>
      <c r="C31" s="88">
        <f t="shared" si="2"/>
        <v>0.11927877947295423</v>
      </c>
      <c r="D31" s="88">
        <f t="shared" si="2"/>
        <v>0.10943396226415095</v>
      </c>
      <c r="E31" s="88">
        <f t="shared" si="2"/>
        <v>0.12109623964308477</v>
      </c>
      <c r="F31" s="88">
        <f t="shared" si="3"/>
        <v>0.16507177033492823</v>
      </c>
      <c r="G31" s="103"/>
    </row>
    <row r="32" spans="1:7">
      <c r="A32" s="106" t="s">
        <v>59</v>
      </c>
      <c r="B32" s="88">
        <f t="shared" si="2"/>
        <v>0.13595617529880477</v>
      </c>
      <c r="C32" s="88">
        <f t="shared" si="2"/>
        <v>8.1830790568654652E-2</v>
      </c>
      <c r="D32" s="88">
        <f t="shared" si="2"/>
        <v>6.4150943396226415E-2</v>
      </c>
      <c r="E32" s="88">
        <f t="shared" si="2"/>
        <v>8.0943275971956663E-2</v>
      </c>
      <c r="F32" s="88">
        <f t="shared" si="3"/>
        <v>0.11483253588516747</v>
      </c>
      <c r="G32" s="103"/>
    </row>
    <row r="33" spans="1:24">
      <c r="A33" s="106" t="s">
        <v>60</v>
      </c>
      <c r="B33" s="88">
        <f t="shared" si="2"/>
        <v>5.2290836653386456E-2</v>
      </c>
      <c r="C33" s="88">
        <f t="shared" si="2"/>
        <v>4.2302357836338421E-2</v>
      </c>
      <c r="D33" s="88">
        <f t="shared" si="2"/>
        <v>2.5157232704402517E-2</v>
      </c>
      <c r="E33" s="88">
        <f t="shared" si="2"/>
        <v>3.6328871892925434E-2</v>
      </c>
      <c r="F33" s="88">
        <f t="shared" si="3"/>
        <v>4.0669856459330141E-2</v>
      </c>
      <c r="G33" s="103"/>
    </row>
    <row r="34" spans="1:24">
      <c r="A34" s="106" t="s">
        <v>61</v>
      </c>
      <c r="B34" s="88">
        <f t="shared" si="2"/>
        <v>4.5816733067729085E-2</v>
      </c>
      <c r="C34" s="88">
        <f t="shared" si="2"/>
        <v>2.9126213592233011E-2</v>
      </c>
      <c r="D34" s="88">
        <f t="shared" si="2"/>
        <v>2.2641509433962263E-2</v>
      </c>
      <c r="E34" s="88">
        <f t="shared" si="2"/>
        <v>2.8043339706819631E-2</v>
      </c>
      <c r="F34" s="88">
        <f t="shared" si="3"/>
        <v>1.1961722488038277E-2</v>
      </c>
      <c r="G34" s="103"/>
    </row>
    <row r="35" spans="1:24">
      <c r="A35" s="84"/>
      <c r="B35" s="84"/>
      <c r="C35" s="84"/>
      <c r="D35" s="84"/>
      <c r="E35" s="84"/>
      <c r="F35" s="84"/>
      <c r="G35" s="84"/>
    </row>
    <row r="36" spans="1:24" ht="15" customHeight="1">
      <c r="A36" s="138" t="s">
        <v>80</v>
      </c>
      <c r="B36" s="138"/>
      <c r="C36" s="138"/>
      <c r="D36" s="138"/>
      <c r="E36" s="138"/>
      <c r="F36" s="138"/>
      <c r="G36" s="138"/>
    </row>
    <row r="37" spans="1:24">
      <c r="A37" s="138"/>
      <c r="B37" s="138"/>
      <c r="C37" s="138"/>
      <c r="D37" s="138"/>
      <c r="E37" s="138"/>
      <c r="F37" s="138"/>
      <c r="G37" s="138"/>
    </row>
    <row r="38" spans="1:24">
      <c r="A38" s="138"/>
      <c r="B38" s="138"/>
      <c r="C38" s="138"/>
      <c r="D38" s="138"/>
      <c r="E38" s="138"/>
      <c r="F38" s="138"/>
      <c r="G38" s="138"/>
    </row>
    <row r="39" spans="1:24">
      <c r="A39" s="138"/>
      <c r="B39" s="138"/>
      <c r="C39" s="138"/>
      <c r="D39" s="138"/>
      <c r="E39" s="138"/>
      <c r="F39" s="138"/>
      <c r="G39" s="138"/>
    </row>
    <row r="40" spans="1:24">
      <c r="A40" s="138"/>
      <c r="B40" s="138"/>
      <c r="C40" s="138"/>
      <c r="D40" s="138"/>
      <c r="E40" s="138"/>
      <c r="F40" s="138"/>
      <c r="G40" s="138"/>
    </row>
    <row r="41" spans="1:24">
      <c r="A41" s="138"/>
      <c r="B41" s="138"/>
      <c r="C41" s="138"/>
      <c r="D41" s="138"/>
      <c r="E41" s="138"/>
      <c r="F41" s="138"/>
      <c r="G41" s="138"/>
    </row>
    <row r="42" spans="1:24">
      <c r="A42" s="138"/>
      <c r="B42" s="138"/>
      <c r="C42" s="138"/>
      <c r="D42" s="138"/>
      <c r="E42" s="138"/>
      <c r="F42" s="138"/>
      <c r="G42" s="138"/>
    </row>
    <row r="43" spans="1:24">
      <c r="A43" s="138"/>
      <c r="B43" s="138"/>
      <c r="C43" s="138"/>
      <c r="D43" s="138"/>
      <c r="E43" s="138"/>
      <c r="F43" s="138"/>
      <c r="G43" s="138"/>
    </row>
    <row r="44" spans="1:24" ht="15" customHeight="1">
      <c r="A44" s="138"/>
      <c r="B44" s="138"/>
      <c r="C44" s="138"/>
      <c r="D44" s="138"/>
      <c r="E44" s="138"/>
      <c r="F44" s="138"/>
      <c r="G44" s="13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138"/>
      <c r="B45" s="138"/>
      <c r="C45" s="138"/>
      <c r="D45" s="138"/>
      <c r="E45" s="138"/>
      <c r="F45" s="138"/>
      <c r="G45" s="138"/>
      <c r="I45" s="134" t="s">
        <v>87</v>
      </c>
      <c r="J45" s="134"/>
      <c r="K45" s="134"/>
      <c r="L45" s="13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138"/>
      <c r="B46" s="138"/>
      <c r="C46" s="138"/>
      <c r="D46" s="138"/>
      <c r="E46" s="138"/>
      <c r="F46" s="138"/>
      <c r="G46" s="13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138"/>
      <c r="B47" s="138"/>
      <c r="C47" s="138"/>
      <c r="D47" s="138"/>
      <c r="E47" s="138"/>
      <c r="F47" s="138"/>
      <c r="G47" s="138"/>
      <c r="J47" s="126" t="s">
        <v>105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138"/>
      <c r="B48" s="138"/>
      <c r="C48" s="138"/>
      <c r="D48" s="138"/>
      <c r="E48" s="138"/>
      <c r="F48" s="138"/>
      <c r="G48" s="13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138"/>
      <c r="B49" s="138"/>
      <c r="C49" s="138"/>
      <c r="D49" s="138"/>
      <c r="E49" s="138"/>
      <c r="F49" s="138"/>
      <c r="G49" s="13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138"/>
      <c r="B50" s="138"/>
      <c r="C50" s="138"/>
      <c r="D50" s="138"/>
      <c r="E50" s="138"/>
      <c r="F50" s="138"/>
      <c r="G50" s="13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B55" t="s">
        <v>3</v>
      </c>
      <c r="C55" t="s">
        <v>75</v>
      </c>
      <c r="D55" t="s">
        <v>76</v>
      </c>
      <c r="E55" t="s">
        <v>77</v>
      </c>
      <c r="F55" t="s">
        <v>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84">
        <v>1</v>
      </c>
      <c r="B56" s="103">
        <f>B22+B23+B24</f>
        <v>2.3655378486055777E-2</v>
      </c>
      <c r="C56" s="103">
        <f>C22+C23+C24</f>
        <v>3.3980582524271843E-2</v>
      </c>
      <c r="D56" s="103">
        <f>D22+D23+D24</f>
        <v>5.4088050314465411E-2</v>
      </c>
      <c r="E56" s="103">
        <f>E22+E23+E24</f>
        <v>4.7163798597833012E-2</v>
      </c>
      <c r="F56" s="103">
        <f>F22+F23+F24</f>
        <v>2.8708133971291863E-2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84">
        <v>2</v>
      </c>
      <c r="B57" s="103">
        <f>B25+B26+B27</f>
        <v>0.16060756972111553</v>
      </c>
      <c r="C57" s="103">
        <f>C25+C26+C27</f>
        <v>0.26768377253814146</v>
      </c>
      <c r="D57" s="103">
        <f>D25+D26+D27</f>
        <v>0.30440251572327043</v>
      </c>
      <c r="E57" s="103">
        <f>E25+E26+E27</f>
        <v>0.27214786488209053</v>
      </c>
      <c r="F57" s="103">
        <f>F25+F26+F27</f>
        <v>0.14593301435406697</v>
      </c>
      <c r="I57" s="3"/>
      <c r="J57" s="3"/>
      <c r="K57" s="3"/>
      <c r="L57" s="3"/>
      <c r="M57" s="3"/>
      <c r="N57" s="3"/>
      <c r="O57" s="3"/>
    </row>
    <row r="58" spans="1:24">
      <c r="A58" s="84">
        <v>3</v>
      </c>
      <c r="B58" s="103">
        <f>B28+B29+B30</f>
        <v>0.42529880478087645</v>
      </c>
      <c r="C58" s="103">
        <f>C28+C29+C30</f>
        <v>0.42579750346740636</v>
      </c>
      <c r="D58" s="103">
        <f>D28+D29+D30</f>
        <v>0.42012578616352203</v>
      </c>
      <c r="E58" s="103">
        <f>E28+E29+E30</f>
        <v>0.41427660930528998</v>
      </c>
      <c r="F58" s="103">
        <f>F28+F29+F30</f>
        <v>0.49282296650717705</v>
      </c>
      <c r="I58" s="3"/>
      <c r="J58" s="3"/>
      <c r="K58" s="3"/>
      <c r="L58" s="3"/>
      <c r="M58" s="3"/>
      <c r="N58" s="3"/>
      <c r="O58" s="3"/>
    </row>
    <row r="59" spans="1:24">
      <c r="A59" s="84">
        <v>4</v>
      </c>
      <c r="B59" s="103">
        <f>B31+B32+B33</f>
        <v>0.34462151394422308</v>
      </c>
      <c r="C59" s="103">
        <f>C31+C32+C33</f>
        <v>0.24341192787794733</v>
      </c>
      <c r="D59" s="103">
        <f>D31+D32+D33</f>
        <v>0.19874213836477989</v>
      </c>
      <c r="E59" s="103">
        <f>E31+E32+E33</f>
        <v>0.23836838750796688</v>
      </c>
      <c r="F59" s="103">
        <f>F31+F32+F33</f>
        <v>0.32057416267942584</v>
      </c>
      <c r="I59" s="3"/>
      <c r="J59" s="3"/>
      <c r="K59" s="3"/>
      <c r="L59" s="3"/>
      <c r="M59" s="3"/>
      <c r="N59" s="3"/>
      <c r="O59" s="3"/>
    </row>
    <row r="60" spans="1:24">
      <c r="A60" s="84">
        <v>5</v>
      </c>
      <c r="B60" s="103">
        <f>B34</f>
        <v>4.5816733067729085E-2</v>
      </c>
      <c r="C60" s="103">
        <f>C34</f>
        <v>2.9126213592233011E-2</v>
      </c>
      <c r="D60" s="103">
        <f>D34</f>
        <v>2.2641509433962263E-2</v>
      </c>
      <c r="E60" s="103">
        <f>E34</f>
        <v>2.8043339706819631E-2</v>
      </c>
      <c r="F60" s="103">
        <f>F34</f>
        <v>1.1961722488038277E-2</v>
      </c>
      <c r="I60" s="3"/>
      <c r="J60" s="3"/>
      <c r="K60" s="3"/>
      <c r="L60" s="3"/>
      <c r="M60" s="3"/>
      <c r="N60" s="3"/>
      <c r="O60" s="3"/>
    </row>
    <row r="61" spans="1:24">
      <c r="A61" s="84"/>
      <c r="B61" s="84"/>
      <c r="C61" s="84"/>
      <c r="D61" s="84"/>
      <c r="E61" s="84"/>
      <c r="F61" s="84"/>
    </row>
    <row r="62" spans="1:24">
      <c r="A62" s="84"/>
      <c r="B62" s="103">
        <f>SUM(B56:B61)</f>
        <v>0.99999999999999978</v>
      </c>
      <c r="C62" s="103">
        <f t="shared" ref="C62:F62" si="4">SUM(C56:C61)</f>
        <v>0.99999999999999989</v>
      </c>
      <c r="D62" s="103">
        <f t="shared" si="4"/>
        <v>1</v>
      </c>
      <c r="E62" s="103">
        <f t="shared" si="4"/>
        <v>1</v>
      </c>
      <c r="F62" s="103">
        <f t="shared" si="4"/>
        <v>1</v>
      </c>
    </row>
    <row r="63" spans="1:24">
      <c r="B63" s="14">
        <f>B59+B60</f>
        <v>0.39043824701195218</v>
      </c>
      <c r="C63" s="14">
        <f t="shared" ref="C63:F63" si="5">C59+C60</f>
        <v>0.27253814147018035</v>
      </c>
      <c r="D63" s="14">
        <f t="shared" si="5"/>
        <v>0.22138364779874214</v>
      </c>
      <c r="E63" s="14">
        <f t="shared" si="5"/>
        <v>0.26641172721478651</v>
      </c>
      <c r="F63" s="14">
        <f t="shared" si="5"/>
        <v>0.33253588516746413</v>
      </c>
    </row>
    <row r="65" spans="2:6">
      <c r="B65" s="14">
        <f>B56+B57</f>
        <v>0.18426294820717132</v>
      </c>
      <c r="C65" s="14">
        <f t="shared" ref="C65:F65" si="6">C56+C57</f>
        <v>0.30166435506241329</v>
      </c>
      <c r="D65" s="14">
        <f t="shared" si="6"/>
        <v>0.35849056603773582</v>
      </c>
      <c r="E65" s="14">
        <f t="shared" si="6"/>
        <v>0.31931166347992357</v>
      </c>
      <c r="F65" s="14">
        <f t="shared" si="6"/>
        <v>0.17464114832535882</v>
      </c>
    </row>
    <row r="107" spans="1:7" ht="30">
      <c r="B107" s="25" t="s">
        <v>37</v>
      </c>
      <c r="C107" s="25" t="s">
        <v>38</v>
      </c>
      <c r="D107" s="25" t="s">
        <v>39</v>
      </c>
      <c r="E107" s="25" t="s">
        <v>40</v>
      </c>
      <c r="F107" s="25" t="s">
        <v>41</v>
      </c>
    </row>
    <row r="108" spans="1:7">
      <c r="A108" s="11" t="s">
        <v>23</v>
      </c>
      <c r="B108" s="18">
        <v>578</v>
      </c>
      <c r="C108" s="18">
        <v>1680</v>
      </c>
      <c r="D108" s="18">
        <v>1868</v>
      </c>
      <c r="E108" s="18">
        <v>1748</v>
      </c>
      <c r="F108" s="18">
        <v>2366</v>
      </c>
      <c r="G108">
        <f>SUM(B108:F108)</f>
        <v>8240</v>
      </c>
    </row>
    <row r="109" spans="1:7">
      <c r="A109" s="11" t="s">
        <v>2</v>
      </c>
      <c r="B109" s="18">
        <v>460</v>
      </c>
      <c r="C109" s="18">
        <v>1273</v>
      </c>
      <c r="D109" s="18">
        <v>1223</v>
      </c>
      <c r="E109" s="18">
        <v>1856</v>
      </c>
      <c r="F109" s="18">
        <v>3428</v>
      </c>
      <c r="G109">
        <f t="shared" ref="G109:G111" si="7">SUM(B109:F109)</f>
        <v>8240</v>
      </c>
    </row>
    <row r="110" spans="1:7">
      <c r="A110" s="11" t="s">
        <v>24</v>
      </c>
      <c r="B110" s="18">
        <v>1122</v>
      </c>
      <c r="C110" s="18">
        <v>1767</v>
      </c>
      <c r="D110" s="18">
        <v>2899</v>
      </c>
      <c r="E110" s="18">
        <v>1022</v>
      </c>
      <c r="F110" s="18">
        <v>1430</v>
      </c>
      <c r="G110">
        <f t="shared" si="7"/>
        <v>8240</v>
      </c>
    </row>
    <row r="111" spans="1:7">
      <c r="A111" s="19" t="s">
        <v>25</v>
      </c>
      <c r="B111" s="20">
        <v>273</v>
      </c>
      <c r="C111" s="20">
        <v>1761</v>
      </c>
      <c r="D111" s="20">
        <v>3512</v>
      </c>
      <c r="E111" s="20">
        <v>2401</v>
      </c>
      <c r="F111" s="20">
        <v>293</v>
      </c>
      <c r="G111">
        <f t="shared" si="7"/>
        <v>8240</v>
      </c>
    </row>
    <row r="113" spans="1:9">
      <c r="E113" s="21"/>
      <c r="F113" s="1"/>
    </row>
    <row r="114" spans="1:9" ht="15" customHeight="1">
      <c r="A114" s="140" t="s">
        <v>68</v>
      </c>
      <c r="B114" s="140"/>
      <c r="C114" s="140"/>
      <c r="D114" s="140"/>
      <c r="E114" s="140"/>
      <c r="F114" s="140"/>
      <c r="G114" s="140"/>
      <c r="H114" s="3"/>
      <c r="I114" s="3"/>
    </row>
    <row r="115" spans="1:9">
      <c r="A115" s="140"/>
      <c r="B115" s="140"/>
      <c r="C115" s="140"/>
      <c r="D115" s="140"/>
      <c r="E115" s="140"/>
      <c r="F115" s="140"/>
      <c r="G115" s="140"/>
      <c r="H115" s="3"/>
      <c r="I115" s="3"/>
    </row>
    <row r="116" spans="1:9">
      <c r="A116" s="140"/>
      <c r="B116" s="140"/>
      <c r="C116" s="140"/>
      <c r="D116" s="140"/>
      <c r="E116" s="140"/>
      <c r="F116" s="140"/>
      <c r="G116" s="140"/>
      <c r="H116" s="3"/>
      <c r="I116" s="3"/>
    </row>
    <row r="117" spans="1:9">
      <c r="A117" s="140"/>
      <c r="B117" s="140"/>
      <c r="C117" s="140"/>
      <c r="D117" s="140"/>
      <c r="E117" s="140"/>
      <c r="F117" s="140"/>
      <c r="G117" s="140"/>
      <c r="H117" s="3"/>
      <c r="I117" s="3"/>
    </row>
    <row r="118" spans="1:9">
      <c r="A118" s="140"/>
      <c r="B118" s="140"/>
      <c r="C118" s="140"/>
      <c r="D118" s="140"/>
      <c r="E118" s="140"/>
      <c r="F118" s="140"/>
      <c r="G118" s="140"/>
      <c r="H118" s="3"/>
      <c r="I118" s="3"/>
    </row>
    <row r="119" spans="1:9">
      <c r="A119" s="140"/>
      <c r="B119" s="140"/>
      <c r="C119" s="140"/>
      <c r="D119" s="140"/>
      <c r="E119" s="140"/>
      <c r="F119" s="140"/>
      <c r="G119" s="140"/>
      <c r="H119" s="3"/>
      <c r="I119" s="3"/>
    </row>
    <row r="120" spans="1:9">
      <c r="A120" s="140"/>
      <c r="B120" s="140"/>
      <c r="C120" s="140"/>
      <c r="D120" s="140"/>
      <c r="E120" s="140"/>
      <c r="F120" s="140"/>
      <c r="G120" s="140"/>
      <c r="H120" s="3"/>
      <c r="I120" s="3"/>
    </row>
    <row r="121" spans="1:9">
      <c r="A121" s="140"/>
      <c r="B121" s="140"/>
      <c r="C121" s="140"/>
      <c r="D121" s="140"/>
      <c r="E121" s="140"/>
      <c r="F121" s="140"/>
      <c r="G121" s="140"/>
      <c r="H121" s="3"/>
      <c r="I121" s="3"/>
    </row>
    <row r="122" spans="1:9">
      <c r="A122" s="140"/>
      <c r="B122" s="140"/>
      <c r="C122" s="140"/>
      <c r="D122" s="140"/>
      <c r="E122" s="140"/>
      <c r="F122" s="140"/>
      <c r="G122" s="140"/>
      <c r="H122" s="3"/>
      <c r="I122" s="3"/>
    </row>
    <row r="123" spans="1:9">
      <c r="A123" s="140"/>
      <c r="B123" s="140"/>
      <c r="C123" s="140"/>
      <c r="D123" s="140"/>
      <c r="E123" s="140"/>
      <c r="F123" s="140"/>
      <c r="G123" s="140"/>
      <c r="H123" s="3"/>
      <c r="I123" s="3"/>
    </row>
    <row r="124" spans="1:9">
      <c r="A124" s="140"/>
      <c r="B124" s="140"/>
      <c r="C124" s="140"/>
      <c r="D124" s="140"/>
      <c r="E124" s="140"/>
      <c r="F124" s="140"/>
      <c r="G124" s="140"/>
      <c r="H124" s="3"/>
      <c r="I124" s="3"/>
    </row>
    <row r="125" spans="1:9">
      <c r="A125" s="140"/>
      <c r="B125" s="140"/>
      <c r="C125" s="140"/>
      <c r="D125" s="140"/>
      <c r="E125" s="140"/>
      <c r="F125" s="140"/>
      <c r="G125" s="140"/>
      <c r="H125" s="3"/>
      <c r="I125" s="3"/>
    </row>
    <row r="126" spans="1:9">
      <c r="A126" s="140"/>
      <c r="B126" s="140"/>
      <c r="C126" s="140"/>
      <c r="D126" s="140"/>
      <c r="E126" s="140"/>
      <c r="F126" s="140"/>
      <c r="G126" s="140"/>
      <c r="H126" s="3"/>
      <c r="I126" s="3"/>
    </row>
    <row r="127" spans="1:9">
      <c r="A127" s="140"/>
      <c r="B127" s="140"/>
      <c r="C127" s="140"/>
      <c r="D127" s="140"/>
      <c r="E127" s="140"/>
      <c r="F127" s="140"/>
      <c r="G127" s="140"/>
      <c r="H127" s="3"/>
      <c r="I127" s="3"/>
    </row>
    <row r="128" spans="1:9">
      <c r="A128" s="140"/>
      <c r="B128" s="140"/>
      <c r="C128" s="140"/>
      <c r="D128" s="140"/>
      <c r="E128" s="140"/>
      <c r="F128" s="140"/>
      <c r="G128" s="140"/>
      <c r="H128" s="3"/>
      <c r="I128" s="3"/>
    </row>
    <row r="129" spans="1:13">
      <c r="A129" s="140"/>
      <c r="B129" s="140"/>
      <c r="C129" s="140"/>
      <c r="D129" s="140"/>
      <c r="E129" s="140"/>
      <c r="F129" s="140"/>
      <c r="G129" s="140"/>
      <c r="H129" s="3"/>
      <c r="I129" s="3"/>
    </row>
    <row r="130" spans="1:13">
      <c r="A130" s="140"/>
      <c r="B130" s="140"/>
      <c r="C130" s="140"/>
      <c r="D130" s="140"/>
      <c r="E130" s="140"/>
      <c r="F130" s="140"/>
      <c r="G130" s="140"/>
      <c r="H130" s="3"/>
      <c r="I130" s="3"/>
    </row>
    <row r="131" spans="1:13">
      <c r="A131" s="3"/>
      <c r="B131" s="3"/>
      <c r="C131" s="3"/>
      <c r="D131" s="3"/>
      <c r="E131" s="3"/>
      <c r="F131" s="3"/>
      <c r="G131" s="3"/>
      <c r="H131" s="3"/>
      <c r="I131" s="3"/>
    </row>
    <row r="132" spans="1:13">
      <c r="A132" s="3"/>
      <c r="B132" s="3"/>
      <c r="C132" s="3"/>
      <c r="D132" s="3"/>
      <c r="E132" s="3"/>
      <c r="F132" s="3"/>
      <c r="G132" s="3"/>
      <c r="H132" s="3"/>
      <c r="I132" s="3"/>
    </row>
    <row r="136" spans="1:13">
      <c r="J136" s="134" t="s">
        <v>22</v>
      </c>
      <c r="K136" s="134"/>
      <c r="L136" s="134"/>
      <c r="M136" s="134"/>
    </row>
    <row r="139" spans="1:13" ht="30">
      <c r="B139" s="25" t="s">
        <v>27</v>
      </c>
      <c r="C139" s="25" t="s">
        <v>28</v>
      </c>
      <c r="D139" s="25" t="s">
        <v>29</v>
      </c>
      <c r="E139" s="25" t="s">
        <v>30</v>
      </c>
      <c r="F139" s="25" t="s">
        <v>31</v>
      </c>
      <c r="G139" s="26" t="s">
        <v>32</v>
      </c>
      <c r="H139" s="26" t="s">
        <v>32</v>
      </c>
      <c r="I139">
        <v>1</v>
      </c>
    </row>
    <row r="140" spans="1:13">
      <c r="A140" s="11" t="s">
        <v>23</v>
      </c>
      <c r="B140" s="18">
        <v>578</v>
      </c>
      <c r="C140" s="18">
        <v>1680</v>
      </c>
      <c r="D140" s="18">
        <v>1868</v>
      </c>
      <c r="E140" s="18">
        <v>1748</v>
      </c>
      <c r="F140" s="18">
        <v>2366</v>
      </c>
      <c r="G140" s="21">
        <f>E140+F140</f>
        <v>4114</v>
      </c>
      <c r="H140" s="1">
        <f>G140/G108</f>
        <v>0.4992718446601942</v>
      </c>
      <c r="I140" s="1">
        <f>B140/G108</f>
        <v>7.0145631067961164E-2</v>
      </c>
    </row>
    <row r="141" spans="1:13">
      <c r="A141" s="11" t="s">
        <v>1</v>
      </c>
      <c r="B141" s="18">
        <v>460</v>
      </c>
      <c r="C141" s="18">
        <v>1273</v>
      </c>
      <c r="D141" s="18">
        <v>1223</v>
      </c>
      <c r="E141" s="18">
        <v>1856</v>
      </c>
      <c r="F141" s="18">
        <v>3428</v>
      </c>
      <c r="G141" s="21">
        <f>E141+F141</f>
        <v>5284</v>
      </c>
      <c r="H141" s="1">
        <f t="shared" ref="H141" si="8">G141/G109</f>
        <v>0.64126213592233006</v>
      </c>
      <c r="I141" s="1">
        <f t="shared" ref="I141:I142" si="9">B141/G109</f>
        <v>5.5825242718446605E-2</v>
      </c>
    </row>
    <row r="142" spans="1:13">
      <c r="A142" s="11" t="s">
        <v>24</v>
      </c>
      <c r="B142" s="18">
        <v>1122</v>
      </c>
      <c r="C142" s="18">
        <v>1767</v>
      </c>
      <c r="D142" s="18">
        <v>2899</v>
      </c>
      <c r="E142" s="18">
        <v>1022</v>
      </c>
      <c r="F142" s="18">
        <v>1430</v>
      </c>
      <c r="G142" s="21">
        <f>E142+F142</f>
        <v>2452</v>
      </c>
      <c r="H142" s="1">
        <f>G142/G110</f>
        <v>0.29757281553398057</v>
      </c>
      <c r="I142" s="1">
        <f t="shared" si="9"/>
        <v>0.13616504854368933</v>
      </c>
    </row>
    <row r="143" spans="1:13">
      <c r="A143" s="19" t="s">
        <v>25</v>
      </c>
      <c r="B143" s="20">
        <v>273</v>
      </c>
      <c r="C143" s="20">
        <v>1761</v>
      </c>
      <c r="D143" s="20">
        <v>3512</v>
      </c>
      <c r="E143" s="20">
        <v>2401</v>
      </c>
      <c r="F143" s="20">
        <v>293</v>
      </c>
      <c r="G143" s="21">
        <f>E143+F143</f>
        <v>2694</v>
      </c>
      <c r="H143" s="1">
        <f>G143/G111</f>
        <v>0.32694174757281552</v>
      </c>
    </row>
    <row r="145" spans="1:15">
      <c r="D145" s="1">
        <f>D143/G111</f>
        <v>0.4262135922330097</v>
      </c>
      <c r="E145" s="1">
        <f>E143/G111</f>
        <v>0.29138349514563106</v>
      </c>
    </row>
    <row r="151" spans="1:15" ht="15.75" thickBot="1">
      <c r="A151" s="151" t="s">
        <v>23</v>
      </c>
      <c r="B151" s="151"/>
      <c r="C151" s="151"/>
      <c r="D151" s="151"/>
      <c r="E151" s="151"/>
      <c r="F151" s="151"/>
      <c r="I151" s="145" t="s">
        <v>48</v>
      </c>
      <c r="J151" s="145"/>
      <c r="K151" s="145"/>
      <c r="L151" s="145"/>
      <c r="M151" s="145"/>
      <c r="N151" s="52"/>
    </row>
    <row r="152" spans="1:15" ht="50.25" thickTop="1" thickBot="1">
      <c r="A152" s="152" t="s">
        <v>42</v>
      </c>
      <c r="B152" s="153"/>
      <c r="C152" s="37" t="s">
        <v>43</v>
      </c>
      <c r="D152" s="38" t="s">
        <v>44</v>
      </c>
      <c r="E152" s="38" t="s">
        <v>45</v>
      </c>
      <c r="F152" s="39" t="s">
        <v>46</v>
      </c>
      <c r="I152" s="82" t="s">
        <v>42</v>
      </c>
      <c r="J152" s="53" t="s">
        <v>43</v>
      </c>
      <c r="K152" s="54" t="s">
        <v>44</v>
      </c>
      <c r="L152" s="54" t="s">
        <v>45</v>
      </c>
      <c r="M152" s="55" t="s">
        <v>46</v>
      </c>
      <c r="N152" s="52"/>
    </row>
    <row r="153" spans="1:15" ht="15.75" thickTop="1">
      <c r="A153" s="146" t="s">
        <v>47</v>
      </c>
      <c r="B153" s="40" t="s">
        <v>12</v>
      </c>
      <c r="C153" s="41">
        <v>578</v>
      </c>
      <c r="D153" s="42">
        <v>7.0145631067961167</v>
      </c>
      <c r="E153" s="42">
        <v>7.0145631067961167</v>
      </c>
      <c r="F153" s="43">
        <v>7.0145631067961167</v>
      </c>
      <c r="I153" s="142" t="s">
        <v>47</v>
      </c>
      <c r="J153" s="57">
        <v>20</v>
      </c>
      <c r="K153" s="68">
        <v>0.24271844660194172</v>
      </c>
      <c r="L153" s="68">
        <v>0.24271844660194172</v>
      </c>
      <c r="M153" s="69">
        <v>0.24271844660194172</v>
      </c>
      <c r="N153" s="52">
        <v>1</v>
      </c>
      <c r="O153" s="71">
        <f>J153+J154+J155</f>
        <v>273</v>
      </c>
    </row>
    <row r="154" spans="1:15">
      <c r="A154" s="147"/>
      <c r="B154" s="44" t="s">
        <v>13</v>
      </c>
      <c r="C154" s="45">
        <v>1680</v>
      </c>
      <c r="D154" s="46">
        <v>20.388349514563107</v>
      </c>
      <c r="E154" s="46">
        <v>20.388349514563107</v>
      </c>
      <c r="F154" s="47">
        <v>27.402912621359221</v>
      </c>
      <c r="I154" s="143"/>
      <c r="J154" s="61">
        <v>68</v>
      </c>
      <c r="K154" s="70">
        <v>0.82524271844660202</v>
      </c>
      <c r="L154" s="70">
        <v>0.82524271844660202</v>
      </c>
      <c r="M154" s="63">
        <v>1.0679611650485437</v>
      </c>
      <c r="N154" s="52">
        <v>1.33</v>
      </c>
      <c r="O154" s="71">
        <f>J156+J157+J158</f>
        <v>1761</v>
      </c>
    </row>
    <row r="155" spans="1:15">
      <c r="A155" s="147"/>
      <c r="B155" s="44" t="s">
        <v>14</v>
      </c>
      <c r="C155" s="45">
        <v>1868</v>
      </c>
      <c r="D155" s="46">
        <v>22.66990291262136</v>
      </c>
      <c r="E155" s="46">
        <v>22.66990291262136</v>
      </c>
      <c r="F155" s="47">
        <v>50.072815533980588</v>
      </c>
      <c r="I155" s="143"/>
      <c r="J155" s="61">
        <v>185</v>
      </c>
      <c r="K155" s="62">
        <v>2.2451456310679614</v>
      </c>
      <c r="L155" s="62">
        <v>2.2451456310679614</v>
      </c>
      <c r="M155" s="63">
        <v>3.313106796116505</v>
      </c>
      <c r="N155" s="52">
        <v>1.67</v>
      </c>
      <c r="O155" s="71">
        <f>J159+J160+J161</f>
        <v>3512</v>
      </c>
    </row>
    <row r="156" spans="1:15">
      <c r="A156" s="147"/>
      <c r="B156" s="44" t="s">
        <v>15</v>
      </c>
      <c r="C156" s="45">
        <v>1748</v>
      </c>
      <c r="D156" s="46">
        <v>21.21359223300971</v>
      </c>
      <c r="E156" s="46">
        <v>21.21359223300971</v>
      </c>
      <c r="F156" s="47">
        <v>71.286407766990294</v>
      </c>
      <c r="I156" s="143"/>
      <c r="J156" s="61">
        <v>352</v>
      </c>
      <c r="K156" s="62">
        <v>4.2718446601941746</v>
      </c>
      <c r="L156" s="62">
        <v>4.2718446601941746</v>
      </c>
      <c r="M156" s="63">
        <v>7.5849514563106792</v>
      </c>
      <c r="N156" s="52">
        <v>2</v>
      </c>
      <c r="O156" s="71">
        <f>J162+J163+J164</f>
        <v>2401</v>
      </c>
    </row>
    <row r="157" spans="1:15">
      <c r="A157" s="147"/>
      <c r="B157" s="44" t="s">
        <v>16</v>
      </c>
      <c r="C157" s="45">
        <v>2366</v>
      </c>
      <c r="D157" s="46">
        <v>28.71359223300971</v>
      </c>
      <c r="E157" s="46">
        <v>28.71359223300971</v>
      </c>
      <c r="F157" s="47">
        <v>100</v>
      </c>
      <c r="I157" s="143"/>
      <c r="J157" s="61">
        <v>555</v>
      </c>
      <c r="K157" s="62">
        <v>6.7354368932038833</v>
      </c>
      <c r="L157" s="62">
        <v>6.7354368932038833</v>
      </c>
      <c r="M157" s="63">
        <v>14.320388349514563</v>
      </c>
      <c r="N157" s="52">
        <v>2.33</v>
      </c>
      <c r="O157" s="71">
        <f>J165</f>
        <v>293</v>
      </c>
    </row>
    <row r="158" spans="1:15" ht="15.75" thickBot="1">
      <c r="A158" s="148"/>
      <c r="B158" s="48" t="s">
        <v>0</v>
      </c>
      <c r="C158" s="49">
        <v>8240</v>
      </c>
      <c r="D158" s="50">
        <v>100</v>
      </c>
      <c r="E158" s="50">
        <v>100</v>
      </c>
      <c r="F158" s="51"/>
      <c r="I158" s="143"/>
      <c r="J158" s="61">
        <v>854</v>
      </c>
      <c r="K158" s="62">
        <v>10.364077669902914</v>
      </c>
      <c r="L158" s="62">
        <v>10.364077669902914</v>
      </c>
      <c r="M158" s="63">
        <v>24.684466019417474</v>
      </c>
      <c r="N158" s="52">
        <v>2.67</v>
      </c>
    </row>
    <row r="159" spans="1:15" ht="15.75" thickTop="1">
      <c r="I159" s="143"/>
      <c r="J159" s="61">
        <v>1066</v>
      </c>
      <c r="K159" s="62">
        <v>12.936893203883496</v>
      </c>
      <c r="L159" s="62">
        <v>12.936893203883496</v>
      </c>
      <c r="M159" s="63">
        <v>37.621359223300971</v>
      </c>
      <c r="N159" s="52">
        <v>3</v>
      </c>
    </row>
    <row r="160" spans="1:15" ht="15.75" thickBot="1">
      <c r="A160" s="145" t="s">
        <v>69</v>
      </c>
      <c r="B160" s="145"/>
      <c r="C160" s="145"/>
      <c r="D160" s="145"/>
      <c r="E160" s="145"/>
      <c r="F160" s="145"/>
      <c r="G160" s="52"/>
      <c r="I160" s="143"/>
      <c r="J160" s="61">
        <v>1219</v>
      </c>
      <c r="K160" s="62">
        <v>14.793689320388351</v>
      </c>
      <c r="L160" s="62">
        <v>14.793689320388351</v>
      </c>
      <c r="M160" s="63">
        <v>52.415048543689323</v>
      </c>
      <c r="N160" s="52">
        <v>3.33</v>
      </c>
    </row>
    <row r="161" spans="1:14" ht="38.25" thickTop="1" thickBot="1">
      <c r="A161" s="149" t="s">
        <v>42</v>
      </c>
      <c r="B161" s="150"/>
      <c r="C161" s="53" t="s">
        <v>43</v>
      </c>
      <c r="D161" s="54" t="s">
        <v>44</v>
      </c>
      <c r="E161" s="54" t="s">
        <v>45</v>
      </c>
      <c r="F161" s="55" t="s">
        <v>46</v>
      </c>
      <c r="G161" s="52"/>
      <c r="I161" s="143"/>
      <c r="J161" s="61">
        <v>1227</v>
      </c>
      <c r="K161" s="62">
        <v>14.890776699029127</v>
      </c>
      <c r="L161" s="62">
        <v>14.890776699029127</v>
      </c>
      <c r="M161" s="63">
        <v>67.305825242718441</v>
      </c>
      <c r="N161" s="52">
        <v>3.67</v>
      </c>
    </row>
    <row r="162" spans="1:14" ht="15.75" thickTop="1">
      <c r="A162" s="142" t="s">
        <v>47</v>
      </c>
      <c r="B162" s="56" t="s">
        <v>12</v>
      </c>
      <c r="C162" s="57">
        <v>1122</v>
      </c>
      <c r="D162" s="58">
        <v>13.616504854368932</v>
      </c>
      <c r="E162" s="58">
        <v>13.616504854368932</v>
      </c>
      <c r="F162" s="59">
        <v>13.616504854368932</v>
      </c>
      <c r="G162" s="52"/>
      <c r="I162" s="143"/>
      <c r="J162" s="61">
        <v>1146</v>
      </c>
      <c r="K162" s="62">
        <v>13.907766990291263</v>
      </c>
      <c r="L162" s="62">
        <v>13.907766990291263</v>
      </c>
      <c r="M162" s="63">
        <v>81.213592233009706</v>
      </c>
      <c r="N162" s="52">
        <v>4</v>
      </c>
    </row>
    <row r="163" spans="1:14">
      <c r="A163" s="143"/>
      <c r="B163" s="60" t="s">
        <v>13</v>
      </c>
      <c r="C163" s="61">
        <v>1767</v>
      </c>
      <c r="D163" s="62">
        <v>21.444174757281552</v>
      </c>
      <c r="E163" s="62">
        <v>21.444174757281552</v>
      </c>
      <c r="F163" s="63">
        <v>35.060679611650485</v>
      </c>
      <c r="G163" s="52"/>
      <c r="I163" s="143"/>
      <c r="J163" s="61">
        <v>890</v>
      </c>
      <c r="K163" s="62">
        <v>10.800970873786406</v>
      </c>
      <c r="L163" s="62">
        <v>10.800970873786406</v>
      </c>
      <c r="M163" s="63">
        <v>92.014563106796118</v>
      </c>
      <c r="N163" s="52">
        <v>4.33</v>
      </c>
    </row>
    <row r="164" spans="1:14">
      <c r="A164" s="143"/>
      <c r="B164" s="60" t="s">
        <v>14</v>
      </c>
      <c r="C164" s="61">
        <v>2899</v>
      </c>
      <c r="D164" s="62">
        <v>35.182038834951456</v>
      </c>
      <c r="E164" s="62">
        <v>35.182038834951456</v>
      </c>
      <c r="F164" s="63">
        <v>70.242718446601941</v>
      </c>
      <c r="G164" s="52"/>
      <c r="I164" s="143"/>
      <c r="J164" s="61">
        <v>365</v>
      </c>
      <c r="K164" s="62">
        <v>4.4296116504854366</v>
      </c>
      <c r="L164" s="62">
        <v>4.4296116504854366</v>
      </c>
      <c r="M164" s="63">
        <v>96.444174757281559</v>
      </c>
      <c r="N164" s="52">
        <v>4.67</v>
      </c>
    </row>
    <row r="165" spans="1:14">
      <c r="A165" s="143"/>
      <c r="B165" s="60" t="s">
        <v>15</v>
      </c>
      <c r="C165" s="61">
        <v>1022</v>
      </c>
      <c r="D165" s="62">
        <v>12.402912621359222</v>
      </c>
      <c r="E165" s="62">
        <v>12.402912621359222</v>
      </c>
      <c r="F165" s="63">
        <v>82.645631067961162</v>
      </c>
      <c r="G165" s="52"/>
      <c r="I165" s="143"/>
      <c r="J165" s="61">
        <v>293</v>
      </c>
      <c r="K165" s="62">
        <v>3.5558252427184467</v>
      </c>
      <c r="L165" s="62">
        <v>3.5558252427184467</v>
      </c>
      <c r="M165" s="63">
        <v>100</v>
      </c>
      <c r="N165" s="52">
        <v>5</v>
      </c>
    </row>
    <row r="166" spans="1:14" ht="15.75" thickBot="1">
      <c r="A166" s="143"/>
      <c r="B166" s="60" t="s">
        <v>16</v>
      </c>
      <c r="C166" s="61">
        <v>1430</v>
      </c>
      <c r="D166" s="62">
        <v>17.354368932038835</v>
      </c>
      <c r="E166" s="62">
        <v>17.354368932038835</v>
      </c>
      <c r="F166" s="63">
        <v>100</v>
      </c>
      <c r="G166" s="52"/>
      <c r="I166" s="144"/>
      <c r="J166" s="65">
        <v>8240</v>
      </c>
      <c r="K166" s="66">
        <v>100</v>
      </c>
      <c r="L166" s="66">
        <v>100</v>
      </c>
      <c r="M166" s="67"/>
      <c r="N166" s="52"/>
    </row>
    <row r="167" spans="1:14" ht="16.5" thickTop="1" thickBot="1">
      <c r="A167" s="144"/>
      <c r="B167" s="64" t="s">
        <v>0</v>
      </c>
      <c r="C167" s="65">
        <v>8240</v>
      </c>
      <c r="D167" s="66">
        <v>100</v>
      </c>
      <c r="E167" s="66">
        <v>100</v>
      </c>
      <c r="F167" s="67"/>
      <c r="G167" s="52"/>
    </row>
    <row r="168" spans="1:14" ht="15.75" thickTop="1"/>
    <row r="169" spans="1:14" ht="15.75" thickBot="1">
      <c r="A169" s="145" t="s">
        <v>2</v>
      </c>
      <c r="B169" s="145"/>
      <c r="C169" s="145"/>
      <c r="D169" s="145"/>
      <c r="E169" s="145"/>
      <c r="F169" s="145"/>
      <c r="G169" s="52"/>
    </row>
    <row r="170" spans="1:14" ht="38.25" thickTop="1" thickBot="1">
      <c r="A170" s="149" t="s">
        <v>42</v>
      </c>
      <c r="B170" s="150"/>
      <c r="C170" s="53" t="s">
        <v>43</v>
      </c>
      <c r="D170" s="54" t="s">
        <v>44</v>
      </c>
      <c r="E170" s="54" t="s">
        <v>45</v>
      </c>
      <c r="F170" s="55" t="s">
        <v>46</v>
      </c>
      <c r="G170" s="52"/>
    </row>
    <row r="171" spans="1:14" ht="15.75" thickTop="1">
      <c r="A171" s="142" t="s">
        <v>47</v>
      </c>
      <c r="B171" s="56" t="s">
        <v>12</v>
      </c>
      <c r="C171" s="57">
        <v>460</v>
      </c>
      <c r="D171" s="58">
        <v>5.5825242718446608</v>
      </c>
      <c r="E171" s="58">
        <v>5.5825242718446608</v>
      </c>
      <c r="F171" s="59">
        <v>5.5825242718446608</v>
      </c>
      <c r="G171" s="52"/>
    </row>
    <row r="172" spans="1:14">
      <c r="A172" s="143"/>
      <c r="B172" s="60" t="s">
        <v>13</v>
      </c>
      <c r="C172" s="61">
        <v>1273</v>
      </c>
      <c r="D172" s="62">
        <v>15.449029126213592</v>
      </c>
      <c r="E172" s="62">
        <v>15.449029126213592</v>
      </c>
      <c r="F172" s="63">
        <v>21.031553398058254</v>
      </c>
      <c r="G172" s="52"/>
    </row>
    <row r="173" spans="1:14">
      <c r="A173" s="143"/>
      <c r="B173" s="60" t="s">
        <v>14</v>
      </c>
      <c r="C173" s="61">
        <v>1223</v>
      </c>
      <c r="D173" s="62">
        <v>14.842233009708739</v>
      </c>
      <c r="E173" s="62">
        <v>14.842233009708739</v>
      </c>
      <c r="F173" s="63">
        <v>35.873786407766985</v>
      </c>
      <c r="G173" s="52"/>
    </row>
    <row r="174" spans="1:14">
      <c r="A174" s="143"/>
      <c r="B174" s="60" t="s">
        <v>15</v>
      </c>
      <c r="C174" s="61">
        <v>1856</v>
      </c>
      <c r="D174" s="62">
        <v>22.524271844660191</v>
      </c>
      <c r="E174" s="62">
        <v>22.524271844660191</v>
      </c>
      <c r="F174" s="63">
        <v>58.398058252427191</v>
      </c>
      <c r="G174" s="52"/>
    </row>
    <row r="175" spans="1:14">
      <c r="A175" s="143"/>
      <c r="B175" s="60" t="s">
        <v>16</v>
      </c>
      <c r="C175" s="61">
        <v>3428</v>
      </c>
      <c r="D175" s="62">
        <v>41.601941747572816</v>
      </c>
      <c r="E175" s="62">
        <v>41.601941747572816</v>
      </c>
      <c r="F175" s="63">
        <v>100</v>
      </c>
      <c r="G175" s="52"/>
    </row>
    <row r="176" spans="1:14" ht="15.75" thickBot="1">
      <c r="A176" s="144"/>
      <c r="B176" s="64" t="s">
        <v>0</v>
      </c>
      <c r="C176" s="65">
        <v>8240</v>
      </c>
      <c r="D176" s="66">
        <v>100</v>
      </c>
      <c r="E176" s="66">
        <v>100</v>
      </c>
      <c r="F176" s="67"/>
      <c r="G176" s="52"/>
    </row>
    <row r="177" ht="15.75" thickTop="1"/>
  </sheetData>
  <mergeCells count="16">
    <mergeCell ref="A1:M1"/>
    <mergeCell ref="I45:L45"/>
    <mergeCell ref="A36:G50"/>
    <mergeCell ref="A171:A176"/>
    <mergeCell ref="I151:M151"/>
    <mergeCell ref="I153:I166"/>
    <mergeCell ref="A153:A158"/>
    <mergeCell ref="A160:F160"/>
    <mergeCell ref="A161:B161"/>
    <mergeCell ref="A162:A167"/>
    <mergeCell ref="A169:F169"/>
    <mergeCell ref="J136:M136"/>
    <mergeCell ref="A151:F151"/>
    <mergeCell ref="A152:B152"/>
    <mergeCell ref="A114:G130"/>
    <mergeCell ref="A170:B170"/>
  </mergeCells>
  <pageMargins left="0.511811024" right="0.511811024" top="0.78740157499999996" bottom="0.78740157499999996" header="0.31496062000000002" footer="0.31496062000000002"/>
  <ignoredErrors>
    <ignoredError sqref="A5:A17 A22:A34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40"/>
  <sheetViews>
    <sheetView workbookViewId="0">
      <selection activeCell="H41" sqref="H41"/>
    </sheetView>
  </sheetViews>
  <sheetFormatPr defaultRowHeight="15"/>
  <cols>
    <col min="1" max="1" width="12" bestFit="1" customWidth="1"/>
    <col min="4" max="4" width="12.5703125" customWidth="1"/>
    <col min="5" max="8" width="16" customWidth="1"/>
    <col min="11" max="11" width="16" customWidth="1"/>
    <col min="15" max="15" width="16" customWidth="1"/>
    <col min="19" max="19" width="16" customWidth="1"/>
    <col min="23" max="23" width="16" customWidth="1"/>
    <col min="27" max="27" width="16" customWidth="1"/>
  </cols>
  <sheetData>
    <row r="1" spans="1:15">
      <c r="A1" s="139" t="s">
        <v>79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4" spans="1:15">
      <c r="A4" s="10"/>
      <c r="B4" s="11" t="s">
        <v>11</v>
      </c>
      <c r="C4" s="10" t="s">
        <v>21</v>
      </c>
      <c r="D4" s="10" t="s">
        <v>20</v>
      </c>
      <c r="E4" s="10" t="s">
        <v>19</v>
      </c>
      <c r="F4" s="11" t="s">
        <v>18</v>
      </c>
      <c r="G4" s="11" t="s">
        <v>17</v>
      </c>
    </row>
    <row r="5" spans="1:15">
      <c r="A5" s="10" t="s">
        <v>6</v>
      </c>
      <c r="B5" s="12">
        <v>189</v>
      </c>
      <c r="C5" s="12">
        <v>23</v>
      </c>
      <c r="D5" s="12">
        <v>56</v>
      </c>
      <c r="E5" s="12">
        <v>55</v>
      </c>
      <c r="F5" s="12">
        <v>35</v>
      </c>
      <c r="G5" s="12">
        <v>20</v>
      </c>
      <c r="H5">
        <f>SUM(C5:G5)</f>
        <v>189</v>
      </c>
    </row>
    <row r="6" spans="1:15">
      <c r="A6" s="10" t="s">
        <v>7</v>
      </c>
      <c r="B6" s="12">
        <v>608</v>
      </c>
      <c r="C6" s="12">
        <v>58</v>
      </c>
      <c r="D6" s="12">
        <v>237</v>
      </c>
      <c r="E6" s="12">
        <v>148</v>
      </c>
      <c r="F6" s="12">
        <v>103</v>
      </c>
      <c r="G6" s="12">
        <v>62</v>
      </c>
      <c r="H6">
        <f t="shared" ref="H6:H11" si="0">SUM(C6:G6)</f>
        <v>608</v>
      </c>
    </row>
    <row r="7" spans="1:15">
      <c r="A7" s="10" t="s">
        <v>8</v>
      </c>
      <c r="B7" s="12">
        <v>678</v>
      </c>
      <c r="C7" s="12">
        <v>69</v>
      </c>
      <c r="D7" s="12">
        <v>325</v>
      </c>
      <c r="E7" s="12">
        <v>180</v>
      </c>
      <c r="F7" s="12">
        <v>66</v>
      </c>
      <c r="G7" s="12">
        <v>38</v>
      </c>
      <c r="H7">
        <f t="shared" si="0"/>
        <v>678</v>
      </c>
    </row>
    <row r="8" spans="1:15">
      <c r="A8" s="10" t="s">
        <v>9</v>
      </c>
      <c r="B8" s="12">
        <v>751</v>
      </c>
      <c r="C8" s="12">
        <v>62</v>
      </c>
      <c r="D8" s="12">
        <v>270</v>
      </c>
      <c r="E8" s="12">
        <v>230</v>
      </c>
      <c r="F8" s="12">
        <v>126</v>
      </c>
      <c r="G8" s="12">
        <v>63</v>
      </c>
      <c r="H8">
        <f t="shared" si="0"/>
        <v>751</v>
      </c>
    </row>
    <row r="9" spans="1:15">
      <c r="A9" s="10" t="s">
        <v>10</v>
      </c>
      <c r="B9" s="12">
        <v>293</v>
      </c>
      <c r="C9" s="12">
        <v>15</v>
      </c>
      <c r="D9" s="12">
        <v>79</v>
      </c>
      <c r="E9" s="12">
        <v>98</v>
      </c>
      <c r="F9" s="12">
        <v>62</v>
      </c>
      <c r="G9" s="12">
        <v>39</v>
      </c>
      <c r="H9">
        <f t="shared" si="0"/>
        <v>293</v>
      </c>
    </row>
    <row r="11" spans="1:15">
      <c r="B11">
        <f>SUM(B5:B10)</f>
        <v>2519</v>
      </c>
      <c r="C11">
        <f>SUM(C5:C10)</f>
        <v>227</v>
      </c>
      <c r="D11">
        <f>SUM(D5:D10)</f>
        <v>967</v>
      </c>
      <c r="E11">
        <f t="shared" ref="E11:G11" si="1">SUM(E5:E10)</f>
        <v>711</v>
      </c>
      <c r="F11">
        <f t="shared" si="1"/>
        <v>392</v>
      </c>
      <c r="G11">
        <f t="shared" si="1"/>
        <v>222</v>
      </c>
      <c r="H11">
        <f t="shared" si="0"/>
        <v>2519</v>
      </c>
    </row>
    <row r="13" spans="1:15">
      <c r="A13" s="10"/>
      <c r="B13" s="11" t="s">
        <v>11</v>
      </c>
      <c r="C13" s="10" t="s">
        <v>21</v>
      </c>
      <c r="D13" s="10" t="s">
        <v>20</v>
      </c>
      <c r="E13" s="10" t="s">
        <v>19</v>
      </c>
      <c r="F13" s="11" t="s">
        <v>18</v>
      </c>
      <c r="G13" s="11" t="s">
        <v>17</v>
      </c>
      <c r="H13" s="14">
        <f>B17+B18</f>
        <v>0.41445017864231842</v>
      </c>
    </row>
    <row r="14" spans="1:15">
      <c r="A14" s="10" t="s">
        <v>6</v>
      </c>
      <c r="B14" s="13">
        <v>7.5029773719730047E-2</v>
      </c>
      <c r="C14" s="13">
        <v>0.1013215859030837</v>
      </c>
      <c r="D14" s="13">
        <v>5.7911065149948295E-2</v>
      </c>
      <c r="E14" s="13">
        <v>7.7355836849507739E-2</v>
      </c>
      <c r="F14" s="13">
        <v>8.9285714285714288E-2</v>
      </c>
      <c r="G14" s="13">
        <v>9.0090090090090086E-2</v>
      </c>
      <c r="H14" s="14">
        <f>C17+C18</f>
        <v>0.33920704845814981</v>
      </c>
    </row>
    <row r="15" spans="1:15">
      <c r="A15" s="10" t="s">
        <v>7</v>
      </c>
      <c r="B15" s="13">
        <v>0.24136562127828504</v>
      </c>
      <c r="C15" s="13">
        <v>0.25550660792951541</v>
      </c>
      <c r="D15" s="13">
        <v>0.24508790072388831</v>
      </c>
      <c r="E15" s="13">
        <v>0.20815752461322082</v>
      </c>
      <c r="F15" s="13">
        <v>0.26275510204081631</v>
      </c>
      <c r="G15" s="13">
        <v>0.27927927927927926</v>
      </c>
      <c r="H15" s="14">
        <f>D17+D18</f>
        <v>0.36091003102378488</v>
      </c>
    </row>
    <row r="16" spans="1:15">
      <c r="A16" s="10" t="s">
        <v>8</v>
      </c>
      <c r="B16" s="13">
        <v>0.26915442635966652</v>
      </c>
      <c r="C16" s="13">
        <v>0.30396475770925108</v>
      </c>
      <c r="D16" s="13">
        <v>0.33609100310237849</v>
      </c>
      <c r="E16" s="13">
        <v>0.25316455696202533</v>
      </c>
      <c r="F16" s="13">
        <v>0.1683673469387755</v>
      </c>
      <c r="G16" s="13">
        <v>0.17117117117117117</v>
      </c>
      <c r="H16" s="14">
        <f>E17+E18</f>
        <v>0.46132208157524612</v>
      </c>
    </row>
    <row r="17" spans="1:8">
      <c r="A17" s="10" t="s">
        <v>9</v>
      </c>
      <c r="B17" s="13">
        <v>0.29813418023025012</v>
      </c>
      <c r="C17" s="13">
        <v>0.27312775330396477</v>
      </c>
      <c r="D17" s="13">
        <v>0.27921406411582211</v>
      </c>
      <c r="E17" s="13">
        <v>0.32348804500703238</v>
      </c>
      <c r="F17" s="13">
        <v>0.32142857142857145</v>
      </c>
      <c r="G17" s="13">
        <v>0.28378378378378377</v>
      </c>
      <c r="H17" s="14">
        <f>F17+F18</f>
        <v>0.47959183673469391</v>
      </c>
    </row>
    <row r="18" spans="1:8">
      <c r="A18" s="10" t="s">
        <v>10</v>
      </c>
      <c r="B18" s="13">
        <v>0.11631599841206829</v>
      </c>
      <c r="C18" s="13">
        <v>6.6079295154185022E-2</v>
      </c>
      <c r="D18" s="13">
        <v>8.1695966907962769E-2</v>
      </c>
      <c r="E18" s="13">
        <v>0.13783403656821377</v>
      </c>
      <c r="F18" s="13">
        <v>0.15816326530612246</v>
      </c>
      <c r="G18" s="13">
        <v>0.17567567567567569</v>
      </c>
      <c r="H18" s="14">
        <f>G17+G18</f>
        <v>0.45945945945945943</v>
      </c>
    </row>
    <row r="20" spans="1:8" ht="15" customHeight="1">
      <c r="A20" s="138" t="s">
        <v>116</v>
      </c>
      <c r="B20" s="138"/>
      <c r="C20" s="138"/>
      <c r="D20" s="138"/>
      <c r="E20" s="138"/>
      <c r="F20" s="138"/>
      <c r="G20" s="138"/>
      <c r="H20" s="138"/>
    </row>
    <row r="21" spans="1:8">
      <c r="A21" s="138"/>
      <c r="B21" s="138"/>
      <c r="C21" s="138"/>
      <c r="D21" s="138"/>
      <c r="E21" s="138"/>
      <c r="F21" s="138"/>
      <c r="G21" s="138"/>
      <c r="H21" s="138"/>
    </row>
    <row r="22" spans="1:8">
      <c r="A22" s="138"/>
      <c r="B22" s="138"/>
      <c r="C22" s="138"/>
      <c r="D22" s="138"/>
      <c r="E22" s="138"/>
      <c r="F22" s="138"/>
      <c r="G22" s="138"/>
      <c r="H22" s="138"/>
    </row>
    <row r="23" spans="1:8">
      <c r="A23" s="138"/>
      <c r="B23" s="138"/>
      <c r="C23" s="138"/>
      <c r="D23" s="138"/>
      <c r="E23" s="138"/>
      <c r="F23" s="138"/>
      <c r="G23" s="138"/>
      <c r="H23" s="138"/>
    </row>
    <row r="24" spans="1:8">
      <c r="A24" s="138"/>
      <c r="B24" s="138"/>
      <c r="C24" s="138"/>
      <c r="D24" s="138"/>
      <c r="E24" s="138"/>
      <c r="F24" s="138"/>
      <c r="G24" s="138"/>
      <c r="H24" s="138"/>
    </row>
    <row r="25" spans="1:8">
      <c r="A25" s="138"/>
      <c r="B25" s="138"/>
      <c r="C25" s="138"/>
      <c r="D25" s="138"/>
      <c r="E25" s="138"/>
      <c r="F25" s="138"/>
      <c r="G25" s="138"/>
      <c r="H25" s="138"/>
    </row>
    <row r="26" spans="1:8">
      <c r="A26" s="138"/>
      <c r="B26" s="138"/>
      <c r="C26" s="138"/>
      <c r="D26" s="138"/>
      <c r="E26" s="138"/>
      <c r="F26" s="138"/>
      <c r="G26" s="138"/>
      <c r="H26" s="138"/>
    </row>
    <row r="27" spans="1:8">
      <c r="A27" s="138"/>
      <c r="B27" s="138"/>
      <c r="C27" s="138"/>
      <c r="D27" s="138"/>
      <c r="E27" s="138"/>
      <c r="F27" s="138"/>
      <c r="G27" s="138"/>
      <c r="H27" s="138"/>
    </row>
    <row r="28" spans="1:8">
      <c r="A28" s="138"/>
      <c r="B28" s="138"/>
      <c r="C28" s="138"/>
      <c r="D28" s="138"/>
      <c r="E28" s="138"/>
      <c r="F28" s="138"/>
      <c r="G28" s="138"/>
      <c r="H28" s="138"/>
    </row>
    <row r="29" spans="1:8">
      <c r="A29" s="138"/>
      <c r="B29" s="138"/>
      <c r="C29" s="138"/>
      <c r="D29" s="138"/>
      <c r="E29" s="138"/>
      <c r="F29" s="138"/>
      <c r="G29" s="138"/>
      <c r="H29" s="138"/>
    </row>
    <row r="30" spans="1:8">
      <c r="A30" s="138"/>
      <c r="B30" s="138"/>
      <c r="C30" s="138"/>
      <c r="D30" s="138"/>
      <c r="E30" s="138"/>
      <c r="F30" s="138"/>
      <c r="G30" s="138"/>
      <c r="H30" s="138"/>
    </row>
    <row r="31" spans="1:8">
      <c r="A31" s="138"/>
      <c r="B31" s="138"/>
      <c r="C31" s="138"/>
      <c r="D31" s="138"/>
      <c r="E31" s="138"/>
      <c r="F31" s="138"/>
      <c r="G31" s="138"/>
      <c r="H31" s="138"/>
    </row>
    <row r="32" spans="1:8">
      <c r="A32" s="138"/>
      <c r="B32" s="138"/>
      <c r="C32" s="138"/>
      <c r="D32" s="138"/>
      <c r="E32" s="138"/>
      <c r="F32" s="138"/>
      <c r="G32" s="138"/>
      <c r="H32" s="138"/>
    </row>
    <row r="33" spans="1:13">
      <c r="A33" s="138"/>
      <c r="B33" s="138"/>
      <c r="C33" s="138"/>
      <c r="D33" s="138"/>
      <c r="E33" s="138"/>
      <c r="F33" s="138"/>
      <c r="G33" s="138"/>
      <c r="H33" s="138"/>
    </row>
    <row r="34" spans="1:13" s="31" customFormat="1">
      <c r="A34" s="138"/>
      <c r="B34" s="138"/>
      <c r="C34" s="138"/>
      <c r="D34" s="138"/>
      <c r="E34" s="138"/>
      <c r="F34" s="138"/>
      <c r="G34" s="138"/>
      <c r="H34" s="138"/>
    </row>
    <row r="35" spans="1:13" s="31" customFormat="1">
      <c r="A35" s="138"/>
      <c r="B35" s="138"/>
      <c r="C35" s="138"/>
      <c r="D35" s="138"/>
      <c r="E35" s="138"/>
      <c r="F35" s="138"/>
      <c r="G35" s="138"/>
      <c r="H35" s="138"/>
    </row>
    <row r="36" spans="1:13" s="31" customFormat="1">
      <c r="A36" s="138"/>
      <c r="B36" s="138"/>
      <c r="C36" s="138"/>
      <c r="D36" s="138"/>
      <c r="E36" s="138"/>
      <c r="F36" s="138"/>
      <c r="G36" s="138"/>
      <c r="H36" s="138"/>
    </row>
    <row r="37" spans="1:13" s="31" customFormat="1">
      <c r="A37" s="138"/>
      <c r="B37" s="138"/>
      <c r="C37" s="138"/>
      <c r="D37" s="138"/>
      <c r="E37" s="138"/>
      <c r="F37" s="138"/>
      <c r="G37" s="138"/>
      <c r="H37" s="138"/>
    </row>
    <row r="38" spans="1:13" s="31" customFormat="1">
      <c r="A38" s="96"/>
      <c r="B38" s="96"/>
      <c r="C38" s="96"/>
      <c r="D38" s="96"/>
      <c r="E38" s="96"/>
      <c r="F38" s="96"/>
      <c r="G38" s="96"/>
      <c r="H38" s="96"/>
    </row>
    <row r="39" spans="1:13" s="31" customFormat="1">
      <c r="A39" s="96"/>
      <c r="B39" s="96"/>
      <c r="C39" s="96"/>
      <c r="D39" s="96"/>
      <c r="E39" s="96"/>
      <c r="F39" s="96"/>
      <c r="G39" s="96"/>
      <c r="H39" s="96"/>
    </row>
    <row r="40" spans="1:13" s="31" customFormat="1">
      <c r="A40" s="126" t="s">
        <v>100</v>
      </c>
      <c r="B40" s="96"/>
      <c r="C40" s="96"/>
      <c r="D40" s="96"/>
      <c r="E40" s="96"/>
      <c r="F40" s="96"/>
      <c r="G40" s="96"/>
      <c r="H40" s="96"/>
      <c r="J40" s="134" t="s">
        <v>87</v>
      </c>
      <c r="K40" s="134"/>
      <c r="L40" s="134"/>
      <c r="M40" s="134"/>
    </row>
  </sheetData>
  <mergeCells count="3">
    <mergeCell ref="J40:M40"/>
    <mergeCell ref="A1:O1"/>
    <mergeCell ref="A20:H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39"/>
  <sheetViews>
    <sheetView workbookViewId="0">
      <selection activeCell="C39" sqref="C39"/>
    </sheetView>
  </sheetViews>
  <sheetFormatPr defaultRowHeight="15"/>
  <cols>
    <col min="1" max="1" width="13.7109375" customWidth="1"/>
    <col min="7" max="7" width="13.140625" bestFit="1" customWidth="1"/>
    <col min="8" max="8" width="13.7109375" customWidth="1"/>
    <col min="12" max="12" width="13.7109375" customWidth="1"/>
    <col min="16" max="16" width="13.7109375" customWidth="1"/>
    <col min="20" max="20" width="13.7109375" customWidth="1"/>
    <col min="24" max="24" width="13.7109375" customWidth="1"/>
  </cols>
  <sheetData>
    <row r="1" spans="1:18">
      <c r="A1" s="139" t="s">
        <v>81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4" spans="1:18">
      <c r="A4" s="10"/>
      <c r="B4" s="11" t="s">
        <v>11</v>
      </c>
      <c r="C4" s="10" t="s">
        <v>21</v>
      </c>
      <c r="D4" s="10" t="s">
        <v>20</v>
      </c>
      <c r="E4" s="10" t="s">
        <v>19</v>
      </c>
      <c r="F4" s="11" t="s">
        <v>18</v>
      </c>
      <c r="G4" s="11" t="s">
        <v>17</v>
      </c>
    </row>
    <row r="5" spans="1:18">
      <c r="A5" s="10" t="s">
        <v>6</v>
      </c>
      <c r="B5" s="12">
        <v>294</v>
      </c>
      <c r="C5" s="12">
        <v>31</v>
      </c>
      <c r="D5" s="12">
        <v>145</v>
      </c>
      <c r="E5" s="12">
        <v>55</v>
      </c>
      <c r="F5" s="12">
        <v>36</v>
      </c>
      <c r="G5" s="12">
        <v>27</v>
      </c>
      <c r="H5">
        <f>SUM(C5:G5)</f>
        <v>294</v>
      </c>
    </row>
    <row r="6" spans="1:18">
      <c r="A6" s="10" t="s">
        <v>7</v>
      </c>
      <c r="B6" s="12">
        <v>572</v>
      </c>
      <c r="C6" s="12">
        <v>53</v>
      </c>
      <c r="D6" s="12">
        <v>201</v>
      </c>
      <c r="E6" s="12">
        <v>139</v>
      </c>
      <c r="F6" s="12">
        <v>119</v>
      </c>
      <c r="G6" s="12">
        <v>60</v>
      </c>
      <c r="H6">
        <f t="shared" ref="H6:H11" si="0">SUM(C6:G6)</f>
        <v>572</v>
      </c>
    </row>
    <row r="7" spans="1:18">
      <c r="A7" s="10" t="s">
        <v>8</v>
      </c>
      <c r="B7" s="12">
        <v>604</v>
      </c>
      <c r="C7" s="12">
        <v>82</v>
      </c>
      <c r="D7" s="12">
        <v>156</v>
      </c>
      <c r="E7" s="12">
        <v>181</v>
      </c>
      <c r="F7" s="12">
        <v>112</v>
      </c>
      <c r="G7" s="12">
        <v>73</v>
      </c>
      <c r="H7">
        <f t="shared" si="0"/>
        <v>604</v>
      </c>
    </row>
    <row r="8" spans="1:18">
      <c r="A8" s="10" t="s">
        <v>9</v>
      </c>
      <c r="B8" s="12">
        <v>528</v>
      </c>
      <c r="C8" s="12">
        <v>41</v>
      </c>
      <c r="D8" s="12">
        <v>264</v>
      </c>
      <c r="E8" s="12">
        <v>147</v>
      </c>
      <c r="F8" s="12">
        <v>46</v>
      </c>
      <c r="G8" s="12">
        <v>30</v>
      </c>
      <c r="H8">
        <f t="shared" si="0"/>
        <v>528</v>
      </c>
    </row>
    <row r="9" spans="1:18">
      <c r="A9" s="10" t="s">
        <v>10</v>
      </c>
      <c r="B9" s="12">
        <v>521</v>
      </c>
      <c r="C9" s="12">
        <v>20</v>
      </c>
      <c r="D9" s="12">
        <v>201</v>
      </c>
      <c r="E9" s="12">
        <v>189</v>
      </c>
      <c r="F9" s="12">
        <v>79</v>
      </c>
      <c r="G9" s="12">
        <v>32</v>
      </c>
      <c r="H9">
        <f t="shared" si="0"/>
        <v>521</v>
      </c>
    </row>
    <row r="11" spans="1:18">
      <c r="B11">
        <f>SUM(B5:B10)</f>
        <v>2519</v>
      </c>
      <c r="C11">
        <f>SUM(C5:C10)</f>
        <v>227</v>
      </c>
      <c r="D11">
        <f>SUM(D5:D10)</f>
        <v>967</v>
      </c>
      <c r="E11">
        <f t="shared" ref="E11:G11" si="1">SUM(E5:E10)</f>
        <v>711</v>
      </c>
      <c r="F11">
        <f t="shared" si="1"/>
        <v>392</v>
      </c>
      <c r="G11">
        <f t="shared" si="1"/>
        <v>222</v>
      </c>
      <c r="H11">
        <f t="shared" si="0"/>
        <v>2519</v>
      </c>
    </row>
    <row r="13" spans="1:18">
      <c r="A13" s="10"/>
      <c r="B13" s="11" t="s">
        <v>11</v>
      </c>
      <c r="C13" s="10" t="s">
        <v>21</v>
      </c>
      <c r="D13" s="10" t="s">
        <v>20</v>
      </c>
      <c r="E13" s="10" t="s">
        <v>19</v>
      </c>
      <c r="F13" s="11" t="s">
        <v>18</v>
      </c>
      <c r="G13" s="11" t="s">
        <v>17</v>
      </c>
      <c r="H13" s="14">
        <f>B17+B18</f>
        <v>0.41643509329098849</v>
      </c>
      <c r="I13">
        <v>0</v>
      </c>
    </row>
    <row r="14" spans="1:18">
      <c r="A14" s="10" t="s">
        <v>6</v>
      </c>
      <c r="B14" s="13">
        <f>B5/B$11</f>
        <v>0.1167129813418023</v>
      </c>
      <c r="C14" s="13">
        <f t="shared" ref="C14:G14" si="2">C5/C$11</f>
        <v>0.13656387665198239</v>
      </c>
      <c r="D14" s="13">
        <f t="shared" si="2"/>
        <v>0.14994829369183041</v>
      </c>
      <c r="E14" s="13">
        <f t="shared" si="2"/>
        <v>7.7355836849507739E-2</v>
      </c>
      <c r="F14" s="13">
        <f t="shared" si="2"/>
        <v>9.1836734693877556E-2</v>
      </c>
      <c r="G14" s="13">
        <f t="shared" si="2"/>
        <v>0.12162162162162163</v>
      </c>
      <c r="H14" s="14">
        <f>C17+C18</f>
        <v>0.2687224669603524</v>
      </c>
      <c r="I14">
        <v>1</v>
      </c>
    </row>
    <row r="15" spans="1:18">
      <c r="A15" s="10" t="s">
        <v>7</v>
      </c>
      <c r="B15" s="13">
        <f t="shared" ref="B15:G18" si="3">B6/B$11</f>
        <v>0.22707423580786026</v>
      </c>
      <c r="C15" s="13">
        <f t="shared" si="3"/>
        <v>0.23348017621145375</v>
      </c>
      <c r="D15" s="13">
        <f t="shared" si="3"/>
        <v>0.2078593588417787</v>
      </c>
      <c r="E15" s="13">
        <f t="shared" si="3"/>
        <v>0.19549929676511954</v>
      </c>
      <c r="F15" s="13">
        <f t="shared" si="3"/>
        <v>0.30357142857142855</v>
      </c>
      <c r="G15" s="13">
        <f t="shared" si="3"/>
        <v>0.27027027027027029</v>
      </c>
      <c r="H15" s="14">
        <f>D17+D18</f>
        <v>0.4808686659772492</v>
      </c>
      <c r="I15">
        <v>2</v>
      </c>
    </row>
    <row r="16" spans="1:18">
      <c r="A16" s="10" t="s">
        <v>8</v>
      </c>
      <c r="B16" s="13">
        <f t="shared" si="3"/>
        <v>0.23977768955934894</v>
      </c>
      <c r="C16" s="13">
        <f t="shared" si="3"/>
        <v>0.36123348017621143</v>
      </c>
      <c r="D16" s="13">
        <f t="shared" si="3"/>
        <v>0.16132368148914167</v>
      </c>
      <c r="E16" s="13">
        <f t="shared" si="3"/>
        <v>0.25457102672292548</v>
      </c>
      <c r="F16" s="13">
        <f t="shared" si="3"/>
        <v>0.2857142857142857</v>
      </c>
      <c r="G16" s="13">
        <f t="shared" si="3"/>
        <v>0.32882882882882886</v>
      </c>
      <c r="H16" s="14">
        <f>E17+E18</f>
        <v>0.47257383966244726</v>
      </c>
      <c r="I16">
        <v>3</v>
      </c>
    </row>
    <row r="17" spans="1:9">
      <c r="A17" s="10" t="s">
        <v>9</v>
      </c>
      <c r="B17" s="13">
        <f t="shared" si="3"/>
        <v>0.20960698689956331</v>
      </c>
      <c r="C17" s="13">
        <f t="shared" si="3"/>
        <v>0.18061674008810572</v>
      </c>
      <c r="D17" s="13">
        <f t="shared" si="3"/>
        <v>0.2730093071354705</v>
      </c>
      <c r="E17" s="13">
        <f t="shared" si="3"/>
        <v>0.20675105485232068</v>
      </c>
      <c r="F17" s="13">
        <f t="shared" si="3"/>
        <v>0.11734693877551021</v>
      </c>
      <c r="G17" s="13">
        <f t="shared" si="3"/>
        <v>0.13513513513513514</v>
      </c>
      <c r="H17" s="14">
        <f>F17+F18</f>
        <v>0.31887755102040816</v>
      </c>
      <c r="I17">
        <v>4</v>
      </c>
    </row>
    <row r="18" spans="1:9">
      <c r="A18" s="10" t="s">
        <v>10</v>
      </c>
      <c r="B18" s="13">
        <f t="shared" si="3"/>
        <v>0.20682810639142518</v>
      </c>
      <c r="C18" s="13">
        <f t="shared" si="3"/>
        <v>8.8105726872246701E-2</v>
      </c>
      <c r="D18" s="13">
        <f t="shared" si="3"/>
        <v>0.2078593588417787</v>
      </c>
      <c r="E18" s="13">
        <f t="shared" si="3"/>
        <v>0.26582278481012656</v>
      </c>
      <c r="F18" s="13">
        <f t="shared" si="3"/>
        <v>0.20153061224489796</v>
      </c>
      <c r="G18" s="13">
        <f t="shared" si="3"/>
        <v>0.14414414414414414</v>
      </c>
      <c r="H18" s="14">
        <f>G17+G18</f>
        <v>0.27927927927927931</v>
      </c>
      <c r="I18">
        <v>5</v>
      </c>
    </row>
    <row r="20" spans="1:9" ht="15" customHeight="1">
      <c r="A20" s="138" t="s">
        <v>108</v>
      </c>
      <c r="B20" s="138"/>
      <c r="C20" s="138"/>
      <c r="D20" s="138"/>
      <c r="E20" s="138"/>
      <c r="F20" s="138"/>
      <c r="G20" s="138"/>
      <c r="H20" s="138"/>
      <c r="I20" s="138"/>
    </row>
    <row r="21" spans="1:9">
      <c r="A21" s="138"/>
      <c r="B21" s="138"/>
      <c r="C21" s="138"/>
      <c r="D21" s="138"/>
      <c r="E21" s="138"/>
      <c r="F21" s="138"/>
      <c r="G21" s="138"/>
      <c r="H21" s="138"/>
      <c r="I21" s="138"/>
    </row>
    <row r="22" spans="1:9">
      <c r="A22" s="138"/>
      <c r="B22" s="138"/>
      <c r="C22" s="138"/>
      <c r="D22" s="138"/>
      <c r="E22" s="138"/>
      <c r="F22" s="138"/>
      <c r="G22" s="138"/>
      <c r="H22" s="138"/>
      <c r="I22" s="138"/>
    </row>
    <row r="23" spans="1:9">
      <c r="A23" s="138"/>
      <c r="B23" s="138"/>
      <c r="C23" s="138"/>
      <c r="D23" s="138"/>
      <c r="E23" s="138"/>
      <c r="F23" s="138"/>
      <c r="G23" s="138"/>
      <c r="H23" s="138"/>
      <c r="I23" s="138"/>
    </row>
    <row r="24" spans="1:9">
      <c r="A24" s="138"/>
      <c r="B24" s="138"/>
      <c r="C24" s="138"/>
      <c r="D24" s="138"/>
      <c r="E24" s="138"/>
      <c r="F24" s="138"/>
      <c r="G24" s="138"/>
      <c r="H24" s="138"/>
      <c r="I24" s="138"/>
    </row>
    <row r="25" spans="1:9">
      <c r="A25" s="138"/>
      <c r="B25" s="138"/>
      <c r="C25" s="138"/>
      <c r="D25" s="138"/>
      <c r="E25" s="138"/>
      <c r="F25" s="138"/>
      <c r="G25" s="138"/>
      <c r="H25" s="138"/>
      <c r="I25" s="138"/>
    </row>
    <row r="26" spans="1:9">
      <c r="A26" s="138"/>
      <c r="B26" s="138"/>
      <c r="C26" s="138"/>
      <c r="D26" s="138"/>
      <c r="E26" s="138"/>
      <c r="F26" s="138"/>
      <c r="G26" s="138"/>
      <c r="H26" s="138"/>
      <c r="I26" s="138"/>
    </row>
    <row r="27" spans="1:9">
      <c r="A27" s="138"/>
      <c r="B27" s="138"/>
      <c r="C27" s="138"/>
      <c r="D27" s="138"/>
      <c r="E27" s="138"/>
      <c r="F27" s="138"/>
      <c r="G27" s="138"/>
      <c r="H27" s="138"/>
      <c r="I27" s="138"/>
    </row>
    <row r="28" spans="1:9">
      <c r="A28" s="138"/>
      <c r="B28" s="138"/>
      <c r="C28" s="138"/>
      <c r="D28" s="138"/>
      <c r="E28" s="138"/>
      <c r="F28" s="138"/>
      <c r="G28" s="138"/>
      <c r="H28" s="138"/>
      <c r="I28" s="138"/>
    </row>
    <row r="29" spans="1:9">
      <c r="A29" s="138"/>
      <c r="B29" s="138"/>
      <c r="C29" s="138"/>
      <c r="D29" s="138"/>
      <c r="E29" s="138"/>
      <c r="F29" s="138"/>
      <c r="G29" s="138"/>
      <c r="H29" s="138"/>
      <c r="I29" s="138"/>
    </row>
    <row r="30" spans="1:9">
      <c r="A30" s="138"/>
      <c r="B30" s="138"/>
      <c r="C30" s="138"/>
      <c r="D30" s="138"/>
      <c r="E30" s="138"/>
      <c r="F30" s="138"/>
      <c r="G30" s="138"/>
      <c r="H30" s="138"/>
      <c r="I30" s="138"/>
    </row>
    <row r="31" spans="1:9">
      <c r="A31" s="138"/>
      <c r="B31" s="138"/>
      <c r="C31" s="138"/>
      <c r="D31" s="138"/>
      <c r="E31" s="138"/>
      <c r="F31" s="138"/>
      <c r="G31" s="138"/>
      <c r="H31" s="138"/>
      <c r="I31" s="138"/>
    </row>
    <row r="32" spans="1:9">
      <c r="A32" s="138"/>
      <c r="B32" s="138"/>
      <c r="C32" s="138"/>
      <c r="D32" s="138"/>
      <c r="E32" s="138"/>
      <c r="F32" s="138"/>
      <c r="G32" s="138"/>
      <c r="H32" s="138"/>
      <c r="I32" s="138"/>
    </row>
    <row r="33" spans="1:14">
      <c r="A33" s="138"/>
      <c r="B33" s="138"/>
      <c r="C33" s="138"/>
      <c r="D33" s="138"/>
      <c r="E33" s="138"/>
      <c r="F33" s="138"/>
      <c r="G33" s="138"/>
      <c r="H33" s="138"/>
      <c r="I33" s="138"/>
    </row>
    <row r="34" spans="1:14">
      <c r="A34" s="138"/>
      <c r="B34" s="138"/>
      <c r="C34" s="138"/>
      <c r="D34" s="138"/>
      <c r="E34" s="138"/>
      <c r="F34" s="138"/>
      <c r="G34" s="138"/>
      <c r="H34" s="138"/>
      <c r="I34" s="138"/>
    </row>
    <row r="35" spans="1:14">
      <c r="A35" s="138"/>
      <c r="B35" s="138"/>
      <c r="C35" s="138"/>
      <c r="D35" s="138"/>
      <c r="E35" s="138"/>
      <c r="F35" s="138"/>
      <c r="G35" s="138"/>
      <c r="H35" s="138"/>
      <c r="I35" s="138"/>
      <c r="K35" s="134" t="s">
        <v>87</v>
      </c>
      <c r="L35" s="134"/>
      <c r="M35" s="134"/>
      <c r="N35" s="134"/>
    </row>
    <row r="36" spans="1:14" s="31" customFormat="1">
      <c r="A36" s="138"/>
      <c r="B36" s="138"/>
      <c r="C36" s="138"/>
      <c r="D36" s="138"/>
      <c r="E36" s="138"/>
      <c r="F36" s="138"/>
      <c r="G36" s="138"/>
      <c r="H36" s="138"/>
      <c r="I36" s="138"/>
      <c r="K36" s="72"/>
      <c r="L36" s="72"/>
      <c r="M36" s="72"/>
      <c r="N36" s="72"/>
    </row>
    <row r="37" spans="1:14" s="31" customFormat="1">
      <c r="A37" s="138"/>
      <c r="B37" s="138"/>
      <c r="C37" s="138"/>
      <c r="D37" s="138"/>
      <c r="E37" s="138"/>
      <c r="F37" s="138"/>
      <c r="G37" s="138"/>
      <c r="H37" s="138"/>
      <c r="I37" s="138"/>
      <c r="K37" s="126" t="s">
        <v>109</v>
      </c>
      <c r="L37" s="95"/>
      <c r="M37" s="95"/>
      <c r="N37" s="95"/>
    </row>
    <row r="38" spans="1:14" s="31" customFormat="1">
      <c r="A38" s="138"/>
      <c r="B38" s="138"/>
      <c r="C38" s="138"/>
      <c r="D38" s="138"/>
      <c r="E38" s="138"/>
      <c r="F38" s="138"/>
      <c r="G38" s="138"/>
      <c r="H38" s="138"/>
      <c r="I38" s="138"/>
      <c r="K38" s="95"/>
      <c r="L38" s="95"/>
      <c r="M38" s="95"/>
      <c r="N38" s="95"/>
    </row>
    <row r="39" spans="1:14" s="31" customFormat="1">
      <c r="K39" s="72"/>
      <c r="L39" s="72"/>
      <c r="M39" s="72"/>
      <c r="N39" s="72"/>
    </row>
  </sheetData>
  <mergeCells count="3">
    <mergeCell ref="K35:N35"/>
    <mergeCell ref="A1:R1"/>
    <mergeCell ref="A20:I3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Apresentação</vt:lpstr>
      <vt:lpstr>IDCRAS Gráfico 1</vt:lpstr>
      <vt:lpstr>IDCRAS Gráfico 2</vt:lpstr>
      <vt:lpstr>IDCRAS Gráfico 3</vt:lpstr>
      <vt:lpstr>IDCRAS Gráfico 4</vt:lpstr>
      <vt:lpstr>IDCRAS Gráfico 5</vt:lpstr>
      <vt:lpstr>IDCRAS Gráfico 6</vt:lpstr>
      <vt:lpstr>IDCREAS Gráfico 7</vt:lpstr>
      <vt:lpstr>IDCREAS Gráfico 8</vt:lpstr>
      <vt:lpstr>IDCREAS Gráfico 9</vt:lpstr>
      <vt:lpstr>IDCREAS Gráfico 10</vt:lpstr>
      <vt:lpstr>IDCREAS Gráfico 11</vt:lpstr>
      <vt:lpstr>IDCREAS Gráfico 12</vt:lpstr>
      <vt:lpstr>IDConselhos Gráfico 13</vt:lpstr>
      <vt:lpstr>IDConselhos Gráfico 14</vt:lpstr>
      <vt:lpstr>IDConselhos Gráfico 15</vt:lpstr>
      <vt:lpstr>IDConselhos Gráfico 16</vt:lpstr>
      <vt:lpstr>IDConselhos Gráfico 17</vt:lpstr>
      <vt:lpstr>IDConselhos Gráfico 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Frutuoso Furtado</dc:creator>
  <cp:lastModifiedBy>Nayara Frutuoso Furtado</cp:lastModifiedBy>
  <dcterms:created xsi:type="dcterms:W3CDTF">2018-01-25T17:53:25Z</dcterms:created>
  <dcterms:modified xsi:type="dcterms:W3CDTF">2018-05-22T14:03:06Z</dcterms:modified>
</cp:coreProperties>
</file>