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tavio.araujo\Documents\Censo SUAS 2017\"/>
    </mc:Choice>
  </mc:AlternateContent>
  <bookViews>
    <workbookView xWindow="0" yWindow="120" windowWidth="11175" windowHeight="6105" firstSheet="1" activeTab="5"/>
  </bookViews>
  <sheets>
    <sheet name="Apresentação" sheetId="3" r:id="rId1"/>
    <sheet name="GE1_OK_validar dados" sheetId="30" r:id="rId2"/>
    <sheet name="GE2_OK_inserido" sheetId="31" r:id="rId3"/>
    <sheet name="GE3_OK_falta" sheetId="32" r:id="rId4"/>
    <sheet name="Gráfico GE 13_OK_Inserido" sheetId="17" r:id="rId5"/>
    <sheet name="Gráfico GE 15_OK_inserido" sheetId="28" r:id="rId6"/>
    <sheet name="Gráfico GE 16_OK_inserido" sheetId="19" r:id="rId7"/>
    <sheet name="Gráfico GE 18_OK_falta" sheetId="21" r:id="rId8"/>
    <sheet name="Gráfico GM 1_OK_falta" sheetId="2" r:id="rId9"/>
    <sheet name="Gráfico GM 2_OK_inserido" sheetId="4" r:id="rId10"/>
    <sheet name="Gráfico GM 3_OK_inserido" sheetId="5" r:id="rId11"/>
    <sheet name="Gráfico GM 4_Ok_inserido" sheetId="8" r:id="rId12"/>
    <sheet name="GM_OK_validar dados_REVISADO" sheetId="33" r:id="rId13"/>
    <sheet name="Gráfico GM 7_OK_falta" sheetId="9" r:id="rId14"/>
    <sheet name="Gráfico GM 8_FALTA" sheetId="10" r:id="rId15"/>
    <sheet name="Gráfico GM 9_OK_falta_REVISADO" sheetId="12" r:id="rId16"/>
    <sheet name="Gráfico GM 10_OK_falta" sheetId="13" r:id="rId17"/>
  </sheets>
  <externalReferences>
    <externalReference r:id="rId18"/>
  </externalReferences>
  <calcPr calcId="152511"/>
  <pivotCaches>
    <pivotCache cacheId="0" r:id="rId19"/>
    <pivotCache cacheId="1" r:id="rId2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5" i="12" l="1"/>
  <c r="D55" i="12"/>
  <c r="E55" i="12"/>
  <c r="F55" i="12"/>
  <c r="B11" i="12"/>
  <c r="B4" i="12"/>
  <c r="C4" i="12"/>
  <c r="C11" i="12"/>
  <c r="C6" i="12"/>
  <c r="C12" i="12" s="1"/>
  <c r="C7" i="12"/>
  <c r="C10" i="12"/>
  <c r="C9" i="12"/>
  <c r="C8" i="12"/>
  <c r="G6" i="12"/>
  <c r="G7" i="12"/>
  <c r="G8" i="12"/>
  <c r="G9" i="12"/>
  <c r="G10" i="12"/>
  <c r="G11" i="12"/>
  <c r="G5" i="12"/>
  <c r="G4" i="12"/>
  <c r="C5" i="12"/>
  <c r="D5" i="12"/>
  <c r="E5" i="12"/>
  <c r="F5" i="12"/>
  <c r="D6" i="12"/>
  <c r="E6" i="12"/>
  <c r="F6" i="12"/>
  <c r="D7" i="12"/>
  <c r="E7" i="12"/>
  <c r="F7" i="12"/>
  <c r="D8" i="12"/>
  <c r="E8" i="12"/>
  <c r="F8" i="12"/>
  <c r="D9" i="12"/>
  <c r="E9" i="12"/>
  <c r="F9" i="12"/>
  <c r="D10" i="12"/>
  <c r="E10" i="12"/>
  <c r="F10" i="12"/>
  <c r="D11" i="12"/>
  <c r="E11" i="12"/>
  <c r="F11" i="12"/>
  <c r="D4" i="12"/>
  <c r="E4" i="12"/>
  <c r="F4" i="12"/>
  <c r="B55" i="12"/>
  <c r="B5" i="12"/>
  <c r="B6" i="12"/>
  <c r="B7" i="12"/>
  <c r="B8" i="12"/>
  <c r="B9" i="12"/>
  <c r="B10" i="12"/>
  <c r="G49" i="12"/>
  <c r="G50" i="12"/>
  <c r="G51" i="12"/>
  <c r="G52" i="12"/>
  <c r="G53" i="12"/>
  <c r="G54" i="12"/>
  <c r="G48" i="12"/>
  <c r="H44" i="12"/>
  <c r="H38" i="12"/>
  <c r="H39" i="12"/>
  <c r="H40" i="12"/>
  <c r="H41" i="12"/>
  <c r="H42" i="12"/>
  <c r="H43" i="12"/>
  <c r="H37" i="12"/>
  <c r="C5" i="33"/>
  <c r="D5" i="33"/>
  <c r="E5" i="33"/>
  <c r="C6" i="33"/>
  <c r="D6" i="33"/>
  <c r="E6" i="33"/>
  <c r="C7" i="33"/>
  <c r="D7" i="33"/>
  <c r="E7" i="33"/>
  <c r="C8" i="33"/>
  <c r="D8" i="33"/>
  <c r="E8" i="33"/>
  <c r="C9" i="33"/>
  <c r="D9" i="33"/>
  <c r="E9" i="33"/>
  <c r="C10" i="33"/>
  <c r="D10" i="33"/>
  <c r="E10" i="33"/>
  <c r="B6" i="33"/>
  <c r="B7" i="33"/>
  <c r="B8" i="33"/>
  <c r="B9" i="33"/>
  <c r="B10" i="33"/>
  <c r="B5" i="33"/>
  <c r="A6" i="33"/>
  <c r="A7" i="33"/>
  <c r="A8" i="33"/>
  <c r="A9" i="33"/>
  <c r="A10" i="33"/>
  <c r="A5" i="33"/>
  <c r="F25" i="33"/>
  <c r="F26" i="33"/>
  <c r="F27" i="33"/>
  <c r="F28" i="33"/>
  <c r="F29" i="33"/>
  <c r="F24" i="33"/>
  <c r="B8" i="30"/>
  <c r="C8" i="30"/>
  <c r="D8" i="30"/>
  <c r="E8" i="30"/>
  <c r="F8" i="30"/>
  <c r="F12" i="12" l="1"/>
  <c r="E12" i="12"/>
  <c r="D12" i="12"/>
  <c r="G8" i="30"/>
  <c r="H8" i="30"/>
  <c r="I8" i="30"/>
  <c r="B15" i="19" l="1"/>
  <c r="B4" i="30" l="1"/>
  <c r="C4" i="30"/>
  <c r="D4" i="30"/>
  <c r="E4" i="30"/>
  <c r="G4" i="30"/>
  <c r="H4" i="30"/>
  <c r="F4" i="30"/>
  <c r="M35" i="8" l="1"/>
  <c r="M36" i="8"/>
  <c r="M37" i="8"/>
  <c r="M34" i="8"/>
  <c r="M38" i="8" l="1"/>
  <c r="D5" i="13"/>
  <c r="D6" i="13"/>
  <c r="D7" i="13"/>
  <c r="D8" i="13"/>
  <c r="D9" i="13"/>
  <c r="D4" i="13"/>
  <c r="F6" i="9"/>
  <c r="F7" i="9"/>
  <c r="F8" i="9"/>
  <c r="F9" i="9"/>
  <c r="F5" i="9"/>
  <c r="F5" i="33"/>
  <c r="N35" i="8"/>
  <c r="N36" i="8"/>
  <c r="N37" i="8"/>
  <c r="N34" i="8"/>
  <c r="K35" i="8"/>
  <c r="K36" i="8"/>
  <c r="K37" i="8"/>
  <c r="K34" i="8"/>
  <c r="G35" i="8"/>
  <c r="G36" i="8"/>
  <c r="G37" i="8"/>
  <c r="G34" i="8"/>
  <c r="E35" i="8"/>
  <c r="E36" i="8"/>
  <c r="E37" i="8"/>
  <c r="E34" i="8"/>
  <c r="C35" i="8"/>
  <c r="C36" i="8"/>
  <c r="C37" i="8"/>
  <c r="C34" i="8"/>
  <c r="B5" i="5"/>
  <c r="E6" i="5"/>
  <c r="U55" i="5"/>
  <c r="B8" i="5" s="1"/>
  <c r="U52" i="5"/>
  <c r="C8" i="5" s="1"/>
  <c r="U49" i="5"/>
  <c r="U46" i="5"/>
  <c r="Y46" i="5" s="1"/>
  <c r="U43" i="5"/>
  <c r="U40" i="5"/>
  <c r="G8" i="5" s="1"/>
  <c r="V55" i="5"/>
  <c r="B7" i="5" s="1"/>
  <c r="W55" i="5"/>
  <c r="B6" i="5" s="1"/>
  <c r="X55" i="5"/>
  <c r="V52" i="5"/>
  <c r="C7" i="5" s="1"/>
  <c r="W52" i="5"/>
  <c r="C6" i="5" s="1"/>
  <c r="X52" i="5"/>
  <c r="C5" i="5" s="1"/>
  <c r="V49" i="5"/>
  <c r="D7" i="5" s="1"/>
  <c r="W49" i="5"/>
  <c r="D6" i="5" s="1"/>
  <c r="X49" i="5"/>
  <c r="D5" i="5" s="1"/>
  <c r="V46" i="5"/>
  <c r="E7" i="5" s="1"/>
  <c r="W46" i="5"/>
  <c r="X46" i="5"/>
  <c r="E5" i="5" s="1"/>
  <c r="V43" i="5"/>
  <c r="F7" i="5" s="1"/>
  <c r="W43" i="5"/>
  <c r="F6" i="5" s="1"/>
  <c r="X43" i="5"/>
  <c r="F5" i="5" s="1"/>
  <c r="V40" i="5"/>
  <c r="G7" i="5" s="1"/>
  <c r="W40" i="5"/>
  <c r="G6" i="5" s="1"/>
  <c r="X40" i="5"/>
  <c r="G5" i="5" s="1"/>
  <c r="I5" i="12" l="1"/>
  <c r="F10" i="33"/>
  <c r="F9" i="33"/>
  <c r="F8" i="33"/>
  <c r="F7" i="33"/>
  <c r="F6" i="33"/>
  <c r="E8" i="5"/>
  <c r="E9" i="5"/>
  <c r="E38" i="8"/>
  <c r="K38" i="8"/>
  <c r="C38" i="8"/>
  <c r="G38" i="8"/>
  <c r="Y55" i="5"/>
  <c r="Y40" i="5"/>
  <c r="Y43" i="5"/>
  <c r="Y49" i="5"/>
  <c r="F8" i="5"/>
  <c r="Y52" i="5"/>
  <c r="D8" i="5"/>
  <c r="D9" i="5" s="1"/>
  <c r="B9" i="5"/>
  <c r="C9" i="5"/>
  <c r="D5" i="4"/>
  <c r="D6" i="4"/>
  <c r="D11" i="4"/>
  <c r="C7" i="4"/>
  <c r="C9" i="4"/>
  <c r="C10" i="4"/>
  <c r="C12" i="4"/>
  <c r="C4" i="4"/>
  <c r="B6" i="4"/>
  <c r="F6" i="4" s="1"/>
  <c r="B8" i="4"/>
  <c r="B9" i="4"/>
  <c r="G38" i="4"/>
  <c r="G39" i="4"/>
  <c r="B10" i="4" s="1"/>
  <c r="G40" i="4"/>
  <c r="B11" i="4" s="1"/>
  <c r="G41" i="4"/>
  <c r="B12" i="4" s="1"/>
  <c r="G33" i="4"/>
  <c r="B4" i="4" s="1"/>
  <c r="G34" i="4"/>
  <c r="B5" i="4" s="1"/>
  <c r="F5" i="4" s="1"/>
  <c r="G36" i="4"/>
  <c r="B7" i="4" s="1"/>
  <c r="G35" i="4"/>
  <c r="G37" i="4"/>
  <c r="E38" i="4"/>
  <c r="E39" i="4"/>
  <c r="E40" i="4"/>
  <c r="C11" i="4" s="1"/>
  <c r="E41" i="4"/>
  <c r="E33" i="4"/>
  <c r="E34" i="4"/>
  <c r="C5" i="4" s="1"/>
  <c r="E36" i="4"/>
  <c r="E35" i="4"/>
  <c r="C6" i="4" s="1"/>
  <c r="E37" i="4"/>
  <c r="C8" i="4" s="1"/>
  <c r="C38" i="4"/>
  <c r="I38" i="4" s="1"/>
  <c r="C39" i="4"/>
  <c r="D10" i="4" s="1"/>
  <c r="C40" i="4"/>
  <c r="C41" i="4"/>
  <c r="D12" i="4" s="1"/>
  <c r="C33" i="4"/>
  <c r="I33" i="4" s="1"/>
  <c r="C34" i="4"/>
  <c r="C36" i="4"/>
  <c r="D7" i="4" s="1"/>
  <c r="C35" i="4"/>
  <c r="C37" i="4"/>
  <c r="D8" i="4" s="1"/>
  <c r="G9" i="5"/>
  <c r="F9" i="5"/>
  <c r="F9" i="30"/>
  <c r="F7" i="30"/>
  <c r="F6" i="30"/>
  <c r="F5" i="30"/>
  <c r="F12" i="4" l="1"/>
  <c r="F11" i="4"/>
  <c r="F10" i="4"/>
  <c r="F7" i="4"/>
  <c r="F8" i="4"/>
  <c r="D9" i="4"/>
  <c r="F9" i="4" s="1"/>
  <c r="I35" i="4"/>
  <c r="D4" i="4"/>
  <c r="F4" i="4" s="1"/>
  <c r="N38" i="8"/>
  <c r="I41" i="4"/>
  <c r="I37" i="4"/>
  <c r="I36" i="4"/>
  <c r="I34" i="4"/>
  <c r="I39" i="4"/>
  <c r="I40" i="4"/>
  <c r="I5" i="2"/>
  <c r="I6" i="2"/>
  <c r="I7" i="2"/>
  <c r="I8" i="2"/>
  <c r="I9" i="2"/>
  <c r="I4" i="2"/>
  <c r="F6" i="21"/>
  <c r="F8" i="21"/>
  <c r="F5" i="21"/>
  <c r="G35" i="21"/>
  <c r="G38" i="21"/>
  <c r="G34" i="21"/>
  <c r="E40" i="21"/>
  <c r="G40" i="21" s="1"/>
  <c r="E39" i="21"/>
  <c r="G39" i="21" s="1"/>
  <c r="E38" i="21"/>
  <c r="F9" i="21" s="1"/>
  <c r="E37" i="21"/>
  <c r="G37" i="21" s="1"/>
  <c r="E36" i="21"/>
  <c r="G36" i="21" s="1"/>
  <c r="E35" i="21"/>
  <c r="E34" i="21"/>
  <c r="C35" i="21"/>
  <c r="C36" i="21"/>
  <c r="C37" i="21"/>
  <c r="C38" i="21"/>
  <c r="C39" i="21"/>
  <c r="C40" i="21"/>
  <c r="C34" i="21"/>
  <c r="E28" i="19"/>
  <c r="F28" i="19" s="1"/>
  <c r="E29" i="19"/>
  <c r="F29" i="19" s="1"/>
  <c r="E30" i="19"/>
  <c r="F30" i="19" s="1"/>
  <c r="E31" i="19"/>
  <c r="C28" i="19"/>
  <c r="C29" i="19"/>
  <c r="C30" i="19"/>
  <c r="C31" i="19"/>
  <c r="F31" i="19" s="1"/>
  <c r="C27" i="19"/>
  <c r="F15" i="19"/>
  <c r="F9" i="19"/>
  <c r="F19" i="19" s="1"/>
  <c r="F8" i="19"/>
  <c r="F18" i="19" s="1"/>
  <c r="F7" i="19"/>
  <c r="F17" i="19" s="1"/>
  <c r="F6" i="19"/>
  <c r="F16" i="19" s="1"/>
  <c r="F5" i="19"/>
  <c r="E19" i="19"/>
  <c r="E18" i="19"/>
  <c r="E17" i="19"/>
  <c r="E16" i="19"/>
  <c r="E15" i="19"/>
  <c r="F13" i="28"/>
  <c r="D10" i="17"/>
  <c r="D9" i="17"/>
  <c r="D8" i="17"/>
  <c r="D7" i="17"/>
  <c r="D5" i="17"/>
  <c r="D4" i="17"/>
  <c r="C10" i="17"/>
  <c r="C9" i="17"/>
  <c r="C8" i="17"/>
  <c r="C6" i="17"/>
  <c r="C5" i="17"/>
  <c r="C4" i="17"/>
  <c r="B10" i="17"/>
  <c r="B9" i="17"/>
  <c r="B8" i="17"/>
  <c r="B6" i="17"/>
  <c r="B5" i="17"/>
  <c r="E45" i="17"/>
  <c r="B4" i="17" s="1"/>
  <c r="F7" i="21" l="1"/>
  <c r="F11" i="21"/>
  <c r="F10" i="21"/>
  <c r="O35" i="8"/>
  <c r="O36" i="8"/>
  <c r="O34" i="8"/>
  <c r="O37" i="8"/>
  <c r="C7" i="31"/>
  <c r="B7" i="31"/>
  <c r="D7" i="31"/>
  <c r="B6" i="31"/>
  <c r="C6" i="31"/>
  <c r="D6" i="31"/>
  <c r="D5" i="31"/>
  <c r="C5" i="31"/>
  <c r="B5" i="31"/>
  <c r="D4" i="31"/>
  <c r="C4" i="31"/>
  <c r="B4" i="31"/>
  <c r="B12" i="31"/>
  <c r="C12" i="31"/>
  <c r="D12" i="31"/>
  <c r="B11" i="31"/>
  <c r="C11" i="31"/>
  <c r="D11" i="31"/>
  <c r="B10" i="31"/>
  <c r="C10" i="31"/>
  <c r="D10" i="31"/>
  <c r="D9" i="31"/>
  <c r="C9" i="31"/>
  <c r="B9" i="31"/>
  <c r="O38" i="8" l="1"/>
  <c r="F7" i="31"/>
  <c r="F12" i="31" l="1"/>
  <c r="F11" i="31"/>
  <c r="F10" i="31"/>
  <c r="F9" i="31"/>
  <c r="F6" i="31"/>
  <c r="F5" i="31"/>
  <c r="F4" i="31"/>
  <c r="B9" i="30"/>
  <c r="B7" i="30"/>
  <c r="B6" i="30"/>
  <c r="B5" i="30"/>
  <c r="C9" i="30"/>
  <c r="C7" i="30"/>
  <c r="C6" i="30"/>
  <c r="C5" i="30"/>
  <c r="C8" i="31"/>
  <c r="B8" i="31"/>
  <c r="D8" i="31"/>
  <c r="F8" i="31" l="1"/>
  <c r="D9" i="30"/>
  <c r="D7" i="30"/>
  <c r="D6" i="30"/>
  <c r="D5" i="30"/>
  <c r="E9" i="30"/>
  <c r="E7" i="30"/>
  <c r="E6" i="30"/>
  <c r="E5" i="30"/>
  <c r="I6" i="30"/>
  <c r="G9" i="30"/>
  <c r="I9" i="30"/>
  <c r="H9" i="30"/>
  <c r="G7" i="30"/>
  <c r="G6" i="30"/>
  <c r="G5" i="30"/>
  <c r="H7" i="30"/>
  <c r="H6" i="30"/>
  <c r="H5" i="30"/>
  <c r="C37" i="30"/>
  <c r="I5" i="30" s="1"/>
  <c r="I7" i="30"/>
  <c r="I4" i="30"/>
  <c r="F36" i="30"/>
  <c r="F38" i="30"/>
  <c r="F39" i="30"/>
  <c r="F40" i="30"/>
  <c r="F37" i="30" l="1"/>
  <c r="E10" i="13" l="1"/>
  <c r="E11" i="13" s="1"/>
  <c r="D10" i="13"/>
  <c r="D11" i="13" s="1"/>
  <c r="F9" i="13"/>
  <c r="E9" i="13"/>
  <c r="H8" i="13"/>
  <c r="G8" i="13"/>
  <c r="H7" i="13"/>
  <c r="G7" i="13"/>
  <c r="H6" i="13"/>
  <c r="G6" i="13"/>
  <c r="H5" i="13"/>
  <c r="G5" i="13"/>
  <c r="H4" i="13"/>
  <c r="G4" i="13"/>
  <c r="G12" i="12"/>
  <c r="B12" i="12"/>
  <c r="H11" i="21"/>
  <c r="H10" i="21"/>
  <c r="H9" i="21"/>
  <c r="H8" i="21"/>
  <c r="H7" i="21"/>
  <c r="H6" i="21"/>
  <c r="H5" i="21"/>
  <c r="E23" i="19"/>
  <c r="D23" i="19"/>
  <c r="C23" i="19"/>
  <c r="B23" i="19"/>
  <c r="D19" i="19"/>
  <c r="C19" i="19"/>
  <c r="B19" i="19"/>
  <c r="D18" i="19"/>
  <c r="C18" i="19"/>
  <c r="B18" i="19"/>
  <c r="D17" i="19"/>
  <c r="C17" i="19"/>
  <c r="B17" i="19"/>
  <c r="D16" i="19"/>
  <c r="C16" i="19"/>
  <c r="B16" i="19"/>
  <c r="D15" i="19"/>
  <c r="C15" i="19"/>
  <c r="D11" i="17"/>
  <c r="C11" i="17"/>
  <c r="B11" i="17"/>
  <c r="B21" i="17" s="1"/>
  <c r="C18" i="17" l="1"/>
  <c r="C19" i="17"/>
  <c r="C20" i="17"/>
  <c r="C21" i="17"/>
  <c r="C15" i="17"/>
  <c r="C12" i="17"/>
  <c r="C17" i="17"/>
  <c r="C16" i="17"/>
  <c r="D12" i="17"/>
  <c r="D17" i="17"/>
  <c r="D19" i="17"/>
  <c r="D20" i="17"/>
  <c r="D21" i="17"/>
  <c r="D15" i="17"/>
  <c r="D16" i="17"/>
  <c r="D18" i="17"/>
  <c r="B18" i="17"/>
  <c r="B19" i="17"/>
  <c r="B12" i="17"/>
  <c r="B20" i="17"/>
  <c r="B16" i="17"/>
  <c r="B17" i="17"/>
  <c r="B15" i="17"/>
  <c r="C22" i="17" l="1"/>
  <c r="B22" i="17"/>
  <c r="D22" i="17"/>
  <c r="F27" i="19"/>
  <c r="E27" i="19"/>
</calcChain>
</file>

<file path=xl/sharedStrings.xml><?xml version="1.0" encoding="utf-8"?>
<sst xmlns="http://schemas.openxmlformats.org/spreadsheetml/2006/main" count="628" uniqueCount="216">
  <si>
    <t>Nordeste</t>
  </si>
  <si>
    <t>Sudeste</t>
  </si>
  <si>
    <t>Sul</t>
  </si>
  <si>
    <t>Centro-Oeste</t>
  </si>
  <si>
    <t>Fonte: MDS, Censo SUAS.</t>
  </si>
  <si>
    <t>Sim, de maneira informal</t>
  </si>
  <si>
    <t>Não constituída</t>
  </si>
  <si>
    <t>Proteção Social Básica</t>
  </si>
  <si>
    <t>Sim, na estrutura do órgão gestor</t>
  </si>
  <si>
    <t>Proteção Social Especial</t>
  </si>
  <si>
    <t>Gestão de Benefícios Assistenciais (Bolsa Família, BPC, Benefícios Eventuais)</t>
  </si>
  <si>
    <t>Gestão do SUAS</t>
  </si>
  <si>
    <t>Vigilância Socioassistencial (Inclusive áreas de monitoramento e avaliação)</t>
  </si>
  <si>
    <t>Gestão do Trabalho</t>
  </si>
  <si>
    <t>Regulação do SUAS</t>
  </si>
  <si>
    <t>Gestão Financeira e Orçamentária</t>
  </si>
  <si>
    <t>PMAS</t>
  </si>
  <si>
    <t>Norte</t>
  </si>
  <si>
    <t xml:space="preserve"> Norte</t>
  </si>
  <si>
    <t>Não recebe</t>
  </si>
  <si>
    <t>Sim, fundo-a-fundo</t>
  </si>
  <si>
    <t>Sim, via convênio</t>
  </si>
  <si>
    <t>Sim, por convênio e fundo-a-fundo</t>
  </si>
  <si>
    <t>Nenhuma</t>
  </si>
  <si>
    <t>Uma visita</t>
  </si>
  <si>
    <t>Duas a três visitas</t>
  </si>
  <si>
    <t>Quatro a seis visitas</t>
  </si>
  <si>
    <t>Mais de seis visitas</t>
  </si>
  <si>
    <t>Nenhuma visita</t>
  </si>
  <si>
    <t>Produção e distribuição de material técnico</t>
  </si>
  <si>
    <t>Elaboração, pelo Estado, de normativas e instruções operacionais para orientação dos municípios</t>
  </si>
  <si>
    <t>Capacitações presenciais</t>
  </si>
  <si>
    <t>Capacitações à distância</t>
  </si>
  <si>
    <t>Assessoramento técnico de forma presencial no município</t>
  </si>
  <si>
    <t>Assessoramento técnico à distância</t>
  </si>
  <si>
    <t>Outras formas</t>
  </si>
  <si>
    <t>1 vez no ano</t>
  </si>
  <si>
    <t>De 2 a 3 vezes no ano</t>
  </si>
  <si>
    <t>De 4 a 6 vezes no ano</t>
  </si>
  <si>
    <t>De 7 a 10 vezes no ano</t>
  </si>
  <si>
    <t>Mais de 10 vezes no ano</t>
  </si>
  <si>
    <t>q20</t>
  </si>
  <si>
    <t>q40</t>
  </si>
  <si>
    <t>Última atualização do PEAS</t>
  </si>
  <si>
    <t>Última atualização da Lei Estadual de regulamentação do SUAS</t>
  </si>
  <si>
    <t>Até 2011</t>
  </si>
  <si>
    <t>Última atualização do Plano Estadual de Capacitação</t>
  </si>
  <si>
    <t>q34</t>
  </si>
  <si>
    <t>Serviço de Proteção Social Básica</t>
  </si>
  <si>
    <t>Serviço de Proteção Social Especial de Média Complexidade</t>
  </si>
  <si>
    <t>Serviço de Proteção Social Especial de Alta Complexidade</t>
  </si>
  <si>
    <t>Benefícios Eventuais</t>
  </si>
  <si>
    <t>Incentivo financeiro para Gestão do SUAS</t>
  </si>
  <si>
    <t xml:space="preserve"> Sim, fundo-a-fundo </t>
  </si>
  <si>
    <t xml:space="preserve"> Sim, por convênio </t>
  </si>
  <si>
    <t xml:space="preserve"> Sim, ambos </t>
  </si>
  <si>
    <t>q37 e q32</t>
  </si>
  <si>
    <t>Cofinancia</t>
  </si>
  <si>
    <t>Não cofinancia</t>
  </si>
  <si>
    <t>Brasil</t>
  </si>
  <si>
    <t xml:space="preserve">Brasil </t>
  </si>
  <si>
    <t xml:space="preserve"> Não realiza</t>
  </si>
  <si>
    <t>Analises não contidas no grafico. Melhor incluir Brasil.</t>
  </si>
  <si>
    <t>Analises não contidas no gráfico. Melhor incluir Brasil.</t>
  </si>
  <si>
    <t>apresentação em percentual  e analise em numero absoluto. Melhor colocar o numero absoluto em parêntese.</t>
  </si>
  <si>
    <r>
      <rPr>
        <b/>
        <sz val="11"/>
        <color theme="1"/>
        <rFont val="Calibri"/>
        <family val="2"/>
        <scheme val="minor"/>
      </rPr>
      <t xml:space="preserve">Referências para inclusão de links: </t>
    </r>
    <r>
      <rPr>
        <sz val="11"/>
        <color theme="1"/>
        <rFont val="Calibri"/>
        <family val="2"/>
        <scheme val="minor"/>
      </rPr>
      <t xml:space="preserve">
- Lei nº 8.742, de 7 de dezembro de 1993: Dispõe sobre a organização da Assistência Social e dá outras providências. (http://www.planalto.gov.br/ccivil_03/Leis/L8742compilado.htm) 
- Norma Operacional Básica NOB - SUAS 2012 (http://www.mds.gov.br/webarquivos/arquivo/assistencia_social/nob_suas.pdf)</t>
    </r>
  </si>
  <si>
    <r>
      <t>O Sistema Único de Assistência Social (SUAS) é definido pela</t>
    </r>
    <r>
      <rPr>
        <sz val="11"/>
        <color rgb="FF00B0F0"/>
        <rFont val="Calibri"/>
        <family val="2"/>
        <scheme val="minor"/>
      </rPr>
      <t xml:space="preserve"> Lei Orgânica da Assistência Social (LOAS) </t>
    </r>
    <r>
      <rPr>
        <sz val="11"/>
        <rFont val="Calibri"/>
        <family val="2"/>
        <scheme val="minor"/>
      </rPr>
      <t xml:space="preserve">como um sistema descentralizado e participativo que organiza a gestão das ações na área de assistência social, a partir das diretrizes: descentralização político-administrativa, participação social e primazia da responsabilidade do Estado na condução da política de assistência social. Assim, tem como um de seus objetivos a consolidação da gestão compartilhada entre os três entes federados e do cofinanciamento.
A </t>
    </r>
    <r>
      <rPr>
        <sz val="11"/>
        <color rgb="FF00B0F0"/>
        <rFont val="Calibri"/>
        <family val="2"/>
        <scheme val="minor"/>
      </rPr>
      <t>LOAS</t>
    </r>
    <r>
      <rPr>
        <sz val="11"/>
        <rFont val="Calibri"/>
        <family val="2"/>
        <scheme val="minor"/>
      </rPr>
      <t xml:space="preserve">, a </t>
    </r>
    <r>
      <rPr>
        <sz val="11"/>
        <color rgb="FF00B0F0"/>
        <rFont val="Calibri"/>
        <family val="2"/>
        <scheme val="minor"/>
      </rPr>
      <t xml:space="preserve">NOB SUAS </t>
    </r>
    <r>
      <rPr>
        <sz val="11"/>
        <rFont val="Calibri"/>
        <family val="2"/>
        <scheme val="minor"/>
      </rPr>
      <t xml:space="preserve">e outros normativos que regulam a assistência social definem as responsabilidades da União, Estados, Distrito Federal e Municípios no âmbito da gestão compartilhada, que incluem o cofinanciamento de serviços, programas e ações da assistência social. Estão previstas ainda instâncias de pactuação e interlocução entre os três entes federados: a Comissão Intergestores Bipartite (CIB), da qual participam representantes de estados e municípios, e a Comissão Intergestores Tripartite (CIT), da qual participam, além de estados e municípios, representantes do governo federal. 
A partir das informações contidas no Censo SUAS é possível ter um panorama geral da gestão e do financiamento em estados e municípios, com a observação de aspectos como a estrutura administrativa da gestão da assistência social, a atualização de normativos, o apoio de estados aos municípios, as atividades de cofinanciamento e transferência de recursos, funcionamento das instâncias de pactuação, entre outras. </t>
    </r>
    <r>
      <rPr>
        <sz val="11"/>
        <color rgb="FF00B0F0"/>
        <rFont val="Calibri"/>
        <family val="2"/>
        <scheme val="minor"/>
      </rPr>
      <t xml:space="preserve"> </t>
    </r>
    <r>
      <rPr>
        <sz val="11"/>
        <rFont val="Calibri"/>
        <family val="2"/>
        <scheme val="minor"/>
      </rPr>
      <t>Nesse sentido, esta seção apresenta os principais resultados obtidos a partir das informações dos questionários de gestão municipal e gestão estadual.</t>
    </r>
  </si>
  <si>
    <r>
      <t xml:space="preserve">Gráfico </t>
    </r>
    <r>
      <rPr>
        <b/>
        <sz val="11"/>
        <color rgb="FFFF0000"/>
        <rFont val="Calibri"/>
        <family val="2"/>
        <scheme val="minor"/>
      </rPr>
      <t>2</t>
    </r>
    <r>
      <rPr>
        <b/>
        <sz val="11"/>
        <color theme="1"/>
        <rFont val="Calibri"/>
        <family val="2"/>
        <scheme val="minor"/>
      </rPr>
      <t>: Percentual de Secretarias Estaduais exclusivas de Assistência Social segundo grandes regiões – Brasil, 2010 a 2017</t>
    </r>
  </si>
  <si>
    <t>Gráfico 1: Percentual de Secretarias Municipais exclusivas de Assistência Social segundo grandes regiões – Brasil, 2010 a 2017</t>
  </si>
  <si>
    <t>Gráfico 2: Distribuição dos órgãos gestores municipais segundo constituição/formalização de subdivisões administrativas - Brasil, 2017</t>
  </si>
  <si>
    <r>
      <t xml:space="preserve">Gráfico </t>
    </r>
    <r>
      <rPr>
        <b/>
        <sz val="11"/>
        <color rgb="FFFF0000"/>
        <rFont val="Calibri"/>
        <family val="2"/>
        <scheme val="minor"/>
      </rPr>
      <t>2</t>
    </r>
    <r>
      <rPr>
        <b/>
        <sz val="11"/>
        <color theme="1"/>
        <rFont val="Calibri"/>
        <family val="2"/>
        <scheme val="minor"/>
      </rPr>
      <t>: Distribuição dos órgãos gestores estaduais segundo constituição/formalização de subdivisões administrativas - Brasil, 2017</t>
    </r>
  </si>
  <si>
    <t>Gráfico 3: Distribuição de municípios segundo período de atualização do Plano Municipal de Assistência Social (PMAS), por grandes regiões - Brasil, 2017</t>
  </si>
  <si>
    <t>Gráfico 15: Percentual de estados segundo realização de cofinanciamento aos municípios - Brasil, 2013 a 2017</t>
  </si>
  <si>
    <t>Gráfico 16: Percentual de estados segundo a destinação dos recursos transferidos aos municípios - Brasil, 2016 e 2017</t>
  </si>
  <si>
    <t>Não</t>
  </si>
  <si>
    <t>Sim, com recursos do FMAS e de outras fontes</t>
  </si>
  <si>
    <t>Gráfico 7: Percentual de municípios que receberam visitas de técnicos da Secretaria Estadual de Assistência Social (SEAS) - Brasil, 2013 a 2017</t>
  </si>
  <si>
    <t>Gráfico 8: Percentual de municípios que participaram de atividades de orientações e apoio técnico promovido pelo Estado, segundo grandes regiões - Brasil, 2017</t>
  </si>
  <si>
    <t>Gráfico 9: Percentual de municípios por número de participações em reuniões da CIB (Comissão Intergestores Bipartite) no ano de 2016, segundo grandes regiões - Brasil, 2017</t>
  </si>
  <si>
    <t>Gráfico 10: Percentual de municípios que possuem Plano de Capacitação e Educação Permanente, segundo grandes regiões - Brasil, 2015 a 2017</t>
  </si>
  <si>
    <t>Gráfico 18: Percentual de estados segundo formas de apoio técnico aos municípios - Brasil, 2013 a 2017</t>
  </si>
  <si>
    <t xml:space="preserve">                                                                                                                                                                                                                                                                                                                        </t>
  </si>
  <si>
    <t>Gráfico 13: Percentual de estados segundo ano de atualização da Lei Estadual de regulamentação do Sistema Único de Assistência Social (SUAS), do Plano Estadual de Assistência Social (PEAS) e do Plano Estadual de Capacitação - Brasil, 2017</t>
  </si>
  <si>
    <t>Rótulos de Linha</t>
  </si>
  <si>
    <t>Secretaria estadual em conjunto com outras políticas setoriais</t>
  </si>
  <si>
    <t>Secretaria estadual exclusiva da área de Assistência Social</t>
  </si>
  <si>
    <t>(vazio)</t>
  </si>
  <si>
    <t>Total Geral</t>
  </si>
  <si>
    <t>Secretaria estadual exclusiva da Área de Assistência Social</t>
  </si>
  <si>
    <t>Região Centro-Oeste</t>
  </si>
  <si>
    <t>Região Nordeste</t>
  </si>
  <si>
    <t>Região Norte</t>
  </si>
  <si>
    <t>Região Sudeste</t>
  </si>
  <si>
    <t>Região Sul</t>
  </si>
  <si>
    <t>* Na base de dados apresentada, apenas os anos de 2012 e 2010, constam dados do DF. Sendo assim, para criar a série, foram descartadas essas referências.</t>
  </si>
  <si>
    <t>q3_1</t>
  </si>
  <si>
    <t>q3_3</t>
  </si>
  <si>
    <t>q3_2</t>
  </si>
  <si>
    <t>q3_4</t>
  </si>
  <si>
    <t>q3_5</t>
  </si>
  <si>
    <t>q3_6</t>
  </si>
  <si>
    <t>q3_7</t>
  </si>
  <si>
    <t>Contagem de q3_1</t>
  </si>
  <si>
    <t>Rótulos de Coluna</t>
  </si>
  <si>
    <t>Sim, na estrutura formal do órgão gestor</t>
  </si>
  <si>
    <t>Contagem de q3_3</t>
  </si>
  <si>
    <t>Contagem de q3_2</t>
  </si>
  <si>
    <t>Contagem de q3_4</t>
  </si>
  <si>
    <t>Contagem de q3_5</t>
  </si>
  <si>
    <t>Contagem de q3_6</t>
  </si>
  <si>
    <t>Contagem de q3_7</t>
  </si>
  <si>
    <t>Contagem de q3_8</t>
  </si>
  <si>
    <t>Gestão do Cadastro Único e Programa Bolsa Família</t>
  </si>
  <si>
    <t>Gestão de Benefícios Assistenciais (BPC, Benefícios Eventuais)</t>
  </si>
  <si>
    <t>q3_8</t>
  </si>
  <si>
    <t>q3_9</t>
  </si>
  <si>
    <t>Contagem de q3_9</t>
  </si>
  <si>
    <t>PEAS</t>
  </si>
  <si>
    <t>Contagem de q7</t>
  </si>
  <si>
    <t>1 ano</t>
  </si>
  <si>
    <t>2 anos</t>
  </si>
  <si>
    <t>3 anos</t>
  </si>
  <si>
    <t>4 anos ou mais</t>
  </si>
  <si>
    <t>SUAS</t>
  </si>
  <si>
    <t>Contagem de q6</t>
  </si>
  <si>
    <t>CAPACITAÇÃO</t>
  </si>
  <si>
    <t>Contagem de q8</t>
  </si>
  <si>
    <t>Contagem de q39</t>
  </si>
  <si>
    <t>Sim, ambos</t>
  </si>
  <si>
    <t>Sim, apenas fundo-a-fundo</t>
  </si>
  <si>
    <t>sim</t>
  </si>
  <si>
    <t>Média Complexidade q43_2</t>
  </si>
  <si>
    <t>Alta Complexidade q43_3</t>
  </si>
  <si>
    <t>Proteção Social Básica q43_1</t>
  </si>
  <si>
    <t>Benefícios Eventuais q43_4</t>
  </si>
  <si>
    <t>Incentivo q43_5</t>
  </si>
  <si>
    <t>DADOS</t>
  </si>
  <si>
    <t>TOTAL</t>
  </si>
  <si>
    <t>outras formas q37_99</t>
  </si>
  <si>
    <t>Assessoramento distância q37_6</t>
  </si>
  <si>
    <t>Assessoramento minicípio q37_5</t>
  </si>
  <si>
    <t>Produção e distribuição q37_1</t>
  </si>
  <si>
    <t>Elaboração normativas q37_2</t>
  </si>
  <si>
    <t>Capacitações presenciais q37_3</t>
  </si>
  <si>
    <t>Capacitações distância q37_4</t>
  </si>
  <si>
    <t xml:space="preserve">não </t>
  </si>
  <si>
    <t>Contagem de q1</t>
  </si>
  <si>
    <t>Fundação Pública</t>
  </si>
  <si>
    <t>Secretaria municipal em conjunto com outras políticas setoriais</t>
  </si>
  <si>
    <t>Secretaria municipal exclusiva da área de Assistência Social</t>
  </si>
  <si>
    <t>Setor/Coordenadoria/Assessoria subordinado diretamente ao Gabinete do(a) Prefeito(a)</t>
  </si>
  <si>
    <t>Contagem de Ident_13</t>
  </si>
  <si>
    <t>Fórmula1</t>
  </si>
  <si>
    <t>Tabela XX: Último ano de atualização do Plano Estadual de Assistência Social (PEAS), por estado - Brasil, 2017</t>
  </si>
  <si>
    <t>AC</t>
  </si>
  <si>
    <t>AL</t>
  </si>
  <si>
    <t>AM</t>
  </si>
  <si>
    <t>AP</t>
  </si>
  <si>
    <t>BA</t>
  </si>
  <si>
    <t>CE</t>
  </si>
  <si>
    <t>ES</t>
  </si>
  <si>
    <t>GO</t>
  </si>
  <si>
    <t>MA</t>
  </si>
  <si>
    <t>MG</t>
  </si>
  <si>
    <t>MS</t>
  </si>
  <si>
    <t>MT</t>
  </si>
  <si>
    <t>PA</t>
  </si>
  <si>
    <t>PB</t>
  </si>
  <si>
    <t>PE</t>
  </si>
  <si>
    <t>PI</t>
  </si>
  <si>
    <t>PR</t>
  </si>
  <si>
    <t>RJ</t>
  </si>
  <si>
    <t>RN</t>
  </si>
  <si>
    <t>RO</t>
  </si>
  <si>
    <t>RR</t>
  </si>
  <si>
    <t>RS</t>
  </si>
  <si>
    <t>SC</t>
  </si>
  <si>
    <t>SE</t>
  </si>
  <si>
    <t>SP</t>
  </si>
  <si>
    <t>TO</t>
  </si>
  <si>
    <t>ANO</t>
  </si>
  <si>
    <t>NÃO POSSUI PEAS</t>
  </si>
  <si>
    <t>ESTADOS</t>
  </si>
  <si>
    <t>X</t>
  </si>
  <si>
    <t>Gestão do SUAS q3.1</t>
  </si>
  <si>
    <t>Vigilância Socioassist. q3.2</t>
  </si>
  <si>
    <t>Sim, maneira informal</t>
  </si>
  <si>
    <t>Sim, órgão gestor</t>
  </si>
  <si>
    <t>Gestão do Trabalho q3.3</t>
  </si>
  <si>
    <t>Regulação do SUAS q3.4</t>
  </si>
  <si>
    <t>Gestão Financ q3.5</t>
  </si>
  <si>
    <t>Proteção Social Básica q3.6</t>
  </si>
  <si>
    <t>Proteção Social Espec q3.7</t>
  </si>
  <si>
    <t>Gestão CadUnico e PBF q3.8</t>
  </si>
  <si>
    <t>Gestão de Benef Assist q3.9</t>
  </si>
  <si>
    <t>Contagem de q21.1</t>
  </si>
  <si>
    <t>Contagem de q21.2</t>
  </si>
  <si>
    <t>Contagem de q21.3</t>
  </si>
  <si>
    <t>Contagem de q21.4</t>
  </si>
  <si>
    <t>Contagem de q21.5</t>
  </si>
  <si>
    <t>Gráfico 4: Distribuição de municípios por recebimento de recursos estaduais para o cofinanciamento da Assistência Social - Brasil, 2013 a 2017</t>
  </si>
  <si>
    <t>Total</t>
  </si>
  <si>
    <t>Distribuição de municípios segundo transferencia de recursos por meio de convenios ou termos de parcerias com ONGs, Organizações da Sociedade Civil ou Entidades de Assistencia Social, por grande região - Brasil 2017</t>
  </si>
  <si>
    <t>Contagem de q23</t>
  </si>
  <si>
    <t>Sim, com recursos de outras fontes</t>
  </si>
  <si>
    <t>Sim, com recursos do Fundo Municipal de Assistência Social (FMAS)</t>
  </si>
  <si>
    <t>Contagem de q19</t>
  </si>
  <si>
    <t>Sim</t>
  </si>
  <si>
    <t>Outras formas q18.99</t>
  </si>
  <si>
    <t>Contagem de q16</t>
  </si>
  <si>
    <t>Não sabe</t>
  </si>
  <si>
    <t>Contagem de q31</t>
  </si>
  <si>
    <t>SOMA</t>
  </si>
  <si>
    <t>Contagem de Município</t>
  </si>
  <si>
    <t>Como o Centro-Oeste não tem praticamente nenhuma Secretaria Estadual Exclisiva, o gráfico fica comprometido sem essa regiaão.</t>
  </si>
  <si>
    <t>A base de dados não apresenta informações de convênio. Entendemos que esse número deve ser maior ou igual a "ambos"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</si>
</sst>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
    <numFmt numFmtId="166" formatCode="####.0%"/>
    <numFmt numFmtId="167" formatCode="&quot;R$&quot;\ #,##0.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9"/>
      <color indexed="8"/>
      <name val="Arial"/>
      <family val="2"/>
    </font>
    <font>
      <sz val="12"/>
      <name val="Calibri"/>
      <family val="2"/>
      <scheme val="minor"/>
    </font>
    <font>
      <b/>
      <sz val="12"/>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1"/>
      <color theme="9"/>
      <name val="Calibri"/>
      <family val="2"/>
      <scheme val="minor"/>
    </font>
    <font>
      <sz val="11"/>
      <color rgb="FF00B0F0"/>
      <name val="Calibri"/>
      <family val="2"/>
      <scheme val="minor"/>
    </font>
    <font>
      <sz val="12"/>
      <color rgb="FFFF0000"/>
      <name val="Calibri"/>
      <family val="2"/>
      <scheme val="minor"/>
    </font>
    <font>
      <b/>
      <u/>
      <sz val="20"/>
      <color rgb="FFFF0000"/>
      <name val="Calibri"/>
      <family val="2"/>
      <scheme val="minor"/>
    </font>
    <font>
      <b/>
      <u/>
      <sz val="48"/>
      <color rgb="FFFF000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tint="-0.149998474074526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top style="medium">
        <color indexed="64"/>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right style="thin">
        <color indexed="64"/>
      </right>
      <top style="thin">
        <color indexed="64"/>
      </top>
      <bottom style="thin">
        <color indexed="64"/>
      </bottom>
      <diagonal/>
    </border>
  </borders>
  <cellStyleXfs count="8">
    <xf numFmtId="0" fontId="0" fillId="0" borderId="0"/>
    <xf numFmtId="9" fontId="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74">
    <xf numFmtId="0" fontId="0" fillId="0" borderId="0" xfId="0"/>
    <xf numFmtId="164" fontId="0" fillId="0" borderId="0" xfId="1" applyNumberFormat="1" applyFont="1"/>
    <xf numFmtId="0" fontId="0" fillId="0" borderId="0" xfId="0" applyAlignment="1">
      <alignment wrapText="1"/>
    </xf>
    <xf numFmtId="0" fontId="2" fillId="0" borderId="0" xfId="0" applyFont="1" applyAlignment="1">
      <alignment horizontal="left"/>
    </xf>
    <xf numFmtId="0" fontId="2" fillId="0" borderId="1" xfId="0" applyFont="1" applyBorder="1"/>
    <xf numFmtId="165" fontId="0" fillId="0" borderId="0" xfId="0" applyNumberFormat="1"/>
    <xf numFmtId="0" fontId="6" fillId="0" borderId="0" xfId="2" applyFont="1" applyBorder="1" applyAlignment="1">
      <alignment horizontal="left"/>
    </xf>
    <xf numFmtId="164" fontId="5" fillId="0" borderId="0" xfId="2" applyNumberFormat="1" applyFont="1" applyBorder="1"/>
    <xf numFmtId="164" fontId="0" fillId="0" borderId="0" xfId="0" applyNumberFormat="1"/>
    <xf numFmtId="0" fontId="0" fillId="0" borderId="0" xfId="0" applyAlignment="1"/>
    <xf numFmtId="0" fontId="0" fillId="0" borderId="0" xfId="0" applyAlignment="1">
      <alignment horizontal="left"/>
    </xf>
    <xf numFmtId="0" fontId="2" fillId="0" borderId="3" xfId="0" applyFont="1" applyBorder="1" applyAlignment="1">
      <alignment wrapText="1"/>
    </xf>
    <xf numFmtId="0" fontId="2" fillId="0" borderId="4" xfId="0" applyFont="1" applyBorder="1" applyAlignment="1">
      <alignment wrapText="1"/>
    </xf>
    <xf numFmtId="0" fontId="2" fillId="0" borderId="4" xfId="0" applyFont="1" applyBorder="1"/>
    <xf numFmtId="0" fontId="0" fillId="0" borderId="0" xfId="0" applyBorder="1" applyAlignment="1">
      <alignment wrapText="1"/>
    </xf>
    <xf numFmtId="0" fontId="0" fillId="0" borderId="0" xfId="0" applyBorder="1"/>
    <xf numFmtId="164" fontId="0" fillId="0" borderId="0" xfId="0" applyNumberFormat="1" applyAlignment="1">
      <alignment wrapText="1"/>
    </xf>
    <xf numFmtId="0" fontId="2" fillId="2" borderId="3" xfId="0" applyFont="1" applyFill="1" applyBorder="1" applyAlignment="1">
      <alignment wrapText="1"/>
    </xf>
    <xf numFmtId="0" fontId="2" fillId="0" borderId="5" xfId="0" applyFont="1" applyBorder="1" applyAlignment="1">
      <alignment horizontal="left" wrapText="1"/>
    </xf>
    <xf numFmtId="164" fontId="0" fillId="0" borderId="5" xfId="1" applyNumberFormat="1" applyFont="1" applyBorder="1"/>
    <xf numFmtId="0" fontId="0" fillId="0" borderId="5" xfId="0" applyBorder="1" applyAlignment="1">
      <alignment wrapText="1"/>
    </xf>
    <xf numFmtId="0" fontId="0" fillId="0" borderId="5" xfId="0" applyBorder="1"/>
    <xf numFmtId="0" fontId="0" fillId="0" borderId="5" xfId="0" applyFill="1" applyBorder="1" applyAlignment="1">
      <alignment wrapText="1"/>
    </xf>
    <xf numFmtId="164" fontId="0" fillId="0" borderId="5" xfId="0" applyNumberFormat="1" applyBorder="1"/>
    <xf numFmtId="165" fontId="0" fillId="0" borderId="5" xfId="0" applyNumberFormat="1" applyBorder="1"/>
    <xf numFmtId="0" fontId="4" fillId="0" borderId="0" xfId="3" applyFont="1" applyBorder="1" applyAlignment="1">
      <alignment vertical="top" wrapText="1"/>
    </xf>
    <xf numFmtId="165" fontId="4" fillId="0" borderId="0" xfId="3" applyNumberFormat="1" applyFont="1" applyBorder="1" applyAlignment="1">
      <alignment horizontal="right" vertical="top"/>
    </xf>
    <xf numFmtId="164" fontId="4" fillId="0" borderId="0" xfId="1" applyNumberFormat="1" applyFont="1" applyBorder="1" applyAlignment="1">
      <alignment horizontal="right" vertical="top"/>
    </xf>
    <xf numFmtId="0" fontId="2" fillId="0" borderId="5" xfId="0" applyFont="1" applyBorder="1" applyAlignment="1">
      <alignment wrapText="1"/>
    </xf>
    <xf numFmtId="164" fontId="7" fillId="2" borderId="5" xfId="1" applyNumberFormat="1" applyFont="1" applyFill="1" applyBorder="1" applyAlignment="1">
      <alignment horizontal="right" vertical="top"/>
    </xf>
    <xf numFmtId="0" fontId="0" fillId="0" borderId="0" xfId="0" applyAlignment="1">
      <alignment vertical="center" wrapText="1"/>
    </xf>
    <xf numFmtId="0" fontId="2" fillId="0" borderId="6" xfId="0" applyFont="1" applyBorder="1" applyAlignment="1">
      <alignment wrapText="1"/>
    </xf>
    <xf numFmtId="0" fontId="2" fillId="0" borderId="5" xfId="0" applyFont="1" applyBorder="1"/>
    <xf numFmtId="165" fontId="4" fillId="0" borderId="0" xfId="4" applyNumberFormat="1" applyFont="1" applyBorder="1" applyAlignment="1">
      <alignment horizontal="right" vertical="top"/>
    </xf>
    <xf numFmtId="0" fontId="2" fillId="0" borderId="0" xfId="0" applyFont="1" applyAlignment="1">
      <alignment horizontal="left"/>
    </xf>
    <xf numFmtId="0" fontId="0" fillId="0" borderId="0" xfId="0" applyFont="1"/>
    <xf numFmtId="0" fontId="0" fillId="0" borderId="0" xfId="0" applyNumberFormat="1"/>
    <xf numFmtId="0" fontId="0" fillId="0" borderId="0" xfId="0" applyNumberFormat="1" applyFill="1" applyBorder="1"/>
    <xf numFmtId="0" fontId="0" fillId="0" borderId="0" xfId="0" applyFill="1" applyBorder="1" applyAlignment="1">
      <alignment wrapText="1"/>
    </xf>
    <xf numFmtId="164" fontId="0" fillId="0" borderId="5" xfId="1" applyNumberFormat="1" applyFont="1" applyFill="1" applyBorder="1"/>
    <xf numFmtId="0" fontId="2" fillId="0" borderId="0" xfId="0" applyFont="1"/>
    <xf numFmtId="0" fontId="0" fillId="0" borderId="0" xfId="0" applyFont="1" applyBorder="1"/>
    <xf numFmtId="0" fontId="0" fillId="0" borderId="0" xfId="0" applyFill="1" applyBorder="1"/>
    <xf numFmtId="164" fontId="0" fillId="0" borderId="0" xfId="1" applyNumberFormat="1" applyFont="1" applyFill="1" applyBorder="1"/>
    <xf numFmtId="0" fontId="0" fillId="0" borderId="5" xfId="0" applyBorder="1" applyAlignment="1">
      <alignment horizontal="right"/>
    </xf>
    <xf numFmtId="0" fontId="0" fillId="0" borderId="0" xfId="0" applyAlignment="1">
      <alignment horizontal="right"/>
    </xf>
    <xf numFmtId="0" fontId="0" fillId="0" borderId="5" xfId="0" applyFill="1" applyBorder="1"/>
    <xf numFmtId="0" fontId="8" fillId="0" borderId="5" xfId="6" applyFont="1" applyBorder="1" applyAlignment="1">
      <alignment vertical="top" wrapText="1"/>
    </xf>
    <xf numFmtId="0" fontId="0" fillId="0" borderId="5" xfId="0" applyNumberFormat="1" applyBorder="1"/>
    <xf numFmtId="0" fontId="0" fillId="0" borderId="5" xfId="0" applyNumberFormat="1" applyFill="1" applyBorder="1"/>
    <xf numFmtId="0" fontId="0" fillId="0" borderId="5" xfId="0" applyFont="1" applyBorder="1"/>
    <xf numFmtId="164" fontId="7" fillId="4" borderId="5" xfId="1" applyNumberFormat="1" applyFont="1" applyFill="1" applyBorder="1" applyAlignment="1">
      <alignment horizontal="right" vertical="top"/>
    </xf>
    <xf numFmtId="0" fontId="2" fillId="0" borderId="0" xfId="0" applyFont="1" applyAlignment="1">
      <alignment horizontal="left"/>
    </xf>
    <xf numFmtId="0" fontId="0" fillId="0" borderId="0" xfId="0" applyBorder="1" applyAlignment="1">
      <alignmen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2" fillId="0" borderId="5" xfId="0" applyFont="1" applyFill="1" applyBorder="1" applyAlignment="1">
      <alignment wrapText="1"/>
    </xf>
    <xf numFmtId="0" fontId="8" fillId="0" borderId="6" xfId="3" applyFont="1" applyBorder="1" applyAlignment="1">
      <alignment vertical="top" wrapText="1"/>
    </xf>
    <xf numFmtId="0" fontId="0" fillId="0" borderId="0" xfId="0" applyBorder="1" applyAlignment="1">
      <alignment horizontal="center" vertical="center" wrapText="1"/>
    </xf>
    <xf numFmtId="0" fontId="0" fillId="0" borderId="0" xfId="1" applyNumberFormat="1" applyFont="1" applyBorder="1"/>
    <xf numFmtId="0" fontId="2" fillId="0" borderId="5" xfId="0" applyFont="1" applyBorder="1" applyAlignment="1">
      <alignment horizontal="right"/>
    </xf>
    <xf numFmtId="0" fontId="8" fillId="2" borderId="5" xfId="5" applyFont="1" applyFill="1" applyBorder="1" applyAlignment="1">
      <alignment horizontal="left" vertical="top" wrapText="1"/>
    </xf>
    <xf numFmtId="0" fontId="8" fillId="0" borderId="5" xfId="5" applyFont="1" applyBorder="1" applyAlignment="1">
      <alignment horizontal="left" vertical="top" wrapText="1"/>
    </xf>
    <xf numFmtId="0" fontId="0" fillId="0" borderId="5" xfId="0" applyFont="1" applyBorder="1" applyAlignment="1">
      <alignment wrapText="1"/>
    </xf>
    <xf numFmtId="164" fontId="1" fillId="0" borderId="5" xfId="1" applyNumberFormat="1" applyFont="1" applyFill="1" applyBorder="1"/>
    <xf numFmtId="164" fontId="0" fillId="3" borderId="9" xfId="1" applyNumberFormat="1" applyFont="1" applyFill="1" applyBorder="1"/>
    <xf numFmtId="0" fontId="2" fillId="0" borderId="12" xfId="0" applyFont="1" applyBorder="1" applyAlignment="1">
      <alignment horizontal="left" wrapText="1"/>
    </xf>
    <xf numFmtId="0" fontId="2" fillId="0" borderId="13" xfId="0" applyFont="1" applyBorder="1" applyAlignment="1">
      <alignment horizontal="left" wrapText="1"/>
    </xf>
    <xf numFmtId="0" fontId="2" fillId="0" borderId="14" xfId="0" applyFont="1" applyBorder="1" applyAlignment="1">
      <alignment horizontal="left" wrapText="1"/>
    </xf>
    <xf numFmtId="164" fontId="0" fillId="0" borderId="10" xfId="1" applyNumberFormat="1" applyFont="1" applyBorder="1"/>
    <xf numFmtId="0" fontId="2" fillId="0" borderId="0" xfId="0" applyFont="1" applyBorder="1" applyAlignment="1"/>
    <xf numFmtId="0" fontId="0" fillId="0" borderId="0" xfId="0" applyAlignment="1">
      <alignment horizontal="center" vertical="center" wrapText="1"/>
    </xf>
    <xf numFmtId="0" fontId="2" fillId="0" borderId="10" xfId="0" applyFont="1" applyBorder="1"/>
    <xf numFmtId="0" fontId="2" fillId="0" borderId="21" xfId="0" applyFont="1" applyBorder="1" applyAlignment="1">
      <alignment horizontal="center" wrapText="1"/>
    </xf>
    <xf numFmtId="0" fontId="2" fillId="0" borderId="22" xfId="0" applyFont="1" applyBorder="1" applyAlignment="1">
      <alignment horizontal="center" wrapText="1"/>
    </xf>
    <xf numFmtId="0" fontId="2" fillId="0" borderId="23" xfId="0" applyFont="1" applyBorder="1" applyAlignment="1">
      <alignment horizontal="center" wrapText="1"/>
    </xf>
    <xf numFmtId="164" fontId="3" fillId="0" borderId="5" xfId="1" applyNumberFormat="1" applyFont="1" applyBorder="1" applyAlignment="1">
      <alignment horizontal="right" vertical="top"/>
    </xf>
    <xf numFmtId="0" fontId="12" fillId="0" borderId="0" xfId="0" applyFont="1"/>
    <xf numFmtId="165" fontId="7" fillId="0" borderId="0" xfId="4" applyNumberFormat="1" applyFont="1" applyBorder="1" applyAlignment="1">
      <alignment horizontal="right" vertical="top"/>
    </xf>
    <xf numFmtId="0" fontId="0" fillId="0" borderId="10" xfId="0" applyBorder="1"/>
    <xf numFmtId="0" fontId="2" fillId="0" borderId="10" xfId="0" applyFont="1" applyBorder="1" applyAlignment="1">
      <alignment wrapText="1"/>
    </xf>
    <xf numFmtId="167" fontId="0" fillId="0" borderId="0" xfId="0" applyNumberFormat="1"/>
    <xf numFmtId="0" fontId="9" fillId="0" borderId="0" xfId="0" applyFont="1"/>
    <xf numFmtId="0" fontId="2" fillId="0" borderId="0" xfId="0" applyFont="1" applyAlignment="1"/>
    <xf numFmtId="0" fontId="0" fillId="0" borderId="0" xfId="0" applyFont="1" applyFill="1" applyAlignment="1">
      <alignment vertical="center"/>
    </xf>
    <xf numFmtId="0" fontId="0" fillId="0" borderId="0" xfId="0" applyFont="1" applyFill="1" applyBorder="1" applyAlignment="1">
      <alignment vertical="center" wrapText="1"/>
    </xf>
    <xf numFmtId="0" fontId="0" fillId="0" borderId="0" xfId="0" applyFont="1" applyFill="1" applyBorder="1" applyAlignment="1">
      <alignment vertical="center"/>
    </xf>
    <xf numFmtId="0" fontId="9" fillId="0" borderId="0" xfId="0" applyFont="1" applyFill="1" applyBorder="1" applyAlignment="1">
      <alignment vertical="center" wrapText="1"/>
    </xf>
    <xf numFmtId="14" fontId="9" fillId="0" borderId="0" xfId="0" applyNumberFormat="1" applyFont="1" applyFill="1" applyBorder="1" applyAlignment="1">
      <alignment vertical="center" wrapText="1"/>
    </xf>
    <xf numFmtId="167" fontId="0" fillId="0" borderId="0" xfId="0" applyNumberFormat="1" applyFont="1" applyFill="1" applyBorder="1" applyAlignment="1">
      <alignment vertical="center"/>
    </xf>
    <xf numFmtId="167" fontId="9" fillId="0" borderId="0" xfId="0" applyNumberFormat="1" applyFont="1" applyFill="1" applyBorder="1" applyAlignment="1">
      <alignment vertical="center" wrapText="1"/>
    </xf>
    <xf numFmtId="0" fontId="2" fillId="0" borderId="0" xfId="0" applyFont="1" applyAlignment="1">
      <alignment horizontal="left"/>
    </xf>
    <xf numFmtId="0" fontId="0" fillId="0" borderId="0" xfId="0" applyAlignment="1">
      <alignment horizontal="left"/>
    </xf>
    <xf numFmtId="164" fontId="10" fillId="0" borderId="5" xfId="1" applyNumberFormat="1" applyFont="1" applyBorder="1" applyAlignment="1">
      <alignment wrapText="1"/>
    </xf>
    <xf numFmtId="0" fontId="10" fillId="0" borderId="0" xfId="0" applyFont="1" applyAlignment="1">
      <alignment wrapText="1"/>
    </xf>
    <xf numFmtId="164" fontId="10" fillId="0" borderId="0" xfId="0" applyNumberFormat="1" applyFont="1" applyAlignment="1">
      <alignment wrapText="1"/>
    </xf>
    <xf numFmtId="164" fontId="10" fillId="2" borderId="2" xfId="1" applyNumberFormat="1" applyFont="1" applyFill="1" applyBorder="1" applyAlignment="1">
      <alignment wrapText="1"/>
    </xf>
    <xf numFmtId="164" fontId="10" fillId="2" borderId="2" xfId="1" applyNumberFormat="1" applyFont="1" applyFill="1" applyBorder="1"/>
    <xf numFmtId="166" fontId="14" fillId="0" borderId="2" xfId="2" applyNumberFormat="1" applyFont="1" applyFill="1" applyBorder="1" applyAlignment="1">
      <alignment horizontal="right" vertical="top"/>
    </xf>
    <xf numFmtId="164" fontId="14" fillId="0" borderId="2" xfId="2" applyNumberFormat="1" applyFont="1" applyFill="1" applyBorder="1"/>
    <xf numFmtId="0" fontId="10" fillId="0" borderId="0" xfId="0" applyFont="1"/>
    <xf numFmtId="165" fontId="7" fillId="2" borderId="0" xfId="5" applyNumberFormat="1" applyFont="1" applyFill="1" applyBorder="1" applyAlignment="1">
      <alignment horizontal="right" vertical="top"/>
    </xf>
    <xf numFmtId="165" fontId="7" fillId="0" borderId="0" xfId="7" applyNumberFormat="1" applyFont="1" applyBorder="1" applyAlignment="1">
      <alignment horizontal="right" vertical="top"/>
    </xf>
    <xf numFmtId="165" fontId="7" fillId="0" borderId="0" xfId="5" applyNumberFormat="1" applyFont="1" applyBorder="1" applyAlignment="1">
      <alignment horizontal="right" vertical="top"/>
    </xf>
    <xf numFmtId="165" fontId="0" fillId="0" borderId="0" xfId="0" applyNumberFormat="1" applyBorder="1"/>
    <xf numFmtId="0" fontId="7" fillId="2" borderId="0" xfId="5" applyFont="1" applyFill="1" applyBorder="1" applyAlignment="1">
      <alignment horizontal="left" vertical="top" wrapText="1"/>
    </xf>
    <xf numFmtId="0" fontId="7" fillId="0" borderId="0" xfId="5" applyFont="1" applyBorder="1" applyAlignment="1">
      <alignment horizontal="left" vertical="top" wrapText="1"/>
    </xf>
    <xf numFmtId="0" fontId="0" fillId="0" borderId="0" xfId="0" applyAlignment="1">
      <alignment horizontal="left"/>
    </xf>
    <xf numFmtId="0" fontId="0" fillId="0" borderId="0" xfId="0" applyAlignment="1">
      <alignment horizontal="left"/>
    </xf>
    <xf numFmtId="0" fontId="2" fillId="5" borderId="24" xfId="0" applyFont="1" applyFill="1" applyBorder="1"/>
    <xf numFmtId="0" fontId="2" fillId="5" borderId="25" xfId="0" applyFont="1" applyFill="1" applyBorder="1" applyAlignment="1">
      <alignment horizontal="left"/>
    </xf>
    <xf numFmtId="164" fontId="5" fillId="0" borderId="2" xfId="2" applyNumberFormat="1" applyFont="1" applyFill="1" applyBorder="1"/>
    <xf numFmtId="10" fontId="0" fillId="0" borderId="0" xfId="0" applyNumberFormat="1"/>
    <xf numFmtId="10" fontId="2" fillId="5" borderId="25" xfId="0" applyNumberFormat="1" applyFont="1" applyFill="1" applyBorder="1"/>
    <xf numFmtId="0" fontId="0" fillId="0" borderId="0" xfId="0" applyAlignment="1">
      <alignment horizontal="left"/>
    </xf>
    <xf numFmtId="0" fontId="0" fillId="0" borderId="0" xfId="0" applyAlignment="1">
      <alignment horizontal="center" vertical="center" wrapText="1"/>
    </xf>
    <xf numFmtId="0" fontId="0" fillId="0" borderId="10" xfId="0" applyBorder="1" applyAlignment="1">
      <alignment horizontal="center" vertical="center" wrapText="1"/>
    </xf>
    <xf numFmtId="166" fontId="5" fillId="0" borderId="2" xfId="2" applyNumberFormat="1" applyFont="1" applyFill="1" applyBorder="1" applyAlignment="1">
      <alignment horizontal="right" vertical="top"/>
    </xf>
    <xf numFmtId="0" fontId="8" fillId="0" borderId="0" xfId="0" applyFont="1"/>
    <xf numFmtId="0" fontId="0" fillId="0" borderId="0" xfId="0" pivotButton="1"/>
    <xf numFmtId="164" fontId="9" fillId="0" borderId="2" xfId="1" applyNumberFormat="1" applyFont="1" applyBorder="1" applyAlignment="1">
      <alignment wrapText="1"/>
    </xf>
    <xf numFmtId="164" fontId="9" fillId="0" borderId="2" xfId="1" applyNumberFormat="1" applyFont="1" applyBorder="1"/>
    <xf numFmtId="164" fontId="9" fillId="2" borderId="2" xfId="1" applyNumberFormat="1" applyFont="1" applyFill="1" applyBorder="1" applyAlignment="1">
      <alignment wrapText="1"/>
    </xf>
    <xf numFmtId="164" fontId="9" fillId="2" borderId="2" xfId="1" applyNumberFormat="1" applyFont="1" applyFill="1" applyBorder="1"/>
    <xf numFmtId="0" fontId="2" fillId="2" borderId="19" xfId="0" applyFont="1" applyFill="1" applyBorder="1" applyAlignment="1">
      <alignment wrapText="1"/>
    </xf>
    <xf numFmtId="164" fontId="9" fillId="2" borderId="10" xfId="1" applyNumberFormat="1" applyFont="1" applyFill="1" applyBorder="1" applyAlignment="1">
      <alignment wrapText="1"/>
    </xf>
    <xf numFmtId="164" fontId="9" fillId="2" borderId="10" xfId="1" applyNumberFormat="1" applyFont="1" applyFill="1" applyBorder="1"/>
    <xf numFmtId="9" fontId="0" fillId="0" borderId="10" xfId="1" applyFont="1" applyBorder="1"/>
    <xf numFmtId="0" fontId="8" fillId="0" borderId="10" xfId="0" applyFont="1" applyBorder="1"/>
    <xf numFmtId="0" fontId="12" fillId="0" borderId="10" xfId="0" applyFont="1" applyBorder="1"/>
    <xf numFmtId="0" fontId="9" fillId="0" borderId="10" xfId="0" applyFont="1" applyBorder="1"/>
    <xf numFmtId="0" fontId="9" fillId="0" borderId="0" xfId="0" applyFont="1" applyBorder="1"/>
    <xf numFmtId="164" fontId="0" fillId="0" borderId="10" xfId="0" applyNumberFormat="1" applyBorder="1"/>
    <xf numFmtId="164" fontId="9" fillId="0" borderId="10" xfId="1" applyNumberFormat="1" applyFont="1" applyBorder="1"/>
    <xf numFmtId="0" fontId="0" fillId="0" borderId="10" xfId="0" applyBorder="1" applyAlignment="1">
      <alignment horizontal="center"/>
    </xf>
    <xf numFmtId="164" fontId="0" fillId="0" borderId="10" xfId="0" applyNumberFormat="1" applyBorder="1" applyAlignment="1">
      <alignment horizontal="center"/>
    </xf>
    <xf numFmtId="0" fontId="0" fillId="6" borderId="10" xfId="0" applyFill="1" applyBorder="1"/>
    <xf numFmtId="164" fontId="2" fillId="6" borderId="10" xfId="1" applyNumberFormat="1" applyFont="1" applyFill="1" applyBorder="1"/>
    <xf numFmtId="164" fontId="0" fillId="6" borderId="10" xfId="1" applyNumberFormat="1" applyFont="1" applyFill="1" applyBorder="1"/>
    <xf numFmtId="164" fontId="0" fillId="6" borderId="10" xfId="0" applyNumberFormat="1" applyFill="1" applyBorder="1"/>
    <xf numFmtId="0" fontId="0" fillId="7" borderId="10" xfId="0" applyFill="1" applyBorder="1"/>
    <xf numFmtId="0" fontId="0" fillId="6" borderId="0" xfId="0" applyFill="1"/>
    <xf numFmtId="164" fontId="0" fillId="6" borderId="0" xfId="1" applyNumberFormat="1" applyFont="1" applyFill="1"/>
    <xf numFmtId="164" fontId="9" fillId="0" borderId="15" xfId="1" applyNumberFormat="1" applyFont="1" applyBorder="1"/>
    <xf numFmtId="164" fontId="9" fillId="0" borderId="16" xfId="1" applyNumberFormat="1" applyFont="1" applyBorder="1"/>
    <xf numFmtId="164" fontId="9" fillId="0" borderId="11" xfId="1" applyNumberFormat="1" applyFont="1" applyBorder="1"/>
    <xf numFmtId="164" fontId="9" fillId="0" borderId="17" xfId="1" applyNumberFormat="1" applyFont="1" applyBorder="1"/>
    <xf numFmtId="164" fontId="9" fillId="0" borderId="18" xfId="1" applyNumberFormat="1" applyFont="1" applyBorder="1"/>
    <xf numFmtId="0" fontId="0" fillId="0" borderId="10" xfId="0" applyBorder="1" applyAlignment="1">
      <alignment wrapText="1"/>
    </xf>
    <xf numFmtId="0" fontId="16" fillId="0" borderId="0" xfId="0" applyFont="1" applyBorder="1" applyAlignment="1">
      <alignment horizontal="center" vertical="center" wrapText="1"/>
    </xf>
    <xf numFmtId="9" fontId="3" fillId="0" borderId="5" xfId="1" applyNumberFormat="1" applyFont="1" applyBorder="1" applyAlignment="1">
      <alignment horizontal="right" vertical="top"/>
    </xf>
    <xf numFmtId="164" fontId="3" fillId="4" borderId="5" xfId="1" applyNumberFormat="1" applyFont="1" applyFill="1" applyBorder="1" applyAlignment="1">
      <alignment horizontal="right" vertical="top"/>
    </xf>
    <xf numFmtId="0" fontId="0" fillId="0" borderId="0" xfId="0" applyFill="1" applyAlignment="1">
      <alignment horizontal="left" vertical="center" wrapText="1"/>
    </xf>
    <xf numFmtId="0" fontId="9" fillId="0" borderId="0" xfId="0" applyFont="1" applyFill="1" applyBorder="1" applyAlignment="1">
      <alignment horizontal="center" vertical="center" wrapText="1"/>
    </xf>
    <xf numFmtId="0" fontId="2" fillId="0" borderId="0" xfId="0" applyFont="1" applyAlignment="1">
      <alignment horizontal="left"/>
    </xf>
    <xf numFmtId="0" fontId="15" fillId="0" borderId="10" xfId="2" applyFont="1" applyFill="1" applyBorder="1" applyAlignment="1">
      <alignment horizontal="center" vertical="center" wrapText="1"/>
    </xf>
    <xf numFmtId="0" fontId="0" fillId="0" borderId="0" xfId="0" applyAlignment="1">
      <alignment horizontal="left"/>
    </xf>
    <xf numFmtId="0" fontId="0" fillId="0" borderId="10" xfId="0" applyFont="1" applyBorder="1" applyAlignment="1">
      <alignment horizontal="center" vertical="center" wrapText="1"/>
    </xf>
    <xf numFmtId="0" fontId="2" fillId="0" borderId="0" xfId="0" applyFont="1" applyFill="1" applyAlignment="1">
      <alignment horizontal="left"/>
    </xf>
    <xf numFmtId="0" fontId="9" fillId="0" borderId="10" xfId="0" applyFont="1" applyBorder="1" applyAlignment="1">
      <alignment horizontal="center" vertical="center" wrapText="1"/>
    </xf>
    <xf numFmtId="0" fontId="9" fillId="0" borderId="0" xfId="0" applyFont="1" applyBorder="1" applyAlignment="1">
      <alignment horizontal="center" vertical="center" wrapText="1"/>
    </xf>
    <xf numFmtId="0" fontId="5" fillId="0" borderId="10" xfId="2" applyFont="1" applyFill="1" applyBorder="1" applyAlignment="1">
      <alignment horizontal="center" vertical="center" wrapText="1"/>
    </xf>
    <xf numFmtId="0" fontId="0" fillId="0" borderId="19" xfId="0" applyBorder="1" applyAlignment="1">
      <alignment horizontal="center"/>
    </xf>
    <xf numFmtId="0" fontId="0" fillId="0" borderId="26" xfId="0" applyBorder="1" applyAlignment="1">
      <alignment horizontal="center"/>
    </xf>
    <xf numFmtId="0" fontId="0" fillId="0" borderId="0" xfId="0" applyBorder="1" applyAlignment="1">
      <alignment horizontal="center" vertical="center" wrapText="1"/>
    </xf>
    <xf numFmtId="0" fontId="2" fillId="0" borderId="7" xfId="0" applyFont="1" applyBorder="1" applyAlignment="1">
      <alignment horizontal="center"/>
    </xf>
    <xf numFmtId="0" fontId="2" fillId="0" borderId="20" xfId="0" applyFont="1" applyBorder="1" applyAlignment="1">
      <alignment horizontal="center"/>
    </xf>
    <xf numFmtId="0" fontId="2" fillId="0" borderId="8" xfId="0" applyFont="1" applyBorder="1" applyAlignment="1">
      <alignment horizontal="center"/>
    </xf>
    <xf numFmtId="0" fontId="0" fillId="0" borderId="10" xfId="0" applyBorder="1" applyAlignment="1">
      <alignment horizontal="center" vertical="center" wrapText="1"/>
    </xf>
    <xf numFmtId="0" fontId="0" fillId="0" borderId="0" xfId="0" applyBorder="1" applyAlignment="1">
      <alignment horizontal="left"/>
    </xf>
    <xf numFmtId="0" fontId="2" fillId="0" borderId="10" xfId="0" applyFont="1" applyFill="1" applyBorder="1"/>
    <xf numFmtId="164" fontId="1" fillId="0" borderId="5" xfId="1" applyNumberFormat="1" applyFont="1" applyBorder="1" applyAlignment="1">
      <alignment wrapText="1"/>
    </xf>
    <xf numFmtId="164" fontId="0" fillId="0" borderId="0" xfId="0" applyNumberFormat="1" applyBorder="1"/>
    <xf numFmtId="0" fontId="16" fillId="0" borderId="10" xfId="0" applyFont="1" applyBorder="1" applyAlignment="1">
      <alignment vertical="center" wrapText="1"/>
    </xf>
  </cellXfs>
  <cellStyles count="8">
    <cellStyle name="Normal" xfId="0" builtinId="0"/>
    <cellStyle name="Normal 2" xfId="2"/>
    <cellStyle name="Normal_Gráfico GE 4" xfId="5"/>
    <cellStyle name="Normal_Gráfico GE 4.1" xfId="7"/>
    <cellStyle name="Normal_Gráfico GE 6" xfId="6"/>
    <cellStyle name="Normal_Gráfico GM 11" xfId="4"/>
    <cellStyle name="Normal_Gráfico GM 8" xfId="3"/>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1.922236520127206E-2"/>
          <c:y val="2.5135673259997861E-2"/>
          <c:w val="0.96155526959745585"/>
          <c:h val="0.86958382018331593"/>
        </c:manualLayout>
      </c:layout>
      <c:barChart>
        <c:barDir val="col"/>
        <c:grouping val="clustered"/>
        <c:varyColors val="0"/>
        <c:ser>
          <c:idx val="0"/>
          <c:order val="0"/>
          <c:tx>
            <c:strRef>
              <c:f>'GE1_OK_validar dados'!$B$3</c:f>
              <c:strCache>
                <c:ptCount val="1"/>
                <c:pt idx="0">
                  <c:v>2010</c:v>
                </c:pt>
              </c:strCache>
            </c:strRef>
          </c:tx>
          <c:spPr>
            <a:solidFill>
              <a:schemeClr val="accent1">
                <a:shade val="45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dados'!$B$4:$B$9</c:f>
              <c:numCache>
                <c:formatCode>####.0%</c:formatCode>
                <c:ptCount val="6"/>
                <c:pt idx="0">
                  <c:v>0.7142857142857143</c:v>
                </c:pt>
                <c:pt idx="1">
                  <c:v>0.44444444444444442</c:v>
                </c:pt>
                <c:pt idx="2">
                  <c:v>0.25</c:v>
                </c:pt>
                <c:pt idx="3" formatCode="0.0%">
                  <c:v>0</c:v>
                </c:pt>
                <c:pt idx="4" formatCode="0.0%">
                  <c:v>0</c:v>
                </c:pt>
                <c:pt idx="5">
                  <c:v>0.38461538461538464</c:v>
                </c:pt>
              </c:numCache>
            </c:numRef>
          </c:val>
          <c:extLst xmlns:c16r2="http://schemas.microsoft.com/office/drawing/2015/06/chart">
            <c:ext xmlns:c16="http://schemas.microsoft.com/office/drawing/2014/chart" uri="{C3380CC4-5D6E-409C-BE32-E72D297353CC}">
              <c16:uniqueId val="{00000000-6E25-4D7A-8F02-0B7726FB85BE}"/>
            </c:ext>
          </c:extLst>
        </c:ser>
        <c:ser>
          <c:idx val="1"/>
          <c:order val="1"/>
          <c:tx>
            <c:strRef>
              <c:f>'GE1_OK_validar dados'!$C$3</c:f>
              <c:strCache>
                <c:ptCount val="1"/>
                <c:pt idx="0">
                  <c:v>2011</c:v>
                </c:pt>
              </c:strCache>
            </c:strRef>
          </c:tx>
          <c:spPr>
            <a:solidFill>
              <a:schemeClr val="accent1">
                <a:shade val="61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dados'!$C$4:$C$9</c:f>
              <c:numCache>
                <c:formatCode>####.0%</c:formatCode>
                <c:ptCount val="6"/>
                <c:pt idx="0">
                  <c:v>0.33333333333333331</c:v>
                </c:pt>
                <c:pt idx="1">
                  <c:v>0.2857142857142857</c:v>
                </c:pt>
                <c:pt idx="2">
                  <c:v>0.25</c:v>
                </c:pt>
                <c:pt idx="3" formatCode="0.0%">
                  <c:v>0</c:v>
                </c:pt>
                <c:pt idx="4" formatCode="0.0%">
                  <c:v>0</c:v>
                </c:pt>
                <c:pt idx="5">
                  <c:v>0.23076923076923078</c:v>
                </c:pt>
              </c:numCache>
            </c:numRef>
          </c:val>
          <c:extLst xmlns:c16r2="http://schemas.microsoft.com/office/drawing/2015/06/chart">
            <c:ext xmlns:c16="http://schemas.microsoft.com/office/drawing/2014/chart" uri="{C3380CC4-5D6E-409C-BE32-E72D297353CC}">
              <c16:uniqueId val="{00000001-6E25-4D7A-8F02-0B7726FB85BE}"/>
            </c:ext>
          </c:extLst>
        </c:ser>
        <c:ser>
          <c:idx val="2"/>
          <c:order val="2"/>
          <c:tx>
            <c:strRef>
              <c:f>'GE1_OK_validar dados'!$D$3</c:f>
              <c:strCache>
                <c:ptCount val="1"/>
                <c:pt idx="0">
                  <c:v>2012</c:v>
                </c:pt>
              </c:strCache>
            </c:strRef>
          </c:tx>
          <c:spPr>
            <a:solidFill>
              <a:schemeClr val="accent1">
                <a:shade val="76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dados'!$D$4:$D$9</c:f>
              <c:numCache>
                <c:formatCode>####.0%</c:formatCode>
                <c:ptCount val="6"/>
                <c:pt idx="0">
                  <c:v>0.5714285714285714</c:v>
                </c:pt>
                <c:pt idx="1">
                  <c:v>0.33333333333333331</c:v>
                </c:pt>
                <c:pt idx="2">
                  <c:v>0.25</c:v>
                </c:pt>
                <c:pt idx="3" formatCode="0.0%">
                  <c:v>0</c:v>
                </c:pt>
                <c:pt idx="4" formatCode="0.0%">
                  <c:v>0</c:v>
                </c:pt>
                <c:pt idx="5">
                  <c:v>0.30769230769230771</c:v>
                </c:pt>
              </c:numCache>
            </c:numRef>
          </c:val>
          <c:extLst xmlns:c16r2="http://schemas.microsoft.com/office/drawing/2015/06/chart">
            <c:ext xmlns:c16="http://schemas.microsoft.com/office/drawing/2014/chart" uri="{C3380CC4-5D6E-409C-BE32-E72D297353CC}">
              <c16:uniqueId val="{00000002-6E25-4D7A-8F02-0B7726FB85BE}"/>
            </c:ext>
          </c:extLst>
        </c:ser>
        <c:ser>
          <c:idx val="3"/>
          <c:order val="3"/>
          <c:tx>
            <c:strRef>
              <c:f>'GE1_OK_validar dados'!$E$3</c:f>
              <c:strCache>
                <c:ptCount val="1"/>
                <c:pt idx="0">
                  <c:v>2013</c:v>
                </c:pt>
              </c:strCache>
            </c:strRef>
          </c:tx>
          <c:spPr>
            <a:solidFill>
              <a:schemeClr val="accent1">
                <a:shade val="92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dados'!$E$4:$E$9</c:f>
              <c:numCache>
                <c:formatCode>####.0%</c:formatCode>
                <c:ptCount val="6"/>
                <c:pt idx="0">
                  <c:v>0.42857142857142855</c:v>
                </c:pt>
                <c:pt idx="1">
                  <c:v>0.22222222222222221</c:v>
                </c:pt>
                <c:pt idx="2">
                  <c:v>0.25</c:v>
                </c:pt>
                <c:pt idx="3">
                  <c:v>0.33333333333333331</c:v>
                </c:pt>
                <c:pt idx="4" formatCode="0.0%">
                  <c:v>0</c:v>
                </c:pt>
                <c:pt idx="5">
                  <c:v>0.26923076923076922</c:v>
                </c:pt>
              </c:numCache>
            </c:numRef>
          </c:val>
          <c:extLst xmlns:c16r2="http://schemas.microsoft.com/office/drawing/2015/06/chart">
            <c:ext xmlns:c16="http://schemas.microsoft.com/office/drawing/2014/chart" uri="{C3380CC4-5D6E-409C-BE32-E72D297353CC}">
              <c16:uniqueId val="{00000003-6E25-4D7A-8F02-0B7726FB85BE}"/>
            </c:ext>
          </c:extLst>
        </c:ser>
        <c:ser>
          <c:idx val="4"/>
          <c:order val="4"/>
          <c:tx>
            <c:strRef>
              <c:f>'GE1_OK_validar dados'!$F$3</c:f>
              <c:strCache>
                <c:ptCount val="1"/>
                <c:pt idx="0">
                  <c:v>2014</c:v>
                </c:pt>
              </c:strCache>
            </c:strRef>
          </c:tx>
          <c:spPr>
            <a:solidFill>
              <a:schemeClr val="accent1">
                <a:tint val="93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dados'!$F$4:$F$9</c:f>
              <c:numCache>
                <c:formatCode>####.0%</c:formatCode>
                <c:ptCount val="6"/>
                <c:pt idx="0">
                  <c:v>0.5714285714285714</c:v>
                </c:pt>
                <c:pt idx="1">
                  <c:v>0.1111111111111111</c:v>
                </c:pt>
                <c:pt idx="2">
                  <c:v>0.5</c:v>
                </c:pt>
                <c:pt idx="3" formatCode="0.0%">
                  <c:v>0</c:v>
                </c:pt>
                <c:pt idx="4" formatCode="0.0%">
                  <c:v>0</c:v>
                </c:pt>
                <c:pt idx="5">
                  <c:v>0.26923076923076922</c:v>
                </c:pt>
              </c:numCache>
            </c:numRef>
          </c:val>
          <c:extLst xmlns:c16r2="http://schemas.microsoft.com/office/drawing/2015/06/chart">
            <c:ext xmlns:c16="http://schemas.microsoft.com/office/drawing/2014/chart" uri="{C3380CC4-5D6E-409C-BE32-E72D297353CC}">
              <c16:uniqueId val="{00000004-6E25-4D7A-8F02-0B7726FB85BE}"/>
            </c:ext>
          </c:extLst>
        </c:ser>
        <c:ser>
          <c:idx val="5"/>
          <c:order val="5"/>
          <c:tx>
            <c:strRef>
              <c:f>'GE1_OK_validar dados'!$G$3</c:f>
              <c:strCache>
                <c:ptCount val="1"/>
                <c:pt idx="0">
                  <c:v>2015</c:v>
                </c:pt>
              </c:strCache>
            </c:strRef>
          </c:tx>
          <c:spPr>
            <a:solidFill>
              <a:schemeClr val="accent1">
                <a:tint val="77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dados'!$G$4:$G$9</c:f>
              <c:numCache>
                <c:formatCode>0.0%</c:formatCode>
                <c:ptCount val="6"/>
                <c:pt idx="0">
                  <c:v>0.2857142857142857</c:v>
                </c:pt>
                <c:pt idx="1">
                  <c:v>0.22222222222222221</c:v>
                </c:pt>
                <c:pt idx="2">
                  <c:v>0</c:v>
                </c:pt>
                <c:pt idx="3">
                  <c:v>0</c:v>
                </c:pt>
                <c:pt idx="4">
                  <c:v>0</c:v>
                </c:pt>
                <c:pt idx="5">
                  <c:v>0.15384615384615385</c:v>
                </c:pt>
              </c:numCache>
            </c:numRef>
          </c:val>
          <c:extLst xmlns:c16r2="http://schemas.microsoft.com/office/drawing/2015/06/chart">
            <c:ext xmlns:c16="http://schemas.microsoft.com/office/drawing/2014/chart" uri="{C3380CC4-5D6E-409C-BE32-E72D297353CC}">
              <c16:uniqueId val="{00000005-6E25-4D7A-8F02-0B7726FB85BE}"/>
            </c:ext>
          </c:extLst>
        </c:ser>
        <c:ser>
          <c:idx val="6"/>
          <c:order val="6"/>
          <c:tx>
            <c:strRef>
              <c:f>'GE1_OK_validar dados'!$H$3</c:f>
              <c:strCache>
                <c:ptCount val="1"/>
                <c:pt idx="0">
                  <c:v>2016</c:v>
                </c:pt>
              </c:strCache>
            </c:strRef>
          </c:tx>
          <c:spPr>
            <a:solidFill>
              <a:schemeClr val="accent1">
                <a:tint val="62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dados'!$H$4:$H$9</c:f>
              <c:numCache>
                <c:formatCode>0.0%</c:formatCode>
                <c:ptCount val="6"/>
                <c:pt idx="0">
                  <c:v>0.2857142857142857</c:v>
                </c:pt>
                <c:pt idx="1">
                  <c:v>0.22222222222222221</c:v>
                </c:pt>
                <c:pt idx="2">
                  <c:v>0</c:v>
                </c:pt>
                <c:pt idx="3">
                  <c:v>0.33333333333333331</c:v>
                </c:pt>
                <c:pt idx="4">
                  <c:v>0</c:v>
                </c:pt>
                <c:pt idx="5">
                  <c:v>0.19230769230769232</c:v>
                </c:pt>
              </c:numCache>
            </c:numRef>
          </c:val>
          <c:extLst xmlns:c16r2="http://schemas.microsoft.com/office/drawing/2015/06/chart">
            <c:ext xmlns:c16="http://schemas.microsoft.com/office/drawing/2014/chart" uri="{C3380CC4-5D6E-409C-BE32-E72D297353CC}">
              <c16:uniqueId val="{00000006-6E25-4D7A-8F02-0B7726FB85BE}"/>
            </c:ext>
          </c:extLst>
        </c:ser>
        <c:ser>
          <c:idx val="7"/>
          <c:order val="7"/>
          <c:tx>
            <c:strRef>
              <c:f>'GE1_OK_validar dados'!$I$3</c:f>
              <c:strCache>
                <c:ptCount val="1"/>
                <c:pt idx="0">
                  <c:v>2017</c:v>
                </c:pt>
              </c:strCache>
            </c:strRef>
          </c:tx>
          <c:spPr>
            <a:solidFill>
              <a:schemeClr val="accent1">
                <a:tint val="46000"/>
              </a:schemeClr>
            </a:solidFill>
            <a:ln>
              <a:noFill/>
            </a:ln>
            <a:effectLst/>
          </c:spPr>
          <c:invertIfNegative val="0"/>
          <c:dLbls>
            <c:spPr>
              <a:noFill/>
              <a:ln>
                <a:noFill/>
              </a:ln>
              <a:effectLst/>
            </c:spPr>
            <c:txPr>
              <a:bodyPr rot="-5400000" spcFirstLastPara="1" vertOverflow="ellipsis" wrap="square" lIns="38100" tIns="19050" rIns="38100" bIns="19050" anchor="ctr" anchorCtr="0">
                <a:spAutoFit/>
              </a:bodyPr>
              <a:lstStyle/>
              <a:p>
                <a:pPr algn="ctr">
                  <a:defRPr lang="pt-B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'GE1_OK_validar dados'!$A$4:$A$9</c:f>
              <c:strCache>
                <c:ptCount val="6"/>
                <c:pt idx="0">
                  <c:v>Norte</c:v>
                </c:pt>
                <c:pt idx="1">
                  <c:v>Nordeste</c:v>
                </c:pt>
                <c:pt idx="2">
                  <c:v>Sudeste</c:v>
                </c:pt>
                <c:pt idx="3">
                  <c:v>Sul</c:v>
                </c:pt>
                <c:pt idx="4">
                  <c:v>Centro-Oeste</c:v>
                </c:pt>
                <c:pt idx="5">
                  <c:v>Brasil</c:v>
                </c:pt>
              </c:strCache>
            </c:strRef>
          </c:cat>
          <c:val>
            <c:numRef>
              <c:f>'GE1_OK_validar dados'!$I$4:$I$9</c:f>
              <c:numCache>
                <c:formatCode>0.0%</c:formatCode>
                <c:ptCount val="6"/>
                <c:pt idx="0">
                  <c:v>0.2857142857142857</c:v>
                </c:pt>
                <c:pt idx="1">
                  <c:v>0.15384615384615385</c:v>
                </c:pt>
                <c:pt idx="2">
                  <c:v>0</c:v>
                </c:pt>
                <c:pt idx="3">
                  <c:v>0.33333333333333331</c:v>
                </c:pt>
                <c:pt idx="4">
                  <c:v>0</c:v>
                </c:pt>
                <c:pt idx="5">
                  <c:v>0.15384615384615385</c:v>
                </c:pt>
              </c:numCache>
            </c:numRef>
          </c:val>
        </c:ser>
        <c:dLbls>
          <c:dLblPos val="outEnd"/>
          <c:showLegendKey val="0"/>
          <c:showVal val="1"/>
          <c:showCatName val="0"/>
          <c:showSerName val="0"/>
          <c:showPercent val="0"/>
          <c:showBubbleSize val="0"/>
        </c:dLbls>
        <c:gapWidth val="219"/>
        <c:overlap val="-27"/>
        <c:axId val="200458912"/>
        <c:axId val="200459472"/>
      </c:barChart>
      <c:catAx>
        <c:axId val="20045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00459472"/>
        <c:crosses val="autoZero"/>
        <c:auto val="1"/>
        <c:lblAlgn val="ctr"/>
        <c:lblOffset val="100"/>
        <c:noMultiLvlLbl val="0"/>
      </c:catAx>
      <c:valAx>
        <c:axId val="200459472"/>
        <c:scaling>
          <c:orientation val="minMax"/>
        </c:scaling>
        <c:delete val="1"/>
        <c:axPos val="l"/>
        <c:numFmt formatCode="####.0%" sourceLinked="1"/>
        <c:majorTickMark val="none"/>
        <c:minorTickMark val="none"/>
        <c:tickLblPos val="nextTo"/>
        <c:crossAx val="2004589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0"/>
          <c:order val="0"/>
          <c:tx>
            <c:strRef>
              <c:f>GE2_OK_inserido!$B$3</c:f>
              <c:strCache>
                <c:ptCount val="1"/>
                <c:pt idx="0">
                  <c:v>Sim, na estrutura do órgão gestor</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GE2_OK_inserido!$A$4:$A$12</c:f>
              <c:strCache>
                <c:ptCount val="9"/>
                <c:pt idx="0">
                  <c:v>Proteção Social Básica</c:v>
                </c:pt>
                <c:pt idx="1">
                  <c:v>Proteção Social Especial</c:v>
                </c:pt>
                <c:pt idx="2">
                  <c:v>Gestão de Benefícios Assistenciais (BPC, Benefícios Eventuais)</c:v>
                </c:pt>
                <c:pt idx="3">
                  <c:v>Gestão do Cadastro Único e Programa Bolsa Família</c:v>
                </c:pt>
                <c:pt idx="4">
                  <c:v>Gestão do SUAS</c:v>
                </c:pt>
                <c:pt idx="5">
                  <c:v>Vigilância Socioassistencial (Inclusive áreas de monitoramento e avaliação)</c:v>
                </c:pt>
                <c:pt idx="6">
                  <c:v>Gestão do Trabalho</c:v>
                </c:pt>
                <c:pt idx="7">
                  <c:v>Regulação do SUAS</c:v>
                </c:pt>
                <c:pt idx="8">
                  <c:v>Gestão Financeira e Orçamentária</c:v>
                </c:pt>
              </c:strCache>
            </c:strRef>
          </c:cat>
          <c:val>
            <c:numRef>
              <c:f>GE2_OK_inserido!$B$4:$B$12</c:f>
              <c:numCache>
                <c:formatCode>0.0%</c:formatCode>
                <c:ptCount val="9"/>
                <c:pt idx="0">
                  <c:v>0.73076923076923073</c:v>
                </c:pt>
                <c:pt idx="1">
                  <c:v>0.73076923076923073</c:v>
                </c:pt>
                <c:pt idx="2">
                  <c:v>0.61538461538461542</c:v>
                </c:pt>
                <c:pt idx="3">
                  <c:v>0.5</c:v>
                </c:pt>
                <c:pt idx="4">
                  <c:v>0.69230769230769229</c:v>
                </c:pt>
                <c:pt idx="5">
                  <c:v>0.57692307692307687</c:v>
                </c:pt>
                <c:pt idx="6">
                  <c:v>0.30769230769230771</c:v>
                </c:pt>
                <c:pt idx="7">
                  <c:v>0.23076923076923078</c:v>
                </c:pt>
                <c:pt idx="8">
                  <c:v>0.65384615384615385</c:v>
                </c:pt>
              </c:numCache>
            </c:numRef>
          </c:val>
          <c:extLst xmlns:c16r2="http://schemas.microsoft.com/office/drawing/2015/06/chart">
            <c:ext xmlns:c16="http://schemas.microsoft.com/office/drawing/2014/chart" uri="{C3380CC4-5D6E-409C-BE32-E72D297353CC}">
              <c16:uniqueId val="{00000000-0EAA-4E71-9328-4A8A9FE818BF}"/>
            </c:ext>
          </c:extLst>
        </c:ser>
        <c:ser>
          <c:idx val="1"/>
          <c:order val="1"/>
          <c:tx>
            <c:strRef>
              <c:f>GE2_OK_inserido!$C$3</c:f>
              <c:strCache>
                <c:ptCount val="1"/>
                <c:pt idx="0">
                  <c:v>Sim, de maneira informal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GE2_OK_inserido!$A$4:$A$12</c:f>
              <c:strCache>
                <c:ptCount val="9"/>
                <c:pt idx="0">
                  <c:v>Proteção Social Básica</c:v>
                </c:pt>
                <c:pt idx="1">
                  <c:v>Proteção Social Especial</c:v>
                </c:pt>
                <c:pt idx="2">
                  <c:v>Gestão de Benefícios Assistenciais (BPC, Benefícios Eventuais)</c:v>
                </c:pt>
                <c:pt idx="3">
                  <c:v>Gestão do Cadastro Único e Programa Bolsa Família</c:v>
                </c:pt>
                <c:pt idx="4">
                  <c:v>Gestão do SUAS</c:v>
                </c:pt>
                <c:pt idx="5">
                  <c:v>Vigilância Socioassistencial (Inclusive áreas de monitoramento e avaliação)</c:v>
                </c:pt>
                <c:pt idx="6">
                  <c:v>Gestão do Trabalho</c:v>
                </c:pt>
                <c:pt idx="7">
                  <c:v>Regulação do SUAS</c:v>
                </c:pt>
                <c:pt idx="8">
                  <c:v>Gestão Financeira e Orçamentária</c:v>
                </c:pt>
              </c:strCache>
            </c:strRef>
          </c:cat>
          <c:val>
            <c:numRef>
              <c:f>GE2_OK_inserido!$C$4:$C$12</c:f>
              <c:numCache>
                <c:formatCode>0.0%</c:formatCode>
                <c:ptCount val="9"/>
                <c:pt idx="0">
                  <c:v>0.26923076923076922</c:v>
                </c:pt>
                <c:pt idx="1">
                  <c:v>0.26923076923076922</c:v>
                </c:pt>
                <c:pt idx="2">
                  <c:v>0.38461538461538464</c:v>
                </c:pt>
                <c:pt idx="3">
                  <c:v>0.38461538461538464</c:v>
                </c:pt>
                <c:pt idx="4">
                  <c:v>0.26923076923076922</c:v>
                </c:pt>
                <c:pt idx="5">
                  <c:v>0.42307692307692307</c:v>
                </c:pt>
                <c:pt idx="6">
                  <c:v>0.61538461538461542</c:v>
                </c:pt>
                <c:pt idx="7">
                  <c:v>0.30769230769230771</c:v>
                </c:pt>
                <c:pt idx="8">
                  <c:v>0.26923076923076922</c:v>
                </c:pt>
              </c:numCache>
            </c:numRef>
          </c:val>
          <c:extLst xmlns:c16r2="http://schemas.microsoft.com/office/drawing/2015/06/chart">
            <c:ext xmlns:c16="http://schemas.microsoft.com/office/drawing/2014/chart" uri="{C3380CC4-5D6E-409C-BE32-E72D297353CC}">
              <c16:uniqueId val="{00000001-0EAA-4E71-9328-4A8A9FE818BF}"/>
            </c:ext>
          </c:extLst>
        </c:ser>
        <c:ser>
          <c:idx val="2"/>
          <c:order val="2"/>
          <c:tx>
            <c:strRef>
              <c:f>GE2_OK_inserido!$D$3</c:f>
              <c:strCache>
                <c:ptCount val="1"/>
                <c:pt idx="0">
                  <c:v>Não constituída</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GE2_OK_inserido!$A$4:$A$12</c:f>
              <c:strCache>
                <c:ptCount val="9"/>
                <c:pt idx="0">
                  <c:v>Proteção Social Básica</c:v>
                </c:pt>
                <c:pt idx="1">
                  <c:v>Proteção Social Especial</c:v>
                </c:pt>
                <c:pt idx="2">
                  <c:v>Gestão de Benefícios Assistenciais (BPC, Benefícios Eventuais)</c:v>
                </c:pt>
                <c:pt idx="3">
                  <c:v>Gestão do Cadastro Único e Programa Bolsa Família</c:v>
                </c:pt>
                <c:pt idx="4">
                  <c:v>Gestão do SUAS</c:v>
                </c:pt>
                <c:pt idx="5">
                  <c:v>Vigilância Socioassistencial (Inclusive áreas de monitoramento e avaliação)</c:v>
                </c:pt>
                <c:pt idx="6">
                  <c:v>Gestão do Trabalho</c:v>
                </c:pt>
                <c:pt idx="7">
                  <c:v>Regulação do SUAS</c:v>
                </c:pt>
                <c:pt idx="8">
                  <c:v>Gestão Financeira e Orçamentária</c:v>
                </c:pt>
              </c:strCache>
            </c:strRef>
          </c:cat>
          <c:val>
            <c:numRef>
              <c:f>GE2_OK_inserido!$D$4:$D$12</c:f>
              <c:numCache>
                <c:formatCode>0.0%</c:formatCode>
                <c:ptCount val="9"/>
                <c:pt idx="0">
                  <c:v>0</c:v>
                </c:pt>
                <c:pt idx="1">
                  <c:v>0</c:v>
                </c:pt>
                <c:pt idx="2">
                  <c:v>0</c:v>
                </c:pt>
                <c:pt idx="3">
                  <c:v>0.11538461538461539</c:v>
                </c:pt>
                <c:pt idx="4">
                  <c:v>3.8461538461538464E-2</c:v>
                </c:pt>
                <c:pt idx="5">
                  <c:v>0</c:v>
                </c:pt>
                <c:pt idx="6">
                  <c:v>7.6923076923076927E-2</c:v>
                </c:pt>
                <c:pt idx="7">
                  <c:v>0.46153846153846156</c:v>
                </c:pt>
                <c:pt idx="8">
                  <c:v>7.6923076923076927E-2</c:v>
                </c:pt>
              </c:numCache>
            </c:numRef>
          </c:val>
          <c:extLst xmlns:c16r2="http://schemas.microsoft.com/office/drawing/2015/06/chart">
            <c:ext xmlns:c16="http://schemas.microsoft.com/office/drawing/2014/chart" uri="{C3380CC4-5D6E-409C-BE32-E72D297353CC}">
              <c16:uniqueId val="{00000002-0EAA-4E71-9328-4A8A9FE818BF}"/>
            </c:ext>
          </c:extLst>
        </c:ser>
        <c:dLbls>
          <c:dLblPos val="ctr"/>
          <c:showLegendKey val="0"/>
          <c:showVal val="1"/>
          <c:showCatName val="0"/>
          <c:showSerName val="0"/>
          <c:showPercent val="0"/>
          <c:showBubbleSize val="0"/>
        </c:dLbls>
        <c:gapWidth val="150"/>
        <c:overlap val="100"/>
        <c:axId val="200463392"/>
        <c:axId val="200463952"/>
      </c:barChart>
      <c:catAx>
        <c:axId val="200463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00463952"/>
        <c:crosses val="autoZero"/>
        <c:auto val="1"/>
        <c:lblAlgn val="ctr"/>
        <c:lblOffset val="100"/>
        <c:noMultiLvlLbl val="0"/>
      </c:catAx>
      <c:valAx>
        <c:axId val="200463952"/>
        <c:scaling>
          <c:orientation val="minMax"/>
          <c:max val="1"/>
          <c:min val="0"/>
        </c:scaling>
        <c:delete val="1"/>
        <c:axPos val="b"/>
        <c:numFmt formatCode="0.0%" sourceLinked="1"/>
        <c:majorTickMark val="out"/>
        <c:minorTickMark val="none"/>
        <c:tickLblPos val="nextTo"/>
        <c:crossAx val="2004633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3.9162518478293655E-2"/>
          <c:y val="4.9723302659456731E-3"/>
          <c:w val="0.90606718221524973"/>
          <c:h val="0.79913986655282543"/>
        </c:manualLayout>
      </c:layout>
      <c:barChart>
        <c:barDir val="col"/>
        <c:grouping val="stacked"/>
        <c:varyColors val="0"/>
        <c:ser>
          <c:idx val="0"/>
          <c:order val="0"/>
          <c:tx>
            <c:strRef>
              <c:f>'Gráfico GE 13_OK_Inserido'!$A$15</c:f>
              <c:strCache>
                <c:ptCount val="1"/>
                <c:pt idx="0">
                  <c:v>Até 2011</c:v>
                </c:pt>
              </c:strCache>
            </c:strRef>
          </c:tx>
          <c:spPr>
            <a:solidFill>
              <a:schemeClr val="accent1">
                <a:tint val="4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13_OK_Inserido'!$B$15:$D$15</c:f>
              <c:numCache>
                <c:formatCode>0.0%</c:formatCode>
                <c:ptCount val="3"/>
                <c:pt idx="0">
                  <c:v>0.21739130434782608</c:v>
                </c:pt>
                <c:pt idx="1">
                  <c:v>0.16666666666666666</c:v>
                </c:pt>
                <c:pt idx="2">
                  <c:v>0.05</c:v>
                </c:pt>
              </c:numCache>
            </c:numRef>
          </c:val>
          <c:extLst xmlns:c16r2="http://schemas.microsoft.com/office/drawing/2015/06/chart">
            <c:ext xmlns:c16="http://schemas.microsoft.com/office/drawing/2014/chart" uri="{C3380CC4-5D6E-409C-BE32-E72D297353CC}">
              <c16:uniqueId val="{00000000-E2C7-42B9-885C-21B28D8385C7}"/>
            </c:ext>
          </c:extLst>
        </c:ser>
        <c:ser>
          <c:idx val="1"/>
          <c:order val="1"/>
          <c:tx>
            <c:strRef>
              <c:f>'Gráfico GE 13_OK_Inserido'!$A$16</c:f>
              <c:strCache>
                <c:ptCount val="1"/>
                <c:pt idx="0">
                  <c:v>2012</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13_OK_Inserido'!$B$16:$D$16</c:f>
              <c:numCache>
                <c:formatCode>0.0%</c:formatCode>
                <c:ptCount val="3"/>
                <c:pt idx="0">
                  <c:v>8.6956521739130432E-2</c:v>
                </c:pt>
                <c:pt idx="1">
                  <c:v>0.16666666666666666</c:v>
                </c:pt>
                <c:pt idx="2">
                  <c:v>0.2</c:v>
                </c:pt>
              </c:numCache>
            </c:numRef>
          </c:val>
          <c:extLst xmlns:c16r2="http://schemas.microsoft.com/office/drawing/2015/06/chart">
            <c:ext xmlns:c16="http://schemas.microsoft.com/office/drawing/2014/chart" uri="{C3380CC4-5D6E-409C-BE32-E72D297353CC}">
              <c16:uniqueId val="{00000001-E2C7-42B9-885C-21B28D8385C7}"/>
            </c:ext>
          </c:extLst>
        </c:ser>
        <c:ser>
          <c:idx val="2"/>
          <c:order val="2"/>
          <c:tx>
            <c:strRef>
              <c:f>'Gráfico GE 13_OK_Inserido'!$A$17</c:f>
              <c:strCache>
                <c:ptCount val="1"/>
                <c:pt idx="0">
                  <c:v>2013</c:v>
                </c:pt>
              </c:strCache>
            </c:strRef>
          </c:tx>
          <c:spPr>
            <a:solidFill>
              <a:schemeClr val="accent1">
                <a:tint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13_OK_Inserido'!$B$17:$D$17</c:f>
              <c:numCache>
                <c:formatCode>0.0%</c:formatCode>
                <c:ptCount val="3"/>
                <c:pt idx="0">
                  <c:v>4.3478260869565216E-2</c:v>
                </c:pt>
                <c:pt idx="1">
                  <c:v>0.16666666666666666</c:v>
                </c:pt>
                <c:pt idx="2">
                  <c:v>0</c:v>
                </c:pt>
              </c:numCache>
            </c:numRef>
          </c:val>
          <c:extLst xmlns:c16r2="http://schemas.microsoft.com/office/drawing/2015/06/chart">
            <c:ext xmlns:c16="http://schemas.microsoft.com/office/drawing/2014/chart" uri="{C3380CC4-5D6E-409C-BE32-E72D297353CC}">
              <c16:uniqueId val="{00000002-E2C7-42B9-885C-21B28D8385C7}"/>
            </c:ext>
          </c:extLst>
        </c:ser>
        <c:ser>
          <c:idx val="3"/>
          <c:order val="3"/>
          <c:tx>
            <c:strRef>
              <c:f>'Gráfico GE 13_OK_Inserido'!$A$18</c:f>
              <c:strCache>
                <c:ptCount val="1"/>
                <c:pt idx="0">
                  <c:v>2014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13_OK_Inserido'!$B$18:$D$18</c:f>
              <c:numCache>
                <c:formatCode>0.0%</c:formatCode>
                <c:ptCount val="3"/>
                <c:pt idx="0">
                  <c:v>0</c:v>
                </c:pt>
                <c:pt idx="1">
                  <c:v>0</c:v>
                </c:pt>
                <c:pt idx="2">
                  <c:v>0.05</c:v>
                </c:pt>
              </c:numCache>
            </c:numRef>
          </c:val>
          <c:extLst xmlns:c16r2="http://schemas.microsoft.com/office/drawing/2015/06/chart">
            <c:ext xmlns:c16="http://schemas.microsoft.com/office/drawing/2014/chart" uri="{C3380CC4-5D6E-409C-BE32-E72D297353CC}">
              <c16:uniqueId val="{00000003-E2C7-42B9-885C-21B28D8385C7}"/>
            </c:ext>
          </c:extLst>
        </c:ser>
        <c:ser>
          <c:idx val="4"/>
          <c:order val="4"/>
          <c:tx>
            <c:strRef>
              <c:f>'Gráfico GE 13_OK_Inserido'!$A$19</c:f>
              <c:strCache>
                <c:ptCount val="1"/>
                <c:pt idx="0">
                  <c:v>2015</c:v>
                </c:pt>
              </c:strCache>
            </c:strRef>
          </c:tx>
          <c:spPr>
            <a:solidFill>
              <a:schemeClr val="accent1">
                <a:shade val="8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13_OK_Inserido'!$B$19:$D$19</c:f>
              <c:numCache>
                <c:formatCode>0.0%</c:formatCode>
                <c:ptCount val="3"/>
                <c:pt idx="0">
                  <c:v>0.17391304347826086</c:v>
                </c:pt>
                <c:pt idx="1">
                  <c:v>0.16666666666666666</c:v>
                </c:pt>
                <c:pt idx="2">
                  <c:v>0.05</c:v>
                </c:pt>
              </c:numCache>
            </c:numRef>
          </c:val>
          <c:extLst xmlns:c16r2="http://schemas.microsoft.com/office/drawing/2015/06/chart">
            <c:ext xmlns:c16="http://schemas.microsoft.com/office/drawing/2014/chart" uri="{C3380CC4-5D6E-409C-BE32-E72D297353CC}">
              <c16:uniqueId val="{00000004-E2C7-42B9-885C-21B28D8385C7}"/>
            </c:ext>
          </c:extLst>
        </c:ser>
        <c:ser>
          <c:idx val="5"/>
          <c:order val="5"/>
          <c:tx>
            <c:strRef>
              <c:f>'Gráfico GE 13_OK_Inserido'!$A$20</c:f>
              <c:strCache>
                <c:ptCount val="1"/>
                <c:pt idx="0">
                  <c:v>2016</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13_OK_Inserido'!$B$20:$D$20</c:f>
              <c:numCache>
                <c:formatCode>0.0%</c:formatCode>
                <c:ptCount val="3"/>
                <c:pt idx="0">
                  <c:v>0.2608695652173913</c:v>
                </c:pt>
                <c:pt idx="1">
                  <c:v>0.16666666666666666</c:v>
                </c:pt>
                <c:pt idx="2">
                  <c:v>0.3</c:v>
                </c:pt>
              </c:numCache>
            </c:numRef>
          </c:val>
          <c:extLst xmlns:c16r2="http://schemas.microsoft.com/office/drawing/2015/06/chart">
            <c:ext xmlns:c16="http://schemas.microsoft.com/office/drawing/2014/chart" uri="{C3380CC4-5D6E-409C-BE32-E72D297353CC}">
              <c16:uniqueId val="{00000005-E2C7-42B9-885C-21B28D8385C7}"/>
            </c:ext>
          </c:extLst>
        </c:ser>
        <c:ser>
          <c:idx val="6"/>
          <c:order val="6"/>
          <c:tx>
            <c:strRef>
              <c:f>'Gráfico GE 13_OK_Inserido'!$A$21</c:f>
              <c:strCache>
                <c:ptCount val="1"/>
                <c:pt idx="0">
                  <c:v>2017</c:v>
                </c:pt>
              </c:strCache>
            </c:strRef>
          </c:tx>
          <c:spPr>
            <a:solidFill>
              <a:schemeClr val="accent1">
                <a:shade val="4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13_OK_Inserido'!$B$14:$D$14</c:f>
              <c:strCache>
                <c:ptCount val="3"/>
                <c:pt idx="0">
                  <c:v>Última atualização do PEAS</c:v>
                </c:pt>
                <c:pt idx="1">
                  <c:v>Última atualização da Lei Estadual de regulamentação do SUAS</c:v>
                </c:pt>
                <c:pt idx="2">
                  <c:v>Última atualização do Plano Estadual de Capacitação</c:v>
                </c:pt>
              </c:strCache>
            </c:strRef>
          </c:cat>
          <c:val>
            <c:numRef>
              <c:f>'Gráfico GE 13_OK_Inserido'!$B$21:$D$21</c:f>
              <c:numCache>
                <c:formatCode>0.0%</c:formatCode>
                <c:ptCount val="3"/>
                <c:pt idx="0">
                  <c:v>0.21739130434782608</c:v>
                </c:pt>
                <c:pt idx="1">
                  <c:v>0.16666666666666666</c:v>
                </c:pt>
                <c:pt idx="2">
                  <c:v>0.35</c:v>
                </c:pt>
              </c:numCache>
            </c:numRef>
          </c:val>
        </c:ser>
        <c:dLbls>
          <c:dLblPos val="ctr"/>
          <c:showLegendKey val="0"/>
          <c:showVal val="1"/>
          <c:showCatName val="0"/>
          <c:showSerName val="0"/>
          <c:showPercent val="0"/>
          <c:showBubbleSize val="0"/>
        </c:dLbls>
        <c:gapWidth val="150"/>
        <c:overlap val="100"/>
        <c:axId val="200470112"/>
        <c:axId val="200470672"/>
      </c:barChart>
      <c:catAx>
        <c:axId val="20047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200470672"/>
        <c:crosses val="autoZero"/>
        <c:auto val="1"/>
        <c:lblAlgn val="ctr"/>
        <c:lblOffset val="100"/>
        <c:noMultiLvlLbl val="0"/>
      </c:catAx>
      <c:valAx>
        <c:axId val="200470672"/>
        <c:scaling>
          <c:orientation val="minMax"/>
        </c:scaling>
        <c:delete val="1"/>
        <c:axPos val="l"/>
        <c:numFmt formatCode="0.0%" sourceLinked="1"/>
        <c:majorTickMark val="none"/>
        <c:minorTickMark val="none"/>
        <c:tickLblPos val="nextTo"/>
        <c:crossAx val="2004701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'Gráfico GE 15_OK_inserido'!$A$13</c:f>
              <c:strCache>
                <c:ptCount val="1"/>
                <c:pt idx="0">
                  <c:v> Não realiza</c:v>
                </c:pt>
              </c:strCache>
            </c:strRef>
          </c:tx>
          <c:spPr>
            <a:solidFill>
              <a:schemeClr val="accent1">
                <a:shade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15_OK_inserido'!$B$12:$F$12</c:f>
              <c:numCache>
                <c:formatCode>General</c:formatCode>
                <c:ptCount val="5"/>
                <c:pt idx="0">
                  <c:v>2013</c:v>
                </c:pt>
                <c:pt idx="1">
                  <c:v>2014</c:v>
                </c:pt>
                <c:pt idx="2">
                  <c:v>2015</c:v>
                </c:pt>
                <c:pt idx="3">
                  <c:v>2016</c:v>
                </c:pt>
                <c:pt idx="4">
                  <c:v>2017</c:v>
                </c:pt>
              </c:numCache>
            </c:numRef>
          </c:cat>
          <c:val>
            <c:numRef>
              <c:f>'Gráfico GE 15_OK_inserido'!$B$13:$F$13</c:f>
              <c:numCache>
                <c:formatCode>0.0%</c:formatCode>
                <c:ptCount val="5"/>
                <c:pt idx="0">
                  <c:v>0.19230769230769232</c:v>
                </c:pt>
                <c:pt idx="1">
                  <c:v>0.15384615384615385</c:v>
                </c:pt>
                <c:pt idx="2">
                  <c:v>0.15384615384615385</c:v>
                </c:pt>
                <c:pt idx="3">
                  <c:v>0.11538461538461539</c:v>
                </c:pt>
                <c:pt idx="4">
                  <c:v>0.11538461538461539</c:v>
                </c:pt>
              </c:numCache>
            </c:numRef>
          </c:val>
          <c:extLst xmlns:c16r2="http://schemas.microsoft.com/office/drawing/2015/06/chart">
            <c:ext xmlns:c16="http://schemas.microsoft.com/office/drawing/2014/chart" uri="{C3380CC4-5D6E-409C-BE32-E72D297353CC}">
              <c16:uniqueId val="{00000000-7AB8-405B-B6F0-DBAAA1992E24}"/>
            </c:ext>
          </c:extLst>
        </c:ser>
        <c:ser>
          <c:idx val="1"/>
          <c:order val="1"/>
          <c:tx>
            <c:strRef>
              <c:f>'Gráfico GE 15_OK_inserido'!$A$14</c:f>
              <c:strCache>
                <c:ptCount val="1"/>
                <c:pt idx="0">
                  <c:v> Sim, fundo-a-fundo </c:v>
                </c:pt>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15_OK_inserido'!$B$12:$F$12</c:f>
              <c:numCache>
                <c:formatCode>General</c:formatCode>
                <c:ptCount val="5"/>
                <c:pt idx="0">
                  <c:v>2013</c:v>
                </c:pt>
                <c:pt idx="1">
                  <c:v>2014</c:v>
                </c:pt>
                <c:pt idx="2">
                  <c:v>2015</c:v>
                </c:pt>
                <c:pt idx="3">
                  <c:v>2016</c:v>
                </c:pt>
                <c:pt idx="4">
                  <c:v>2017</c:v>
                </c:pt>
              </c:numCache>
            </c:numRef>
          </c:cat>
          <c:val>
            <c:numRef>
              <c:f>'Gráfico GE 15_OK_inserido'!$B$14:$F$14</c:f>
              <c:numCache>
                <c:formatCode>0.0%</c:formatCode>
                <c:ptCount val="5"/>
                <c:pt idx="0">
                  <c:v>0.46153846153846156</c:v>
                </c:pt>
                <c:pt idx="1">
                  <c:v>0.53846153846153844</c:v>
                </c:pt>
                <c:pt idx="2">
                  <c:v>0.53846153846153844</c:v>
                </c:pt>
                <c:pt idx="3">
                  <c:v>0.65384615384615385</c:v>
                </c:pt>
                <c:pt idx="4">
                  <c:v>0.76923076923076905</c:v>
                </c:pt>
              </c:numCache>
            </c:numRef>
          </c:val>
          <c:extLst xmlns:c16r2="http://schemas.microsoft.com/office/drawing/2015/06/chart">
            <c:ext xmlns:c16="http://schemas.microsoft.com/office/drawing/2014/chart" uri="{C3380CC4-5D6E-409C-BE32-E72D297353CC}">
              <c16:uniqueId val="{00000001-7AB8-405B-B6F0-DBAAA1992E24}"/>
            </c:ext>
          </c:extLst>
        </c:ser>
        <c:ser>
          <c:idx val="2"/>
          <c:order val="2"/>
          <c:tx>
            <c:strRef>
              <c:f>'Gráfico GE 15_OK_inserido'!$A$15</c:f>
              <c:strCache>
                <c:ptCount val="1"/>
                <c:pt idx="0">
                  <c:v> Sim, por convênio </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15_OK_inserido'!$B$12:$F$12</c:f>
              <c:numCache>
                <c:formatCode>General</c:formatCode>
                <c:ptCount val="5"/>
                <c:pt idx="0">
                  <c:v>2013</c:v>
                </c:pt>
                <c:pt idx="1">
                  <c:v>2014</c:v>
                </c:pt>
                <c:pt idx="2">
                  <c:v>2015</c:v>
                </c:pt>
                <c:pt idx="3">
                  <c:v>2016</c:v>
                </c:pt>
                <c:pt idx="4">
                  <c:v>2017</c:v>
                </c:pt>
              </c:numCache>
            </c:numRef>
          </c:cat>
          <c:val>
            <c:numRef>
              <c:f>'Gráfico GE 15_OK_inserido'!$B$15:$F$15</c:f>
              <c:numCache>
                <c:formatCode>0.0%</c:formatCode>
                <c:ptCount val="5"/>
                <c:pt idx="0">
                  <c:v>0.15384615384615385</c:v>
                </c:pt>
                <c:pt idx="1">
                  <c:v>0.11538461538461539</c:v>
                </c:pt>
                <c:pt idx="2">
                  <c:v>0.11538461538461539</c:v>
                </c:pt>
                <c:pt idx="3">
                  <c:v>3.8461538461538464E-2</c:v>
                </c:pt>
                <c:pt idx="4">
                  <c:v>8.5999999999999993E-2</c:v>
                </c:pt>
              </c:numCache>
            </c:numRef>
          </c:val>
          <c:extLst xmlns:c16r2="http://schemas.microsoft.com/office/drawing/2015/06/chart">
            <c:ext xmlns:c16="http://schemas.microsoft.com/office/drawing/2014/chart" uri="{C3380CC4-5D6E-409C-BE32-E72D297353CC}">
              <c16:uniqueId val="{00000002-7AB8-405B-B6F0-DBAAA1992E24}"/>
            </c:ext>
          </c:extLst>
        </c:ser>
        <c:ser>
          <c:idx val="3"/>
          <c:order val="3"/>
          <c:tx>
            <c:strRef>
              <c:f>'Gráfico GE 15_OK_inserido'!$A$16</c:f>
              <c:strCache>
                <c:ptCount val="1"/>
                <c:pt idx="0">
                  <c:v> Sim, ambos </c:v>
                </c:pt>
              </c:strCache>
            </c:strRef>
          </c:tx>
          <c:spPr>
            <a:solidFill>
              <a:schemeClr val="accent1">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15_OK_inserido'!$B$12:$F$12</c:f>
              <c:numCache>
                <c:formatCode>General</c:formatCode>
                <c:ptCount val="5"/>
                <c:pt idx="0">
                  <c:v>2013</c:v>
                </c:pt>
                <c:pt idx="1">
                  <c:v>2014</c:v>
                </c:pt>
                <c:pt idx="2">
                  <c:v>2015</c:v>
                </c:pt>
                <c:pt idx="3">
                  <c:v>2016</c:v>
                </c:pt>
                <c:pt idx="4">
                  <c:v>2017</c:v>
                </c:pt>
              </c:numCache>
            </c:numRef>
          </c:cat>
          <c:val>
            <c:numRef>
              <c:f>'Gráfico GE 15_OK_inserido'!$B$16:$F$16</c:f>
              <c:numCache>
                <c:formatCode>0.0%</c:formatCode>
                <c:ptCount val="5"/>
                <c:pt idx="0">
                  <c:v>0.19230769230769232</c:v>
                </c:pt>
                <c:pt idx="1">
                  <c:v>0.19230769230769232</c:v>
                </c:pt>
                <c:pt idx="2">
                  <c:v>0.19230769230769232</c:v>
                </c:pt>
                <c:pt idx="3">
                  <c:v>0.19230769230769232</c:v>
                </c:pt>
                <c:pt idx="4">
                  <c:v>8.5999999999999993E-2</c:v>
                </c:pt>
              </c:numCache>
            </c:numRef>
          </c:val>
          <c:extLst xmlns:c16r2="http://schemas.microsoft.com/office/drawing/2015/06/chart">
            <c:ext xmlns:c16="http://schemas.microsoft.com/office/drawing/2014/chart" uri="{C3380CC4-5D6E-409C-BE32-E72D297353CC}">
              <c16:uniqueId val="{00000003-7AB8-405B-B6F0-DBAAA1992E24}"/>
            </c:ext>
          </c:extLst>
        </c:ser>
        <c:dLbls>
          <c:dLblPos val="outEnd"/>
          <c:showLegendKey val="0"/>
          <c:showVal val="1"/>
          <c:showCatName val="0"/>
          <c:showSerName val="0"/>
          <c:showPercent val="0"/>
          <c:showBubbleSize val="0"/>
        </c:dLbls>
        <c:gapWidth val="219"/>
        <c:overlap val="-27"/>
        <c:axId val="201667808"/>
        <c:axId val="201668368"/>
      </c:barChart>
      <c:catAx>
        <c:axId val="20166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201668368"/>
        <c:crosses val="autoZero"/>
        <c:auto val="1"/>
        <c:lblAlgn val="ctr"/>
        <c:lblOffset val="100"/>
        <c:noMultiLvlLbl val="0"/>
      </c:catAx>
      <c:valAx>
        <c:axId val="201668368"/>
        <c:scaling>
          <c:orientation val="minMax"/>
        </c:scaling>
        <c:delete val="1"/>
        <c:axPos val="l"/>
        <c:numFmt formatCode="0.0%" sourceLinked="1"/>
        <c:majorTickMark val="none"/>
        <c:minorTickMark val="none"/>
        <c:tickLblPos val="nextTo"/>
        <c:crossAx val="2016678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clustered"/>
        <c:varyColors val="0"/>
        <c:ser>
          <c:idx val="3"/>
          <c:order val="0"/>
          <c:tx>
            <c:strRef>
              <c:f>'Gráfico GE 16_OK_inserido'!$B$14</c:f>
              <c:strCache>
                <c:ptCount val="1"/>
                <c:pt idx="0">
                  <c:v>2013</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16_OK_inserido'!$A$15:$A$19</c:f>
              <c:strCache>
                <c:ptCount val="5"/>
                <c:pt idx="0">
                  <c:v>Serviço de Proteção Social Básica</c:v>
                </c:pt>
                <c:pt idx="1">
                  <c:v>Serviço de Proteção Social Especial de Média Complexidade</c:v>
                </c:pt>
                <c:pt idx="2">
                  <c:v>Serviço de Proteção Social Especial de Alta Complexidade</c:v>
                </c:pt>
                <c:pt idx="3">
                  <c:v>Benefícios Eventuais</c:v>
                </c:pt>
                <c:pt idx="4">
                  <c:v>Incentivo financeiro para Gestão do SUAS</c:v>
                </c:pt>
              </c:strCache>
            </c:strRef>
          </c:cat>
          <c:val>
            <c:numRef>
              <c:f>'Gráfico GE 16_OK_inserido'!$B$15:$B$19</c:f>
              <c:numCache>
                <c:formatCode>0.0%</c:formatCode>
                <c:ptCount val="5"/>
                <c:pt idx="0">
                  <c:v>0.69230769230769229</c:v>
                </c:pt>
                <c:pt idx="1">
                  <c:v>0.69230769230769229</c:v>
                </c:pt>
                <c:pt idx="2">
                  <c:v>0.53846153846153844</c:v>
                </c:pt>
                <c:pt idx="3">
                  <c:v>0.46153846153846156</c:v>
                </c:pt>
                <c:pt idx="4">
                  <c:v>7.6923076923076927E-2</c:v>
                </c:pt>
              </c:numCache>
            </c:numRef>
          </c:val>
          <c:extLst xmlns:c16r2="http://schemas.microsoft.com/office/drawing/2015/06/chart">
            <c:ext xmlns:c16="http://schemas.microsoft.com/office/drawing/2014/chart" uri="{C3380CC4-5D6E-409C-BE32-E72D297353CC}">
              <c16:uniqueId val="{00000000-A116-4A42-9E8A-4F5503C8B4AF}"/>
            </c:ext>
          </c:extLst>
        </c:ser>
        <c:ser>
          <c:idx val="2"/>
          <c:order val="1"/>
          <c:tx>
            <c:strRef>
              <c:f>'Gráfico GE 16_OK_inserido'!$C$14</c:f>
              <c:strCache>
                <c:ptCount val="1"/>
                <c:pt idx="0">
                  <c:v>2014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16_OK_inserido'!$A$15:$A$19</c:f>
              <c:strCache>
                <c:ptCount val="5"/>
                <c:pt idx="0">
                  <c:v>Serviço de Proteção Social Básica</c:v>
                </c:pt>
                <c:pt idx="1">
                  <c:v>Serviço de Proteção Social Especial de Média Complexidade</c:v>
                </c:pt>
                <c:pt idx="2">
                  <c:v>Serviço de Proteção Social Especial de Alta Complexidade</c:v>
                </c:pt>
                <c:pt idx="3">
                  <c:v>Benefícios Eventuais</c:v>
                </c:pt>
                <c:pt idx="4">
                  <c:v>Incentivo financeiro para Gestão do SUAS</c:v>
                </c:pt>
              </c:strCache>
            </c:strRef>
          </c:cat>
          <c:val>
            <c:numRef>
              <c:f>'Gráfico GE 16_OK_inserido'!$C$15:$C$19</c:f>
              <c:numCache>
                <c:formatCode>0.0%</c:formatCode>
                <c:ptCount val="5"/>
                <c:pt idx="0">
                  <c:v>0.80769230769230771</c:v>
                </c:pt>
                <c:pt idx="1">
                  <c:v>0.76923076923076927</c:v>
                </c:pt>
                <c:pt idx="2">
                  <c:v>0.69230769230769229</c:v>
                </c:pt>
                <c:pt idx="3">
                  <c:v>0.46153846153846156</c:v>
                </c:pt>
                <c:pt idx="4">
                  <c:v>0.11538461538461539</c:v>
                </c:pt>
              </c:numCache>
            </c:numRef>
          </c:val>
          <c:extLst xmlns:c16r2="http://schemas.microsoft.com/office/drawing/2015/06/chart">
            <c:ext xmlns:c16="http://schemas.microsoft.com/office/drawing/2014/chart" uri="{C3380CC4-5D6E-409C-BE32-E72D297353CC}">
              <c16:uniqueId val="{00000001-A116-4A42-9E8A-4F5503C8B4AF}"/>
            </c:ext>
          </c:extLst>
        </c:ser>
        <c:ser>
          <c:idx val="1"/>
          <c:order val="2"/>
          <c:tx>
            <c:strRef>
              <c:f>'Gráfico GE 16_OK_inserido'!$D$14</c:f>
              <c:strCache>
                <c:ptCount val="1"/>
                <c:pt idx="0">
                  <c:v>2015</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16_OK_inserido'!$A$15:$A$19</c:f>
              <c:strCache>
                <c:ptCount val="5"/>
                <c:pt idx="0">
                  <c:v>Serviço de Proteção Social Básica</c:v>
                </c:pt>
                <c:pt idx="1">
                  <c:v>Serviço de Proteção Social Especial de Média Complexidade</c:v>
                </c:pt>
                <c:pt idx="2">
                  <c:v>Serviço de Proteção Social Especial de Alta Complexidade</c:v>
                </c:pt>
                <c:pt idx="3">
                  <c:v>Benefícios Eventuais</c:v>
                </c:pt>
                <c:pt idx="4">
                  <c:v>Incentivo financeiro para Gestão do SUAS</c:v>
                </c:pt>
              </c:strCache>
            </c:strRef>
          </c:cat>
          <c:val>
            <c:numRef>
              <c:f>'Gráfico GE 16_OK_inserido'!$D$15:$D$19</c:f>
              <c:numCache>
                <c:formatCode>0.0%</c:formatCode>
                <c:ptCount val="5"/>
                <c:pt idx="0">
                  <c:v>0.76923076923076927</c:v>
                </c:pt>
                <c:pt idx="1">
                  <c:v>0.73076923076923073</c:v>
                </c:pt>
                <c:pt idx="2">
                  <c:v>0.61538461538461542</c:v>
                </c:pt>
                <c:pt idx="3">
                  <c:v>0.5</c:v>
                </c:pt>
                <c:pt idx="4">
                  <c:v>7.6923076923076927E-2</c:v>
                </c:pt>
              </c:numCache>
            </c:numRef>
          </c:val>
          <c:extLst xmlns:c16r2="http://schemas.microsoft.com/office/drawing/2015/06/chart">
            <c:ext xmlns:c16="http://schemas.microsoft.com/office/drawing/2014/chart" uri="{C3380CC4-5D6E-409C-BE32-E72D297353CC}">
              <c16:uniqueId val="{00000002-A116-4A42-9E8A-4F5503C8B4AF}"/>
            </c:ext>
          </c:extLst>
        </c:ser>
        <c:ser>
          <c:idx val="0"/>
          <c:order val="3"/>
          <c:tx>
            <c:strRef>
              <c:f>'Gráfico GE 16_OK_inserido'!$E$14</c:f>
              <c:strCache>
                <c:ptCount val="1"/>
                <c:pt idx="0">
                  <c:v>2016</c:v>
                </c:pt>
              </c:strCache>
            </c:strRef>
          </c:tx>
          <c:spPr>
            <a:solidFill>
              <a:schemeClr val="accent1">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16_OK_inserido'!$A$15:$A$19</c:f>
              <c:strCache>
                <c:ptCount val="5"/>
                <c:pt idx="0">
                  <c:v>Serviço de Proteção Social Básica</c:v>
                </c:pt>
                <c:pt idx="1">
                  <c:v>Serviço de Proteção Social Especial de Média Complexidade</c:v>
                </c:pt>
                <c:pt idx="2">
                  <c:v>Serviço de Proteção Social Especial de Alta Complexidade</c:v>
                </c:pt>
                <c:pt idx="3">
                  <c:v>Benefícios Eventuais</c:v>
                </c:pt>
                <c:pt idx="4">
                  <c:v>Incentivo financeiro para Gestão do SUAS</c:v>
                </c:pt>
              </c:strCache>
            </c:strRef>
          </c:cat>
          <c:val>
            <c:numRef>
              <c:f>'Gráfico GE 16_OK_inserido'!$E$15:$E$19</c:f>
              <c:numCache>
                <c:formatCode>0.0%</c:formatCode>
                <c:ptCount val="5"/>
                <c:pt idx="0">
                  <c:v>0.84615384615384615</c:v>
                </c:pt>
                <c:pt idx="1">
                  <c:v>0.80769230769230771</c:v>
                </c:pt>
                <c:pt idx="2">
                  <c:v>0.61538461538461542</c:v>
                </c:pt>
                <c:pt idx="3">
                  <c:v>0.46153846153846156</c:v>
                </c:pt>
                <c:pt idx="4">
                  <c:v>0.15384615384615385</c:v>
                </c:pt>
              </c:numCache>
            </c:numRef>
          </c:val>
          <c:extLst xmlns:c16r2="http://schemas.microsoft.com/office/drawing/2015/06/chart">
            <c:ext xmlns:c16="http://schemas.microsoft.com/office/drawing/2014/chart" uri="{C3380CC4-5D6E-409C-BE32-E72D297353CC}">
              <c16:uniqueId val="{00000003-A116-4A42-9E8A-4F5503C8B4AF}"/>
            </c:ext>
          </c:extLst>
        </c:ser>
        <c:ser>
          <c:idx val="4"/>
          <c:order val="4"/>
          <c:tx>
            <c:strRef>
              <c:f>'Gráfico GE 16_OK_inserido'!$F$14</c:f>
              <c:strCache>
                <c:ptCount val="1"/>
                <c:pt idx="0">
                  <c:v>2017</c:v>
                </c:pt>
              </c:strCache>
            </c:strRef>
          </c:tx>
          <c:spPr>
            <a:solidFill>
              <a:schemeClr val="accent1">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GE 16_OK_inserido'!$A$15:$A$19</c:f>
              <c:strCache>
                <c:ptCount val="5"/>
                <c:pt idx="0">
                  <c:v>Serviço de Proteção Social Básica</c:v>
                </c:pt>
                <c:pt idx="1">
                  <c:v>Serviço de Proteção Social Especial de Média Complexidade</c:v>
                </c:pt>
                <c:pt idx="2">
                  <c:v>Serviço de Proteção Social Especial de Alta Complexidade</c:v>
                </c:pt>
                <c:pt idx="3">
                  <c:v>Benefícios Eventuais</c:v>
                </c:pt>
                <c:pt idx="4">
                  <c:v>Incentivo financeiro para Gestão do SUAS</c:v>
                </c:pt>
              </c:strCache>
            </c:strRef>
          </c:cat>
          <c:val>
            <c:numRef>
              <c:f>'Gráfico GE 16_OK_inserido'!$F$15:$F$19</c:f>
              <c:numCache>
                <c:formatCode>0.0%</c:formatCode>
                <c:ptCount val="5"/>
                <c:pt idx="0">
                  <c:v>0.91304347826086951</c:v>
                </c:pt>
                <c:pt idx="1">
                  <c:v>0.91304347826086951</c:v>
                </c:pt>
                <c:pt idx="2">
                  <c:v>0.65217391304347827</c:v>
                </c:pt>
                <c:pt idx="3">
                  <c:v>0.69565217391304346</c:v>
                </c:pt>
                <c:pt idx="4">
                  <c:v>0.21739130434782608</c:v>
                </c:pt>
              </c:numCache>
            </c:numRef>
          </c:val>
        </c:ser>
        <c:dLbls>
          <c:dLblPos val="outEnd"/>
          <c:showLegendKey val="0"/>
          <c:showVal val="1"/>
          <c:showCatName val="0"/>
          <c:showSerName val="0"/>
          <c:showPercent val="0"/>
          <c:showBubbleSize val="0"/>
        </c:dLbls>
        <c:gapWidth val="182"/>
        <c:axId val="201673408"/>
        <c:axId val="201673968"/>
      </c:barChart>
      <c:catAx>
        <c:axId val="201673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201673968"/>
        <c:crosses val="autoZero"/>
        <c:auto val="1"/>
        <c:lblAlgn val="ctr"/>
        <c:lblOffset val="100"/>
        <c:noMultiLvlLbl val="0"/>
      </c:catAx>
      <c:valAx>
        <c:axId val="201673968"/>
        <c:scaling>
          <c:orientation val="minMax"/>
        </c:scaling>
        <c:delete val="1"/>
        <c:axPos val="b"/>
        <c:numFmt formatCode="0.0%" sourceLinked="1"/>
        <c:majorTickMark val="none"/>
        <c:minorTickMark val="none"/>
        <c:tickLblPos val="nextTo"/>
        <c:crossAx val="2016734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2.6745155659370332E-2"/>
          <c:y val="2.7210884353741496E-2"/>
          <c:w val="0.95571098469150695"/>
          <c:h val="0.76508376050615245"/>
        </c:manualLayout>
      </c:layout>
      <c:barChart>
        <c:barDir val="col"/>
        <c:grouping val="clustered"/>
        <c:varyColors val="0"/>
        <c:ser>
          <c:idx val="0"/>
          <c:order val="0"/>
          <c:tx>
            <c:strRef>
              <c:f>'Gráfico GE 18_OK_falta'!$A$5</c:f>
              <c:strCache>
                <c:ptCount val="1"/>
                <c:pt idx="0">
                  <c:v>Capacitações à distância</c:v>
                </c:pt>
              </c:strCache>
            </c:strRef>
          </c:tx>
          <c:spPr>
            <a:solidFill>
              <a:schemeClr val="accent1">
                <a:shade val="47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18_OK_falta'!$B$5:$F$5</c:f>
              <c:numCache>
                <c:formatCode>0.0%</c:formatCode>
                <c:ptCount val="5"/>
                <c:pt idx="0">
                  <c:v>0.42307692307692307</c:v>
                </c:pt>
                <c:pt idx="1">
                  <c:v>0.30769230769230771</c:v>
                </c:pt>
                <c:pt idx="2">
                  <c:v>0.34615384615384615</c:v>
                </c:pt>
                <c:pt idx="3">
                  <c:v>0.26923076923076922</c:v>
                </c:pt>
                <c:pt idx="4">
                  <c:v>0.42307692307692307</c:v>
                </c:pt>
              </c:numCache>
            </c:numRef>
          </c:val>
          <c:extLst xmlns:c16r2="http://schemas.microsoft.com/office/drawing/2015/06/chart">
            <c:ext xmlns:c16="http://schemas.microsoft.com/office/drawing/2014/chart" uri="{C3380CC4-5D6E-409C-BE32-E72D297353CC}">
              <c16:uniqueId val="{00000000-2141-4C1F-B444-5B769E91FC4E}"/>
            </c:ext>
          </c:extLst>
        </c:ser>
        <c:ser>
          <c:idx val="1"/>
          <c:order val="1"/>
          <c:tx>
            <c:strRef>
              <c:f>'Gráfico GE 18_OK_falta'!$A$6</c:f>
              <c:strCache>
                <c:ptCount val="1"/>
                <c:pt idx="0">
                  <c:v>Outras formas</c:v>
                </c:pt>
              </c:strCache>
            </c:strRef>
          </c:tx>
          <c:spPr>
            <a:solidFill>
              <a:schemeClr val="accent1">
                <a:shade val="65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18_OK_falta'!$B$6:$F$6</c:f>
              <c:numCache>
                <c:formatCode>0.0%</c:formatCode>
                <c:ptCount val="5"/>
                <c:pt idx="0">
                  <c:v>0.57692307692307687</c:v>
                </c:pt>
                <c:pt idx="1">
                  <c:v>0.30769230769230771</c:v>
                </c:pt>
                <c:pt idx="2">
                  <c:v>0.38461538461538464</c:v>
                </c:pt>
                <c:pt idx="3">
                  <c:v>0.15384615384615385</c:v>
                </c:pt>
                <c:pt idx="4">
                  <c:v>0.30769230769230771</c:v>
                </c:pt>
              </c:numCache>
            </c:numRef>
          </c:val>
          <c:extLst xmlns:c16r2="http://schemas.microsoft.com/office/drawing/2015/06/chart">
            <c:ext xmlns:c16="http://schemas.microsoft.com/office/drawing/2014/chart" uri="{C3380CC4-5D6E-409C-BE32-E72D297353CC}">
              <c16:uniqueId val="{00000001-2141-4C1F-B444-5B769E91FC4E}"/>
            </c:ext>
          </c:extLst>
        </c:ser>
        <c:ser>
          <c:idx val="2"/>
          <c:order val="2"/>
          <c:tx>
            <c:strRef>
              <c:f>'Gráfico GE 18_OK_falta'!$A$7</c:f>
              <c:strCache>
                <c:ptCount val="1"/>
                <c:pt idx="0">
                  <c:v>Produção e distribuição de material técnico</c:v>
                </c:pt>
              </c:strCache>
            </c:strRef>
          </c:tx>
          <c:spPr>
            <a:solidFill>
              <a:schemeClr val="accent1">
                <a:shade val="82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18_OK_falta'!$B$7:$F$7</c:f>
              <c:numCache>
                <c:formatCode>0.0%</c:formatCode>
                <c:ptCount val="5"/>
                <c:pt idx="0">
                  <c:v>0.69230769230769229</c:v>
                </c:pt>
                <c:pt idx="1">
                  <c:v>0.73076923076923073</c:v>
                </c:pt>
                <c:pt idx="2">
                  <c:v>0.57692307692307687</c:v>
                </c:pt>
                <c:pt idx="3">
                  <c:v>0.73076923076923073</c:v>
                </c:pt>
                <c:pt idx="4">
                  <c:v>0.80769230769230771</c:v>
                </c:pt>
              </c:numCache>
            </c:numRef>
          </c:val>
          <c:extLst xmlns:c16r2="http://schemas.microsoft.com/office/drawing/2015/06/chart">
            <c:ext xmlns:c16="http://schemas.microsoft.com/office/drawing/2014/chart" uri="{C3380CC4-5D6E-409C-BE32-E72D297353CC}">
              <c16:uniqueId val="{00000002-2141-4C1F-B444-5B769E91FC4E}"/>
            </c:ext>
          </c:extLst>
        </c:ser>
        <c:ser>
          <c:idx val="3"/>
          <c:order val="3"/>
          <c:tx>
            <c:strRef>
              <c:f>'Gráfico GE 18_OK_falta'!$A$8</c:f>
              <c:strCache>
                <c:ptCount val="1"/>
                <c:pt idx="0">
                  <c:v>Elaboração, pelo Estado, de normativas e instruções operacionais para orientação dos municípios</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18_OK_falta'!$B$8:$F$8</c:f>
              <c:numCache>
                <c:formatCode>0.0%</c:formatCode>
                <c:ptCount val="5"/>
                <c:pt idx="0">
                  <c:v>0.73076923076923073</c:v>
                </c:pt>
                <c:pt idx="1">
                  <c:v>0.53846153846153844</c:v>
                </c:pt>
                <c:pt idx="2">
                  <c:v>0.61538461538461542</c:v>
                </c:pt>
                <c:pt idx="3">
                  <c:v>0.73076923076923073</c:v>
                </c:pt>
                <c:pt idx="4">
                  <c:v>0.69230769230769229</c:v>
                </c:pt>
              </c:numCache>
            </c:numRef>
          </c:val>
          <c:extLst xmlns:c16r2="http://schemas.microsoft.com/office/drawing/2015/06/chart">
            <c:ext xmlns:c16="http://schemas.microsoft.com/office/drawing/2014/chart" uri="{C3380CC4-5D6E-409C-BE32-E72D297353CC}">
              <c16:uniqueId val="{00000003-2141-4C1F-B444-5B769E91FC4E}"/>
            </c:ext>
          </c:extLst>
        </c:ser>
        <c:ser>
          <c:idx val="4"/>
          <c:order val="4"/>
          <c:tx>
            <c:strRef>
              <c:f>'Gráfico GE 18_OK_falta'!$A$9</c:f>
              <c:strCache>
                <c:ptCount val="1"/>
                <c:pt idx="0">
                  <c:v>Capacitações presenciais</c:v>
                </c:pt>
              </c:strCache>
            </c:strRef>
          </c:tx>
          <c:spPr>
            <a:solidFill>
              <a:schemeClr val="accent1">
                <a:tint val="83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18_OK_falta'!$B$9:$F$9</c:f>
              <c:numCache>
                <c:formatCode>0.0%</c:formatCode>
                <c:ptCount val="5"/>
                <c:pt idx="0">
                  <c:v>0.73076923076923073</c:v>
                </c:pt>
                <c:pt idx="1">
                  <c:v>1</c:v>
                </c:pt>
                <c:pt idx="2">
                  <c:v>0.92307692307692313</c:v>
                </c:pt>
                <c:pt idx="3">
                  <c:v>0.92307692307692313</c:v>
                </c:pt>
                <c:pt idx="4">
                  <c:v>1</c:v>
                </c:pt>
              </c:numCache>
            </c:numRef>
          </c:val>
          <c:extLst xmlns:c16r2="http://schemas.microsoft.com/office/drawing/2015/06/chart">
            <c:ext xmlns:c16="http://schemas.microsoft.com/office/drawing/2014/chart" uri="{C3380CC4-5D6E-409C-BE32-E72D297353CC}">
              <c16:uniqueId val="{00000004-2141-4C1F-B444-5B769E91FC4E}"/>
            </c:ext>
          </c:extLst>
        </c:ser>
        <c:ser>
          <c:idx val="5"/>
          <c:order val="5"/>
          <c:tx>
            <c:strRef>
              <c:f>'Gráfico GE 18_OK_falta'!$A$10</c:f>
              <c:strCache>
                <c:ptCount val="1"/>
                <c:pt idx="0">
                  <c:v>Assessoramento técnico à distância</c:v>
                </c:pt>
              </c:strCache>
            </c:strRef>
          </c:tx>
          <c:spPr>
            <a:solidFill>
              <a:schemeClr val="accent1">
                <a:tint val="65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18_OK_falta'!$B$10:$F$10</c:f>
              <c:numCache>
                <c:formatCode>0.0%</c:formatCode>
                <c:ptCount val="5"/>
                <c:pt idx="0">
                  <c:v>0.61538461538461542</c:v>
                </c:pt>
                <c:pt idx="1">
                  <c:v>0.92307692307692313</c:v>
                </c:pt>
                <c:pt idx="2">
                  <c:v>0.96153846153846156</c:v>
                </c:pt>
                <c:pt idx="3">
                  <c:v>0.92307692307692313</c:v>
                </c:pt>
                <c:pt idx="4">
                  <c:v>0.88461538461538458</c:v>
                </c:pt>
              </c:numCache>
            </c:numRef>
          </c:val>
          <c:extLst xmlns:c16r2="http://schemas.microsoft.com/office/drawing/2015/06/chart">
            <c:ext xmlns:c16="http://schemas.microsoft.com/office/drawing/2014/chart" uri="{C3380CC4-5D6E-409C-BE32-E72D297353CC}">
              <c16:uniqueId val="{00000005-2141-4C1F-B444-5B769E91FC4E}"/>
            </c:ext>
          </c:extLst>
        </c:ser>
        <c:ser>
          <c:idx val="6"/>
          <c:order val="6"/>
          <c:tx>
            <c:strRef>
              <c:f>'Gráfico GE 18_OK_falta'!$A$11</c:f>
              <c:strCache>
                <c:ptCount val="1"/>
                <c:pt idx="0">
                  <c:v>Assessoramento técnico de forma presencial no município</c:v>
                </c:pt>
              </c:strCache>
            </c:strRef>
          </c:tx>
          <c:spPr>
            <a:solidFill>
              <a:schemeClr val="accent1">
                <a:tint val="48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GE 18_OK_falta'!$B$4:$F$4</c:f>
              <c:numCache>
                <c:formatCode>General</c:formatCode>
                <c:ptCount val="5"/>
                <c:pt idx="0">
                  <c:v>2013</c:v>
                </c:pt>
                <c:pt idx="1">
                  <c:v>2014</c:v>
                </c:pt>
                <c:pt idx="2">
                  <c:v>2015</c:v>
                </c:pt>
                <c:pt idx="3">
                  <c:v>2016</c:v>
                </c:pt>
                <c:pt idx="4">
                  <c:v>2017</c:v>
                </c:pt>
              </c:numCache>
            </c:numRef>
          </c:cat>
          <c:val>
            <c:numRef>
              <c:f>'Gráfico GE 18_OK_falta'!$B$11:$F$11</c:f>
              <c:numCache>
                <c:formatCode>0.0%</c:formatCode>
                <c:ptCount val="5"/>
                <c:pt idx="0">
                  <c:v>0.92307692307692313</c:v>
                </c:pt>
                <c:pt idx="1">
                  <c:v>0.96153846153846156</c:v>
                </c:pt>
                <c:pt idx="2">
                  <c:v>1</c:v>
                </c:pt>
                <c:pt idx="3">
                  <c:v>0.96153846153846156</c:v>
                </c:pt>
                <c:pt idx="4">
                  <c:v>1</c:v>
                </c:pt>
              </c:numCache>
            </c:numRef>
          </c:val>
          <c:extLst xmlns:c16r2="http://schemas.microsoft.com/office/drawing/2015/06/chart">
            <c:ext xmlns:c16="http://schemas.microsoft.com/office/drawing/2014/chart" uri="{C3380CC4-5D6E-409C-BE32-E72D297353CC}">
              <c16:uniqueId val="{00000006-2141-4C1F-B444-5B769E91FC4E}"/>
            </c:ext>
          </c:extLst>
        </c:ser>
        <c:dLbls>
          <c:dLblPos val="outEnd"/>
          <c:showLegendKey val="0"/>
          <c:showVal val="1"/>
          <c:showCatName val="0"/>
          <c:showSerName val="0"/>
          <c:showPercent val="0"/>
          <c:showBubbleSize val="0"/>
        </c:dLbls>
        <c:gapWidth val="219"/>
        <c:overlap val="-27"/>
        <c:axId val="201680128"/>
        <c:axId val="201680688"/>
      </c:barChart>
      <c:catAx>
        <c:axId val="20168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201680688"/>
        <c:crosses val="autoZero"/>
        <c:auto val="1"/>
        <c:lblAlgn val="ctr"/>
        <c:lblOffset val="100"/>
        <c:noMultiLvlLbl val="0"/>
      </c:catAx>
      <c:valAx>
        <c:axId val="201680688"/>
        <c:scaling>
          <c:orientation val="minMax"/>
        </c:scaling>
        <c:delete val="1"/>
        <c:axPos val="l"/>
        <c:numFmt formatCode="0.0%" sourceLinked="1"/>
        <c:majorTickMark val="none"/>
        <c:minorTickMark val="none"/>
        <c:tickLblPos val="nextTo"/>
        <c:crossAx val="201680128"/>
        <c:crosses val="autoZero"/>
        <c:crossBetween val="between"/>
      </c:valAx>
      <c:spPr>
        <a:noFill/>
        <a:ln>
          <a:noFill/>
        </a:ln>
        <a:effectLst/>
      </c:spPr>
    </c:plotArea>
    <c:legend>
      <c:legendPos val="b"/>
      <c:layout>
        <c:manualLayout>
          <c:xMode val="edge"/>
          <c:yMode val="edge"/>
          <c:x val="1.11899335467079E-2"/>
          <c:y val="0.86194970369269552"/>
          <c:w val="0.98139647904513505"/>
          <c:h val="0.123208050826671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1.922236520127206E-2"/>
          <c:y val="2.5135673259997861E-2"/>
          <c:w val="0.96155526959745585"/>
          <c:h val="0.86958382018331593"/>
        </c:manualLayout>
      </c:layout>
      <c:barChart>
        <c:barDir val="col"/>
        <c:grouping val="clustered"/>
        <c:varyColors val="0"/>
        <c:ser>
          <c:idx val="0"/>
          <c:order val="0"/>
          <c:tx>
            <c:strRef>
              <c:f>'Gráfico GM 1_OK_falta'!$B$3</c:f>
              <c:strCache>
                <c:ptCount val="1"/>
                <c:pt idx="0">
                  <c:v>2010</c:v>
                </c:pt>
              </c:strCache>
            </c:strRef>
          </c:tx>
          <c:spPr>
            <a:solidFill>
              <a:schemeClr val="accent1">
                <a:shade val="45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1_OK_falta'!$B$4:$B$9</c:f>
              <c:numCache>
                <c:formatCode>####.0%</c:formatCode>
                <c:ptCount val="6"/>
                <c:pt idx="0">
                  <c:v>0.72649416909621001</c:v>
                </c:pt>
                <c:pt idx="1">
                  <c:v>0.82</c:v>
                </c:pt>
                <c:pt idx="2">
                  <c:v>0.70299999999999996</c:v>
                </c:pt>
                <c:pt idx="3">
                  <c:v>0.57199999999999995</c:v>
                </c:pt>
                <c:pt idx="4">
                  <c:v>0.80800000000000005</c:v>
                </c:pt>
                <c:pt idx="5">
                  <c:v>0.72649416909621001</c:v>
                </c:pt>
              </c:numCache>
            </c:numRef>
          </c:val>
          <c:extLst xmlns:c16r2="http://schemas.microsoft.com/office/drawing/2015/06/chart">
            <c:ext xmlns:c16="http://schemas.microsoft.com/office/drawing/2014/chart" uri="{C3380CC4-5D6E-409C-BE32-E72D297353CC}">
              <c16:uniqueId val="{00000000-0D67-4D3C-9763-0D7FF0C99383}"/>
            </c:ext>
          </c:extLst>
        </c:ser>
        <c:ser>
          <c:idx val="1"/>
          <c:order val="1"/>
          <c:tx>
            <c:strRef>
              <c:f>'Gráfico GM 1_OK_falta'!$C$3</c:f>
              <c:strCache>
                <c:ptCount val="1"/>
                <c:pt idx="0">
                  <c:v>2011</c:v>
                </c:pt>
              </c:strCache>
            </c:strRef>
          </c:tx>
          <c:spPr>
            <a:solidFill>
              <a:schemeClr val="accent1">
                <a:shade val="61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1_OK_falta'!$C$4:$C$9</c:f>
              <c:numCache>
                <c:formatCode>####.0%</c:formatCode>
                <c:ptCount val="6"/>
                <c:pt idx="0">
                  <c:v>0.75498522895125597</c:v>
                </c:pt>
                <c:pt idx="1">
                  <c:v>0.83099999999999996</c:v>
                </c:pt>
                <c:pt idx="2">
                  <c:v>0.73899999999999999</c:v>
                </c:pt>
                <c:pt idx="3">
                  <c:v>0.54900000000000004</c:v>
                </c:pt>
                <c:pt idx="4">
                  <c:v>0.86799999999999999</c:v>
                </c:pt>
                <c:pt idx="5">
                  <c:v>0.75498522895125597</c:v>
                </c:pt>
              </c:numCache>
            </c:numRef>
          </c:val>
          <c:extLst xmlns:c16r2="http://schemas.microsoft.com/office/drawing/2015/06/chart">
            <c:ext xmlns:c16="http://schemas.microsoft.com/office/drawing/2014/chart" uri="{C3380CC4-5D6E-409C-BE32-E72D297353CC}">
              <c16:uniqueId val="{00000001-0D67-4D3C-9763-0D7FF0C99383}"/>
            </c:ext>
          </c:extLst>
        </c:ser>
        <c:ser>
          <c:idx val="2"/>
          <c:order val="2"/>
          <c:tx>
            <c:strRef>
              <c:f>'Gráfico GM 1_OK_falta'!$D$3</c:f>
              <c:strCache>
                <c:ptCount val="1"/>
                <c:pt idx="0">
                  <c:v>2012</c:v>
                </c:pt>
              </c:strCache>
            </c:strRef>
          </c:tx>
          <c:spPr>
            <a:solidFill>
              <a:schemeClr val="accent1">
                <a:shade val="76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1_OK_falta'!$D$4:$D$9</c:f>
              <c:numCache>
                <c:formatCode>####.0%</c:formatCode>
                <c:ptCount val="6"/>
                <c:pt idx="0">
                  <c:v>0.76556914393226705</c:v>
                </c:pt>
                <c:pt idx="1">
                  <c:v>0.84244562022339808</c:v>
                </c:pt>
                <c:pt idx="2">
                  <c:v>0.76229508196721307</c:v>
                </c:pt>
                <c:pt idx="3">
                  <c:v>0.611353711790393</c:v>
                </c:pt>
                <c:pt idx="4">
                  <c:v>0.8459821428571429</c:v>
                </c:pt>
                <c:pt idx="5">
                  <c:v>0.76556914393226705</c:v>
                </c:pt>
              </c:numCache>
            </c:numRef>
          </c:val>
          <c:extLst xmlns:c16r2="http://schemas.microsoft.com/office/drawing/2015/06/chart">
            <c:ext xmlns:c16="http://schemas.microsoft.com/office/drawing/2014/chart" uri="{C3380CC4-5D6E-409C-BE32-E72D297353CC}">
              <c16:uniqueId val="{00000002-0D67-4D3C-9763-0D7FF0C99383}"/>
            </c:ext>
          </c:extLst>
        </c:ser>
        <c:ser>
          <c:idx val="3"/>
          <c:order val="3"/>
          <c:tx>
            <c:strRef>
              <c:f>'Gráfico GM 1_OK_falta'!$E$3</c:f>
              <c:strCache>
                <c:ptCount val="1"/>
                <c:pt idx="0">
                  <c:v>2013</c:v>
                </c:pt>
              </c:strCache>
            </c:strRef>
          </c:tx>
          <c:spPr>
            <a:solidFill>
              <a:schemeClr val="accent1">
                <a:shade val="92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1_OK_falta'!$E$4:$E$9</c:f>
              <c:numCache>
                <c:formatCode>####.0%</c:formatCode>
                <c:ptCount val="6"/>
                <c:pt idx="0">
                  <c:v>0.78959941198088901</c:v>
                </c:pt>
                <c:pt idx="1">
                  <c:v>0.82917139614074908</c:v>
                </c:pt>
                <c:pt idx="2">
                  <c:v>0.83933002481389574</c:v>
                </c:pt>
                <c:pt idx="3">
                  <c:v>0.64635193133047208</c:v>
                </c:pt>
                <c:pt idx="4">
                  <c:v>0.80911062906724507</c:v>
                </c:pt>
                <c:pt idx="5">
                  <c:v>0.78959941198088901</c:v>
                </c:pt>
              </c:numCache>
            </c:numRef>
          </c:val>
          <c:extLst xmlns:c16r2="http://schemas.microsoft.com/office/drawing/2015/06/chart">
            <c:ext xmlns:c16="http://schemas.microsoft.com/office/drawing/2014/chart" uri="{C3380CC4-5D6E-409C-BE32-E72D297353CC}">
              <c16:uniqueId val="{00000003-0D67-4D3C-9763-0D7FF0C99383}"/>
            </c:ext>
          </c:extLst>
        </c:ser>
        <c:ser>
          <c:idx val="4"/>
          <c:order val="4"/>
          <c:tx>
            <c:strRef>
              <c:f>'Gráfico GM 1_OK_falta'!$F$3</c:f>
              <c:strCache>
                <c:ptCount val="1"/>
                <c:pt idx="0">
                  <c:v>2014</c:v>
                </c:pt>
              </c:strCache>
            </c:strRef>
          </c:tx>
          <c:spPr>
            <a:solidFill>
              <a:schemeClr val="accent1">
                <a:tint val="93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1_OK_falta'!$F$4:$F$9</c:f>
              <c:numCache>
                <c:formatCode>####.0%</c:formatCode>
                <c:ptCount val="6"/>
                <c:pt idx="0">
                  <c:v>0.77518115942028998</c:v>
                </c:pt>
                <c:pt idx="1">
                  <c:v>0.83299999999999996</c:v>
                </c:pt>
                <c:pt idx="2">
                  <c:v>0.79200000000000004</c:v>
                </c:pt>
                <c:pt idx="3">
                  <c:v>0.63</c:v>
                </c:pt>
                <c:pt idx="4">
                  <c:v>0.84599999999999997</c:v>
                </c:pt>
                <c:pt idx="5">
                  <c:v>0.77518115942028998</c:v>
                </c:pt>
              </c:numCache>
            </c:numRef>
          </c:val>
          <c:extLst xmlns:c16r2="http://schemas.microsoft.com/office/drawing/2015/06/chart">
            <c:ext xmlns:c16="http://schemas.microsoft.com/office/drawing/2014/chart" uri="{C3380CC4-5D6E-409C-BE32-E72D297353CC}">
              <c16:uniqueId val="{00000004-0D67-4D3C-9763-0D7FF0C99383}"/>
            </c:ext>
          </c:extLst>
        </c:ser>
        <c:ser>
          <c:idx val="5"/>
          <c:order val="5"/>
          <c:tx>
            <c:strRef>
              <c:f>'Gráfico GM 1_OK_falta'!$G$3</c:f>
              <c:strCache>
                <c:ptCount val="1"/>
                <c:pt idx="0">
                  <c:v>2015</c:v>
                </c:pt>
              </c:strCache>
            </c:strRef>
          </c:tx>
          <c:spPr>
            <a:solidFill>
              <a:schemeClr val="accent1">
                <a:tint val="77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1_OK_falta'!$G$4:$G$9</c:f>
              <c:numCache>
                <c:formatCode>0.0%</c:formatCode>
                <c:ptCount val="6"/>
                <c:pt idx="0">
                  <c:v>0.79254545454545455</c:v>
                </c:pt>
                <c:pt idx="1">
                  <c:v>0.85360360360360366</c:v>
                </c:pt>
                <c:pt idx="2">
                  <c:v>0.79548229548229543</c:v>
                </c:pt>
                <c:pt idx="3">
                  <c:v>0.65818490245971162</c:v>
                </c:pt>
                <c:pt idx="4">
                  <c:v>0.86462882096069871</c:v>
                </c:pt>
                <c:pt idx="5">
                  <c:v>0.79254545454545455</c:v>
                </c:pt>
              </c:numCache>
            </c:numRef>
          </c:val>
          <c:extLst xmlns:c16r2="http://schemas.microsoft.com/office/drawing/2015/06/chart">
            <c:ext xmlns:c16="http://schemas.microsoft.com/office/drawing/2014/chart" uri="{C3380CC4-5D6E-409C-BE32-E72D297353CC}">
              <c16:uniqueId val="{00000005-0D67-4D3C-9763-0D7FF0C99383}"/>
            </c:ext>
          </c:extLst>
        </c:ser>
        <c:ser>
          <c:idx val="6"/>
          <c:order val="6"/>
          <c:tx>
            <c:strRef>
              <c:f>'Gráfico GM 1_OK_falta'!$H$3</c:f>
              <c:strCache>
                <c:ptCount val="1"/>
                <c:pt idx="0">
                  <c:v>2016</c:v>
                </c:pt>
              </c:strCache>
            </c:strRef>
          </c:tx>
          <c:spPr>
            <a:solidFill>
              <a:schemeClr val="accent1">
                <a:tint val="62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1_OK_falta'!$H$4:$H$9</c:f>
              <c:numCache>
                <c:formatCode>0.0%</c:formatCode>
                <c:ptCount val="6"/>
                <c:pt idx="0">
                  <c:v>0.78489326765188838</c:v>
                </c:pt>
                <c:pt idx="1">
                  <c:v>0.84320360970107167</c:v>
                </c:pt>
                <c:pt idx="2">
                  <c:v>0.78580171358629136</c:v>
                </c:pt>
                <c:pt idx="3">
                  <c:v>0.65646258503401356</c:v>
                </c:pt>
                <c:pt idx="4">
                  <c:v>0.84615384615384615</c:v>
                </c:pt>
                <c:pt idx="5">
                  <c:v>0.78489326765188838</c:v>
                </c:pt>
              </c:numCache>
            </c:numRef>
          </c:val>
          <c:extLst xmlns:c16r2="http://schemas.microsoft.com/office/drawing/2015/06/chart">
            <c:ext xmlns:c16="http://schemas.microsoft.com/office/drawing/2014/chart" uri="{C3380CC4-5D6E-409C-BE32-E72D297353CC}">
              <c16:uniqueId val="{00000006-0D67-4D3C-9763-0D7FF0C99383}"/>
            </c:ext>
          </c:extLst>
        </c:ser>
        <c:ser>
          <c:idx val="7"/>
          <c:order val="7"/>
          <c:tx>
            <c:strRef>
              <c:f>'Gráfico GM 1_OK_falta'!$I$3</c:f>
              <c:strCache>
                <c:ptCount val="1"/>
                <c:pt idx="0">
                  <c:v>2017</c:v>
                </c:pt>
              </c:strCache>
            </c:strRef>
          </c:tx>
          <c:spPr>
            <a:solidFill>
              <a:schemeClr val="accent1">
                <a:tint val="4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1_OK_falta'!$A$4:$A$9</c:f>
              <c:strCache>
                <c:ptCount val="6"/>
                <c:pt idx="0">
                  <c:v>Norte</c:v>
                </c:pt>
                <c:pt idx="1">
                  <c:v>Nordeste</c:v>
                </c:pt>
                <c:pt idx="2">
                  <c:v>Sudeste</c:v>
                </c:pt>
                <c:pt idx="3">
                  <c:v>Sul</c:v>
                </c:pt>
                <c:pt idx="4">
                  <c:v>Centro-Oeste</c:v>
                </c:pt>
                <c:pt idx="5">
                  <c:v>Brasil</c:v>
                </c:pt>
              </c:strCache>
            </c:strRef>
          </c:cat>
          <c:val>
            <c:numRef>
              <c:f>'Gráfico GM 1_OK_falta'!$I$4:$I$9</c:f>
              <c:numCache>
                <c:formatCode>0.0%</c:formatCode>
                <c:ptCount val="6"/>
                <c:pt idx="0">
                  <c:v>0.78923766816143492</c:v>
                </c:pt>
                <c:pt idx="1">
                  <c:v>0.81120448179271709</c:v>
                </c:pt>
                <c:pt idx="2">
                  <c:v>0.79902557856272838</c:v>
                </c:pt>
                <c:pt idx="3">
                  <c:v>0.64194373401534521</c:v>
                </c:pt>
                <c:pt idx="4">
                  <c:v>0.82150537634408605</c:v>
                </c:pt>
                <c:pt idx="5">
                  <c:v>0.77064053710760294</c:v>
                </c:pt>
              </c:numCache>
            </c:numRef>
          </c:val>
        </c:ser>
        <c:dLbls>
          <c:dLblPos val="outEnd"/>
          <c:showLegendKey val="0"/>
          <c:showVal val="1"/>
          <c:showCatName val="0"/>
          <c:showSerName val="0"/>
          <c:showPercent val="0"/>
          <c:showBubbleSize val="0"/>
        </c:dLbls>
        <c:gapWidth val="219"/>
        <c:overlap val="-27"/>
        <c:axId val="238434912"/>
        <c:axId val="238435472"/>
      </c:barChart>
      <c:catAx>
        <c:axId val="23843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38435472"/>
        <c:crosses val="autoZero"/>
        <c:auto val="1"/>
        <c:lblAlgn val="ctr"/>
        <c:lblOffset val="100"/>
        <c:noMultiLvlLbl val="0"/>
      </c:catAx>
      <c:valAx>
        <c:axId val="238435472"/>
        <c:scaling>
          <c:orientation val="minMax"/>
        </c:scaling>
        <c:delete val="1"/>
        <c:axPos val="l"/>
        <c:numFmt formatCode="####.0%" sourceLinked="1"/>
        <c:majorTickMark val="none"/>
        <c:minorTickMark val="none"/>
        <c:tickLblPos val="nextTo"/>
        <c:crossAx val="2384349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0"/>
          <c:order val="0"/>
          <c:tx>
            <c:strRef>
              <c:f>'Gráfico GM 2_OK_inserido'!$B$3</c:f>
              <c:strCache>
                <c:ptCount val="1"/>
                <c:pt idx="0">
                  <c:v>Sim, na estrutura do órgão gestor</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2_OK_inserido'!$A$4:$A$12</c:f>
              <c:strCache>
                <c:ptCount val="9"/>
                <c:pt idx="0">
                  <c:v>Proteção Social Básica</c:v>
                </c:pt>
                <c:pt idx="1">
                  <c:v>Proteção Social Especial</c:v>
                </c:pt>
                <c:pt idx="2">
                  <c:v>Gestão de Benefícios Assistenciais (Bolsa Família, BPC, Benefícios Eventuais)</c:v>
                </c:pt>
                <c:pt idx="3">
                  <c:v>Gestão do Cadastro Único e Programa Bolsa Família</c:v>
                </c:pt>
                <c:pt idx="4">
                  <c:v>Gestão do SUAS</c:v>
                </c:pt>
                <c:pt idx="5">
                  <c:v>Vigilância Socioassistencial (Inclusive áreas de monitoramento e avaliação)</c:v>
                </c:pt>
                <c:pt idx="6">
                  <c:v>Gestão do Trabalho</c:v>
                </c:pt>
                <c:pt idx="7">
                  <c:v>Regulação do SUAS</c:v>
                </c:pt>
                <c:pt idx="8">
                  <c:v>Gestão Financeira e Orçamentária</c:v>
                </c:pt>
              </c:strCache>
            </c:strRef>
          </c:cat>
          <c:val>
            <c:numRef>
              <c:f>'Gráfico GM 2_OK_inserido'!$B$4:$B$12</c:f>
              <c:numCache>
                <c:formatCode>0.0%</c:formatCode>
                <c:ptCount val="9"/>
                <c:pt idx="0">
                  <c:v>0.69769551805479946</c:v>
                </c:pt>
                <c:pt idx="1">
                  <c:v>0.41426238432226459</c:v>
                </c:pt>
                <c:pt idx="2">
                  <c:v>0.61132280892759938</c:v>
                </c:pt>
                <c:pt idx="3">
                  <c:v>0.74904735982580295</c:v>
                </c:pt>
                <c:pt idx="4">
                  <c:v>0.61331881691163126</c:v>
                </c:pt>
                <c:pt idx="5">
                  <c:v>0.2926873525675921</c:v>
                </c:pt>
                <c:pt idx="6">
                  <c:v>0.30557067682816186</c:v>
                </c:pt>
                <c:pt idx="7">
                  <c:v>0.37071311921611322</c:v>
                </c:pt>
                <c:pt idx="8">
                  <c:v>0.52694610778443118</c:v>
                </c:pt>
              </c:numCache>
            </c:numRef>
          </c:val>
          <c:extLst xmlns:c16r2="http://schemas.microsoft.com/office/drawing/2015/06/chart">
            <c:ext xmlns:c16="http://schemas.microsoft.com/office/drawing/2014/chart" uri="{C3380CC4-5D6E-409C-BE32-E72D297353CC}">
              <c16:uniqueId val="{00000000-ED65-4D2B-B426-7326B5F341D0}"/>
            </c:ext>
          </c:extLst>
        </c:ser>
        <c:ser>
          <c:idx val="1"/>
          <c:order val="1"/>
          <c:tx>
            <c:strRef>
              <c:f>'Gráfico GM 2_OK_inserido'!$C$3</c:f>
              <c:strCache>
                <c:ptCount val="1"/>
                <c:pt idx="0">
                  <c:v>Sim, de maneira informal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2_OK_inserido'!$A$4:$A$12</c:f>
              <c:strCache>
                <c:ptCount val="9"/>
                <c:pt idx="0">
                  <c:v>Proteção Social Básica</c:v>
                </c:pt>
                <c:pt idx="1">
                  <c:v>Proteção Social Especial</c:v>
                </c:pt>
                <c:pt idx="2">
                  <c:v>Gestão de Benefícios Assistenciais (Bolsa Família, BPC, Benefícios Eventuais)</c:v>
                </c:pt>
                <c:pt idx="3">
                  <c:v>Gestão do Cadastro Único e Programa Bolsa Família</c:v>
                </c:pt>
                <c:pt idx="4">
                  <c:v>Gestão do SUAS</c:v>
                </c:pt>
                <c:pt idx="5">
                  <c:v>Vigilância Socioassistencial (Inclusive áreas de monitoramento e avaliação)</c:v>
                </c:pt>
                <c:pt idx="6">
                  <c:v>Gestão do Trabalho</c:v>
                </c:pt>
                <c:pt idx="7">
                  <c:v>Regulação do SUAS</c:v>
                </c:pt>
                <c:pt idx="8">
                  <c:v>Gestão Financeira e Orçamentária</c:v>
                </c:pt>
              </c:strCache>
            </c:strRef>
          </c:cat>
          <c:val>
            <c:numRef>
              <c:f>'Gráfico GM 2_OK_inserido'!$C$4:$C$12</c:f>
              <c:numCache>
                <c:formatCode>0.0%</c:formatCode>
                <c:ptCount val="9"/>
                <c:pt idx="0">
                  <c:v>0.21248412266376338</c:v>
                </c:pt>
                <c:pt idx="1">
                  <c:v>0.26347305389221559</c:v>
                </c:pt>
                <c:pt idx="2">
                  <c:v>0.27000544365813828</c:v>
                </c:pt>
                <c:pt idx="3">
                  <c:v>0.19397568499364906</c:v>
                </c:pt>
                <c:pt idx="4">
                  <c:v>0.27762656505171474</c:v>
                </c:pt>
                <c:pt idx="5">
                  <c:v>0.37524950099800397</c:v>
                </c:pt>
                <c:pt idx="6">
                  <c:v>0.29468336055162403</c:v>
                </c:pt>
                <c:pt idx="7">
                  <c:v>0.28742514970059879</c:v>
                </c:pt>
                <c:pt idx="8">
                  <c:v>0.29903828706223917</c:v>
                </c:pt>
              </c:numCache>
            </c:numRef>
          </c:val>
          <c:extLst xmlns:c16r2="http://schemas.microsoft.com/office/drawing/2015/06/chart">
            <c:ext xmlns:c16="http://schemas.microsoft.com/office/drawing/2014/chart" uri="{C3380CC4-5D6E-409C-BE32-E72D297353CC}">
              <c16:uniqueId val="{00000001-ED65-4D2B-B426-7326B5F341D0}"/>
            </c:ext>
          </c:extLst>
        </c:ser>
        <c:ser>
          <c:idx val="2"/>
          <c:order val="2"/>
          <c:tx>
            <c:strRef>
              <c:f>'Gráfico GM 2_OK_inserido'!$D$3</c:f>
              <c:strCache>
                <c:ptCount val="1"/>
                <c:pt idx="0">
                  <c:v>Não constituída</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2_OK_inserido'!$A$4:$A$12</c:f>
              <c:strCache>
                <c:ptCount val="9"/>
                <c:pt idx="0">
                  <c:v>Proteção Social Básica</c:v>
                </c:pt>
                <c:pt idx="1">
                  <c:v>Proteção Social Especial</c:v>
                </c:pt>
                <c:pt idx="2">
                  <c:v>Gestão de Benefícios Assistenciais (Bolsa Família, BPC, Benefícios Eventuais)</c:v>
                </c:pt>
                <c:pt idx="3">
                  <c:v>Gestão do Cadastro Único e Programa Bolsa Família</c:v>
                </c:pt>
                <c:pt idx="4">
                  <c:v>Gestão do SUAS</c:v>
                </c:pt>
                <c:pt idx="5">
                  <c:v>Vigilância Socioassistencial (Inclusive áreas de monitoramento e avaliação)</c:v>
                </c:pt>
                <c:pt idx="6">
                  <c:v>Gestão do Trabalho</c:v>
                </c:pt>
                <c:pt idx="7">
                  <c:v>Regulação do SUAS</c:v>
                </c:pt>
                <c:pt idx="8">
                  <c:v>Gestão Financeira e Orçamentária</c:v>
                </c:pt>
              </c:strCache>
            </c:strRef>
          </c:cat>
          <c:val>
            <c:numRef>
              <c:f>'Gráfico GM 2_OK_inserido'!$D$4:$D$12</c:f>
              <c:numCache>
                <c:formatCode>0.0%</c:formatCode>
                <c:ptCount val="9"/>
                <c:pt idx="0">
                  <c:v>8.9820359281437126E-2</c:v>
                </c:pt>
                <c:pt idx="1">
                  <c:v>0.32226456178551988</c:v>
                </c:pt>
                <c:pt idx="2">
                  <c:v>0.11867174741426238</c:v>
                </c:pt>
                <c:pt idx="3">
                  <c:v>5.6976955180547996E-2</c:v>
                </c:pt>
                <c:pt idx="4">
                  <c:v>0.10905461803665396</c:v>
                </c:pt>
                <c:pt idx="5">
                  <c:v>0.33206314643440393</c:v>
                </c:pt>
                <c:pt idx="6">
                  <c:v>0.39974596262021411</c:v>
                </c:pt>
                <c:pt idx="7">
                  <c:v>0.34186173108328799</c:v>
                </c:pt>
                <c:pt idx="8">
                  <c:v>0.1740156051533297</c:v>
                </c:pt>
              </c:numCache>
            </c:numRef>
          </c:val>
          <c:extLst xmlns:c16r2="http://schemas.microsoft.com/office/drawing/2015/06/chart">
            <c:ext xmlns:c16="http://schemas.microsoft.com/office/drawing/2014/chart" uri="{C3380CC4-5D6E-409C-BE32-E72D297353CC}">
              <c16:uniqueId val="{00000002-ED65-4D2B-B426-7326B5F341D0}"/>
            </c:ext>
          </c:extLst>
        </c:ser>
        <c:dLbls>
          <c:dLblPos val="ctr"/>
          <c:showLegendKey val="0"/>
          <c:showVal val="1"/>
          <c:showCatName val="0"/>
          <c:showSerName val="0"/>
          <c:showPercent val="0"/>
          <c:showBubbleSize val="0"/>
        </c:dLbls>
        <c:gapWidth val="150"/>
        <c:overlap val="100"/>
        <c:axId val="238439392"/>
        <c:axId val="238439952"/>
      </c:barChart>
      <c:catAx>
        <c:axId val="238439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38439952"/>
        <c:crosses val="autoZero"/>
        <c:auto val="1"/>
        <c:lblAlgn val="ctr"/>
        <c:lblOffset val="100"/>
        <c:noMultiLvlLbl val="0"/>
      </c:catAx>
      <c:valAx>
        <c:axId val="238439952"/>
        <c:scaling>
          <c:orientation val="minMax"/>
          <c:max val="1"/>
          <c:min val="0"/>
        </c:scaling>
        <c:delete val="1"/>
        <c:axPos val="b"/>
        <c:numFmt formatCode="0.0%" sourceLinked="1"/>
        <c:majorTickMark val="out"/>
        <c:minorTickMark val="none"/>
        <c:tickLblPos val="nextTo"/>
        <c:crossAx val="2384393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2396772145077209"/>
          <c:y val="2.0257826887661142E-2"/>
          <c:w val="0.84178151732220696"/>
          <c:h val="0.91401154275605057"/>
        </c:manualLayout>
      </c:layout>
      <c:barChart>
        <c:barDir val="bar"/>
        <c:grouping val="percentStacked"/>
        <c:varyColors val="0"/>
        <c:ser>
          <c:idx val="0"/>
          <c:order val="0"/>
          <c:tx>
            <c:strRef>
              <c:f>'Gráfico GM 3_OK_inserido'!$A$5</c:f>
              <c:strCache>
                <c:ptCount val="1"/>
                <c:pt idx="0">
                  <c:v>1 ano</c:v>
                </c:pt>
              </c:strCache>
            </c:strRef>
          </c:tx>
          <c:spPr>
            <a:solidFill>
              <a:schemeClr val="accent1">
                <a:shade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'Gráfico GM 3_OK_inserido'!$B$3:$G$4</c:f>
              <c:multiLvlStrCache>
                <c:ptCount val="6"/>
                <c:lvl>
                  <c:pt idx="0">
                    <c:v>Brasil</c:v>
                  </c:pt>
                  <c:pt idx="1">
                    <c:v>Centro-Oeste</c:v>
                  </c:pt>
                  <c:pt idx="2">
                    <c:v>Sul</c:v>
                  </c:pt>
                  <c:pt idx="3">
                    <c:v>Sudeste</c:v>
                  </c:pt>
                  <c:pt idx="4">
                    <c:v>Nordeste</c:v>
                  </c:pt>
                  <c:pt idx="5">
                    <c:v>Norte</c:v>
                  </c:pt>
                </c:lvl>
                <c:lvl>
                  <c:pt idx="0">
                    <c:v>PMAS</c:v>
                  </c:pt>
                </c:lvl>
              </c:multiLvlStrCache>
            </c:multiLvlStrRef>
          </c:cat>
          <c:val>
            <c:numRef>
              <c:f>'Gráfico GM 3_OK_inserido'!$B$5:$G$5</c:f>
              <c:numCache>
                <c:formatCode>0.0%</c:formatCode>
                <c:ptCount val="6"/>
                <c:pt idx="0">
                  <c:v>0.39679829242262538</c:v>
                </c:pt>
                <c:pt idx="1">
                  <c:v>0.35897435897435898</c:v>
                </c:pt>
                <c:pt idx="2">
                  <c:v>0.28793418647166363</c:v>
                </c:pt>
                <c:pt idx="3">
                  <c:v>0.4890566037735849</c:v>
                </c:pt>
                <c:pt idx="4">
                  <c:v>0.39173884077281812</c:v>
                </c:pt>
                <c:pt idx="5">
                  <c:v>0.44800000000000001</c:v>
                </c:pt>
              </c:numCache>
            </c:numRef>
          </c:val>
          <c:extLst xmlns:c16r2="http://schemas.microsoft.com/office/drawing/2015/06/chart">
            <c:ext xmlns:c16="http://schemas.microsoft.com/office/drawing/2014/chart" uri="{C3380CC4-5D6E-409C-BE32-E72D297353CC}">
              <c16:uniqueId val="{00000000-D4B3-4B94-A7A3-43EC556CCE1F}"/>
            </c:ext>
          </c:extLst>
        </c:ser>
        <c:ser>
          <c:idx val="1"/>
          <c:order val="1"/>
          <c:tx>
            <c:strRef>
              <c:f>'Gráfico GM 3_OK_inserido'!$A$6</c:f>
              <c:strCache>
                <c:ptCount val="1"/>
                <c:pt idx="0">
                  <c:v>2 anos</c:v>
                </c:pt>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'Gráfico GM 3_OK_inserido'!$B$3:$G$4</c:f>
              <c:multiLvlStrCache>
                <c:ptCount val="6"/>
                <c:lvl>
                  <c:pt idx="0">
                    <c:v>Brasil</c:v>
                  </c:pt>
                  <c:pt idx="1">
                    <c:v>Centro-Oeste</c:v>
                  </c:pt>
                  <c:pt idx="2">
                    <c:v>Sul</c:v>
                  </c:pt>
                  <c:pt idx="3">
                    <c:v>Sudeste</c:v>
                  </c:pt>
                  <c:pt idx="4">
                    <c:v>Nordeste</c:v>
                  </c:pt>
                  <c:pt idx="5">
                    <c:v>Norte</c:v>
                  </c:pt>
                </c:lvl>
                <c:lvl>
                  <c:pt idx="0">
                    <c:v>PMAS</c:v>
                  </c:pt>
                </c:lvl>
              </c:multiLvlStrCache>
            </c:multiLvlStrRef>
          </c:cat>
          <c:val>
            <c:numRef>
              <c:f>'Gráfico GM 3_OK_inserido'!$B$6:$G$6</c:f>
              <c:numCache>
                <c:formatCode>0.0%</c:formatCode>
                <c:ptCount val="6"/>
                <c:pt idx="0">
                  <c:v>0.13788687299893276</c:v>
                </c:pt>
                <c:pt idx="1">
                  <c:v>0.12051282051282051</c:v>
                </c:pt>
                <c:pt idx="2">
                  <c:v>7.3126142595978064E-2</c:v>
                </c:pt>
                <c:pt idx="3">
                  <c:v>0.19849056603773585</c:v>
                </c:pt>
                <c:pt idx="4">
                  <c:v>0.14323784143904064</c:v>
                </c:pt>
                <c:pt idx="5">
                  <c:v>0.10933333333333334</c:v>
                </c:pt>
              </c:numCache>
            </c:numRef>
          </c:val>
          <c:extLst xmlns:c16r2="http://schemas.microsoft.com/office/drawing/2015/06/chart">
            <c:ext xmlns:c16="http://schemas.microsoft.com/office/drawing/2014/chart" uri="{C3380CC4-5D6E-409C-BE32-E72D297353CC}">
              <c16:uniqueId val="{00000001-D4B3-4B94-A7A3-43EC556CCE1F}"/>
            </c:ext>
          </c:extLst>
        </c:ser>
        <c:ser>
          <c:idx val="2"/>
          <c:order val="2"/>
          <c:tx>
            <c:strRef>
              <c:f>'Gráfico GM 3_OK_inserido'!$A$7</c:f>
              <c:strCache>
                <c:ptCount val="1"/>
                <c:pt idx="0">
                  <c:v>3 anos</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'Gráfico GM 3_OK_inserido'!$B$3:$G$4</c:f>
              <c:multiLvlStrCache>
                <c:ptCount val="6"/>
                <c:lvl>
                  <c:pt idx="0">
                    <c:v>Brasil</c:v>
                  </c:pt>
                  <c:pt idx="1">
                    <c:v>Centro-Oeste</c:v>
                  </c:pt>
                  <c:pt idx="2">
                    <c:v>Sul</c:v>
                  </c:pt>
                  <c:pt idx="3">
                    <c:v>Sudeste</c:v>
                  </c:pt>
                  <c:pt idx="4">
                    <c:v>Nordeste</c:v>
                  </c:pt>
                  <c:pt idx="5">
                    <c:v>Norte</c:v>
                  </c:pt>
                </c:lvl>
                <c:lvl>
                  <c:pt idx="0">
                    <c:v>PMAS</c:v>
                  </c:pt>
                </c:lvl>
              </c:multiLvlStrCache>
            </c:multiLvlStrRef>
          </c:cat>
          <c:val>
            <c:numRef>
              <c:f>'Gráfico GM 3_OK_inserido'!$B$7:$G$7</c:f>
              <c:numCache>
                <c:formatCode>0.0%</c:formatCode>
                <c:ptCount val="6"/>
                <c:pt idx="0">
                  <c:v>5.9551760939167558E-2</c:v>
                </c:pt>
                <c:pt idx="1">
                  <c:v>3.3333333333333333E-2</c:v>
                </c:pt>
                <c:pt idx="2">
                  <c:v>4.2961608775137113E-2</c:v>
                </c:pt>
                <c:pt idx="3">
                  <c:v>5.9622641509433964E-2</c:v>
                </c:pt>
                <c:pt idx="4">
                  <c:v>7.8614257161892076E-2</c:v>
                </c:pt>
                <c:pt idx="5">
                  <c:v>5.8666666666666666E-2</c:v>
                </c:pt>
              </c:numCache>
            </c:numRef>
          </c:val>
          <c:extLst xmlns:c16r2="http://schemas.microsoft.com/office/drawing/2015/06/chart">
            <c:ext xmlns:c16="http://schemas.microsoft.com/office/drawing/2014/chart" uri="{C3380CC4-5D6E-409C-BE32-E72D297353CC}">
              <c16:uniqueId val="{00000002-D4B3-4B94-A7A3-43EC556CCE1F}"/>
            </c:ext>
          </c:extLst>
        </c:ser>
        <c:ser>
          <c:idx val="3"/>
          <c:order val="3"/>
          <c:tx>
            <c:strRef>
              <c:f>'Gráfico GM 3_OK_inserido'!$A$8</c:f>
              <c:strCache>
                <c:ptCount val="1"/>
                <c:pt idx="0">
                  <c:v>4 anos ou mais</c:v>
                </c:pt>
              </c:strCache>
            </c:strRef>
          </c:tx>
          <c:spPr>
            <a:solidFill>
              <a:schemeClr val="accent1">
                <a:tint val="58000"/>
              </a:schemeClr>
            </a:solidFill>
            <a:ln>
              <a:noFill/>
            </a:ln>
            <a:effectLst/>
          </c:spPr>
          <c:invertIfNegative val="0"/>
          <c:dLbls>
            <c:dLbl>
              <c:idx val="0"/>
              <c:layout>
                <c:manualLayout>
                  <c:x val="2.8134553865052963E-2"/>
                  <c:y val="0"/>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D4B3-4B94-A7A3-43EC556CCE1F}"/>
                </c:ext>
                <c:ext xmlns:c15="http://schemas.microsoft.com/office/drawing/2012/chart" uri="{CE6537A1-D6FC-4f65-9D91-7224C49458BB}">
                  <c15:layout/>
                </c:ext>
              </c:extLst>
            </c:dLbl>
            <c:dLbl>
              <c:idx val="1"/>
              <c:layout>
                <c:manualLayout>
                  <c:x val="3.1221938286793312E-2"/>
                  <c:y val="5.276895636664202E-4"/>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6-D4B3-4B94-A7A3-43EC556CCE1F}"/>
                </c:ext>
                <c:ext xmlns:c15="http://schemas.microsoft.com/office/drawing/2012/chart" uri="{CE6537A1-D6FC-4f65-9D91-7224C49458BB}">
                  <c15:layout/>
                </c:ext>
              </c:extLst>
            </c:dLbl>
            <c:dLbl>
              <c:idx val="2"/>
              <c:layout>
                <c:manualLayout>
                  <c:x val="2.8134553865052786E-2"/>
                  <c:y val="6.3543162077114358E-4"/>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7-D4B3-4B94-A7A3-43EC556CCE1F}"/>
                </c:ext>
                <c:ext xmlns:c15="http://schemas.microsoft.com/office/drawing/2012/chart" uri="{CE6537A1-D6FC-4f65-9D91-7224C49458BB}">
                  <c15:layout/>
                </c:ext>
              </c:extLst>
            </c:dLbl>
            <c:dLbl>
              <c:idx val="3"/>
              <c:layout>
                <c:manualLayout>
                  <c:x val="2.821469062922867E-2"/>
                  <c:y val="7.4317367787586706E-4"/>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8-D4B3-4B94-A7A3-43EC556CCE1F}"/>
                </c:ext>
                <c:ext xmlns:c15="http://schemas.microsoft.com/office/drawing/2012/chart" uri="{CE6537A1-D6FC-4f65-9D91-7224C49458BB}">
                  <c15:layout/>
                </c:ext>
              </c:extLst>
            </c:dLbl>
            <c:dLbl>
              <c:idx val="4"/>
              <c:layout>
                <c:manualLayout>
                  <c:x val="2.8134553865052963E-2"/>
                  <c:y val="-1.3139310624845928E-3"/>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9-D4B3-4B94-A7A3-43EC556CCE1F}"/>
                </c:ext>
                <c:ext xmlns:c15="http://schemas.microsoft.com/office/drawing/2012/chart" uri="{CE6537A1-D6FC-4f65-9D91-7224C49458BB}">
                  <c15:layout/>
                </c:ext>
              </c:extLst>
            </c:dLbl>
            <c:dLbl>
              <c:idx val="5"/>
              <c:layout>
                <c:manualLayout>
                  <c:x val="2.935779533744657E-2"/>
                  <c:y val="6.1602934992241315E-3"/>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A-D4B3-4B94-A7A3-43EC556CCE1F}"/>
                </c:ex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 GM 3_OK_inserido'!$B$3:$G$4</c:f>
              <c:multiLvlStrCache>
                <c:ptCount val="6"/>
                <c:lvl>
                  <c:pt idx="0">
                    <c:v>Brasil</c:v>
                  </c:pt>
                  <c:pt idx="1">
                    <c:v>Centro-Oeste</c:v>
                  </c:pt>
                  <c:pt idx="2">
                    <c:v>Sul</c:v>
                  </c:pt>
                  <c:pt idx="3">
                    <c:v>Sudeste</c:v>
                  </c:pt>
                  <c:pt idx="4">
                    <c:v>Nordeste</c:v>
                  </c:pt>
                  <c:pt idx="5">
                    <c:v>Norte</c:v>
                  </c:pt>
                </c:lvl>
                <c:lvl>
                  <c:pt idx="0">
                    <c:v>PMAS</c:v>
                  </c:pt>
                </c:lvl>
              </c:multiLvlStrCache>
            </c:multiLvlStrRef>
          </c:cat>
          <c:val>
            <c:numRef>
              <c:f>'Gráfico GM 3_OK_inserido'!$B$8:$G$8</c:f>
              <c:numCache>
                <c:formatCode>0.0%</c:formatCode>
                <c:ptCount val="6"/>
                <c:pt idx="0">
                  <c:v>0.40576307363927427</c:v>
                </c:pt>
                <c:pt idx="1">
                  <c:v>0.48717948717948717</c:v>
                </c:pt>
                <c:pt idx="2">
                  <c:v>0.59597806215722116</c:v>
                </c:pt>
                <c:pt idx="3">
                  <c:v>0.25283018867924528</c:v>
                </c:pt>
                <c:pt idx="4">
                  <c:v>0.38640906062624919</c:v>
                </c:pt>
                <c:pt idx="5">
                  <c:v>0.38400000000000001</c:v>
                </c:pt>
              </c:numCache>
            </c:numRef>
          </c:val>
          <c:extLst xmlns:c16r2="http://schemas.microsoft.com/office/drawing/2015/06/chart">
            <c:ext xmlns:c16="http://schemas.microsoft.com/office/drawing/2014/chart" uri="{C3380CC4-5D6E-409C-BE32-E72D297353CC}">
              <c16:uniqueId val="{00000003-D4B3-4B94-A7A3-43EC556CCE1F}"/>
            </c:ext>
          </c:extLst>
        </c:ser>
        <c:dLbls>
          <c:dLblPos val="ctr"/>
          <c:showLegendKey val="0"/>
          <c:showVal val="1"/>
          <c:showCatName val="0"/>
          <c:showSerName val="0"/>
          <c:showPercent val="0"/>
          <c:showBubbleSize val="0"/>
        </c:dLbls>
        <c:gapWidth val="150"/>
        <c:overlap val="100"/>
        <c:axId val="238444432"/>
        <c:axId val="238444992"/>
      </c:barChart>
      <c:catAx>
        <c:axId val="23844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38444992"/>
        <c:crosses val="autoZero"/>
        <c:auto val="1"/>
        <c:lblAlgn val="ctr"/>
        <c:lblOffset val="100"/>
        <c:noMultiLvlLbl val="0"/>
      </c:catAx>
      <c:valAx>
        <c:axId val="238444992"/>
        <c:scaling>
          <c:orientation val="minMax"/>
          <c:max val="1.01"/>
          <c:min val="0"/>
        </c:scaling>
        <c:delete val="1"/>
        <c:axPos val="b"/>
        <c:numFmt formatCode="0%" sourceLinked="1"/>
        <c:majorTickMark val="out"/>
        <c:minorTickMark val="none"/>
        <c:tickLblPos val="nextTo"/>
        <c:crossAx val="2384444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0"/>
          <c:order val="0"/>
          <c:tx>
            <c:strRef>
              <c:f>'Gráfico GM 4_Ok_inserido'!$A$4</c:f>
              <c:strCache>
                <c:ptCount val="1"/>
                <c:pt idx="0">
                  <c:v>Não recebe</c:v>
                </c:pt>
              </c:strCache>
            </c:strRef>
          </c:tx>
          <c:spPr>
            <a:solidFill>
              <a:schemeClr val="accent1">
                <a:shade val="58000"/>
              </a:schemeClr>
            </a:solidFill>
            <a:ln>
              <a:noFill/>
            </a:ln>
            <a:effectLst/>
          </c:spPr>
          <c:invertIfNegative val="0"/>
          <c:dLbls>
            <c:dLbl>
              <c:idx val="3"/>
              <c:layout>
                <c:manualLayout>
                  <c:x val="1.171058134671687E-2"/>
                  <c:y val="0"/>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0-D929-4FA2-9873-B2E33C72B56D}"/>
                </c:ex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GM 4_Ok_inserido'!$B$3:$F$3</c:f>
              <c:numCache>
                <c:formatCode>General</c:formatCode>
                <c:ptCount val="5"/>
                <c:pt idx="0">
                  <c:v>2013</c:v>
                </c:pt>
                <c:pt idx="1">
                  <c:v>2014</c:v>
                </c:pt>
                <c:pt idx="2">
                  <c:v>2015</c:v>
                </c:pt>
                <c:pt idx="3">
                  <c:v>2016</c:v>
                </c:pt>
                <c:pt idx="4">
                  <c:v>2017</c:v>
                </c:pt>
              </c:numCache>
            </c:numRef>
          </c:cat>
          <c:val>
            <c:numRef>
              <c:f>'Gráfico GM 4_Ok_inserido'!$B$4:$F$4</c:f>
              <c:numCache>
                <c:formatCode>0.0%</c:formatCode>
                <c:ptCount val="5"/>
                <c:pt idx="0">
                  <c:v>0.27312534209085898</c:v>
                </c:pt>
                <c:pt idx="1">
                  <c:v>0.46593406593406594</c:v>
                </c:pt>
                <c:pt idx="2">
                  <c:v>0.19897959183673469</c:v>
                </c:pt>
                <c:pt idx="3">
                  <c:v>0.27312534209085898</c:v>
                </c:pt>
                <c:pt idx="4">
                  <c:v>0.24587189257847941</c:v>
                </c:pt>
              </c:numCache>
            </c:numRef>
          </c:val>
          <c:extLst xmlns:c16r2="http://schemas.microsoft.com/office/drawing/2015/06/chart">
            <c:ext xmlns:c16="http://schemas.microsoft.com/office/drawing/2014/chart" uri="{C3380CC4-5D6E-409C-BE32-E72D297353CC}">
              <c16:uniqueId val="{00000001-D929-4FA2-9873-B2E33C72B56D}"/>
            </c:ext>
          </c:extLst>
        </c:ser>
        <c:ser>
          <c:idx val="1"/>
          <c:order val="1"/>
          <c:tx>
            <c:strRef>
              <c:f>'Gráfico GM 4_Ok_inserido'!$A$5</c:f>
              <c:strCache>
                <c:ptCount val="1"/>
                <c:pt idx="0">
                  <c:v>Sim, fundo-a-fundo</c:v>
                </c:pt>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GM 4_Ok_inserido'!$B$3:$F$3</c:f>
              <c:numCache>
                <c:formatCode>General</c:formatCode>
                <c:ptCount val="5"/>
                <c:pt idx="0">
                  <c:v>2013</c:v>
                </c:pt>
                <c:pt idx="1">
                  <c:v>2014</c:v>
                </c:pt>
                <c:pt idx="2">
                  <c:v>2015</c:v>
                </c:pt>
                <c:pt idx="3">
                  <c:v>2016</c:v>
                </c:pt>
                <c:pt idx="4">
                  <c:v>2017</c:v>
                </c:pt>
              </c:numCache>
            </c:numRef>
          </c:cat>
          <c:val>
            <c:numRef>
              <c:f>'Gráfico GM 4_Ok_inserido'!$B$5:$F$5</c:f>
              <c:numCache>
                <c:formatCode>0.0%</c:formatCode>
                <c:ptCount val="5"/>
                <c:pt idx="0">
                  <c:v>0.60408684546615576</c:v>
                </c:pt>
                <c:pt idx="1">
                  <c:v>0.45274725274725275</c:v>
                </c:pt>
                <c:pt idx="2">
                  <c:v>0.57738095238095233</c:v>
                </c:pt>
                <c:pt idx="3">
                  <c:v>0.60408684546615499</c:v>
                </c:pt>
                <c:pt idx="4">
                  <c:v>0.63364180729450192</c:v>
                </c:pt>
              </c:numCache>
            </c:numRef>
          </c:val>
          <c:extLst xmlns:c16r2="http://schemas.microsoft.com/office/drawing/2015/06/chart">
            <c:ext xmlns:c16="http://schemas.microsoft.com/office/drawing/2014/chart" uri="{C3380CC4-5D6E-409C-BE32-E72D297353CC}">
              <c16:uniqueId val="{00000002-D929-4FA2-9873-B2E33C72B56D}"/>
            </c:ext>
          </c:extLst>
        </c:ser>
        <c:ser>
          <c:idx val="2"/>
          <c:order val="2"/>
          <c:tx>
            <c:strRef>
              <c:f>'Gráfico GM 4_Ok_inserido'!$A$6</c:f>
              <c:strCache>
                <c:ptCount val="1"/>
                <c:pt idx="0">
                  <c:v>Sim, via convênio</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GM 4_Ok_inserido'!$B$3:$F$3</c:f>
              <c:numCache>
                <c:formatCode>General</c:formatCode>
                <c:ptCount val="5"/>
                <c:pt idx="0">
                  <c:v>2013</c:v>
                </c:pt>
                <c:pt idx="1">
                  <c:v>2014</c:v>
                </c:pt>
                <c:pt idx="2">
                  <c:v>2015</c:v>
                </c:pt>
                <c:pt idx="3">
                  <c:v>2016</c:v>
                </c:pt>
                <c:pt idx="4">
                  <c:v>2017</c:v>
                </c:pt>
              </c:numCache>
            </c:numRef>
          </c:cat>
          <c:val>
            <c:numRef>
              <c:f>'Gráfico GM 4_Ok_inserido'!$B$6:$F$6</c:f>
              <c:numCache>
                <c:formatCode>0.0%</c:formatCode>
                <c:ptCount val="5"/>
                <c:pt idx="0">
                  <c:v>4.5247217661010766E-2</c:v>
                </c:pt>
                <c:pt idx="1">
                  <c:v>2.6373626373626374E-2</c:v>
                </c:pt>
                <c:pt idx="2">
                  <c:v>0.10119047619047619</c:v>
                </c:pt>
                <c:pt idx="3">
                  <c:v>4.5247217661010801E-2</c:v>
                </c:pt>
                <c:pt idx="4">
                  <c:v>3.4113590999818547E-2</c:v>
                </c:pt>
              </c:numCache>
            </c:numRef>
          </c:val>
          <c:extLst xmlns:c16r2="http://schemas.microsoft.com/office/drawing/2015/06/chart">
            <c:ext xmlns:c16="http://schemas.microsoft.com/office/drawing/2014/chart" uri="{C3380CC4-5D6E-409C-BE32-E72D297353CC}">
              <c16:uniqueId val="{00000003-D929-4FA2-9873-B2E33C72B56D}"/>
            </c:ext>
          </c:extLst>
        </c:ser>
        <c:ser>
          <c:idx val="3"/>
          <c:order val="3"/>
          <c:tx>
            <c:strRef>
              <c:f>'Gráfico GM 4_Ok_inserido'!$A$7</c:f>
              <c:strCache>
                <c:ptCount val="1"/>
                <c:pt idx="0">
                  <c:v>Sim, por convênio e fundo-a-fundo</c:v>
                </c:pt>
              </c:strCache>
            </c:strRef>
          </c:tx>
          <c:spPr>
            <a:solidFill>
              <a:schemeClr val="accent1">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'Gráfico GM 4_Ok_inserido'!$B$3:$F$3</c:f>
              <c:numCache>
                <c:formatCode>General</c:formatCode>
                <c:ptCount val="5"/>
                <c:pt idx="0">
                  <c:v>2013</c:v>
                </c:pt>
                <c:pt idx="1">
                  <c:v>2014</c:v>
                </c:pt>
                <c:pt idx="2">
                  <c:v>2015</c:v>
                </c:pt>
                <c:pt idx="3">
                  <c:v>2016</c:v>
                </c:pt>
                <c:pt idx="4">
                  <c:v>2017</c:v>
                </c:pt>
              </c:numCache>
            </c:numRef>
          </c:cat>
          <c:val>
            <c:numRef>
              <c:f>'Gráfico GM 4_Ok_inserido'!$B$7:$F$7</c:f>
              <c:numCache>
                <c:formatCode>0.0%</c:formatCode>
                <c:ptCount val="5"/>
                <c:pt idx="0">
                  <c:v>7.7540594781974087E-2</c:v>
                </c:pt>
                <c:pt idx="1">
                  <c:v>5.4945054945054944E-2</c:v>
                </c:pt>
                <c:pt idx="2">
                  <c:v>0.12244897959183673</c:v>
                </c:pt>
                <c:pt idx="3">
                  <c:v>7.7540594781974101E-2</c:v>
                </c:pt>
                <c:pt idx="4">
                  <c:v>8.6372709127200145E-2</c:v>
                </c:pt>
              </c:numCache>
            </c:numRef>
          </c:val>
          <c:extLst xmlns:c16r2="http://schemas.microsoft.com/office/drawing/2015/06/chart">
            <c:ext xmlns:c16="http://schemas.microsoft.com/office/drawing/2014/chart" uri="{C3380CC4-5D6E-409C-BE32-E72D297353CC}">
              <c16:uniqueId val="{00000005-D929-4FA2-9873-B2E33C72B56D}"/>
            </c:ext>
          </c:extLst>
        </c:ser>
        <c:dLbls>
          <c:dLblPos val="ctr"/>
          <c:showLegendKey val="0"/>
          <c:showVal val="1"/>
          <c:showCatName val="0"/>
          <c:showSerName val="0"/>
          <c:showPercent val="0"/>
          <c:showBubbleSize val="0"/>
        </c:dLbls>
        <c:gapWidth val="150"/>
        <c:overlap val="100"/>
        <c:axId val="239005904"/>
        <c:axId val="239006464"/>
      </c:barChart>
      <c:catAx>
        <c:axId val="239005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39006464"/>
        <c:crosses val="autoZero"/>
        <c:auto val="1"/>
        <c:lblAlgn val="ctr"/>
        <c:lblOffset val="100"/>
        <c:noMultiLvlLbl val="0"/>
      </c:catAx>
      <c:valAx>
        <c:axId val="239006464"/>
        <c:scaling>
          <c:orientation val="minMax"/>
          <c:max val="1"/>
        </c:scaling>
        <c:delete val="1"/>
        <c:axPos val="b"/>
        <c:numFmt formatCode="0.0%" sourceLinked="1"/>
        <c:majorTickMark val="out"/>
        <c:minorTickMark val="none"/>
        <c:tickLblPos val="nextTo"/>
        <c:crossAx val="239005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14504964386754479"/>
          <c:y val="8.5829402585651429E-2"/>
          <c:w val="0.82968583162742437"/>
          <c:h val="0.80459866112701073"/>
        </c:manualLayout>
      </c:layout>
      <c:barChart>
        <c:barDir val="bar"/>
        <c:grouping val="stacked"/>
        <c:varyColors val="0"/>
        <c:ser>
          <c:idx val="0"/>
          <c:order val="0"/>
          <c:tx>
            <c:strRef>
              <c:f>'GM_OK_validar dados_REVISADO'!$B$4</c:f>
              <c:strCache>
                <c:ptCount val="1"/>
                <c:pt idx="0">
                  <c:v>Não</c:v>
                </c:pt>
              </c:strCache>
            </c:strRef>
          </c:tx>
          <c:spPr>
            <a:solidFill>
              <a:schemeClr val="accent1">
                <a:shade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'GM_OK_validar dados_REVISADO'!$A$5:$A$10</c:f>
              <c:strCache>
                <c:ptCount val="6"/>
                <c:pt idx="0">
                  <c:v>Região Norte</c:v>
                </c:pt>
                <c:pt idx="1">
                  <c:v>Região Nordeste</c:v>
                </c:pt>
                <c:pt idx="2">
                  <c:v>Região Sudeste</c:v>
                </c:pt>
                <c:pt idx="3">
                  <c:v>Região Sul</c:v>
                </c:pt>
                <c:pt idx="4">
                  <c:v>Região Centro-Oeste</c:v>
                </c:pt>
                <c:pt idx="5">
                  <c:v>Brasil</c:v>
                </c:pt>
              </c:strCache>
            </c:strRef>
          </c:cat>
          <c:val>
            <c:numRef>
              <c:f>'GM_OK_validar dados_REVISADO'!$B$5:$B$10</c:f>
              <c:numCache>
                <c:formatCode>0.0%</c:formatCode>
                <c:ptCount val="6"/>
                <c:pt idx="0">
                  <c:v>0.8452914798206278</c:v>
                </c:pt>
                <c:pt idx="1">
                  <c:v>0.85994397759103647</c:v>
                </c:pt>
                <c:pt idx="2">
                  <c:v>0.3940316686967113</c:v>
                </c:pt>
                <c:pt idx="3">
                  <c:v>0.53537936913895989</c:v>
                </c:pt>
                <c:pt idx="4">
                  <c:v>0.61505376344086027</c:v>
                </c:pt>
                <c:pt idx="5">
                  <c:v>0.63019415714026494</c:v>
                </c:pt>
              </c:numCache>
            </c:numRef>
          </c:val>
          <c:extLst xmlns:c16r2="http://schemas.microsoft.com/office/drawing/2015/06/chart">
            <c:ext xmlns:c16="http://schemas.microsoft.com/office/drawing/2014/chart" uri="{C3380CC4-5D6E-409C-BE32-E72D297353CC}">
              <c16:uniqueId val="{00000000-9FCC-4714-896A-408618A6BB36}"/>
            </c:ext>
          </c:extLst>
        </c:ser>
        <c:ser>
          <c:idx val="1"/>
          <c:order val="1"/>
          <c:tx>
            <c:strRef>
              <c:f>'GM_OK_validar dados_REVISADO'!$C$4</c:f>
              <c:strCache>
                <c:ptCount val="1"/>
                <c:pt idx="0">
                  <c:v>Sim, com recursos do Fundo Municipal de Assistência Social (FMAS)</c:v>
                </c:pt>
              </c:strCache>
            </c:strRef>
          </c:tx>
          <c:spPr>
            <a:solidFill>
              <a:schemeClr val="accent1">
                <a:shade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'GM_OK_validar dados_REVISADO'!$A$5:$A$10</c:f>
              <c:strCache>
                <c:ptCount val="6"/>
                <c:pt idx="0">
                  <c:v>Região Norte</c:v>
                </c:pt>
                <c:pt idx="1">
                  <c:v>Região Nordeste</c:v>
                </c:pt>
                <c:pt idx="2">
                  <c:v>Região Sudeste</c:v>
                </c:pt>
                <c:pt idx="3">
                  <c:v>Região Sul</c:v>
                </c:pt>
                <c:pt idx="4">
                  <c:v>Região Centro-Oeste</c:v>
                </c:pt>
                <c:pt idx="5">
                  <c:v>Brasil</c:v>
                </c:pt>
              </c:strCache>
            </c:strRef>
          </c:cat>
          <c:val>
            <c:numRef>
              <c:f>'GM_OK_validar dados_REVISADO'!$C$5:$C$10</c:f>
              <c:numCache>
                <c:formatCode>0.0%</c:formatCode>
                <c:ptCount val="6"/>
                <c:pt idx="0">
                  <c:v>4.4843049327354258E-2</c:v>
                </c:pt>
                <c:pt idx="1">
                  <c:v>3.2492997198879554E-2</c:v>
                </c:pt>
                <c:pt idx="2">
                  <c:v>9.9878197320341047E-2</c:v>
                </c:pt>
                <c:pt idx="3">
                  <c:v>7.7578857630008519E-2</c:v>
                </c:pt>
                <c:pt idx="4">
                  <c:v>7.5268817204301078E-2</c:v>
                </c:pt>
                <c:pt idx="5">
                  <c:v>6.6775539829432046E-2</c:v>
                </c:pt>
              </c:numCache>
            </c:numRef>
          </c:val>
          <c:extLst xmlns:c16r2="http://schemas.microsoft.com/office/drawing/2015/06/chart">
            <c:ext xmlns:c16="http://schemas.microsoft.com/office/drawing/2014/chart" uri="{C3380CC4-5D6E-409C-BE32-E72D297353CC}">
              <c16:uniqueId val="{00000001-9FCC-4714-896A-408618A6BB36}"/>
            </c:ext>
          </c:extLst>
        </c:ser>
        <c:ser>
          <c:idx val="2"/>
          <c:order val="2"/>
          <c:tx>
            <c:strRef>
              <c:f>'GM_OK_validar dados_REVISADO'!$D$4</c:f>
              <c:strCache>
                <c:ptCount val="1"/>
                <c:pt idx="0">
                  <c:v>Sim, com recursos de outras fontes</c:v>
                </c:pt>
              </c:strCache>
            </c:strRef>
          </c:tx>
          <c:spPr>
            <a:solidFill>
              <a:schemeClr val="accent1">
                <a:tint val="8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'GM_OK_validar dados_REVISADO'!$A$5:$A$10</c:f>
              <c:strCache>
                <c:ptCount val="6"/>
                <c:pt idx="0">
                  <c:v>Região Norte</c:v>
                </c:pt>
                <c:pt idx="1">
                  <c:v>Região Nordeste</c:v>
                </c:pt>
                <c:pt idx="2">
                  <c:v>Região Sudeste</c:v>
                </c:pt>
                <c:pt idx="3">
                  <c:v>Região Sul</c:v>
                </c:pt>
                <c:pt idx="4">
                  <c:v>Região Centro-Oeste</c:v>
                </c:pt>
                <c:pt idx="5">
                  <c:v>Brasil</c:v>
                </c:pt>
              </c:strCache>
            </c:strRef>
          </c:cat>
          <c:val>
            <c:numRef>
              <c:f>'GM_OK_validar dados_REVISADO'!$D$5:$D$10</c:f>
              <c:numCache>
                <c:formatCode>0.0%</c:formatCode>
                <c:ptCount val="6"/>
                <c:pt idx="0">
                  <c:v>3.1390134529147982E-2</c:v>
                </c:pt>
                <c:pt idx="1">
                  <c:v>3.8095238095238099E-2</c:v>
                </c:pt>
                <c:pt idx="2">
                  <c:v>0.19427527405602923</c:v>
                </c:pt>
                <c:pt idx="3">
                  <c:v>0.14919011082693948</c:v>
                </c:pt>
                <c:pt idx="4">
                  <c:v>0.10967741935483871</c:v>
                </c:pt>
                <c:pt idx="5">
                  <c:v>0.11377245508982035</c:v>
                </c:pt>
              </c:numCache>
            </c:numRef>
          </c:val>
          <c:extLst xmlns:c16r2="http://schemas.microsoft.com/office/drawing/2015/06/chart">
            <c:ext xmlns:c16="http://schemas.microsoft.com/office/drawing/2014/chart" uri="{C3380CC4-5D6E-409C-BE32-E72D297353CC}">
              <c16:uniqueId val="{00000002-9FCC-4714-896A-408618A6BB36}"/>
            </c:ext>
          </c:extLst>
        </c:ser>
        <c:ser>
          <c:idx val="3"/>
          <c:order val="3"/>
          <c:tx>
            <c:strRef>
              <c:f>'GM_OK_validar dados_REVISADO'!$E$4</c:f>
              <c:strCache>
                <c:ptCount val="1"/>
                <c:pt idx="0">
                  <c:v>Sim, com recursos do FMAS e de outras fontes</c:v>
                </c:pt>
              </c:strCache>
            </c:strRef>
          </c:tx>
          <c:spPr>
            <a:solidFill>
              <a:schemeClr val="accent1">
                <a:tint val="58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'GM_OK_validar dados_REVISADO'!$A$5:$A$10</c:f>
              <c:strCache>
                <c:ptCount val="6"/>
                <c:pt idx="0">
                  <c:v>Região Norte</c:v>
                </c:pt>
                <c:pt idx="1">
                  <c:v>Região Nordeste</c:v>
                </c:pt>
                <c:pt idx="2">
                  <c:v>Região Sudeste</c:v>
                </c:pt>
                <c:pt idx="3">
                  <c:v>Região Sul</c:v>
                </c:pt>
                <c:pt idx="4">
                  <c:v>Região Centro-Oeste</c:v>
                </c:pt>
                <c:pt idx="5">
                  <c:v>Brasil</c:v>
                </c:pt>
              </c:strCache>
            </c:strRef>
          </c:cat>
          <c:val>
            <c:numRef>
              <c:f>'GM_OK_validar dados_REVISADO'!$E$5:$E$10</c:f>
              <c:numCache>
                <c:formatCode>0.0%</c:formatCode>
                <c:ptCount val="6"/>
                <c:pt idx="0">
                  <c:v>7.847533632286996E-2</c:v>
                </c:pt>
                <c:pt idx="1">
                  <c:v>6.9467787114845941E-2</c:v>
                </c:pt>
                <c:pt idx="2">
                  <c:v>0.31181485992691838</c:v>
                </c:pt>
                <c:pt idx="3">
                  <c:v>0.23785166240409208</c:v>
                </c:pt>
                <c:pt idx="4">
                  <c:v>0.2</c:v>
                </c:pt>
                <c:pt idx="5">
                  <c:v>0.18925784794048267</c:v>
                </c:pt>
              </c:numCache>
            </c:numRef>
          </c:val>
          <c:extLst xmlns:c16r2="http://schemas.microsoft.com/office/drawing/2015/06/chart">
            <c:ext xmlns:c16="http://schemas.microsoft.com/office/drawing/2014/chart" uri="{C3380CC4-5D6E-409C-BE32-E72D297353CC}">
              <c16:uniqueId val="{00000003-9FCC-4714-896A-408618A6BB36}"/>
            </c:ext>
          </c:extLst>
        </c:ser>
        <c:dLbls>
          <c:dLblPos val="ctr"/>
          <c:showLegendKey val="0"/>
          <c:showVal val="1"/>
          <c:showCatName val="0"/>
          <c:showSerName val="0"/>
          <c:showPercent val="0"/>
          <c:showBubbleSize val="0"/>
        </c:dLbls>
        <c:gapWidth val="150"/>
        <c:overlap val="100"/>
        <c:axId val="239010944"/>
        <c:axId val="239011504"/>
      </c:barChart>
      <c:catAx>
        <c:axId val="239010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39011504"/>
        <c:crosses val="autoZero"/>
        <c:auto val="1"/>
        <c:lblAlgn val="ctr"/>
        <c:lblOffset val="100"/>
        <c:noMultiLvlLbl val="0"/>
      </c:catAx>
      <c:valAx>
        <c:axId val="239011504"/>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390109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clustered"/>
        <c:varyColors val="0"/>
        <c:ser>
          <c:idx val="3"/>
          <c:order val="0"/>
          <c:tx>
            <c:strRef>
              <c:f>'Gráfico GM 7_OK_falta'!$B$4</c:f>
              <c:strCache>
                <c:ptCount val="1"/>
                <c:pt idx="0">
                  <c:v>2013</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7_OK_falta'!$A$5:$A$9</c:f>
              <c:strCache>
                <c:ptCount val="5"/>
                <c:pt idx="0">
                  <c:v>Nenhuma visita</c:v>
                </c:pt>
                <c:pt idx="1">
                  <c:v>Uma visita</c:v>
                </c:pt>
                <c:pt idx="2">
                  <c:v>Duas a três visitas</c:v>
                </c:pt>
                <c:pt idx="3">
                  <c:v>Quatro a seis visitas</c:v>
                </c:pt>
                <c:pt idx="4">
                  <c:v>Mais de seis visitas</c:v>
                </c:pt>
              </c:strCache>
            </c:strRef>
          </c:cat>
          <c:val>
            <c:numRef>
              <c:f>'Gráfico GM 7_OK_falta'!$B$5:$B$9</c:f>
              <c:numCache>
                <c:formatCode>0.0%</c:formatCode>
                <c:ptCount val="5"/>
                <c:pt idx="0">
                  <c:v>0.39966923925027598</c:v>
                </c:pt>
                <c:pt idx="1">
                  <c:v>0.24439544285189299</c:v>
                </c:pt>
                <c:pt idx="2">
                  <c:v>0.24898934215362001</c:v>
                </c:pt>
                <c:pt idx="3">
                  <c:v>7.8647556045571498E-2</c:v>
                </c:pt>
                <c:pt idx="4">
                  <c:v>2.82984196986402E-2</c:v>
                </c:pt>
              </c:numCache>
            </c:numRef>
          </c:val>
          <c:extLst xmlns:c16r2="http://schemas.microsoft.com/office/drawing/2015/06/chart">
            <c:ext xmlns:c16="http://schemas.microsoft.com/office/drawing/2014/chart" uri="{C3380CC4-5D6E-409C-BE32-E72D297353CC}">
              <c16:uniqueId val="{00000000-E7AF-43AF-9C67-5FD8EA1A958D}"/>
            </c:ext>
          </c:extLst>
        </c:ser>
        <c:ser>
          <c:idx val="2"/>
          <c:order val="1"/>
          <c:tx>
            <c:strRef>
              <c:f>'Gráfico GM 7_OK_falta'!$C$4</c:f>
              <c:strCache>
                <c:ptCount val="1"/>
                <c:pt idx="0">
                  <c:v>2014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7_OK_falta'!$A$5:$A$9</c:f>
              <c:strCache>
                <c:ptCount val="5"/>
                <c:pt idx="0">
                  <c:v>Nenhuma visita</c:v>
                </c:pt>
                <c:pt idx="1">
                  <c:v>Uma visita</c:v>
                </c:pt>
                <c:pt idx="2">
                  <c:v>Duas a três visitas</c:v>
                </c:pt>
                <c:pt idx="3">
                  <c:v>Quatro a seis visitas</c:v>
                </c:pt>
                <c:pt idx="4">
                  <c:v>Mais de seis visitas</c:v>
                </c:pt>
              </c:strCache>
            </c:strRef>
          </c:cat>
          <c:val>
            <c:numRef>
              <c:f>'Gráfico GM 7_OK_falta'!$C$5:$C$9</c:f>
              <c:numCache>
                <c:formatCode>0.0%</c:formatCode>
                <c:ptCount val="5"/>
                <c:pt idx="0">
                  <c:v>0.40887681159420303</c:v>
                </c:pt>
                <c:pt idx="1">
                  <c:v>0.233333333333333</c:v>
                </c:pt>
                <c:pt idx="2">
                  <c:v>0.26521739130434802</c:v>
                </c:pt>
                <c:pt idx="3">
                  <c:v>6.9202898550724604E-2</c:v>
                </c:pt>
                <c:pt idx="4">
                  <c:v>2.3369565217391301E-2</c:v>
                </c:pt>
              </c:numCache>
            </c:numRef>
          </c:val>
          <c:extLst xmlns:c16r2="http://schemas.microsoft.com/office/drawing/2015/06/chart">
            <c:ext xmlns:c16="http://schemas.microsoft.com/office/drawing/2014/chart" uri="{C3380CC4-5D6E-409C-BE32-E72D297353CC}">
              <c16:uniqueId val="{00000001-E7AF-43AF-9C67-5FD8EA1A958D}"/>
            </c:ext>
          </c:extLst>
        </c:ser>
        <c:ser>
          <c:idx val="1"/>
          <c:order val="2"/>
          <c:tx>
            <c:strRef>
              <c:f>'Gráfico GM 7_OK_falta'!$D$4</c:f>
              <c:strCache>
                <c:ptCount val="1"/>
                <c:pt idx="0">
                  <c:v>2015</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7_OK_falta'!$A$5:$A$9</c:f>
              <c:strCache>
                <c:ptCount val="5"/>
                <c:pt idx="0">
                  <c:v>Nenhuma visita</c:v>
                </c:pt>
                <c:pt idx="1">
                  <c:v>Uma visita</c:v>
                </c:pt>
                <c:pt idx="2">
                  <c:v>Duas a três visitas</c:v>
                </c:pt>
                <c:pt idx="3">
                  <c:v>Quatro a seis visitas</c:v>
                </c:pt>
                <c:pt idx="4">
                  <c:v>Mais de seis visitas</c:v>
                </c:pt>
              </c:strCache>
            </c:strRef>
          </c:cat>
          <c:val>
            <c:numRef>
              <c:f>'Gráfico GM 7_OK_falta'!$D$5:$D$9</c:f>
              <c:numCache>
                <c:formatCode>0.0%</c:formatCode>
                <c:ptCount val="5"/>
                <c:pt idx="0">
                  <c:v>0.46272727272727299</c:v>
                </c:pt>
                <c:pt idx="1">
                  <c:v>0.22436363636363599</c:v>
                </c:pt>
                <c:pt idx="2">
                  <c:v>0.23236363636363599</c:v>
                </c:pt>
                <c:pt idx="3">
                  <c:v>6.5272727272727302E-2</c:v>
                </c:pt>
                <c:pt idx="4">
                  <c:v>1.5272727272727301E-2</c:v>
                </c:pt>
              </c:numCache>
            </c:numRef>
          </c:val>
          <c:extLst xmlns:c16r2="http://schemas.microsoft.com/office/drawing/2015/06/chart">
            <c:ext xmlns:c16="http://schemas.microsoft.com/office/drawing/2014/chart" uri="{C3380CC4-5D6E-409C-BE32-E72D297353CC}">
              <c16:uniqueId val="{00000002-E7AF-43AF-9C67-5FD8EA1A958D}"/>
            </c:ext>
          </c:extLst>
        </c:ser>
        <c:ser>
          <c:idx val="0"/>
          <c:order val="3"/>
          <c:tx>
            <c:strRef>
              <c:f>'Gráfico GM 7_OK_falta'!$E$4</c:f>
              <c:strCache>
                <c:ptCount val="1"/>
                <c:pt idx="0">
                  <c:v>2016</c:v>
                </c:pt>
              </c:strCache>
            </c:strRef>
          </c:tx>
          <c:spPr>
            <a:solidFill>
              <a:schemeClr val="accent1">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7_OK_falta'!$A$5:$A$9</c:f>
              <c:strCache>
                <c:ptCount val="5"/>
                <c:pt idx="0">
                  <c:v>Nenhuma visita</c:v>
                </c:pt>
                <c:pt idx="1">
                  <c:v>Uma visita</c:v>
                </c:pt>
                <c:pt idx="2">
                  <c:v>Duas a três visitas</c:v>
                </c:pt>
                <c:pt idx="3">
                  <c:v>Quatro a seis visitas</c:v>
                </c:pt>
                <c:pt idx="4">
                  <c:v>Mais de seis visitas</c:v>
                </c:pt>
              </c:strCache>
            </c:strRef>
          </c:cat>
          <c:val>
            <c:numRef>
              <c:f>'Gráfico GM 7_OK_falta'!$E$5:$E$9</c:f>
              <c:numCache>
                <c:formatCode>0.0%</c:formatCode>
                <c:ptCount val="5"/>
                <c:pt idx="0">
                  <c:v>0.48221127531472402</c:v>
                </c:pt>
                <c:pt idx="1">
                  <c:v>0.22240467068053299</c:v>
                </c:pt>
                <c:pt idx="2">
                  <c:v>0.207808794015691</c:v>
                </c:pt>
                <c:pt idx="3">
                  <c:v>6.3309615033753E-2</c:v>
                </c:pt>
                <c:pt idx="4">
                  <c:v>2.4265644955300099E-2</c:v>
                </c:pt>
              </c:numCache>
            </c:numRef>
          </c:val>
          <c:extLst xmlns:c16r2="http://schemas.microsoft.com/office/drawing/2015/06/chart">
            <c:ext xmlns:c16="http://schemas.microsoft.com/office/drawing/2014/chart" uri="{C3380CC4-5D6E-409C-BE32-E72D297353CC}">
              <c16:uniqueId val="{00000003-E7AF-43AF-9C67-5FD8EA1A958D}"/>
            </c:ext>
          </c:extLst>
        </c:ser>
        <c:ser>
          <c:idx val="4"/>
          <c:order val="4"/>
          <c:tx>
            <c:strRef>
              <c:f>'Gráfico GM 7_OK_falta'!$F$4</c:f>
              <c:strCache>
                <c:ptCount val="1"/>
                <c:pt idx="0">
                  <c:v>2017</c:v>
                </c:pt>
              </c:strCache>
            </c:strRef>
          </c:tx>
          <c:spPr>
            <a:solidFill>
              <a:schemeClr val="accent1">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7_OK_falta'!$A$5:$A$9</c:f>
              <c:strCache>
                <c:ptCount val="5"/>
                <c:pt idx="0">
                  <c:v>Nenhuma visita</c:v>
                </c:pt>
                <c:pt idx="1">
                  <c:v>Uma visita</c:v>
                </c:pt>
                <c:pt idx="2">
                  <c:v>Duas a três visitas</c:v>
                </c:pt>
                <c:pt idx="3">
                  <c:v>Quatro a seis visitas</c:v>
                </c:pt>
                <c:pt idx="4">
                  <c:v>Mais de seis visitas</c:v>
                </c:pt>
              </c:strCache>
            </c:strRef>
          </c:cat>
          <c:val>
            <c:numRef>
              <c:f>'Gráfico GM 7_OK_falta'!$F$5:$F$9</c:f>
              <c:numCache>
                <c:formatCode>0.0%</c:formatCode>
                <c:ptCount val="5"/>
                <c:pt idx="0">
                  <c:v>0.50272232304900177</c:v>
                </c:pt>
                <c:pt idx="1">
                  <c:v>0.23139745916515425</c:v>
                </c:pt>
                <c:pt idx="2">
                  <c:v>0.19927404718693284</c:v>
                </c:pt>
                <c:pt idx="3">
                  <c:v>4.8094373865698731E-2</c:v>
                </c:pt>
                <c:pt idx="4">
                  <c:v>1.8511796733212342E-2</c:v>
                </c:pt>
              </c:numCache>
            </c:numRef>
          </c:val>
        </c:ser>
        <c:dLbls>
          <c:dLblPos val="outEnd"/>
          <c:showLegendKey val="0"/>
          <c:showVal val="1"/>
          <c:showCatName val="0"/>
          <c:showSerName val="0"/>
          <c:showPercent val="0"/>
          <c:showBubbleSize val="0"/>
        </c:dLbls>
        <c:gapWidth val="182"/>
        <c:axId val="239016544"/>
        <c:axId val="239017104"/>
      </c:barChart>
      <c:catAx>
        <c:axId val="239016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39017104"/>
        <c:crosses val="autoZero"/>
        <c:auto val="1"/>
        <c:lblAlgn val="ctr"/>
        <c:lblOffset val="100"/>
        <c:noMultiLvlLbl val="0"/>
      </c:catAx>
      <c:valAx>
        <c:axId val="239017104"/>
        <c:scaling>
          <c:orientation val="minMax"/>
        </c:scaling>
        <c:delete val="1"/>
        <c:axPos val="b"/>
        <c:numFmt formatCode="0.0%" sourceLinked="1"/>
        <c:majorTickMark val="none"/>
        <c:minorTickMark val="none"/>
        <c:tickLblPos val="nextTo"/>
        <c:crossAx val="2390165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clustered"/>
        <c:varyColors val="0"/>
        <c:ser>
          <c:idx val="5"/>
          <c:order val="0"/>
          <c:tx>
            <c:strRef>
              <c:f>'Gráfico GM 8_FALTA'!$B$4</c:f>
              <c:strCache>
                <c:ptCount val="1"/>
                <c:pt idx="0">
                  <c:v> Norte</c:v>
                </c:pt>
              </c:strCache>
            </c:strRef>
          </c:tx>
          <c:spPr>
            <a:solidFill>
              <a:schemeClr val="accent1">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8_FALTA'!$A$5:$A$11</c:f>
              <c:strCache>
                <c:ptCount val="7"/>
                <c:pt idx="0">
                  <c:v>Capacitações presenciais</c:v>
                </c:pt>
                <c:pt idx="1">
                  <c:v>Assessoramento técnico à distância</c:v>
                </c:pt>
                <c:pt idx="2">
                  <c:v>Assessoramento técnico de forma presencial no município</c:v>
                </c:pt>
                <c:pt idx="3">
                  <c:v>Elaboração, pelo Estado, de normativas e instruções operacionais para orientação dos municípios</c:v>
                </c:pt>
                <c:pt idx="4">
                  <c:v>Produção e distribuição de material técnico</c:v>
                </c:pt>
                <c:pt idx="5">
                  <c:v>Capacitações à distância</c:v>
                </c:pt>
                <c:pt idx="6">
                  <c:v>Outras formas</c:v>
                </c:pt>
              </c:strCache>
            </c:strRef>
          </c:cat>
          <c:val>
            <c:numRef>
              <c:f>'Gráfico GM 8_FALTA'!$F$5:$F$11</c:f>
              <c:numCache>
                <c:formatCode>0.0%</c:formatCode>
                <c:ptCount val="7"/>
                <c:pt idx="0">
                  <c:v>0.89677419354838706</c:v>
                </c:pt>
                <c:pt idx="1">
                  <c:v>0.76774193548387104</c:v>
                </c:pt>
                <c:pt idx="2">
                  <c:v>0.238709677419354</c:v>
                </c:pt>
                <c:pt idx="3">
                  <c:v>0.39354838709677398</c:v>
                </c:pt>
                <c:pt idx="4">
                  <c:v>0.29462365591397799</c:v>
                </c:pt>
                <c:pt idx="5">
                  <c:v>0.174193548387096</c:v>
                </c:pt>
                <c:pt idx="6">
                  <c:v>4.3010752688171998E-2</c:v>
                </c:pt>
              </c:numCache>
            </c:numRef>
          </c:val>
          <c:extLst xmlns:c16r2="http://schemas.microsoft.com/office/drawing/2015/06/chart">
            <c:ext xmlns:c16="http://schemas.microsoft.com/office/drawing/2014/chart" uri="{C3380CC4-5D6E-409C-BE32-E72D297353CC}">
              <c16:uniqueId val="{00000000-96DA-4AC0-8D2B-5D28F818E4BD}"/>
            </c:ext>
          </c:extLst>
        </c:ser>
        <c:ser>
          <c:idx val="4"/>
          <c:order val="1"/>
          <c:tx>
            <c:strRef>
              <c:f>'Gráfico GM 8_FALTA'!$C$4</c:f>
              <c:strCache>
                <c:ptCount val="1"/>
                <c:pt idx="0">
                  <c:v>Nordeste</c:v>
                </c:pt>
              </c:strCache>
            </c:strRef>
          </c:tx>
          <c:spPr>
            <a:solidFill>
              <a:schemeClr val="accent1">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8_FALTA'!$A$5:$A$11</c:f>
              <c:strCache>
                <c:ptCount val="7"/>
                <c:pt idx="0">
                  <c:v>Capacitações presenciais</c:v>
                </c:pt>
                <c:pt idx="1">
                  <c:v>Assessoramento técnico à distância</c:v>
                </c:pt>
                <c:pt idx="2">
                  <c:v>Assessoramento técnico de forma presencial no município</c:v>
                </c:pt>
                <c:pt idx="3">
                  <c:v>Elaboração, pelo Estado, de normativas e instruções operacionais para orientação dos municípios</c:v>
                </c:pt>
                <c:pt idx="4">
                  <c:v>Produção e distribuição de material técnico</c:v>
                </c:pt>
                <c:pt idx="5">
                  <c:v>Capacitações à distância</c:v>
                </c:pt>
                <c:pt idx="6">
                  <c:v>Outras formas</c:v>
                </c:pt>
              </c:strCache>
            </c:strRef>
          </c:cat>
          <c:val>
            <c:numRef>
              <c:f>'Gráfico GM 8_FALTA'!$C$5:$C$11</c:f>
              <c:numCache>
                <c:formatCode>0.0%</c:formatCode>
                <c:ptCount val="7"/>
                <c:pt idx="0">
                  <c:v>0.84033613445378097</c:v>
                </c:pt>
                <c:pt idx="1">
                  <c:v>0.64593837535013998</c:v>
                </c:pt>
                <c:pt idx="2">
                  <c:v>0.29411764705882298</c:v>
                </c:pt>
                <c:pt idx="3">
                  <c:v>0.35462184873949498</c:v>
                </c:pt>
                <c:pt idx="4">
                  <c:v>0.32156862745098003</c:v>
                </c:pt>
                <c:pt idx="5">
                  <c:v>0.211204481792717</c:v>
                </c:pt>
                <c:pt idx="6">
                  <c:v>7.8991596638655501E-2</c:v>
                </c:pt>
              </c:numCache>
            </c:numRef>
          </c:val>
          <c:extLst xmlns:c16r2="http://schemas.microsoft.com/office/drawing/2015/06/chart">
            <c:ext xmlns:c16="http://schemas.microsoft.com/office/drawing/2014/chart" uri="{C3380CC4-5D6E-409C-BE32-E72D297353CC}">
              <c16:uniqueId val="{00000001-96DA-4AC0-8D2B-5D28F818E4BD}"/>
            </c:ext>
          </c:extLst>
        </c:ser>
        <c:ser>
          <c:idx val="3"/>
          <c:order val="2"/>
          <c:tx>
            <c:strRef>
              <c:f>'Gráfico GM 8_FALTA'!$D$4</c:f>
              <c:strCache>
                <c:ptCount val="1"/>
                <c:pt idx="0">
                  <c:v>Sudeste</c:v>
                </c:pt>
              </c:strCache>
            </c:strRef>
          </c:tx>
          <c:spPr>
            <a:solidFill>
              <a:schemeClr val="accent1">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8_FALTA'!$A$5:$A$11</c:f>
              <c:strCache>
                <c:ptCount val="7"/>
                <c:pt idx="0">
                  <c:v>Capacitações presenciais</c:v>
                </c:pt>
                <c:pt idx="1">
                  <c:v>Assessoramento técnico à distância</c:v>
                </c:pt>
                <c:pt idx="2">
                  <c:v>Assessoramento técnico de forma presencial no município</c:v>
                </c:pt>
                <c:pt idx="3">
                  <c:v>Elaboração, pelo Estado, de normativas e instruções operacionais para orientação dos municípios</c:v>
                </c:pt>
                <c:pt idx="4">
                  <c:v>Produção e distribuição de material técnico</c:v>
                </c:pt>
                <c:pt idx="5">
                  <c:v>Capacitações à distância</c:v>
                </c:pt>
                <c:pt idx="6">
                  <c:v>Outras formas</c:v>
                </c:pt>
              </c:strCache>
            </c:strRef>
          </c:cat>
          <c:val>
            <c:numRef>
              <c:f>'Gráfico GM 8_FALTA'!$D$5:$D$11</c:f>
              <c:numCache>
                <c:formatCode>0.0%</c:formatCode>
                <c:ptCount val="7"/>
                <c:pt idx="0">
                  <c:v>0.86906211936662603</c:v>
                </c:pt>
                <c:pt idx="1">
                  <c:v>0.74482338611449395</c:v>
                </c:pt>
                <c:pt idx="2">
                  <c:v>0.36601705237515197</c:v>
                </c:pt>
                <c:pt idx="3">
                  <c:v>0.44701583434835501</c:v>
                </c:pt>
                <c:pt idx="4">
                  <c:v>0.43300852618757601</c:v>
                </c:pt>
                <c:pt idx="5">
                  <c:v>0.483556638246041</c:v>
                </c:pt>
                <c:pt idx="6">
                  <c:v>4.7503045066991503E-2</c:v>
                </c:pt>
              </c:numCache>
            </c:numRef>
          </c:val>
          <c:extLst xmlns:c16r2="http://schemas.microsoft.com/office/drawing/2015/06/chart">
            <c:ext xmlns:c16="http://schemas.microsoft.com/office/drawing/2014/chart" uri="{C3380CC4-5D6E-409C-BE32-E72D297353CC}">
              <c16:uniqueId val="{00000002-96DA-4AC0-8D2B-5D28F818E4BD}"/>
            </c:ext>
          </c:extLst>
        </c:ser>
        <c:ser>
          <c:idx val="2"/>
          <c:order val="3"/>
          <c:tx>
            <c:strRef>
              <c:f>'Gráfico GM 8_FALTA'!$E$4</c:f>
              <c:strCache>
                <c:ptCount val="1"/>
                <c:pt idx="0">
                  <c:v>Sul</c:v>
                </c:pt>
              </c:strCache>
            </c:strRef>
          </c:tx>
          <c:spPr>
            <a:solidFill>
              <a:schemeClr val="accent1">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8_FALTA'!$A$5:$A$11</c:f>
              <c:strCache>
                <c:ptCount val="7"/>
                <c:pt idx="0">
                  <c:v>Capacitações presenciais</c:v>
                </c:pt>
                <c:pt idx="1">
                  <c:v>Assessoramento técnico à distância</c:v>
                </c:pt>
                <c:pt idx="2">
                  <c:v>Assessoramento técnico de forma presencial no município</c:v>
                </c:pt>
                <c:pt idx="3">
                  <c:v>Elaboração, pelo Estado, de normativas e instruções operacionais para orientação dos municípios</c:v>
                </c:pt>
                <c:pt idx="4">
                  <c:v>Produção e distribuição de material técnico</c:v>
                </c:pt>
                <c:pt idx="5">
                  <c:v>Capacitações à distância</c:v>
                </c:pt>
                <c:pt idx="6">
                  <c:v>Outras formas</c:v>
                </c:pt>
              </c:strCache>
            </c:strRef>
          </c:cat>
          <c:val>
            <c:numRef>
              <c:f>'Gráfico GM 8_FALTA'!$E$5:$E$11</c:f>
              <c:numCache>
                <c:formatCode>0.0%</c:formatCode>
                <c:ptCount val="7"/>
                <c:pt idx="0">
                  <c:v>0.74595055413469702</c:v>
                </c:pt>
                <c:pt idx="1">
                  <c:v>0.72463768115941996</c:v>
                </c:pt>
                <c:pt idx="2">
                  <c:v>0.514919011082693</c:v>
                </c:pt>
                <c:pt idx="3">
                  <c:v>0.45012787723785103</c:v>
                </c:pt>
                <c:pt idx="4">
                  <c:v>0.46462063086104</c:v>
                </c:pt>
                <c:pt idx="5">
                  <c:v>0.36317135549872098</c:v>
                </c:pt>
                <c:pt idx="6">
                  <c:v>7.7578857630008505E-2</c:v>
                </c:pt>
              </c:numCache>
            </c:numRef>
          </c:val>
          <c:extLst xmlns:c16r2="http://schemas.microsoft.com/office/drawing/2015/06/chart">
            <c:ext xmlns:c16="http://schemas.microsoft.com/office/drawing/2014/chart" uri="{C3380CC4-5D6E-409C-BE32-E72D297353CC}">
              <c16:uniqueId val="{00000003-96DA-4AC0-8D2B-5D28F818E4BD}"/>
            </c:ext>
          </c:extLst>
        </c:ser>
        <c:ser>
          <c:idx val="1"/>
          <c:order val="4"/>
          <c:tx>
            <c:strRef>
              <c:f>'Gráfico GM 8_FALTA'!$F$4</c:f>
              <c:strCache>
                <c:ptCount val="1"/>
                <c:pt idx="0">
                  <c:v>Centro-Oeste</c:v>
                </c:pt>
              </c:strCache>
            </c:strRef>
          </c:tx>
          <c:spPr>
            <a:solidFill>
              <a:schemeClr val="accent1">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8_FALTA'!$A$5:$A$11</c:f>
              <c:strCache>
                <c:ptCount val="7"/>
                <c:pt idx="0">
                  <c:v>Capacitações presenciais</c:v>
                </c:pt>
                <c:pt idx="1">
                  <c:v>Assessoramento técnico à distância</c:v>
                </c:pt>
                <c:pt idx="2">
                  <c:v>Assessoramento técnico de forma presencial no município</c:v>
                </c:pt>
                <c:pt idx="3">
                  <c:v>Elaboração, pelo Estado, de normativas e instruções operacionais para orientação dos municípios</c:v>
                </c:pt>
                <c:pt idx="4">
                  <c:v>Produção e distribuição de material técnico</c:v>
                </c:pt>
                <c:pt idx="5">
                  <c:v>Capacitações à distância</c:v>
                </c:pt>
                <c:pt idx="6">
                  <c:v>Outras formas</c:v>
                </c:pt>
              </c:strCache>
            </c:strRef>
          </c:cat>
          <c:val>
            <c:numRef>
              <c:f>'Gráfico GM 8_FALTA'!#REF!</c:f>
              <c:numCache>
                <c:formatCode>General</c:formatCode>
                <c:ptCount val="1"/>
                <c:pt idx="0">
                  <c:v>1</c:v>
                </c:pt>
              </c:numCache>
            </c:numRef>
          </c:val>
          <c:extLst xmlns:c16r2="http://schemas.microsoft.com/office/drawing/2015/06/chart">
            <c:ext xmlns:c16="http://schemas.microsoft.com/office/drawing/2014/chart" uri="{C3380CC4-5D6E-409C-BE32-E72D297353CC}">
              <c16:uniqueId val="{00000004-96DA-4AC0-8D2B-5D28F818E4BD}"/>
            </c:ext>
          </c:extLst>
        </c:ser>
        <c:ser>
          <c:idx val="0"/>
          <c:order val="5"/>
          <c:tx>
            <c:strRef>
              <c:f>'Gráfico GM 8_FALTA'!$G$4</c:f>
              <c:strCache>
                <c:ptCount val="1"/>
                <c:pt idx="0">
                  <c:v>Brasil</c:v>
                </c:pt>
              </c:strCache>
            </c:strRef>
          </c:tx>
          <c:spPr>
            <a:solidFill>
              <a:schemeClr val="accent1">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8_FALTA'!$A$5:$A$11</c:f>
              <c:strCache>
                <c:ptCount val="7"/>
                <c:pt idx="0">
                  <c:v>Capacitações presenciais</c:v>
                </c:pt>
                <c:pt idx="1">
                  <c:v>Assessoramento técnico à distância</c:v>
                </c:pt>
                <c:pt idx="2">
                  <c:v>Assessoramento técnico de forma presencial no município</c:v>
                </c:pt>
                <c:pt idx="3">
                  <c:v>Elaboração, pelo Estado, de normativas e instruções operacionais para orientação dos municípios</c:v>
                </c:pt>
                <c:pt idx="4">
                  <c:v>Produção e distribuição de material técnico</c:v>
                </c:pt>
                <c:pt idx="5">
                  <c:v>Capacitações à distância</c:v>
                </c:pt>
                <c:pt idx="6">
                  <c:v>Outras formas</c:v>
                </c:pt>
              </c:strCache>
            </c:strRef>
          </c:cat>
          <c:val>
            <c:numRef>
              <c:f>'Gráfico GM 8_FALTA'!$G$5:$G$11</c:f>
              <c:numCache>
                <c:formatCode>0.0%</c:formatCode>
                <c:ptCount val="7"/>
                <c:pt idx="0">
                  <c:v>0.83578297949555402</c:v>
                </c:pt>
                <c:pt idx="1">
                  <c:v>0.70676828161858096</c:v>
                </c:pt>
                <c:pt idx="2">
                  <c:v>0.38250771184902899</c:v>
                </c:pt>
                <c:pt idx="3">
                  <c:v>0.3667214012041598</c:v>
                </c:pt>
                <c:pt idx="4">
                  <c:v>0.37851569588096501</c:v>
                </c:pt>
                <c:pt idx="5">
                  <c:v>0.319542732716385</c:v>
                </c:pt>
                <c:pt idx="6">
                  <c:v>6.2783523861368207E-2</c:v>
                </c:pt>
              </c:numCache>
            </c:numRef>
          </c:val>
          <c:extLst xmlns:c16r2="http://schemas.microsoft.com/office/drawing/2015/06/chart">
            <c:ext xmlns:c16="http://schemas.microsoft.com/office/drawing/2014/chart" uri="{C3380CC4-5D6E-409C-BE32-E72D297353CC}">
              <c16:uniqueId val="{00000005-96DA-4AC0-8D2B-5D28F818E4BD}"/>
            </c:ext>
          </c:extLst>
        </c:ser>
        <c:dLbls>
          <c:dLblPos val="outEnd"/>
          <c:showLegendKey val="0"/>
          <c:showVal val="1"/>
          <c:showCatName val="0"/>
          <c:showSerName val="0"/>
          <c:showPercent val="0"/>
          <c:showBubbleSize val="0"/>
        </c:dLbls>
        <c:gapWidth val="182"/>
        <c:axId val="202070864"/>
        <c:axId val="202071424"/>
      </c:barChart>
      <c:catAx>
        <c:axId val="202070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02071424"/>
        <c:crosses val="autoZero"/>
        <c:auto val="1"/>
        <c:lblAlgn val="ctr"/>
        <c:lblOffset val="100"/>
        <c:noMultiLvlLbl val="0"/>
      </c:catAx>
      <c:valAx>
        <c:axId val="202071424"/>
        <c:scaling>
          <c:orientation val="minMax"/>
        </c:scaling>
        <c:delete val="1"/>
        <c:axPos val="b"/>
        <c:numFmt formatCode="0.0%" sourceLinked="1"/>
        <c:majorTickMark val="none"/>
        <c:minorTickMark val="none"/>
        <c:tickLblPos val="nextTo"/>
        <c:crossAx val="2020708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percentStacked"/>
        <c:varyColors val="0"/>
        <c:ser>
          <c:idx val="0"/>
          <c:order val="0"/>
          <c:tx>
            <c:strRef>
              <c:f>'Gráfico GM 9_OK_falta_REVISADO'!$A$5</c:f>
              <c:strCache>
                <c:ptCount val="1"/>
                <c:pt idx="0">
                  <c:v>Nenhuma</c:v>
                </c:pt>
              </c:strCache>
            </c:strRef>
          </c:tx>
          <c:spPr>
            <a:solidFill>
              <a:schemeClr val="accent1">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9_OK_falta_REVISADO'!$B$4:$G$4</c:f>
              <c:strCache>
                <c:ptCount val="6"/>
                <c:pt idx="0">
                  <c:v>Norte</c:v>
                </c:pt>
                <c:pt idx="1">
                  <c:v>Nordeste</c:v>
                </c:pt>
                <c:pt idx="2">
                  <c:v>Sudeste</c:v>
                </c:pt>
                <c:pt idx="3">
                  <c:v>Sul</c:v>
                </c:pt>
                <c:pt idx="4">
                  <c:v>Centro-Oeste</c:v>
                </c:pt>
                <c:pt idx="5">
                  <c:v>Brasil</c:v>
                </c:pt>
              </c:strCache>
            </c:strRef>
          </c:cat>
          <c:val>
            <c:numRef>
              <c:f>'Gráfico GM 9_OK_falta_REVISADO'!$B$5:$G$5</c:f>
              <c:numCache>
                <c:formatCode>0.0%</c:formatCode>
                <c:ptCount val="6"/>
                <c:pt idx="0">
                  <c:v>2.4024024024024024E-2</c:v>
                </c:pt>
                <c:pt idx="1">
                  <c:v>0.21836121836121836</c:v>
                </c:pt>
                <c:pt idx="2">
                  <c:v>0.41484341484341486</c:v>
                </c:pt>
                <c:pt idx="3">
                  <c:v>0.30115830115830117</c:v>
                </c:pt>
                <c:pt idx="4">
                  <c:v>4.1613041613041614E-2</c:v>
                </c:pt>
                <c:pt idx="5">
                  <c:v>0.42304900181488203</c:v>
                </c:pt>
              </c:numCache>
            </c:numRef>
          </c:val>
          <c:extLst xmlns:c16r2="http://schemas.microsoft.com/office/drawing/2015/06/chart">
            <c:ext xmlns:c16="http://schemas.microsoft.com/office/drawing/2014/chart" uri="{C3380CC4-5D6E-409C-BE32-E72D297353CC}">
              <c16:uniqueId val="{00000000-9C03-45DF-BBD9-603882611037}"/>
            </c:ext>
          </c:extLst>
        </c:ser>
        <c:ser>
          <c:idx val="1"/>
          <c:order val="1"/>
          <c:tx>
            <c:strRef>
              <c:f>'Gráfico GM 9_OK_falta_REVISADO'!$A$6</c:f>
              <c:strCache>
                <c:ptCount val="1"/>
                <c:pt idx="0">
                  <c:v>1 vez no ano</c:v>
                </c:pt>
              </c:strCache>
            </c:strRef>
          </c:tx>
          <c:spPr>
            <a:solidFill>
              <a:schemeClr val="accent1">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9_OK_falta_REVISADO'!$B$4:$G$4</c:f>
              <c:strCache>
                <c:ptCount val="6"/>
                <c:pt idx="0">
                  <c:v>Norte</c:v>
                </c:pt>
                <c:pt idx="1">
                  <c:v>Nordeste</c:v>
                </c:pt>
                <c:pt idx="2">
                  <c:v>Sudeste</c:v>
                </c:pt>
                <c:pt idx="3">
                  <c:v>Sul</c:v>
                </c:pt>
                <c:pt idx="4">
                  <c:v>Centro-Oeste</c:v>
                </c:pt>
                <c:pt idx="5">
                  <c:v>Brasil</c:v>
                </c:pt>
              </c:strCache>
            </c:strRef>
          </c:cat>
          <c:val>
            <c:numRef>
              <c:f>'Gráfico GM 9_OK_falta_REVISADO'!$B$6:$G$6</c:f>
              <c:numCache>
                <c:formatCode>0.0%</c:formatCode>
                <c:ptCount val="6"/>
                <c:pt idx="0">
                  <c:v>9.4302554027504912E-2</c:v>
                </c:pt>
                <c:pt idx="1">
                  <c:v>0.33988212180746563</c:v>
                </c:pt>
                <c:pt idx="2">
                  <c:v>0.17681728880157171</c:v>
                </c:pt>
                <c:pt idx="3">
                  <c:v>0.2868369351669941</c:v>
                </c:pt>
                <c:pt idx="4">
                  <c:v>0.10216110019646366</c:v>
                </c:pt>
                <c:pt idx="5">
                  <c:v>9.2377495462794917E-2</c:v>
                </c:pt>
              </c:numCache>
            </c:numRef>
          </c:val>
          <c:extLst xmlns:c16r2="http://schemas.microsoft.com/office/drawing/2015/06/chart">
            <c:ext xmlns:c16="http://schemas.microsoft.com/office/drawing/2014/chart" uri="{C3380CC4-5D6E-409C-BE32-E72D297353CC}">
              <c16:uniqueId val="{00000001-9C03-45DF-BBD9-603882611037}"/>
            </c:ext>
          </c:extLst>
        </c:ser>
        <c:ser>
          <c:idx val="2"/>
          <c:order val="2"/>
          <c:tx>
            <c:strRef>
              <c:f>'Gráfico GM 9_OK_falta_REVISADO'!$A$7</c:f>
              <c:strCache>
                <c:ptCount val="1"/>
                <c:pt idx="0">
                  <c:v>De 2 a 3 vezes no ano</c:v>
                </c:pt>
              </c:strCache>
            </c:strRef>
          </c:tx>
          <c:spPr>
            <a:solidFill>
              <a:schemeClr val="accent1">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9_OK_falta_REVISADO'!$B$4:$G$4</c:f>
              <c:strCache>
                <c:ptCount val="6"/>
                <c:pt idx="0">
                  <c:v>Norte</c:v>
                </c:pt>
                <c:pt idx="1">
                  <c:v>Nordeste</c:v>
                </c:pt>
                <c:pt idx="2">
                  <c:v>Sudeste</c:v>
                </c:pt>
                <c:pt idx="3">
                  <c:v>Sul</c:v>
                </c:pt>
                <c:pt idx="4">
                  <c:v>Centro-Oeste</c:v>
                </c:pt>
                <c:pt idx="5">
                  <c:v>Brasil</c:v>
                </c:pt>
              </c:strCache>
            </c:strRef>
          </c:cat>
          <c:val>
            <c:numRef>
              <c:f>'Gráfico GM 9_OK_falta_REVISADO'!$B$7:$G$7</c:f>
              <c:numCache>
                <c:formatCode>0.0%</c:formatCode>
                <c:ptCount val="6"/>
                <c:pt idx="0">
                  <c:v>0.12079510703363915</c:v>
                </c:pt>
                <c:pt idx="1">
                  <c:v>0.47247706422018348</c:v>
                </c:pt>
                <c:pt idx="2">
                  <c:v>0.15443425076452599</c:v>
                </c:pt>
                <c:pt idx="3">
                  <c:v>0.14220183486238533</c:v>
                </c:pt>
                <c:pt idx="4">
                  <c:v>0.11009174311926606</c:v>
                </c:pt>
                <c:pt idx="5">
                  <c:v>0.11869328493647913</c:v>
                </c:pt>
              </c:numCache>
            </c:numRef>
          </c:val>
          <c:extLst xmlns:c16r2="http://schemas.microsoft.com/office/drawing/2015/06/chart">
            <c:ext xmlns:c16="http://schemas.microsoft.com/office/drawing/2014/chart" uri="{C3380CC4-5D6E-409C-BE32-E72D297353CC}">
              <c16:uniqueId val="{00000002-9C03-45DF-BBD9-603882611037}"/>
            </c:ext>
          </c:extLst>
        </c:ser>
        <c:ser>
          <c:idx val="3"/>
          <c:order val="3"/>
          <c:tx>
            <c:strRef>
              <c:f>'Gráfico GM 9_OK_falta_REVISADO'!$A$8</c:f>
              <c:strCache>
                <c:ptCount val="1"/>
                <c:pt idx="0">
                  <c:v>De 4 a 6 vezes no ano</c:v>
                </c:pt>
              </c:strCache>
            </c:strRef>
          </c:tx>
          <c:spPr>
            <a:solidFill>
              <a:schemeClr val="accent1">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9_OK_falta_REVISADO'!$B$4:$G$4</c:f>
              <c:strCache>
                <c:ptCount val="6"/>
                <c:pt idx="0">
                  <c:v>Norte</c:v>
                </c:pt>
                <c:pt idx="1">
                  <c:v>Nordeste</c:v>
                </c:pt>
                <c:pt idx="2">
                  <c:v>Sudeste</c:v>
                </c:pt>
                <c:pt idx="3">
                  <c:v>Sul</c:v>
                </c:pt>
                <c:pt idx="4">
                  <c:v>Centro-Oeste</c:v>
                </c:pt>
                <c:pt idx="5">
                  <c:v>Brasil</c:v>
                </c:pt>
              </c:strCache>
            </c:strRef>
          </c:cat>
          <c:val>
            <c:numRef>
              <c:f>'Gráfico GM 9_OK_falta_REVISADO'!$B$8:$G$8</c:f>
              <c:numCache>
                <c:formatCode>0.0%</c:formatCode>
                <c:ptCount val="6"/>
                <c:pt idx="0">
                  <c:v>0.18503118503118504</c:v>
                </c:pt>
                <c:pt idx="1">
                  <c:v>0.44490644490644493</c:v>
                </c:pt>
                <c:pt idx="2">
                  <c:v>0.12474012474012475</c:v>
                </c:pt>
                <c:pt idx="3">
                  <c:v>9.7713097713097719E-2</c:v>
                </c:pt>
                <c:pt idx="4">
                  <c:v>0.14760914760914762</c:v>
                </c:pt>
                <c:pt idx="5">
                  <c:v>8.7295825771324859E-2</c:v>
                </c:pt>
              </c:numCache>
            </c:numRef>
          </c:val>
          <c:extLst xmlns:c16r2="http://schemas.microsoft.com/office/drawing/2015/06/chart">
            <c:ext xmlns:c16="http://schemas.microsoft.com/office/drawing/2014/chart" uri="{C3380CC4-5D6E-409C-BE32-E72D297353CC}">
              <c16:uniqueId val="{00000003-9C03-45DF-BBD9-603882611037}"/>
            </c:ext>
          </c:extLst>
        </c:ser>
        <c:ser>
          <c:idx val="4"/>
          <c:order val="4"/>
          <c:tx>
            <c:strRef>
              <c:f>'Gráfico GM 9_OK_falta_REVISADO'!$A$9</c:f>
              <c:strCache>
                <c:ptCount val="1"/>
                <c:pt idx="0">
                  <c:v>De 7 a 10 vezes no ano</c:v>
                </c:pt>
              </c:strCache>
            </c:strRef>
          </c:tx>
          <c:spPr>
            <a:solidFill>
              <a:schemeClr val="accent1">
                <a:tint val="70000"/>
              </a:schemeClr>
            </a:solidFill>
            <a:ln>
              <a:noFill/>
            </a:ln>
            <a:effectLst/>
          </c:spPr>
          <c:invertIfNegative val="0"/>
          <c:dLbls>
            <c:dLbl>
              <c:idx val="2"/>
              <c:layout>
                <c:manualLayout>
                  <c:x val="-1.3360053440213762E-3"/>
                  <c:y val="-6.8595927116827479E-2"/>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4-9C03-45DF-BBD9-603882611037}"/>
                </c:ext>
                <c:ext xmlns:c15="http://schemas.microsoft.com/office/drawing/2012/chart" uri="{CE6537A1-D6FC-4f65-9D91-7224C49458BB}">
                  <c15:layout/>
                </c:ext>
              </c:extLst>
            </c:dLbl>
            <c:dLbl>
              <c:idx val="3"/>
              <c:layout>
                <c:manualLayout>
                  <c:x val="-2.6720106880427524E-3"/>
                  <c:y val="-6.6452304394426578E-2"/>
                </c:manualLayout>
              </c:layout>
              <c:dLblPos val="ctr"/>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9C03-45DF-BBD9-603882611037}"/>
                </c:ex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9_OK_falta_REVISADO'!$B$4:$G$4</c:f>
              <c:strCache>
                <c:ptCount val="6"/>
                <c:pt idx="0">
                  <c:v>Norte</c:v>
                </c:pt>
                <c:pt idx="1">
                  <c:v>Nordeste</c:v>
                </c:pt>
                <c:pt idx="2">
                  <c:v>Sudeste</c:v>
                </c:pt>
                <c:pt idx="3">
                  <c:v>Sul</c:v>
                </c:pt>
                <c:pt idx="4">
                  <c:v>Centro-Oeste</c:v>
                </c:pt>
                <c:pt idx="5">
                  <c:v>Brasil</c:v>
                </c:pt>
              </c:strCache>
            </c:strRef>
          </c:cat>
          <c:val>
            <c:numRef>
              <c:f>'Gráfico GM 9_OK_falta_REVISADO'!$B$9:$G$9</c:f>
              <c:numCache>
                <c:formatCode>0.0%</c:formatCode>
                <c:ptCount val="6"/>
                <c:pt idx="0">
                  <c:v>0.16562499999999999</c:v>
                </c:pt>
                <c:pt idx="1">
                  <c:v>0.47187499999999999</c:v>
                </c:pt>
                <c:pt idx="2">
                  <c:v>0.14374999999999999</c:v>
                </c:pt>
                <c:pt idx="3">
                  <c:v>6.5625000000000003E-2</c:v>
                </c:pt>
                <c:pt idx="4">
                  <c:v>0.15312500000000001</c:v>
                </c:pt>
                <c:pt idx="5">
                  <c:v>5.8076225045372049E-2</c:v>
                </c:pt>
              </c:numCache>
            </c:numRef>
          </c:val>
          <c:extLst xmlns:c16r2="http://schemas.microsoft.com/office/drawing/2015/06/chart">
            <c:ext xmlns:c16="http://schemas.microsoft.com/office/drawing/2014/chart" uri="{C3380CC4-5D6E-409C-BE32-E72D297353CC}">
              <c16:uniqueId val="{00000006-9C03-45DF-BBD9-603882611037}"/>
            </c:ext>
          </c:extLst>
        </c:ser>
        <c:ser>
          <c:idx val="5"/>
          <c:order val="5"/>
          <c:tx>
            <c:strRef>
              <c:f>'Gráfico GM 9_OK_falta_REVISADO'!$A$11</c:f>
              <c:strCache>
                <c:ptCount val="1"/>
                <c:pt idx="0">
                  <c:v>Não sabe</c:v>
                </c:pt>
              </c:strCache>
            </c:strRef>
          </c:tx>
          <c:spPr>
            <a:solidFill>
              <a:schemeClr val="accent1">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9_OK_falta_REVISADO'!$B$4:$G$4</c:f>
              <c:strCache>
                <c:ptCount val="6"/>
                <c:pt idx="0">
                  <c:v>Norte</c:v>
                </c:pt>
                <c:pt idx="1">
                  <c:v>Nordeste</c:v>
                </c:pt>
                <c:pt idx="2">
                  <c:v>Sudeste</c:v>
                </c:pt>
                <c:pt idx="3">
                  <c:v>Sul</c:v>
                </c:pt>
                <c:pt idx="4">
                  <c:v>Centro-Oeste</c:v>
                </c:pt>
                <c:pt idx="5">
                  <c:v>Brasil</c:v>
                </c:pt>
              </c:strCache>
            </c:strRef>
          </c:cat>
          <c:val>
            <c:numRef>
              <c:f>'Gráfico GM 9_OK_falta_REVISADO'!$B$11:$G$11</c:f>
              <c:numCache>
                <c:formatCode>0.0%</c:formatCode>
                <c:ptCount val="6"/>
                <c:pt idx="0">
                  <c:v>9.3381686310063466E-2</c:v>
                </c:pt>
                <c:pt idx="1">
                  <c:v>0.3472348141432457</c:v>
                </c:pt>
                <c:pt idx="2">
                  <c:v>0.32910244786944698</c:v>
                </c:pt>
                <c:pt idx="3">
                  <c:v>0.14415231187669991</c:v>
                </c:pt>
                <c:pt idx="4">
                  <c:v>8.6128739800543974E-2</c:v>
                </c:pt>
                <c:pt idx="5">
                  <c:v>0.20018148820326678</c:v>
                </c:pt>
              </c:numCache>
            </c:numRef>
          </c:val>
          <c:extLst xmlns:c16r2="http://schemas.microsoft.com/office/drawing/2015/06/chart">
            <c:ext xmlns:c16="http://schemas.microsoft.com/office/drawing/2014/chart" uri="{C3380CC4-5D6E-409C-BE32-E72D297353CC}">
              <c16:uniqueId val="{00000007-9C03-45DF-BBD9-603882611037}"/>
            </c:ext>
          </c:extLst>
        </c:ser>
        <c:dLbls>
          <c:dLblPos val="ctr"/>
          <c:showLegendKey val="0"/>
          <c:showVal val="1"/>
          <c:showCatName val="0"/>
          <c:showSerName val="0"/>
          <c:showPercent val="0"/>
          <c:showBubbleSize val="0"/>
        </c:dLbls>
        <c:gapWidth val="150"/>
        <c:overlap val="100"/>
        <c:axId val="202077024"/>
        <c:axId val="202077584"/>
      </c:barChart>
      <c:catAx>
        <c:axId val="20207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crossAx val="202077584"/>
        <c:crosses val="autoZero"/>
        <c:auto val="1"/>
        <c:lblAlgn val="ctr"/>
        <c:lblOffset val="100"/>
        <c:noMultiLvlLbl val="0"/>
      </c:catAx>
      <c:valAx>
        <c:axId val="202077584"/>
        <c:scaling>
          <c:orientation val="minMax"/>
        </c:scaling>
        <c:delete val="1"/>
        <c:axPos val="b"/>
        <c:numFmt formatCode="0%" sourceLinked="1"/>
        <c:majorTickMark val="none"/>
        <c:minorTickMark val="none"/>
        <c:tickLblPos val="nextTo"/>
        <c:crossAx val="2020770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'Gráfico GM 10_OK_falta'!$B$3</c:f>
              <c:strCache>
                <c:ptCount val="1"/>
                <c:pt idx="0">
                  <c:v>2015</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10_OK_falta'!$A$4:$A$9</c:f>
              <c:strCache>
                <c:ptCount val="6"/>
                <c:pt idx="0">
                  <c:v>Norte</c:v>
                </c:pt>
                <c:pt idx="1">
                  <c:v>Nordeste</c:v>
                </c:pt>
                <c:pt idx="2">
                  <c:v>Sudeste</c:v>
                </c:pt>
                <c:pt idx="3">
                  <c:v>Sul</c:v>
                </c:pt>
                <c:pt idx="4">
                  <c:v>Centro-Oeste</c:v>
                </c:pt>
                <c:pt idx="5">
                  <c:v>Brasil </c:v>
                </c:pt>
              </c:strCache>
            </c:strRef>
          </c:cat>
          <c:val>
            <c:numRef>
              <c:f>'Gráfico GM 10_OK_falta'!$B$4:$B$9</c:f>
              <c:numCache>
                <c:formatCode>0.0%</c:formatCode>
                <c:ptCount val="6"/>
                <c:pt idx="0">
                  <c:v>8.6859688195991103E-2</c:v>
                </c:pt>
                <c:pt idx="1">
                  <c:v>0.17398648648648649</c:v>
                </c:pt>
                <c:pt idx="2">
                  <c:v>7.9975579975579969E-2</c:v>
                </c:pt>
                <c:pt idx="3">
                  <c:v>7.6335877862595422E-2</c:v>
                </c:pt>
                <c:pt idx="4">
                  <c:v>0.10262008733624454</c:v>
                </c:pt>
                <c:pt idx="5">
                  <c:v>0.112</c:v>
                </c:pt>
              </c:numCache>
            </c:numRef>
          </c:val>
          <c:extLst xmlns:c16r2="http://schemas.microsoft.com/office/drawing/2015/06/chart">
            <c:ext xmlns:c16="http://schemas.microsoft.com/office/drawing/2014/chart" uri="{C3380CC4-5D6E-409C-BE32-E72D297353CC}">
              <c16:uniqueId val="{00000000-62A5-4E1D-B298-B07E36E6771C}"/>
            </c:ext>
          </c:extLst>
        </c:ser>
        <c:ser>
          <c:idx val="1"/>
          <c:order val="1"/>
          <c:tx>
            <c:strRef>
              <c:f>'Gráfico GM 10_OK_falta'!$C$3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10_OK_falta'!$A$4:$A$9</c:f>
              <c:strCache>
                <c:ptCount val="6"/>
                <c:pt idx="0">
                  <c:v>Norte</c:v>
                </c:pt>
                <c:pt idx="1">
                  <c:v>Nordeste</c:v>
                </c:pt>
                <c:pt idx="2">
                  <c:v>Sudeste</c:v>
                </c:pt>
                <c:pt idx="3">
                  <c:v>Sul</c:v>
                </c:pt>
                <c:pt idx="4">
                  <c:v>Centro-Oeste</c:v>
                </c:pt>
                <c:pt idx="5">
                  <c:v>Brasil </c:v>
                </c:pt>
              </c:strCache>
            </c:strRef>
          </c:cat>
          <c:val>
            <c:numRef>
              <c:f>'Gráfico GM 10_OK_falta'!$C$4:$C$9</c:f>
              <c:numCache>
                <c:formatCode>0.0%</c:formatCode>
                <c:ptCount val="6"/>
                <c:pt idx="0">
                  <c:v>8.35214446952596E-2</c:v>
                </c:pt>
                <c:pt idx="1">
                  <c:v>0.16074450084602368</c:v>
                </c:pt>
                <c:pt idx="2">
                  <c:v>7.9559363525091797E-2</c:v>
                </c:pt>
                <c:pt idx="3">
                  <c:v>8.5884353741496597E-2</c:v>
                </c:pt>
                <c:pt idx="4">
                  <c:v>7.6923076923076927E-2</c:v>
                </c:pt>
                <c:pt idx="5">
                  <c:v>0.10727969348659004</c:v>
                </c:pt>
              </c:numCache>
            </c:numRef>
          </c:val>
          <c:extLst xmlns:c16r2="http://schemas.microsoft.com/office/drawing/2015/06/chart">
            <c:ext xmlns:c16="http://schemas.microsoft.com/office/drawing/2014/chart" uri="{C3380CC4-5D6E-409C-BE32-E72D297353CC}">
              <c16:uniqueId val="{00000001-62A5-4E1D-B298-B07E36E6771C}"/>
            </c:ext>
          </c:extLst>
        </c:ser>
        <c:ser>
          <c:idx val="2"/>
          <c:order val="2"/>
          <c:tx>
            <c:strRef>
              <c:f>'Gráfico GM 10_OK_falta'!$D$3</c:f>
              <c:strCache>
                <c:ptCount val="1"/>
                <c:pt idx="0">
                  <c:v>2017</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'Gráfico GM 10_OK_falta'!$A$4:$A$9</c:f>
              <c:strCache>
                <c:ptCount val="6"/>
                <c:pt idx="0">
                  <c:v>Norte</c:v>
                </c:pt>
                <c:pt idx="1">
                  <c:v>Nordeste</c:v>
                </c:pt>
                <c:pt idx="2">
                  <c:v>Sudeste</c:v>
                </c:pt>
                <c:pt idx="3">
                  <c:v>Sul</c:v>
                </c:pt>
                <c:pt idx="4">
                  <c:v>Centro-Oeste</c:v>
                </c:pt>
                <c:pt idx="5">
                  <c:v>Brasil </c:v>
                </c:pt>
              </c:strCache>
            </c:strRef>
          </c:cat>
          <c:val>
            <c:numRef>
              <c:f>'Gráfico GM 10_OK_falta'!$D$4:$D$9</c:f>
              <c:numCache>
                <c:formatCode>0.0%</c:formatCode>
                <c:ptCount val="6"/>
                <c:pt idx="0">
                  <c:v>6.9506726457399109E-2</c:v>
                </c:pt>
                <c:pt idx="1">
                  <c:v>0.1434173669467787</c:v>
                </c:pt>
                <c:pt idx="2">
                  <c:v>5.1766138855054808E-2</c:v>
                </c:pt>
                <c:pt idx="3">
                  <c:v>5.3708439897698211E-2</c:v>
                </c:pt>
                <c:pt idx="4">
                  <c:v>5.1612903225806452E-2</c:v>
                </c:pt>
                <c:pt idx="5">
                  <c:v>8.3287969515514426E-2</c:v>
                </c:pt>
              </c:numCache>
            </c:numRef>
          </c:val>
        </c:ser>
        <c:dLbls>
          <c:dLblPos val="outEnd"/>
          <c:showLegendKey val="0"/>
          <c:showVal val="1"/>
          <c:showCatName val="0"/>
          <c:showSerName val="0"/>
          <c:showPercent val="0"/>
          <c:showBubbleSize val="0"/>
        </c:dLbls>
        <c:gapWidth val="219"/>
        <c:overlap val="-27"/>
        <c:axId val="202081504"/>
        <c:axId val="202082064"/>
      </c:barChart>
      <c:catAx>
        <c:axId val="20208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202082064"/>
        <c:crosses val="autoZero"/>
        <c:auto val="1"/>
        <c:lblAlgn val="ctr"/>
        <c:lblOffset val="100"/>
        <c:noMultiLvlLbl val="0"/>
      </c:catAx>
      <c:valAx>
        <c:axId val="202082064"/>
        <c:scaling>
          <c:orientation val="minMax"/>
        </c:scaling>
        <c:delete val="1"/>
        <c:axPos val="l"/>
        <c:numFmt formatCode="0.0%" sourceLinked="1"/>
        <c:majorTickMark val="none"/>
        <c:minorTickMark val="none"/>
        <c:tickLblPos val="nextTo"/>
        <c:crossAx val="2020815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11</xdr:col>
      <xdr:colOff>609599</xdr:colOff>
      <xdr:row>1</xdr:row>
      <xdr:rowOff>180975</xdr:rowOff>
    </xdr:from>
    <xdr:to>
      <xdr:col>24</xdr:col>
      <xdr:colOff>371475</xdr:colOff>
      <xdr:row>31</xdr:row>
      <xdr:rowOff>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9524</xdr:colOff>
      <xdr:row>2</xdr:row>
      <xdr:rowOff>0</xdr:rowOff>
    </xdr:from>
    <xdr:to>
      <xdr:col>19</xdr:col>
      <xdr:colOff>600075</xdr:colOff>
      <xdr:row>29</xdr:row>
      <xdr:rowOff>19050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9523</xdr:colOff>
      <xdr:row>1</xdr:row>
      <xdr:rowOff>180975</xdr:rowOff>
    </xdr:from>
    <xdr:to>
      <xdr:col>18</xdr:col>
      <xdr:colOff>9525</xdr:colOff>
      <xdr:row>33</xdr:row>
      <xdr:rowOff>1</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276224</xdr:colOff>
      <xdr:row>3</xdr:row>
      <xdr:rowOff>180974</xdr:rowOff>
    </xdr:from>
    <xdr:to>
      <xdr:col>19</xdr:col>
      <xdr:colOff>247649</xdr:colOff>
      <xdr:row>18</xdr:row>
      <xdr:rowOff>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19049</xdr:colOff>
      <xdr:row>2</xdr:row>
      <xdr:rowOff>190499</xdr:rowOff>
    </xdr:from>
    <xdr:to>
      <xdr:col>24</xdr:col>
      <xdr:colOff>95249</xdr:colOff>
      <xdr:row>20</xdr:row>
      <xdr:rowOff>161924</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123826</xdr:colOff>
      <xdr:row>1</xdr:row>
      <xdr:rowOff>171449</xdr:rowOff>
    </xdr:from>
    <xdr:to>
      <xdr:col>22</xdr:col>
      <xdr:colOff>485775</xdr:colOff>
      <xdr:row>28</xdr:row>
      <xdr:rowOff>9525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609599</xdr:colOff>
      <xdr:row>1</xdr:row>
      <xdr:rowOff>180975</xdr:rowOff>
    </xdr:from>
    <xdr:to>
      <xdr:col>22</xdr:col>
      <xdr:colOff>600075</xdr:colOff>
      <xdr:row>31</xdr:row>
      <xdr:rowOff>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9524</xdr:colOff>
      <xdr:row>2</xdr:row>
      <xdr:rowOff>0</xdr:rowOff>
    </xdr:from>
    <xdr:to>
      <xdr:col>19</xdr:col>
      <xdr:colOff>600075</xdr:colOff>
      <xdr:row>29</xdr:row>
      <xdr:rowOff>19050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609598</xdr:colOff>
      <xdr:row>1</xdr:row>
      <xdr:rowOff>171450</xdr:rowOff>
    </xdr:from>
    <xdr:to>
      <xdr:col>25</xdr:col>
      <xdr:colOff>19049</xdr:colOff>
      <xdr:row>34</xdr:row>
      <xdr:rowOff>9525</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9525</xdr:colOff>
      <xdr:row>2</xdr:row>
      <xdr:rowOff>4761</xdr:rowOff>
    </xdr:from>
    <xdr:to>
      <xdr:col>18</xdr:col>
      <xdr:colOff>571500</xdr:colOff>
      <xdr:row>13</xdr:row>
      <xdr:rowOff>428624</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48</xdr:row>
      <xdr:rowOff>47625</xdr:rowOff>
    </xdr:from>
    <xdr:to>
      <xdr:col>6</xdr:col>
      <xdr:colOff>577133</xdr:colOff>
      <xdr:row>56</xdr:row>
      <xdr:rowOff>66429</xdr:rowOff>
    </xdr:to>
    <xdr:pic>
      <xdr:nvPicPr>
        <xdr:cNvPr id="2" name="Imagem 1"/>
        <xdr:cNvPicPr>
          <a:picLocks noChangeAspect="1"/>
        </xdr:cNvPicPr>
      </xdr:nvPicPr>
      <xdr:blipFill>
        <a:blip xmlns:r="http://schemas.openxmlformats.org/officeDocument/2006/relationships" r:embed="rId2"/>
        <a:stretch>
          <a:fillRect/>
        </a:stretch>
      </xdr:blipFill>
      <xdr:spPr>
        <a:xfrm>
          <a:off x="0" y="9572625"/>
          <a:ext cx="6215933" cy="1542804"/>
        </a:xfrm>
        <a:prstGeom prst="rect">
          <a:avLst/>
        </a:prstGeom>
      </xdr:spPr>
    </xdr:pic>
    <xdr:clientData/>
  </xdr:twoCellAnchor>
  <xdr:twoCellAnchor editAs="oneCell">
    <xdr:from>
      <xdr:col>7</xdr:col>
      <xdr:colOff>104775</xdr:colOff>
      <xdr:row>48</xdr:row>
      <xdr:rowOff>76200</xdr:rowOff>
    </xdr:from>
    <xdr:to>
      <xdr:col>15</xdr:col>
      <xdr:colOff>485077</xdr:colOff>
      <xdr:row>52</xdr:row>
      <xdr:rowOff>152295</xdr:rowOff>
    </xdr:to>
    <xdr:pic>
      <xdr:nvPicPr>
        <xdr:cNvPr id="4" name="Imagem 3"/>
        <xdr:cNvPicPr>
          <a:picLocks noChangeAspect="1"/>
        </xdr:cNvPicPr>
      </xdr:nvPicPr>
      <xdr:blipFill>
        <a:blip xmlns:r="http://schemas.openxmlformats.org/officeDocument/2006/relationships" r:embed="rId3"/>
        <a:stretch>
          <a:fillRect/>
        </a:stretch>
      </xdr:blipFill>
      <xdr:spPr>
        <a:xfrm>
          <a:off x="6334125" y="9601200"/>
          <a:ext cx="5580952" cy="83809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6</xdr:col>
      <xdr:colOff>600074</xdr:colOff>
      <xdr:row>2</xdr:row>
      <xdr:rowOff>165287</xdr:rowOff>
    </xdr:from>
    <xdr:to>
      <xdr:col>23</xdr:col>
      <xdr:colOff>19049</xdr:colOff>
      <xdr:row>30</xdr:row>
      <xdr:rowOff>171450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19050</xdr:colOff>
      <xdr:row>3</xdr:row>
      <xdr:rowOff>19050</xdr:rowOff>
    </xdr:from>
    <xdr:to>
      <xdr:col>18</xdr:col>
      <xdr:colOff>0</xdr:colOff>
      <xdr:row>29</xdr:row>
      <xdr:rowOff>171450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9523</xdr:colOff>
      <xdr:row>2</xdr:row>
      <xdr:rowOff>190498</xdr:rowOff>
    </xdr:from>
    <xdr:to>
      <xdr:col>21</xdr:col>
      <xdr:colOff>9524</xdr:colOff>
      <xdr:row>33</xdr:row>
      <xdr:rowOff>171450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9</xdr:col>
      <xdr:colOff>9525</xdr:colOff>
      <xdr:row>1</xdr:row>
      <xdr:rowOff>161925</xdr:rowOff>
    </xdr:from>
    <xdr:to>
      <xdr:col>18</xdr:col>
      <xdr:colOff>942975</xdr:colOff>
      <xdr:row>30</xdr:row>
      <xdr:rowOff>180975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104774</xdr:colOff>
      <xdr:row>2</xdr:row>
      <xdr:rowOff>38100</xdr:rowOff>
    </xdr:from>
    <xdr:to>
      <xdr:col>20</xdr:col>
      <xdr:colOff>76199</xdr:colOff>
      <xdr:row>30</xdr:row>
      <xdr:rowOff>171450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tavio.araujo/AppData/Local/Microsoft/Windows/Temporary%20Internet%20Files/Content.Outlook/2G0I6P8K/Censo-SUAS-2017/Censo%20SUAS%202017/Censo_SUAS_2017_Gest&#227;o_Municipal/Censo_SUAS_2017_Gestao_Municipal_divulga&#231;&#227;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de Dados"/>
      <sheetName val="Dicionário"/>
    </sheetNames>
    <sheetDataSet>
      <sheetData sheetId="0">
        <row r="1">
          <cell r="DC1" t="str">
            <v>q21.1</v>
          </cell>
        </row>
      </sheetData>
      <sheetData sheetId="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urilo.lordello/AppData/Local/Microsoft/Windows/Temporary%20Internet%20Files/Content.Outlook/PAEBM7QO/Censo-SUAS-2017/Censo%20SUAS%202017/Censo_SUAS_2017_Gest&#227;o_Estadual/Censo%20SUAS%202017_Gest&#227;o%20Estadual_divulga&#231;&#227;o.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OTAVIO~1.ARA/AppData/Local/Temp/Rar$DIa0.426/CensoSUAS2014_Gest&#227;oEstadual_Divulga&#231;&#227;o.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Otavio Luiz de Araujo" refreshedDate="43409.636271180556" createdVersion="5" refreshedVersion="5" minRefreshableVersion="3" recordCount="27">
  <cacheSource type="worksheet">
    <worksheetSource ref="A1:KR1048576" sheet="Base de dados" r:id="rId2"/>
  </cacheSource>
  <cacheFields count="304">
    <cacheField name="IBGE" numFmtId="0">
      <sharedItems containsString="0" containsBlank="1" containsNumber="1" containsInteger="1" minValue="11" maxValue="52"/>
    </cacheField>
    <cacheField name="UF" numFmtId="0">
      <sharedItems containsBlank="1"/>
    </cacheField>
    <cacheField name="Região" numFmtId="0">
      <sharedItems containsBlank="1" count="6">
        <s v="Norte"/>
        <s v="Nordeste"/>
        <s v="Sudeste"/>
        <s v="Sul"/>
        <s v="Centro-Oeste"/>
        <m/>
      </sharedItems>
    </cacheField>
    <cacheField name="Pop_Total2010" numFmtId="0">
      <sharedItems containsString="0" containsBlank="1" containsNumber="1" containsInteger="1" minValue="450479" maxValue="41262199"/>
    </cacheField>
    <cacheField name="Quant_municipios" numFmtId="0">
      <sharedItems containsString="0" containsBlank="1" containsNumber="1" containsInteger="1" minValue="15" maxValue="853"/>
    </cacheField>
    <cacheField name="Ident_1" numFmtId="0">
      <sharedItems containsBlank="1"/>
    </cacheField>
    <cacheField name="Ident_2" numFmtId="0">
      <sharedItems containsBlank="1"/>
    </cacheField>
    <cacheField name="Ident_3" numFmtId="0">
      <sharedItems containsBlank="1"/>
    </cacheField>
    <cacheField name="Ident_4" numFmtId="0">
      <sharedItems containsString="0" containsBlank="1" containsNumber="1" containsInteger="1" minValue="0" maxValue="4143"/>
    </cacheField>
    <cacheField name="Ident_5" numFmtId="0">
      <sharedItems containsBlank="1"/>
    </cacheField>
    <cacheField name="Ident_6" numFmtId="0">
      <sharedItems containsBlank="1"/>
    </cacheField>
    <cacheField name="Ident_7" numFmtId="0">
      <sharedItems containsBlank="1"/>
    </cacheField>
    <cacheField name="Ident_8" numFmtId="0">
      <sharedItems containsBlank="1"/>
    </cacheField>
    <cacheField name="Ident_9" numFmtId="0">
      <sharedItems containsBlank="1"/>
    </cacheField>
    <cacheField name="Ident_10" numFmtId="0">
      <sharedItems containsBlank="1"/>
    </cacheField>
    <cacheField name="Ident_11" numFmtId="0">
      <sharedItems containsBlank="1"/>
    </cacheField>
    <cacheField name="Ident_12" numFmtId="0">
      <sharedItems containsBlank="1"/>
    </cacheField>
    <cacheField name="Ident_13" numFmtId="0">
      <sharedItems containsString="0" containsBlank="1" containsNumber="1" containsInteger="1" minValue="0" maxValue="8505"/>
    </cacheField>
    <cacheField name="Ident_14" numFmtId="0">
      <sharedItems containsBlank="1"/>
    </cacheField>
    <cacheField name="p_latitude" numFmtId="0">
      <sharedItems containsBlank="1"/>
    </cacheField>
    <cacheField name="p_longitude" numFmtId="0">
      <sharedItems containsBlank="1"/>
    </cacheField>
    <cacheField name="q1" numFmtId="0">
      <sharedItems containsBlank="1" count="3">
        <s v="Secretaria estadual em conjunto com outras políticas setoriais"/>
        <s v="Secretaria estadual exclusiva da área de Assistência Social"/>
        <m/>
      </sharedItems>
    </cacheField>
    <cacheField name="q2_1" numFmtId="0">
      <sharedItems containsBlank="1"/>
    </cacheField>
    <cacheField name="q2_2" numFmtId="0">
      <sharedItems containsBlank="1"/>
    </cacheField>
    <cacheField name="q2_3" numFmtId="0">
      <sharedItems containsBlank="1"/>
    </cacheField>
    <cacheField name="q2_4" numFmtId="0">
      <sharedItems containsBlank="1"/>
    </cacheField>
    <cacheField name="q2_5" numFmtId="0">
      <sharedItems containsBlank="1"/>
    </cacheField>
    <cacheField name="q2_6" numFmtId="0">
      <sharedItems containsBlank="1"/>
    </cacheField>
    <cacheField name="q2_7" numFmtId="0">
      <sharedItems containsBlank="1"/>
    </cacheField>
    <cacheField name="q2_99" numFmtId="0">
      <sharedItems containsBlank="1" count="3">
        <s v="Sim"/>
        <m/>
        <s v="Não"/>
      </sharedItems>
    </cacheField>
    <cacheField name="q2_qual" numFmtId="0">
      <sharedItems containsBlank="1" count="10">
        <s v="Criança e Adolescente, Assuntos Emergênciais, PROCON, TUDO AQUI."/>
        <m/>
        <s v="Cidadania"/>
        <s v="Juventude, Políticas sobre Drogas"/>
        <s v="Mulher e Inclusão Produtiva"/>
        <s v="Justiça e Desenvolvimento Social"/>
        <s v="Ciência e Tecnologia"/>
        <s v="Políticas sobre Drogas e 2 Programas de Segurança Alimentar e Nutricional"/>
        <s v="Justiça"/>
        <s v="Mulher e Igualdade Racial"/>
      </sharedItems>
    </cacheField>
    <cacheField name="q3_1" numFmtId="0">
      <sharedItems containsBlank="1" count="4">
        <s v="Sim, na estrutura formal do órgão gestor"/>
        <s v="Sim, de maneira informal"/>
        <s v="Não constituída"/>
        <m/>
      </sharedItems>
    </cacheField>
    <cacheField name="q3_2" numFmtId="0">
      <sharedItems containsBlank="1" count="3">
        <s v="Sim, na estrutura formal do órgão gestor"/>
        <s v="Sim, de maneira informal"/>
        <m/>
      </sharedItems>
    </cacheField>
    <cacheField name="q3_3" numFmtId="0">
      <sharedItems containsBlank="1" count="4">
        <s v="Sim, na estrutura formal do órgão gestor"/>
        <s v="Sim, de maneira informal"/>
        <s v="Não constituída"/>
        <m/>
      </sharedItems>
    </cacheField>
    <cacheField name="q3_4" numFmtId="0">
      <sharedItems containsBlank="1" count="4">
        <s v="Não constituída"/>
        <s v="Sim, de maneira informal"/>
        <s v="Sim, na estrutura formal do órgão gestor"/>
        <m/>
      </sharedItems>
    </cacheField>
    <cacheField name="q3_5" numFmtId="0">
      <sharedItems containsBlank="1" count="4">
        <s v="Sim, de maneira informal"/>
        <s v="Sim, na estrutura formal do órgão gestor"/>
        <s v="Não constituída"/>
        <m/>
      </sharedItems>
    </cacheField>
    <cacheField name="q3_6" numFmtId="0">
      <sharedItems containsBlank="1"/>
    </cacheField>
    <cacheField name="q3_7" numFmtId="0">
      <sharedItems containsBlank="1" count="3">
        <s v="Sim, na estrutura formal do órgão gestor"/>
        <s v="Sim, de maneira informal"/>
        <m/>
      </sharedItems>
    </cacheField>
    <cacheField name="q3_8" numFmtId="0">
      <sharedItems containsBlank="1"/>
    </cacheField>
    <cacheField name="q3_9" numFmtId="0">
      <sharedItems containsBlank="1" count="4">
        <s v="Sim, na estrutura formal do órgão gestor"/>
        <s v="Sim, de maneira informal"/>
        <s v="Não constituída"/>
        <m/>
      </sharedItems>
    </cacheField>
    <cacheField name="q4" numFmtId="0">
      <sharedItems containsBlank="1" count="3">
        <s v="Sim"/>
        <s v="Não"/>
        <m/>
      </sharedItems>
    </cacheField>
    <cacheField name="q5" numFmtId="0">
      <sharedItems containsString="0" containsBlank="1" containsNumber="1" containsInteger="1" minValue="1" maxValue="26"/>
    </cacheField>
    <cacheField name="q6" numFmtId="0">
      <sharedItems containsString="0" containsBlank="1" containsNumber="1" containsInteger="1" minValue="2011" maxValue="2017"/>
    </cacheField>
    <cacheField name="q6_99" numFmtId="0">
      <sharedItems containsString="0" containsBlank="1" containsNumber="1" containsInteger="1" minValue="1" maxValue="1"/>
    </cacheField>
    <cacheField name="q7" numFmtId="0">
      <sharedItems containsString="0" containsBlank="1" containsNumber="1" containsInteger="1" minValue="2001" maxValue="2017"/>
    </cacheField>
    <cacheField name="q7_99" numFmtId="0">
      <sharedItems containsString="0" containsBlank="1" containsNumber="1" containsInteger="1" minValue="1" maxValue="1"/>
    </cacheField>
    <cacheField name="q8" numFmtId="0">
      <sharedItems containsString="0" containsBlank="1" containsNumber="1" containsInteger="1" minValue="2011" maxValue="2017"/>
    </cacheField>
    <cacheField name="q8_99" numFmtId="0">
      <sharedItems containsString="0" containsBlank="1" containsNumber="1" containsInteger="1" minValue="1" maxValue="1"/>
    </cacheField>
    <cacheField name="q9_1_1" numFmtId="0">
      <sharedItems containsString="0" containsBlank="1" containsNumber="1" containsInteger="1" minValue="0" maxValue="111"/>
    </cacheField>
    <cacheField name="q9_1_2" numFmtId="0">
      <sharedItems containsString="0" containsBlank="1" containsNumber="1" containsInteger="1" minValue="0" maxValue="69"/>
    </cacheField>
    <cacheField name="q9_1_3" numFmtId="0">
      <sharedItems containsString="0" containsBlank="1" containsNumber="1" containsInteger="1" minValue="0" maxValue="97"/>
    </cacheField>
    <cacheField name="q9_1_4" numFmtId="0">
      <sharedItems containsString="0" containsBlank="1" containsNumber="1" containsInteger="1" minValue="0" maxValue="92"/>
    </cacheField>
    <cacheField name="q9_2_1" numFmtId="0">
      <sharedItems containsString="0" containsBlank="1" containsNumber="1" containsInteger="1" minValue="0" maxValue="11"/>
    </cacheField>
    <cacheField name="q9_2_2" numFmtId="0">
      <sharedItems containsString="0" containsBlank="1" containsNumber="1" containsInteger="1" minValue="0" maxValue="62"/>
    </cacheField>
    <cacheField name="q9_2_3" numFmtId="0">
      <sharedItems containsString="0" containsBlank="1" containsNumber="1" containsInteger="1" minValue="0" maxValue="3"/>
    </cacheField>
    <cacheField name="q9_2_4" numFmtId="0">
      <sharedItems containsString="0" containsBlank="1" containsNumber="1" containsInteger="1" minValue="0" maxValue="7"/>
    </cacheField>
    <cacheField name="q9_3_1" numFmtId="0">
      <sharedItems containsString="0" containsBlank="1" containsNumber="1" containsInteger="1" minValue="0" maxValue="18"/>
    </cacheField>
    <cacheField name="q9_3_2" numFmtId="0">
      <sharedItems containsString="0" containsBlank="1" containsNumber="1" containsInteger="1" minValue="0" maxValue="62"/>
    </cacheField>
    <cacheField name="q9_3_3" numFmtId="0">
      <sharedItems containsString="0" containsBlank="1" containsNumber="1" containsInteger="1" minValue="0" maxValue="8"/>
    </cacheField>
    <cacheField name="q9_3_4" numFmtId="0">
      <sharedItems containsString="0" containsBlank="1" containsNumber="1" containsInteger="1" minValue="0" maxValue="7"/>
    </cacheField>
    <cacheField name="q9_4_1" numFmtId="0">
      <sharedItems containsString="0" containsBlank="1" containsNumber="1" containsInteger="1" minValue="0" maxValue="3"/>
    </cacheField>
    <cacheField name="q9_4_2" numFmtId="0">
      <sharedItems containsString="0" containsBlank="1" containsNumber="1" containsInteger="1" minValue="0" maxValue="62"/>
    </cacheField>
    <cacheField name="q9_4_3" numFmtId="0">
      <sharedItems containsString="0" containsBlank="1" containsNumber="1" containsInteger="1" minValue="0" maxValue="3"/>
    </cacheField>
    <cacheField name="q9_4_4" numFmtId="0">
      <sharedItems containsString="0" containsBlank="1" containsNumber="1" containsInteger="1" minValue="0" maxValue="7"/>
    </cacheField>
    <cacheField name="q9_5_1" numFmtId="0">
      <sharedItems containsString="0" containsBlank="1" containsNumber="1" containsInteger="1" minValue="0" maxValue="27"/>
    </cacheField>
    <cacheField name="q9_5_2" numFmtId="0">
      <sharedItems containsString="0" containsBlank="1" containsNumber="1" containsInteger="1" minValue="0" maxValue="62"/>
    </cacheField>
    <cacheField name="q9_5_3" numFmtId="0">
      <sharedItems containsString="0" containsBlank="1" containsNumber="1" containsInteger="1" minValue="0" maxValue="17"/>
    </cacheField>
    <cacheField name="q9_5_4" numFmtId="0">
      <sharedItems containsString="0" containsBlank="1" containsNumber="1" containsInteger="1" minValue="0" maxValue="25"/>
    </cacheField>
    <cacheField name="q9_6_1" numFmtId="0">
      <sharedItems containsString="0" containsBlank="1" containsNumber="1" containsInteger="1" minValue="0" maxValue="75"/>
    </cacheField>
    <cacheField name="q9_6_2" numFmtId="0">
      <sharedItems containsString="0" containsBlank="1" containsNumber="1" containsInteger="1" minValue="0" maxValue="62"/>
    </cacheField>
    <cacheField name="q9_6_3" numFmtId="0">
      <sharedItems containsString="0" containsBlank="1" containsNumber="1" containsInteger="1" minValue="0" maxValue="62"/>
    </cacheField>
    <cacheField name="q9_6_4" numFmtId="0">
      <sharedItems containsString="0" containsBlank="1" containsNumber="1" containsInteger="1" minValue="0" maxValue="7"/>
    </cacheField>
    <cacheField name="q9_7_1" numFmtId="0">
      <sharedItems containsString="0" containsBlank="1" containsNumber="1" containsInteger="1" minValue="0" maxValue="11"/>
    </cacheField>
    <cacheField name="q9_7_2" numFmtId="0">
      <sharedItems containsString="0" containsBlank="1" containsNumber="1" containsInteger="1" minValue="0" maxValue="62"/>
    </cacheField>
    <cacheField name="q9_7_3" numFmtId="0">
      <sharedItems containsString="0" containsBlank="1" containsNumber="1" containsInteger="1" minValue="0" maxValue="8"/>
    </cacheField>
    <cacheField name="q9_7_4" numFmtId="0">
      <sharedItems containsString="0" containsBlank="1" containsNumber="1" containsInteger="1" minValue="0" maxValue="7"/>
    </cacheField>
    <cacheField name="q9_8_1" numFmtId="0">
      <sharedItems containsString="0" containsBlank="1" containsNumber="1" containsInteger="1" minValue="0" maxValue="27"/>
    </cacheField>
    <cacheField name="q9_8_2" numFmtId="0">
      <sharedItems containsString="0" containsBlank="1" containsNumber="1" containsInteger="1" minValue="0" maxValue="62"/>
    </cacheField>
    <cacheField name="q9_8_3" numFmtId="0">
      <sharedItems containsString="0" containsBlank="1" containsNumber="1" containsInteger="1" minValue="0" maxValue="95"/>
    </cacheField>
    <cacheField name="q9_8_4" numFmtId="0">
      <sharedItems containsString="0" containsBlank="1" containsNumber="1" containsInteger="1" minValue="0" maxValue="10"/>
    </cacheField>
    <cacheField name="q9_9_1" numFmtId="0">
      <sharedItems containsString="0" containsBlank="1" containsNumber="1" containsInteger="1" minValue="0" maxValue="11"/>
    </cacheField>
    <cacheField name="q9_9_2" numFmtId="0">
      <sharedItems containsString="0" containsBlank="1" containsNumber="1" containsInteger="1" minValue="0" maxValue="62"/>
    </cacheField>
    <cacheField name="q9_9_3" numFmtId="0">
      <sharedItems containsString="0" containsBlank="1" containsNumber="1" containsInteger="1" minValue="0" maxValue="5"/>
    </cacheField>
    <cacheField name="q9_9_4" numFmtId="0">
      <sharedItems containsString="0" containsBlank="1" containsNumber="1" containsInteger="1" minValue="0" maxValue="7"/>
    </cacheField>
    <cacheField name="q9_10_1" numFmtId="0">
      <sharedItems containsString="0" containsBlank="1" containsNumber="1" containsInteger="1" minValue="0" maxValue="16"/>
    </cacheField>
    <cacheField name="q9_10_2" numFmtId="0">
      <sharedItems containsString="0" containsBlank="1" containsNumber="1" containsInteger="1" minValue="0" maxValue="62"/>
    </cacheField>
    <cacheField name="q9_10_3" numFmtId="0">
      <sharedItems containsString="0" containsBlank="1" containsNumber="1" containsInteger="1" minValue="0" maxValue="8"/>
    </cacheField>
    <cacheField name="q9_10_4" numFmtId="0">
      <sharedItems containsString="0" containsBlank="1" containsNumber="1" containsInteger="1" minValue="0" maxValue="7"/>
    </cacheField>
    <cacheField name="q10_1_1" numFmtId="0">
      <sharedItems containsString="0" containsBlank="1" containsNumber="1" containsInteger="1" minValue="0" maxValue="50"/>
    </cacheField>
    <cacheField name="q10_1_2" numFmtId="0">
      <sharedItems containsString="0" containsBlank="1" containsNumber="1" containsInteger="1" minValue="0" maxValue="148"/>
    </cacheField>
    <cacheField name="q10_1_3" numFmtId="0">
      <sharedItems containsString="0" containsBlank="1" containsNumber="1" containsInteger="1" minValue="2" maxValue="229"/>
    </cacheField>
    <cacheField name="q10_1_4" numFmtId="0">
      <sharedItems containsString="0" containsBlank="1" containsNumber="1" containsInteger="1" minValue="2" maxValue="299"/>
    </cacheField>
    <cacheField name="q10_2_1" numFmtId="0">
      <sharedItems containsString="0" containsBlank="1" containsNumber="1" containsInteger="1" minValue="0" maxValue="29"/>
    </cacheField>
    <cacheField name="q10_2_2" numFmtId="0">
      <sharedItems containsString="0" containsBlank="1" containsNumber="1" containsInteger="1" minValue="0" maxValue="79"/>
    </cacheField>
    <cacheField name="q10_2_3" numFmtId="0">
      <sharedItems containsString="0" containsBlank="1" containsNumber="1" containsInteger="1" minValue="0" maxValue="65"/>
    </cacheField>
    <cacheField name="q10_2_4" numFmtId="0">
      <sharedItems containsString="0" containsBlank="1" containsNumber="1" containsInteger="1" minValue="0" maxValue="173"/>
    </cacheField>
    <cacheField name="q10_3_1" numFmtId="0">
      <sharedItems containsString="0" containsBlank="1" containsNumber="1" containsInteger="1" minValue="0" maxValue="26"/>
    </cacheField>
    <cacheField name="q10_3_2" numFmtId="0">
      <sharedItems containsString="0" containsBlank="1" containsNumber="1" containsInteger="1" minValue="0" maxValue="99"/>
    </cacheField>
    <cacheField name="q10_3_3" numFmtId="0">
      <sharedItems containsString="0" containsBlank="1" containsNumber="1" containsInteger="1" minValue="0" maxValue="211"/>
    </cacheField>
    <cacheField name="q10_3_4" numFmtId="0">
      <sharedItems containsString="0" containsBlank="1" containsNumber="1" containsInteger="1" minValue="3" maxValue="240"/>
    </cacheField>
    <cacheField name="q10_4_1" numFmtId="0">
      <sharedItems containsString="0" containsBlank="1" containsNumber="1" containsInteger="1" minValue="0" maxValue="40"/>
    </cacheField>
    <cacheField name="q10_4_2" numFmtId="0">
      <sharedItems containsString="0" containsBlank="1" containsNumber="1" containsInteger="1" minValue="0" maxValue="99"/>
    </cacheField>
    <cacheField name="q10_4_3" numFmtId="0">
      <sharedItems containsString="0" containsBlank="1" containsNumber="1" containsInteger="1" minValue="0" maxValue="50"/>
    </cacheField>
    <cacheField name="q10_4_4" numFmtId="0">
      <sharedItems containsString="0" containsBlank="1" containsNumber="1" containsInteger="1" minValue="0" maxValue="137"/>
    </cacheField>
    <cacheField name="q10_5_1" numFmtId="0">
      <sharedItems containsString="0" containsBlank="1" containsNumber="1" containsInteger="1" minValue="0" maxValue="70"/>
    </cacheField>
    <cacheField name="q10_5_2" numFmtId="0">
      <sharedItems containsString="0" containsBlank="1" containsNumber="1" containsInteger="1" minValue="2" maxValue="168"/>
    </cacheField>
    <cacheField name="q10_5_3" numFmtId="0">
      <sharedItems containsString="0" containsBlank="1" containsNumber="1" containsInteger="1" minValue="9" maxValue="472"/>
    </cacheField>
    <cacheField name="q10_5_4" numFmtId="0">
      <sharedItems containsString="0" containsBlank="1" containsNumber="1" containsInteger="1" minValue="12" maxValue="552"/>
    </cacheField>
    <cacheField name="q11_1_1" numFmtId="0">
      <sharedItems containsString="0" containsBlank="1" containsNumber="1" containsInteger="1" minValue="0" maxValue="349"/>
    </cacheField>
    <cacheField name="q11_1_2" numFmtId="0">
      <sharedItems containsString="0" containsBlank="1" containsNumber="1" containsInteger="1" minValue="0" maxValue="697"/>
    </cacheField>
    <cacheField name="q11_1_3" numFmtId="0">
      <sharedItems containsString="0" containsBlank="1" containsNumber="1" containsInteger="1" minValue="2" maxValue="606"/>
    </cacheField>
    <cacheField name="q11_1_4" numFmtId="0">
      <sharedItems containsString="0" containsBlank="1" containsNumber="1" containsInteger="1" minValue="2" maxValue="1377"/>
    </cacheField>
    <cacheField name="q11_2_1" numFmtId="0">
      <sharedItems containsString="0" containsBlank="1" containsNumber="1" containsInteger="1" minValue="0" maxValue="162"/>
    </cacheField>
    <cacheField name="q11_2_2" numFmtId="0">
      <sharedItems containsString="0" containsBlank="1" containsNumber="1" containsInteger="1" minValue="0" maxValue="378"/>
    </cacheField>
    <cacheField name="q11_2_3" numFmtId="0">
      <sharedItems containsString="0" containsBlank="1" containsNumber="1" containsInteger="1" minValue="0" maxValue="176"/>
    </cacheField>
    <cacheField name="q11_2_4" numFmtId="0">
      <sharedItems containsString="0" containsBlank="1" containsNumber="1" containsInteger="1" minValue="0" maxValue="716"/>
    </cacheField>
    <cacheField name="q11_3_1" numFmtId="0">
      <sharedItems containsString="0" containsBlank="1" containsNumber="1" containsInteger="1" minValue="0" maxValue="109"/>
    </cacheField>
    <cacheField name="q11_3_2" numFmtId="0">
      <sharedItems containsString="0" containsBlank="1" containsNumber="1" containsInteger="1" minValue="1" maxValue="142"/>
    </cacheField>
    <cacheField name="q11_3_3" numFmtId="0">
      <sharedItems containsString="0" containsBlank="1" containsNumber="1" containsInteger="1" minValue="0" maxValue="211"/>
    </cacheField>
    <cacheField name="q11_3_4" numFmtId="0">
      <sharedItems containsString="0" containsBlank="1" containsNumber="1" containsInteger="1" minValue="3" maxValue="359"/>
    </cacheField>
    <cacheField name="q11_4_1" numFmtId="0">
      <sharedItems containsString="0" containsBlank="1" containsNumber="1" containsInteger="1" minValue="0" maxValue="75"/>
    </cacheField>
    <cacheField name="q11_4_2" numFmtId="0">
      <sharedItems containsString="0" containsBlank="1" containsNumber="1" containsInteger="1" minValue="0" maxValue="463"/>
    </cacheField>
    <cacheField name="q11_4_3" numFmtId="0">
      <sharedItems containsString="0" containsBlank="1" containsNumber="1" containsInteger="1" minValue="0" maxValue="170"/>
    </cacheField>
    <cacheField name="q11_4_4" numFmtId="0">
      <sharedItems containsString="0" containsBlank="1" containsNumber="1" containsInteger="1" minValue="0" maxValue="463"/>
    </cacheField>
    <cacheField name="q11_5_1" numFmtId="0">
      <sharedItems containsString="0" containsBlank="1" containsNumber="1" containsInteger="1" minValue="0" maxValue="357"/>
    </cacheField>
    <cacheField name="q11_5_2" numFmtId="0">
      <sharedItems containsString="0" containsBlank="1" containsNumber="1" containsInteger="1" minValue="2" maxValue="973"/>
    </cacheField>
    <cacheField name="q11_5_3" numFmtId="0">
      <sharedItems containsString="0" containsBlank="1" containsNumber="1" containsInteger="1" minValue="9" maxValue="647"/>
    </cacheField>
    <cacheField name="q11_5_4" numFmtId="0">
      <sharedItems containsString="0" containsBlank="1" containsNumber="1" containsInteger="1" minValue="13" maxValue="1713"/>
    </cacheField>
    <cacheField name="q12_1" numFmtId="0">
      <sharedItems containsString="0" containsBlank="1" containsNumber="1" containsInteger="1" minValue="4" maxValue="140"/>
    </cacheField>
    <cacheField name="q12_2" numFmtId="0">
      <sharedItems containsString="0" containsBlank="1" containsNumber="1" containsInteger="1" minValue="0" maxValue="78"/>
    </cacheField>
    <cacheField name="q12_3" numFmtId="0">
      <sharedItems containsString="0" containsBlank="1" containsNumber="1" containsInteger="1" minValue="0" maxValue="118"/>
    </cacheField>
    <cacheField name="q12_4" numFmtId="0">
      <sharedItems containsString="0" containsBlank="1" containsNumber="1" containsInteger="1" minValue="0" maxValue="51"/>
    </cacheField>
    <cacheField name="q12_5" numFmtId="0">
      <sharedItems containsString="0" containsBlank="1" containsNumber="1" containsInteger="1" minValue="0" maxValue="1"/>
    </cacheField>
    <cacheField name="q12_6" numFmtId="0">
      <sharedItems containsString="0" containsBlank="1" containsNumber="1" containsInteger="1" minValue="0" maxValue="34"/>
    </cacheField>
    <cacheField name="q12_7" numFmtId="0">
      <sharedItems containsString="0" containsBlank="1" containsNumber="1" containsInteger="1" minValue="0" maxValue="9"/>
    </cacheField>
    <cacheField name="q12_8" numFmtId="0">
      <sharedItems containsString="0" containsBlank="1" containsNumber="1" containsInteger="1" minValue="0" maxValue="25"/>
    </cacheField>
    <cacheField name="q12_9" numFmtId="0">
      <sharedItems containsString="0" containsBlank="1" containsNumber="1" containsInteger="1" minValue="0" maxValue="2"/>
    </cacheField>
    <cacheField name="q12_10" numFmtId="0">
      <sharedItems containsString="0" containsBlank="1" containsNumber="1" containsInteger="1" minValue="0" maxValue="16"/>
    </cacheField>
    <cacheField name="q12_11" numFmtId="0">
      <sharedItems containsString="0" containsBlank="1" containsNumber="1" containsInteger="1" minValue="0" maxValue="5"/>
    </cacheField>
    <cacheField name="q12_12" numFmtId="0">
      <sharedItems containsString="0" containsBlank="1" containsNumber="1" containsInteger="1" minValue="0" maxValue="5"/>
    </cacheField>
    <cacheField name="q12_13" numFmtId="0">
      <sharedItems containsString="0" containsBlank="1" containsNumber="1" containsInteger="1" minValue="0" maxValue="25"/>
    </cacheField>
    <cacheField name="q12_14" numFmtId="0">
      <sharedItems containsString="0" containsBlank="1" containsNumber="1" containsInteger="1" minValue="0" maxValue="72"/>
    </cacheField>
    <cacheField name="q12_15" numFmtId="0">
      <sharedItems containsString="0" containsBlank="1" containsNumber="1" containsInteger="1" minValue="0" maxValue="26"/>
    </cacheField>
    <cacheField name="q12_16" numFmtId="0">
      <sharedItems containsString="0" containsBlank="1" containsNumber="1" containsInteger="1" minValue="0" maxValue="48"/>
    </cacheField>
    <cacheField name="q12_17" numFmtId="0">
      <sharedItems containsString="0" containsBlank="1" containsNumber="1" containsInteger="1" minValue="0" maxValue="202"/>
    </cacheField>
    <cacheField name="q12_18" numFmtId="0">
      <sharedItems containsString="0" containsBlank="1" containsNumber="1" containsInteger="1" minValue="9" maxValue="647"/>
    </cacheField>
    <cacheField name="q13" numFmtId="0">
      <sharedItems containsBlank="1"/>
    </cacheField>
    <cacheField name="q14" numFmtId="0">
      <sharedItems containsBlank="1"/>
    </cacheField>
    <cacheField name="q14_1" numFmtId="0">
      <sharedItems containsBlank="1"/>
    </cacheField>
    <cacheField name="q15" numFmtId="0">
      <sharedItems containsString="0" containsBlank="1" containsNumber="1" containsInteger="1" minValue="1993" maxValue="2016"/>
    </cacheField>
    <cacheField name="q16_1_1" numFmtId="0">
      <sharedItems containsBlank="1"/>
    </cacheField>
    <cacheField name="q16_1_2" numFmtId="0">
      <sharedItems containsNonDate="0" containsString="0" containsBlank="1"/>
    </cacheField>
    <cacheField name="q16_1_3" numFmtId="0">
      <sharedItems containsNonDate="0" containsString="0" containsBlank="1"/>
    </cacheField>
    <cacheField name="q16_1_4" numFmtId="0">
      <sharedItems containsNonDate="0" containsString="0" containsBlank="1"/>
    </cacheField>
    <cacheField name="q16_1_5" numFmtId="0">
      <sharedItems containsNonDate="0" containsString="0" containsBlank="1"/>
    </cacheField>
    <cacheField name="q16_2_1" numFmtId="0">
      <sharedItems containsBlank="1"/>
    </cacheField>
    <cacheField name="q16_2_2" numFmtId="0">
      <sharedItems containsNonDate="0" containsString="0" containsBlank="1"/>
    </cacheField>
    <cacheField name="q16_2_3" numFmtId="0">
      <sharedItems containsNonDate="0" containsString="0" containsBlank="1"/>
    </cacheField>
    <cacheField name="q16_2_4" numFmtId="0">
      <sharedItems containsNonDate="0" containsString="0" containsBlank="1"/>
    </cacheField>
    <cacheField name="q16_2_5" numFmtId="0">
      <sharedItems containsNonDate="0" containsString="0" containsBlank="1"/>
    </cacheField>
    <cacheField name="q17" numFmtId="0">
      <sharedItems containsBlank="1"/>
    </cacheField>
    <cacheField name="q18" numFmtId="0">
      <sharedItems containsBlank="1"/>
    </cacheField>
    <cacheField name="q19" numFmtId="0">
      <sharedItems containsBlank="1"/>
    </cacheField>
    <cacheField name="q20_1" numFmtId="0">
      <sharedItems containsString="0" containsBlank="1" containsNumber="1" minValue="0" maxValue="449253374"/>
    </cacheField>
    <cacheField name="q20_2" numFmtId="0">
      <sharedItems containsString="0" containsBlank="1" containsNumber="1" minValue="0" maxValue="222407697.75999999"/>
    </cacheField>
    <cacheField name="q21_1" numFmtId="0">
      <sharedItems containsBlank="1"/>
    </cacheField>
    <cacheField name="q21_2" numFmtId="0">
      <sharedItems containsBlank="1"/>
    </cacheField>
    <cacheField name="q21_3" numFmtId="0">
      <sharedItems containsBlank="1"/>
    </cacheField>
    <cacheField name="q21_1_0" numFmtId="0">
      <sharedItems containsBlank="1"/>
    </cacheField>
    <cacheField name="q21_2_1" numFmtId="0">
      <sharedItems containsBlank="1"/>
    </cacheField>
    <cacheField name="q21_2_2" numFmtId="0">
      <sharedItems containsBlank="1"/>
    </cacheField>
    <cacheField name="q21_2_3" numFmtId="0">
      <sharedItems containsBlank="1"/>
    </cacheField>
    <cacheField name="q21_2_4" numFmtId="0">
      <sharedItems containsBlank="1"/>
    </cacheField>
    <cacheField name="q21_2_5" numFmtId="0">
      <sharedItems containsBlank="1"/>
    </cacheField>
    <cacheField name="q21_2_0" numFmtId="0">
      <sharedItems containsBlank="1"/>
    </cacheField>
    <cacheField name="q21_3_1" numFmtId="0">
      <sharedItems containsBlank="1"/>
    </cacheField>
    <cacheField name="q21_3_2" numFmtId="0">
      <sharedItems containsBlank="1"/>
    </cacheField>
    <cacheField name="q21_3_3" numFmtId="0">
      <sharedItems containsBlank="1"/>
    </cacheField>
    <cacheField name="q21_3_4" numFmtId="0">
      <sharedItems containsBlank="1"/>
    </cacheField>
    <cacheField name="q21_3_0" numFmtId="0">
      <sharedItems containsBlank="1"/>
    </cacheField>
    <cacheField name="q22_0" numFmtId="0">
      <sharedItems containsBlank="1"/>
    </cacheField>
    <cacheField name="q22_1" numFmtId="0">
      <sharedItems containsBlank="1"/>
    </cacheField>
    <cacheField name="q22_1_1" numFmtId="0">
      <sharedItems containsBlank="1"/>
    </cacheField>
    <cacheField name="q22_2" numFmtId="0">
      <sharedItems containsBlank="1"/>
    </cacheField>
    <cacheField name="q22_2_1" numFmtId="0">
      <sharedItems containsBlank="1"/>
    </cacheField>
    <cacheField name="q22_3" numFmtId="0">
      <sharedItems containsString="0" containsBlank="1" containsNumber="1" containsInteger="1" minValue="0" maxValue="1"/>
    </cacheField>
    <cacheField name="q22_3_1" numFmtId="0">
      <sharedItems containsBlank="1" longText="1"/>
    </cacheField>
    <cacheField name="q23" numFmtId="0">
      <sharedItems containsString="0" containsBlank="1" containsNumber="1" containsInteger="1" minValue="1" maxValue="487"/>
    </cacheField>
    <cacheField name="q24_1" numFmtId="0">
      <sharedItems containsString="0" containsBlank="1" containsNumber="1" containsInteger="1" minValue="0" maxValue="333"/>
    </cacheField>
    <cacheField name="q24_2" numFmtId="0">
      <sharedItems containsString="0" containsBlank="1" containsNumber="1" containsInteger="1" minValue="0" maxValue="14"/>
    </cacheField>
    <cacheField name="q24_3" numFmtId="0">
      <sharedItems containsString="0" containsBlank="1" containsNumber="1" containsInteger="1" minValue="0" maxValue="144"/>
    </cacheField>
    <cacheField name="q25" numFmtId="0">
      <sharedItems containsBlank="1"/>
    </cacheField>
    <cacheField name="q26_1" numFmtId="0">
      <sharedItems containsBlank="1"/>
    </cacheField>
    <cacheField name="q26_2" numFmtId="0">
      <sharedItems containsBlank="1"/>
    </cacheField>
    <cacheField name="q26_3" numFmtId="0">
      <sharedItems containsBlank="1"/>
    </cacheField>
    <cacheField name="q26_99" numFmtId="0">
      <sharedItems containsBlank="1"/>
    </cacheField>
    <cacheField name="q26_99_1" numFmtId="0">
      <sharedItems containsBlank="1"/>
    </cacheField>
    <cacheField name="q27" numFmtId="0">
      <sharedItems containsBlank="1"/>
    </cacheField>
    <cacheField name="q28" numFmtId="0">
      <sharedItems containsString="0" containsBlank="1" containsNumber="1" containsInteger="1" minValue="1443" maxValue="120000"/>
    </cacheField>
    <cacheField name="q29" numFmtId="0">
      <sharedItems containsString="0" containsBlank="1" containsNumber="1" minValue="252600" maxValue="61200000"/>
    </cacheField>
    <cacheField name="q30" numFmtId="0">
      <sharedItems containsBlank="1"/>
    </cacheField>
    <cacheField name="q31_1" numFmtId="0">
      <sharedItems containsBlank="1"/>
    </cacheField>
    <cacheField name="q31_2" numFmtId="0">
      <sharedItems containsBlank="1"/>
    </cacheField>
    <cacheField name="q31_1_1" numFmtId="0">
      <sharedItems containsString="0" containsBlank="1" containsNumber="1" containsInteger="1" minValue="1" maxValue="26"/>
    </cacheField>
    <cacheField name="q31_2_1" numFmtId="0">
      <sharedItems containsString="0" containsBlank="1" containsNumber="1" containsInteger="1" minValue="1" maxValue="56"/>
    </cacheField>
    <cacheField name="q32_1" numFmtId="0">
      <sharedItems containsBlank="1"/>
    </cacheField>
    <cacheField name="q32_2" numFmtId="0">
      <sharedItems containsBlank="1"/>
    </cacheField>
    <cacheField name="q32_3" numFmtId="0">
      <sharedItems containsBlank="1"/>
    </cacheField>
    <cacheField name="q32_4" numFmtId="0">
      <sharedItems containsBlank="1"/>
    </cacheField>
    <cacheField name="q32_5" numFmtId="0">
      <sharedItems containsBlank="1"/>
    </cacheField>
    <cacheField name="q32_6" numFmtId="0">
      <sharedItems containsBlank="1"/>
    </cacheField>
    <cacheField name="q32_7" numFmtId="0">
      <sharedItems containsBlank="1"/>
    </cacheField>
    <cacheField name="q32_8" numFmtId="0">
      <sharedItems containsBlank="1"/>
    </cacheField>
    <cacheField name="q32_99" numFmtId="0">
      <sharedItems containsBlank="1"/>
    </cacheField>
    <cacheField name="q32_99_1" numFmtId="0">
      <sharedItems containsNonDate="0" containsString="0" containsBlank="1"/>
    </cacheField>
    <cacheField name="q33" numFmtId="0">
      <sharedItems containsBlank="1"/>
    </cacheField>
    <cacheField name="q34_1" numFmtId="0">
      <sharedItems containsBlank="1"/>
    </cacheField>
    <cacheField name="q34_2" numFmtId="0">
      <sharedItems containsBlank="1"/>
    </cacheField>
    <cacheField name="q34_3" numFmtId="0">
      <sharedItems containsBlank="1"/>
    </cacheField>
    <cacheField name="q34_4" numFmtId="0">
      <sharedItems containsBlank="1"/>
    </cacheField>
    <cacheField name="q34_5" numFmtId="0">
      <sharedItems containsBlank="1"/>
    </cacheField>
    <cacheField name="q34_6" numFmtId="0">
      <sharedItems containsBlank="1"/>
    </cacheField>
    <cacheField name="q34_7" numFmtId="0">
      <sharedItems containsBlank="1"/>
    </cacheField>
    <cacheField name="q34_8" numFmtId="0">
      <sharedItems containsBlank="1"/>
    </cacheField>
    <cacheField name="q34_9" numFmtId="0">
      <sharedItems containsBlank="1"/>
    </cacheField>
    <cacheField name="q35_1" numFmtId="0">
      <sharedItems containsBlank="1"/>
    </cacheField>
    <cacheField name="q35_1_1" numFmtId="0">
      <sharedItems containsBlank="1" containsMixedTypes="1" containsNumber="1" containsInteger="1" minValue="2" maxValue="6"/>
    </cacheField>
    <cacheField name="q35_2" numFmtId="0">
      <sharedItems containsBlank="1"/>
    </cacheField>
    <cacheField name="q35_2_1" numFmtId="0">
      <sharedItems containsString="0" containsBlank="1" containsNumber="1" containsInteger="1" minValue="2" maxValue="4"/>
    </cacheField>
    <cacheField name="q35_3" numFmtId="0">
      <sharedItems containsString="0" containsBlank="1" containsNumber="1" containsInteger="1" minValue="0" maxValue="0"/>
    </cacheField>
    <cacheField name="q35_3_1" numFmtId="0">
      <sharedItems containsNonDate="0" containsString="0" containsBlank="1"/>
    </cacheField>
    <cacheField name="q35_4" numFmtId="0">
      <sharedItems containsString="0" containsBlank="1" containsNumber="1" containsInteger="1" minValue="0" maxValue="0"/>
    </cacheField>
    <cacheField name="q35_4_1" numFmtId="0">
      <sharedItems containsNonDate="0" containsString="0" containsBlank="1"/>
    </cacheField>
    <cacheField name="q36" numFmtId="0">
      <sharedItems containsBlank="1"/>
    </cacheField>
    <cacheField name="q37_1" numFmtId="0">
      <sharedItems containsBlank="1"/>
    </cacheField>
    <cacheField name="q37_2" numFmtId="0">
      <sharedItems containsBlank="1"/>
    </cacheField>
    <cacheField name="q37_3" numFmtId="0">
      <sharedItems containsBlank="1"/>
    </cacheField>
    <cacheField name="q37_4" numFmtId="0">
      <sharedItems containsBlank="1"/>
    </cacheField>
    <cacheField name="q37_5" numFmtId="0">
      <sharedItems containsBlank="1"/>
    </cacheField>
    <cacheField name="q37_6" numFmtId="0">
      <sharedItems containsBlank="1"/>
    </cacheField>
    <cacheField name="q37_99" numFmtId="0">
      <sharedItems containsBlank="1"/>
    </cacheField>
    <cacheField name="q37_99_1" numFmtId="0">
      <sharedItems containsBlank="1" longText="1"/>
    </cacheField>
    <cacheField name="q38" numFmtId="0">
      <sharedItems containsString="0" containsBlank="1" containsNumber="1" containsInteger="1" minValue="6" maxValue="562"/>
    </cacheField>
    <cacheField name="q39" numFmtId="0">
      <sharedItems containsBlank="1"/>
    </cacheField>
    <cacheField name="q40" numFmtId="0">
      <sharedItems containsBlank="1"/>
    </cacheField>
    <cacheField name="q41" numFmtId="0">
      <sharedItems containsBlank="1"/>
    </cacheField>
    <cacheField name="q41_1" numFmtId="0">
      <sharedItems containsBlank="1"/>
    </cacheField>
    <cacheField name="q42" numFmtId="0">
      <sharedItems containsBlank="1"/>
    </cacheField>
    <cacheField name="q43_1" numFmtId="0">
      <sharedItems containsBlank="1"/>
    </cacheField>
    <cacheField name="q43_2" numFmtId="0">
      <sharedItems containsBlank="1"/>
    </cacheField>
    <cacheField name="q43_3" numFmtId="0">
      <sharedItems containsBlank="1"/>
    </cacheField>
    <cacheField name="q43_4" numFmtId="0">
      <sharedItems containsBlank="1"/>
    </cacheField>
    <cacheField name="q43_5" numFmtId="0">
      <sharedItems containsBlank="1"/>
    </cacheField>
    <cacheField name="q44" numFmtId="0">
      <sharedItems containsBlank="1"/>
    </cacheField>
    <cacheField name="q45" numFmtId="0">
      <sharedItems containsBlank="1"/>
    </cacheField>
    <cacheField name="q46_1_1" numFmtId="0">
      <sharedItems containsString="0" containsBlank="1" containsNumber="1" containsInteger="1" minValue="0" maxValue="853"/>
    </cacheField>
    <cacheField name="q46_1_2" numFmtId="0">
      <sharedItems containsString="0" containsBlank="1" containsNumber="1" containsInteger="1" minValue="0" maxValue="853"/>
    </cacheField>
    <cacheField name="q46_1_3" numFmtId="0">
      <sharedItems containsString="0" containsBlank="1" containsNumber="1" containsInteger="1" minValue="0" maxValue="36"/>
    </cacheField>
    <cacheField name="q46_2_1" numFmtId="0">
      <sharedItems containsString="0" containsBlank="1" containsNumber="1" containsInteger="1" minValue="0" maxValue="853"/>
    </cacheField>
    <cacheField name="q46_2_2" numFmtId="0">
      <sharedItems containsString="0" containsBlank="1" containsNumber="1" containsInteger="1" minValue="0" maxValue="853"/>
    </cacheField>
    <cacheField name="q46_2_3" numFmtId="0">
      <sharedItems containsString="0" containsBlank="1" containsNumber="1" containsInteger="1" minValue="0" maxValue="34"/>
    </cacheField>
    <cacheField name="q46_3_1" numFmtId="0">
      <sharedItems containsString="0" containsBlank="1" containsNumber="1" containsInteger="1" minValue="0" maxValue="853"/>
    </cacheField>
    <cacheField name="q46_3_2" numFmtId="0">
      <sharedItems containsString="0" containsBlank="1" containsNumber="1" containsInteger="1" minValue="0" maxValue="853"/>
    </cacheField>
    <cacheField name="q46_3_3" numFmtId="0">
      <sharedItems containsString="0" containsBlank="1" containsNumber="1" containsInteger="1" minValue="0" maxValue="23"/>
    </cacheField>
    <cacheField name="q46_4_1" numFmtId="0">
      <sharedItems containsString="0" containsBlank="1" containsNumber="1" containsInteger="1" minValue="0" maxValue="853"/>
    </cacheField>
    <cacheField name="q46_4_2" numFmtId="0">
      <sharedItems containsString="0" containsBlank="1" containsNumber="1" containsInteger="1" minValue="0" maxValue="853"/>
    </cacheField>
    <cacheField name="q46_4_3" numFmtId="0">
      <sharedItems containsString="0" containsBlank="1" containsNumber="1" containsInteger="1" minValue="0" maxValue="4"/>
    </cacheField>
    <cacheField name="q47_1" numFmtId="0">
      <sharedItems containsString="0" containsBlank="1" containsNumber="1" containsInteger="1" minValue="0" maxValue="853"/>
    </cacheField>
    <cacheField name="q47_2" numFmtId="0">
      <sharedItems containsString="0" containsBlank="1" containsNumber="1" containsInteger="1" minValue="0" maxValue="853"/>
    </cacheField>
    <cacheField name="q47_3" numFmtId="0">
      <sharedItems containsString="0" containsBlank="1" containsNumber="1" containsInteger="1" minValue="0" maxValue="0"/>
    </cacheField>
    <cacheField name="q48_1" numFmtId="0">
      <sharedItems containsString="0" containsBlank="1" containsNumber="1" minValue="0" maxValue="199338283.53"/>
    </cacheField>
    <cacheField name="q48_2" numFmtId="0">
      <sharedItems containsString="0" containsBlank="1" containsNumber="1" minValue="0" maxValue="6821890.4000000004"/>
    </cacheField>
    <cacheField name="q49_1_1" numFmtId="0">
      <sharedItems containsString="0" containsBlank="1" containsNumber="1" containsInteger="1" minValue="3" maxValue="12"/>
    </cacheField>
    <cacheField name="q49_1_2" numFmtId="0">
      <sharedItems containsString="0" containsBlank="1" containsNumber="1" containsInteger="1" minValue="3" maxValue="12"/>
    </cacheField>
    <cacheField name="q49_2_1" numFmtId="0">
      <sharedItems containsString="0" containsBlank="1" containsNumber="1" containsInteger="1" minValue="0" maxValue="9"/>
    </cacheField>
    <cacheField name="q49_2_2" numFmtId="0">
      <sharedItems containsString="0" containsBlank="1" containsNumber="1" containsInteger="1" minValue="0" maxValue="9"/>
    </cacheField>
    <cacheField name="q49_3_1" numFmtId="0">
      <sharedItems containsString="0" containsBlank="1" containsNumber="1" containsInteger="1" minValue="0" maxValue="5"/>
    </cacheField>
    <cacheField name="q49_3_2" numFmtId="0">
      <sharedItems containsString="0" containsBlank="1" containsNumber="1" containsInteger="1" minValue="0" maxValue="5"/>
    </cacheField>
    <cacheField name="q49_4_1" numFmtId="0">
      <sharedItems containsString="0" containsBlank="1" containsNumber="1" containsInteger="1" minValue="0" maxValue="3"/>
    </cacheField>
    <cacheField name="q49_4_2" numFmtId="0">
      <sharedItems containsString="0" containsBlank="1" containsNumber="1" containsInteger="1" minValue="0" maxValue="3"/>
    </cacheField>
    <cacheField name="q49_5_1" numFmtId="0">
      <sharedItems containsString="0" containsBlank="1" containsNumber="1" containsInteger="1" minValue="0" maxValue="2"/>
    </cacheField>
    <cacheField name="q49_5_2" numFmtId="0">
      <sharedItems containsString="0" containsBlank="1" containsNumber="1" containsInteger="1" minValue="0" maxValue="1"/>
    </cacheField>
    <cacheField name="q49_6_1" numFmtId="0">
      <sharedItems containsString="0" containsBlank="1" containsNumber="1" containsInteger="1" minValue="0" maxValue="1"/>
    </cacheField>
    <cacheField name="q49_6_2" numFmtId="0">
      <sharedItems containsString="0" containsBlank="1" containsNumber="1" containsInteger="1" minValue="0" maxValue="1"/>
    </cacheField>
    <cacheField name="q50" numFmtId="0">
      <sharedItems containsBlank="1"/>
    </cacheField>
    <cacheField name="q51" numFmtId="0">
      <sharedItems containsBlank="1"/>
    </cacheField>
    <cacheField name="q52" numFmtId="0">
      <sharedItems containsBlank="1"/>
    </cacheField>
    <cacheField name="q53" numFmtId="0">
      <sharedItems containsBlank="1"/>
    </cacheField>
    <cacheField name="q54" numFmtId="0">
      <sharedItems containsBlank="1"/>
    </cacheField>
    <cacheField name="q55" numFmtId="0">
      <sharedItems containsString="0" containsBlank="1" containsNumber="1" containsInteger="1" minValue="1" maxValue="11"/>
    </cacheField>
    <cacheField name="q56" numFmtId="0">
      <sharedItems containsString="0" containsBlank="1" containsNumber="1" containsInteger="1" minValue="0" maxValue="4"/>
    </cacheField>
    <cacheField name="q57" numFmtId="0">
      <sharedItems containsBlank="1"/>
    </cacheField>
    <cacheField name="q58" numFmtId="0">
      <sharedItems containsBlank="1"/>
    </cacheField>
    <cacheField name="q59_1_1" numFmtId="0">
      <sharedItems containsBlank="1"/>
    </cacheField>
    <cacheField name="q59_1_2" numFmtId="0">
      <sharedItems containsString="0" containsBlank="1" containsNumber="1" containsInteger="1" minValue="6" maxValue="45"/>
    </cacheField>
    <cacheField name="q59_2_1" numFmtId="0">
      <sharedItems containsBlank="1"/>
    </cacheField>
    <cacheField name="q59_2_2" numFmtId="0">
      <sharedItems containsString="0" containsBlank="1" containsNumber="1" containsInteger="1" minValue="6" maxValue="10"/>
    </cacheField>
    <cacheField name="q59_3_1" numFmtId="0">
      <sharedItems containsBlank="1"/>
    </cacheField>
    <cacheField name="q59_3_2" numFmtId="0">
      <sharedItems containsString="0" containsBlank="1" containsNumber="1" containsInteger="1" minValue="7" maxValue="474"/>
    </cacheField>
    <cacheField name="q59_4_1" numFmtId="0">
      <sharedItems containsBlank="1"/>
    </cacheField>
    <cacheField name="q59_4_2" numFmtId="0">
      <sharedItems containsString="0" containsBlank="1" containsNumber="1" containsInteger="1" minValue="6" maxValue="83"/>
    </cacheField>
    <cacheField name="q61_4" numFmtId="0">
      <sharedItems containsBlank="1"/>
    </cacheField>
    <cacheField name="q62_1" numFmtId="0">
      <sharedItems containsString="0" containsBlank="1" containsNumber="1" containsInteger="1" minValue="1" maxValue="1"/>
    </cacheField>
    <cacheField name="q62_4"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Otavio Luiz de Araujo" refreshedDate="43410.658176620367" createdVersion="6" refreshedVersion="6" minRefreshableVersion="3" recordCount="26">
  <cacheSource type="worksheet">
    <worksheetSource ref="A1:UO27" sheet="Gestão Estadual 2014" r:id="rId2"/>
  </cacheSource>
  <cacheFields count="561">
    <cacheField name="IBGE" numFmtId="0">
      <sharedItems/>
    </cacheField>
    <cacheField name="UF" numFmtId="0">
      <sharedItems/>
    </cacheField>
    <cacheField name="Região" numFmtId="0">
      <sharedItems count="6">
        <s v="Norte"/>
        <s v="Sul"/>
        <s v="Centro-Oeste"/>
        <s v="Nordeste"/>
        <s v="Sudeste"/>
        <s v="Fórmula1" f="1"/>
      </sharedItems>
    </cacheField>
    <cacheField name="Pop_Total2010" numFmtId="0">
      <sharedItems containsSemiMixedTypes="0" containsString="0" containsNumber="1" containsInteger="1" minValue="450479" maxValue="41262199"/>
    </cacheField>
    <cacheField name="Quant_municipios" numFmtId="0">
      <sharedItems containsSemiMixedTypes="0" containsString="0" containsNumber="1" containsInteger="1" minValue="15" maxValue="853"/>
    </cacheField>
    <cacheField name="Ident_1" numFmtId="0">
      <sharedItems/>
    </cacheField>
    <cacheField name="Ident_2" numFmtId="0">
      <sharedItems/>
    </cacheField>
    <cacheField name="Ident_3" numFmtId="0">
      <sharedItems/>
    </cacheField>
    <cacheField name="Ident_4" numFmtId="0">
      <sharedItems/>
    </cacheField>
    <cacheField name="Ident_5" numFmtId="0">
      <sharedItems containsBlank="1"/>
    </cacheField>
    <cacheField name="Ident_6" numFmtId="0">
      <sharedItems/>
    </cacheField>
    <cacheField name="Ident_7" numFmtId="0">
      <sharedItems containsBlank="1"/>
    </cacheField>
    <cacheField name="Ident_8" numFmtId="0">
      <sharedItems/>
    </cacheField>
    <cacheField name="Ident_9" numFmtId="0">
      <sharedItems/>
    </cacheField>
    <cacheField name="Ident_11" numFmtId="0">
      <sharedItems/>
    </cacheField>
    <cacheField name="Ident_12" numFmtId="0">
      <sharedItems containsString="0" containsBlank="1" containsNumber="1" containsInteger="1" minValue="0" maxValue="8519"/>
    </cacheField>
    <cacheField name="Ident_13" numFmtId="0">
      <sharedItems/>
    </cacheField>
    <cacheField name="q1" numFmtId="0">
      <sharedItems count="2">
        <s v="Secretaria estadual exclusiva da área de Assistência Social"/>
        <s v="Secretaria estadual em conjunto com outras políticas setoriais"/>
      </sharedItems>
    </cacheField>
    <cacheField name="q2_1" numFmtId="0">
      <sharedItems containsBlank="1"/>
    </cacheField>
    <cacheField name="q2_2" numFmtId="0">
      <sharedItems containsBlank="1"/>
    </cacheField>
    <cacheField name="q2_3" numFmtId="0">
      <sharedItems containsBlank="1"/>
    </cacheField>
    <cacheField name="q2_4" numFmtId="0">
      <sharedItems containsBlank="1"/>
    </cacheField>
    <cacheField name="q2_5" numFmtId="0">
      <sharedItems containsBlank="1"/>
    </cacheField>
    <cacheField name="q2_6" numFmtId="0">
      <sharedItems containsBlank="1"/>
    </cacheField>
    <cacheField name="q2_7" numFmtId="0">
      <sharedItems containsBlank="1"/>
    </cacheField>
    <cacheField name="q2_8" numFmtId="0">
      <sharedItems containsBlank="1"/>
    </cacheField>
    <cacheField name="q2_qual" numFmtId="0">
      <sharedItems containsBlank="1"/>
    </cacheField>
    <cacheField name="q3_1" numFmtId="0">
      <sharedItems/>
    </cacheField>
    <cacheField name="q3_2" numFmtId="0">
      <sharedItems/>
    </cacheField>
    <cacheField name="q3_3" numFmtId="0">
      <sharedItems/>
    </cacheField>
    <cacheField name="q3_4" numFmtId="0">
      <sharedItems/>
    </cacheField>
    <cacheField name="q3_5" numFmtId="0">
      <sharedItems/>
    </cacheField>
    <cacheField name="q3_6" numFmtId="0">
      <sharedItems/>
    </cacheField>
    <cacheField name="q3_7" numFmtId="0">
      <sharedItems/>
    </cacheField>
    <cacheField name="q3_8" numFmtId="0">
      <sharedItems/>
    </cacheField>
    <cacheField name="q3_9" numFmtId="0">
      <sharedItems/>
    </cacheField>
    <cacheField name="q4" numFmtId="0">
      <sharedItems/>
    </cacheField>
    <cacheField name="q5" numFmtId="0">
      <sharedItems containsString="0" containsBlank="1" containsNumber="1" containsInteger="1" minValue="2011" maxValue="2012"/>
    </cacheField>
    <cacheField name="q6" numFmtId="0">
      <sharedItems containsBlank="1"/>
    </cacheField>
    <cacheField name="q7_1" numFmtId="0">
      <sharedItems containsBlank="1"/>
    </cacheField>
    <cacheField name="q7_2" numFmtId="0">
      <sharedItems containsBlank="1"/>
    </cacheField>
    <cacheField name="q7_3" numFmtId="0">
      <sharedItems containsBlank="1"/>
    </cacheField>
    <cacheField name="q7_4" numFmtId="0">
      <sharedItems containsBlank="1"/>
    </cacheField>
    <cacheField name="q7_5" numFmtId="0">
      <sharedItems containsBlank="1"/>
    </cacheField>
    <cacheField name="q7_6" numFmtId="0">
      <sharedItems containsBlank="1"/>
    </cacheField>
    <cacheField name="q7_7" numFmtId="0">
      <sharedItems containsBlank="1"/>
    </cacheField>
    <cacheField name="q7_8" numFmtId="0">
      <sharedItems containsBlank="1"/>
    </cacheField>
    <cacheField name="q7_9" numFmtId="0">
      <sharedItems containsBlank="1"/>
    </cacheField>
    <cacheField name="q7_10" numFmtId="0">
      <sharedItems containsBlank="1"/>
    </cacheField>
    <cacheField name="q7_11" numFmtId="0">
      <sharedItems containsBlank="1"/>
    </cacheField>
    <cacheField name="q7_12" numFmtId="0">
      <sharedItems containsBlank="1"/>
    </cacheField>
    <cacheField name="q7_13" numFmtId="0">
      <sharedItems containsBlank="1"/>
    </cacheField>
    <cacheField name="q7_14" numFmtId="0">
      <sharedItems containsBlank="1"/>
    </cacheField>
    <cacheField name="q7_15" numFmtId="0">
      <sharedItems containsBlank="1"/>
    </cacheField>
    <cacheField name="q7_16" numFmtId="0">
      <sharedItems containsBlank="1"/>
    </cacheField>
    <cacheField name="q7_17" numFmtId="0">
      <sharedItems containsBlank="1"/>
    </cacheField>
    <cacheField name="q7_18" numFmtId="0">
      <sharedItems containsBlank="1"/>
    </cacheField>
    <cacheField name="q7_19" numFmtId="0">
      <sharedItems containsBlank="1"/>
    </cacheField>
    <cacheField name="q7_qual" numFmtId="0">
      <sharedItems containsNonDate="0" containsString="0" containsBlank="1"/>
    </cacheField>
    <cacheField name="q8" numFmtId="0">
      <sharedItems/>
    </cacheField>
    <cacheField name="q9" numFmtId="0">
      <sharedItems/>
    </cacheField>
    <cacheField name="q10" numFmtId="0">
      <sharedItems containsBlank="1"/>
    </cacheField>
    <cacheField name="q11" numFmtId="0">
      <sharedItems containsString="0" containsBlank="1" containsNumber="1" containsInteger="1" minValue="2005" maxValue="2014"/>
    </cacheField>
    <cacheField name="q12_1" numFmtId="0">
      <sharedItems containsBlank="1"/>
    </cacheField>
    <cacheField name="q12_2" numFmtId="0">
      <sharedItems containsBlank="1"/>
    </cacheField>
    <cacheField name="q12_3" numFmtId="0">
      <sharedItems containsBlank="1"/>
    </cacheField>
    <cacheField name="q12_4" numFmtId="0">
      <sharedItems containsBlank="1"/>
    </cacheField>
    <cacheField name="q12_5" numFmtId="0">
      <sharedItems containsBlank="1"/>
    </cacheField>
    <cacheField name="q12_6" numFmtId="0">
      <sharedItems containsBlank="1"/>
    </cacheField>
    <cacheField name="q12_7" numFmtId="0">
      <sharedItems containsBlank="1"/>
    </cacheField>
    <cacheField name="q13" numFmtId="0">
      <sharedItems/>
    </cacheField>
    <cacheField name="q14" numFmtId="0">
      <sharedItems containsNonDate="0" containsString="0" containsBlank="1"/>
    </cacheField>
    <cacheField name="q15" numFmtId="0">
      <sharedItems/>
    </cacheField>
    <cacheField name="q16" numFmtId="0">
      <sharedItems containsBlank="1"/>
    </cacheField>
    <cacheField name="q16_qual" numFmtId="0">
      <sharedItems containsNonDate="0" containsString="0" containsBlank="1"/>
    </cacheField>
    <cacheField name="q17" numFmtId="0">
      <sharedItems containsString="0" containsBlank="1" containsNumber="1" containsInteger="1" minValue="1993" maxValue="2014"/>
    </cacheField>
    <cacheField name="q18a_1" numFmtId="0">
      <sharedItems containsSemiMixedTypes="0" containsString="0" containsNumber="1" containsInteger="1" minValue="0" maxValue="200"/>
    </cacheField>
    <cacheField name="q18a_2" numFmtId="0">
      <sharedItems containsSemiMixedTypes="0" containsString="0" containsNumber="1" containsInteger="1" minValue="0" maxValue="209"/>
    </cacheField>
    <cacheField name="q18a_3" numFmtId="0">
      <sharedItems containsSemiMixedTypes="0" containsString="0" containsNumber="1" containsInteger="1" minValue="0" maxValue="244"/>
    </cacheField>
    <cacheField name="q18a_4" numFmtId="0">
      <sharedItems containsSemiMixedTypes="0" containsString="0" containsNumber="1" containsInteger="1" minValue="0" maxValue="595"/>
    </cacheField>
    <cacheField name="q18b_1" numFmtId="0">
      <sharedItems containsSemiMixedTypes="0" containsString="0" containsNumber="1" containsInteger="1" minValue="0" maxValue="130"/>
    </cacheField>
    <cacheField name="q18b_2" numFmtId="0">
      <sharedItems containsSemiMixedTypes="0" containsString="0" containsNumber="1" containsInteger="1" minValue="0" maxValue="321"/>
    </cacheField>
    <cacheField name="q18b_3" numFmtId="0">
      <sharedItems containsSemiMixedTypes="0" containsString="0" containsNumber="1" containsInteger="1" minValue="0" maxValue="80"/>
    </cacheField>
    <cacheField name="q18b_4" numFmtId="0">
      <sharedItems containsSemiMixedTypes="0" containsString="0" containsNumber="1" containsInteger="1" minValue="0" maxValue="531"/>
    </cacheField>
    <cacheField name="q18c_1" numFmtId="0">
      <sharedItems containsSemiMixedTypes="0" containsString="0" containsNumber="1" containsInteger="1" minValue="0" maxValue="65"/>
    </cacheField>
    <cacheField name="q18c_2" numFmtId="0">
      <sharedItems containsSemiMixedTypes="0" containsString="0" containsNumber="1" containsInteger="1" minValue="0" maxValue="399"/>
    </cacheField>
    <cacheField name="q18c_3" numFmtId="0">
      <sharedItems containsSemiMixedTypes="0" containsString="0" containsNumber="1" containsInteger="1" minValue="0" maxValue="176"/>
    </cacheField>
    <cacheField name="q18c_4" numFmtId="0">
      <sharedItems containsSemiMixedTypes="0" containsString="0" containsNumber="1" containsInteger="1" minValue="0" maxValue="607"/>
    </cacheField>
    <cacheField name="q18d_1" numFmtId="0">
      <sharedItems containsSemiMixedTypes="0" containsString="0" containsNumber="1" containsInteger="1" minValue="0" maxValue="170"/>
    </cacheField>
    <cacheField name="q18d_2" numFmtId="0">
      <sharedItems containsSemiMixedTypes="0" containsString="0" containsNumber="1" containsInteger="1" minValue="0" maxValue="265"/>
    </cacheField>
    <cacheField name="q18d_3" numFmtId="0">
      <sharedItems containsSemiMixedTypes="0" containsString="0" containsNumber="1" containsInteger="1" minValue="0" maxValue="70"/>
    </cacheField>
    <cacheField name="q18d_4" numFmtId="0">
      <sharedItems containsSemiMixedTypes="0" containsString="0" containsNumber="1" containsInteger="1" minValue="0" maxValue="505"/>
    </cacheField>
    <cacheField name="q18e_1" numFmtId="0">
      <sharedItems containsSemiMixedTypes="0" containsString="0" containsNumber="1" containsInteger="1" minValue="0" maxValue="388"/>
    </cacheField>
    <cacheField name="q18e_2" numFmtId="0">
      <sharedItems containsSemiMixedTypes="0" containsString="0" containsNumber="1" containsInteger="1" minValue="0" maxValue="655"/>
    </cacheField>
    <cacheField name="q18e_3" numFmtId="0">
      <sharedItems containsSemiMixedTypes="0" containsString="0" containsNumber="1" containsInteger="1" minValue="0" maxValue="420"/>
    </cacheField>
    <cacheField name="q18e_4" numFmtId="0">
      <sharedItems containsSemiMixedTypes="0" containsString="0" containsNumber="1" containsInteger="1" minValue="0" maxValue="1266"/>
    </cacheField>
    <cacheField name="q19a_1" numFmtId="0">
      <sharedItems containsSemiMixedTypes="0" containsString="0" containsNumber="1" containsInteger="1" minValue="0" maxValue="200"/>
    </cacheField>
    <cacheField name="q19a_2" numFmtId="0">
      <sharedItems containsSemiMixedTypes="0" containsString="0" containsNumber="1" containsInteger="1" minValue="0" maxValue="290"/>
    </cacheField>
    <cacheField name="q19a_3" numFmtId="0">
      <sharedItems containsSemiMixedTypes="0" containsString="0" containsNumber="1" containsInteger="1" minValue="5" maxValue="545"/>
    </cacheField>
    <cacheField name="q19a_4" numFmtId="0">
      <sharedItems containsSemiMixedTypes="0" containsString="0" containsNumber="1" containsInteger="1" minValue="6" maxValue="627"/>
    </cacheField>
    <cacheField name="q19b_1" numFmtId="0">
      <sharedItems containsSemiMixedTypes="0" containsString="0" containsNumber="1" containsInteger="1" minValue="0" maxValue="279"/>
    </cacheField>
    <cacheField name="q19b_2" numFmtId="0">
      <sharedItems containsSemiMixedTypes="0" containsString="0" containsNumber="1" containsInteger="1" minValue="0" maxValue="840"/>
    </cacheField>
    <cacheField name="q19b_3" numFmtId="0">
      <sharedItems containsSemiMixedTypes="0" containsString="0" containsNumber="1" containsInteger="1" minValue="0" maxValue="276"/>
    </cacheField>
    <cacheField name="q19b_4" numFmtId="0">
      <sharedItems containsSemiMixedTypes="0" containsString="0" containsNumber="1" containsInteger="1" minValue="0" maxValue="1305"/>
    </cacheField>
    <cacheField name="q19c_1" numFmtId="0">
      <sharedItems containsSemiMixedTypes="0" containsString="0" containsNumber="1" containsInteger="1" minValue="0" maxValue="91"/>
    </cacheField>
    <cacheField name="q19c_2" numFmtId="0">
      <sharedItems containsSemiMixedTypes="0" containsString="0" containsNumber="1" containsInteger="1" minValue="0" maxValue="409"/>
    </cacheField>
    <cacheField name="q19c_3" numFmtId="0">
      <sharedItems containsSemiMixedTypes="0" containsString="0" containsNumber="1" containsInteger="1" minValue="1" maxValue="176"/>
    </cacheField>
    <cacheField name="q19c_4" numFmtId="0">
      <sharedItems containsSemiMixedTypes="0" containsString="0" containsNumber="1" containsInteger="1" minValue="1" maxValue="631"/>
    </cacheField>
    <cacheField name="q19d_1" numFmtId="0">
      <sharedItems containsSemiMixedTypes="0" containsString="0" containsNumber="1" containsInteger="1" minValue="0" maxValue="170"/>
    </cacheField>
    <cacheField name="q19d_2" numFmtId="0">
      <sharedItems containsSemiMixedTypes="0" containsString="0" containsNumber="1" containsInteger="1" minValue="0" maxValue="265"/>
    </cacheField>
    <cacheField name="q19d_3" numFmtId="0">
      <sharedItems containsSemiMixedTypes="0" containsString="0" containsNumber="1" containsInteger="1" minValue="0" maxValue="305"/>
    </cacheField>
    <cacheField name="q19d_4" numFmtId="0">
      <sharedItems containsSemiMixedTypes="0" containsString="0" containsNumber="1" containsInteger="1" minValue="0" maxValue="505"/>
    </cacheField>
    <cacheField name="q19e_1" numFmtId="0">
      <sharedItems containsSemiMixedTypes="0" containsString="0" containsNumber="1" containsInteger="1" minValue="0" maxValue="477"/>
    </cacheField>
    <cacheField name="q19e_2" numFmtId="0">
      <sharedItems containsSemiMixedTypes="0" containsString="0" containsNumber="1" containsInteger="1" minValue="1" maxValue="1066"/>
    </cacheField>
    <cacheField name="q19e_3" numFmtId="0">
      <sharedItems containsSemiMixedTypes="0" containsString="0" containsNumber="1" containsInteger="1" minValue="37" maxValue="1018"/>
    </cacheField>
    <cacheField name="q19e_4" numFmtId="0">
      <sharedItems containsSemiMixedTypes="0" containsString="0" containsNumber="1" containsInteger="1" minValue="38" maxValue="1890"/>
    </cacheField>
    <cacheField name="q20a" numFmtId="0">
      <sharedItems containsSemiMixedTypes="0" containsString="0" containsNumber="1" containsInteger="1" minValue="3" maxValue="172"/>
    </cacheField>
    <cacheField name="q20b" numFmtId="0">
      <sharedItems containsSemiMixedTypes="0" containsString="0" containsNumber="1" containsInteger="1" minValue="0" maxValue="151"/>
    </cacheField>
    <cacheField name="q20c" numFmtId="0">
      <sharedItems containsSemiMixedTypes="0" containsString="0" containsNumber="1" containsInteger="1" minValue="0" maxValue="77"/>
    </cacheField>
    <cacheField name="q20d" numFmtId="0">
      <sharedItems containsSemiMixedTypes="0" containsString="0" containsNumber="1" containsInteger="1" minValue="0" maxValue="59"/>
    </cacheField>
    <cacheField name="q20e" numFmtId="0">
      <sharedItems containsSemiMixedTypes="0" containsString="0" containsNumber="1" containsInteger="1" minValue="0" maxValue="0"/>
    </cacheField>
    <cacheField name="q20f" numFmtId="0">
      <sharedItems containsSemiMixedTypes="0" containsString="0" containsNumber="1" containsInteger="1" minValue="0" maxValue="8"/>
    </cacheField>
    <cacheField name="q20g" numFmtId="0">
      <sharedItems containsSemiMixedTypes="0" containsString="0" containsNumber="1" containsInteger="1" minValue="0" maxValue="32"/>
    </cacheField>
    <cacheField name="q20h" numFmtId="0">
      <sharedItems containsSemiMixedTypes="0" containsString="0" containsNumber="1" containsInteger="1" minValue="0" maxValue="10"/>
    </cacheField>
    <cacheField name="q20i" numFmtId="0">
      <sharedItems containsSemiMixedTypes="0" containsString="0" containsNumber="1" containsInteger="1" minValue="0" maxValue="26"/>
    </cacheField>
    <cacheField name="q20j" numFmtId="0">
      <sharedItems containsSemiMixedTypes="0" containsString="0" containsNumber="1" containsInteger="1" minValue="0" maxValue="38"/>
    </cacheField>
    <cacheField name="q20k" numFmtId="0">
      <sharedItems containsSemiMixedTypes="0" containsString="0" containsNumber="1" containsInteger="1" minValue="0" maxValue="19"/>
    </cacheField>
    <cacheField name="q20l" numFmtId="0">
      <sharedItems containsSemiMixedTypes="0" containsString="0" containsNumber="1" containsInteger="1" minValue="0" maxValue="15"/>
    </cacheField>
    <cacheField name="q20m" numFmtId="0">
      <sharedItems containsSemiMixedTypes="0" containsString="0" containsNumber="1" containsInteger="1" minValue="0" maxValue="2"/>
    </cacheField>
    <cacheField name="q21a" numFmtId="0">
      <sharedItems containsSemiMixedTypes="0" containsString="0" containsNumber="1" containsInteger="1" minValue="0" maxValue="288"/>
    </cacheField>
    <cacheField name="q21b" numFmtId="0">
      <sharedItems containsSemiMixedTypes="0" containsString="0" containsNumber="1" containsInteger="1" minValue="0" maxValue="461"/>
    </cacheField>
    <cacheField name="q21c" numFmtId="0">
      <sharedItems containsSemiMixedTypes="0" containsString="0" containsNumber="1" containsInteger="1" minValue="0" maxValue="325"/>
    </cacheField>
    <cacheField name="q21d" numFmtId="0">
      <sharedItems containsSemiMixedTypes="0" containsString="0" containsNumber="1" containsInteger="1" minValue="0" maxValue="121"/>
    </cacheField>
    <cacheField name="q21e" numFmtId="0">
      <sharedItems containsSemiMixedTypes="0" containsString="0" containsNumber="1" containsInteger="1" minValue="0" maxValue="88"/>
    </cacheField>
    <cacheField name="q22a_1" numFmtId="0">
      <sharedItems/>
    </cacheField>
    <cacheField name="q22a_2" numFmtId="0">
      <sharedItems containsNonDate="0" containsString="0" containsBlank="1"/>
    </cacheField>
    <cacheField name="q22a_3" numFmtId="0">
      <sharedItems containsNonDate="0" containsString="0" containsBlank="1"/>
    </cacheField>
    <cacheField name="q22a_4" numFmtId="0">
      <sharedItems containsNonDate="0" containsString="0" containsBlank="1"/>
    </cacheField>
    <cacheField name="q22a_5" numFmtId="0">
      <sharedItems containsNonDate="0" containsString="0" containsBlank="1"/>
    </cacheField>
    <cacheField name="q22b_1" numFmtId="0">
      <sharedItems/>
    </cacheField>
    <cacheField name="q22b_2" numFmtId="0">
      <sharedItems containsNonDate="0" containsString="0" containsBlank="1"/>
    </cacheField>
    <cacheField name="q22b_3" numFmtId="0">
      <sharedItems containsNonDate="0" containsString="0" containsBlank="1"/>
    </cacheField>
    <cacheField name="q22b_4" numFmtId="0">
      <sharedItems containsNonDate="0" containsString="0" containsBlank="1"/>
    </cacheField>
    <cacheField name="q22b_5" numFmtId="0">
      <sharedItems containsNonDate="0" containsString="0" containsBlank="1"/>
    </cacheField>
    <cacheField name="q23" numFmtId="0">
      <sharedItems/>
    </cacheField>
    <cacheField name="D24" numFmtId="0">
      <sharedItems containsString="0" containsBlank="1" containsNumber="1" containsInteger="1" minValue="2012" maxValue="2014"/>
    </cacheField>
    <cacheField name="q24" numFmtId="0">
      <sharedItems containsNonDate="0" containsDate="1" containsString="0" containsBlank="1" minDate="2012-02-25T00:00:00" maxDate="2014-10-23T00:00:00"/>
    </cacheField>
    <cacheField name="q25a_1" numFmtId="0">
      <sharedItems/>
    </cacheField>
    <cacheField name="q25a_2" numFmtId="0">
      <sharedItems containsString="0" containsBlank="1" containsNumber="1" containsInteger="1" minValue="6" maxValue="2185"/>
    </cacheField>
    <cacheField name="q25a_3_1" numFmtId="0">
      <sharedItems containsBlank="1"/>
    </cacheField>
    <cacheField name="q25a_3_2" numFmtId="0">
      <sharedItems containsBlank="1"/>
    </cacheField>
    <cacheField name="q25b_1" numFmtId="0">
      <sharedItems/>
    </cacheField>
    <cacheField name="q25b_2" numFmtId="0">
      <sharedItems containsString="0" containsBlank="1" containsNumber="1" containsInteger="1" minValue="2" maxValue="5431"/>
    </cacheField>
    <cacheField name="q25b_3_1" numFmtId="0">
      <sharedItems containsBlank="1"/>
    </cacheField>
    <cacheField name="q25b_3_2" numFmtId="0">
      <sharedItems containsBlank="1"/>
    </cacheField>
    <cacheField name="q25c_1" numFmtId="0">
      <sharedItems/>
    </cacheField>
    <cacheField name="q25c_2" numFmtId="0">
      <sharedItems containsString="0" containsBlank="1" containsNumber="1" containsInteger="1" minValue="40" maxValue="18969"/>
    </cacheField>
    <cacheField name="q25c_3_1" numFmtId="0">
      <sharedItems containsBlank="1"/>
    </cacheField>
    <cacheField name="q25c_3_2" numFmtId="0">
      <sharedItems containsBlank="1"/>
    </cacheField>
    <cacheField name="q25d_1" numFmtId="0">
      <sharedItems/>
    </cacheField>
    <cacheField name="q25d_2" numFmtId="0">
      <sharedItems containsString="0" containsBlank="1" containsNumber="1" containsInteger="1" minValue="40" maxValue="9475"/>
    </cacheField>
    <cacheField name="q25d_3_1" numFmtId="0">
      <sharedItems containsBlank="1"/>
    </cacheField>
    <cacheField name="q25d_3_2" numFmtId="0">
      <sharedItems containsBlank="1"/>
    </cacheField>
    <cacheField name="q26" numFmtId="0">
      <sharedItems/>
    </cacheField>
    <cacheField name="q27_1" numFmtId="0">
      <sharedItems/>
    </cacheField>
    <cacheField name="q27_2" numFmtId="0">
      <sharedItems/>
    </cacheField>
    <cacheField name="q27_3" numFmtId="0">
      <sharedItems/>
    </cacheField>
    <cacheField name="q27_4" numFmtId="0">
      <sharedItems/>
    </cacheField>
    <cacheField name="q27_5" numFmtId="0">
      <sharedItems/>
    </cacheField>
    <cacheField name="q27_qual" numFmtId="0">
      <sharedItems containsBlank="1"/>
    </cacheField>
    <cacheField name="q28_1" numFmtId="0">
      <sharedItems/>
    </cacheField>
    <cacheField name="q28_2" numFmtId="0">
      <sharedItems/>
    </cacheField>
    <cacheField name="q28_3" numFmtId="0">
      <sharedItems/>
    </cacheField>
    <cacheField name="q28_4" numFmtId="0">
      <sharedItems/>
    </cacheField>
    <cacheField name="q28_5" numFmtId="0">
      <sharedItems/>
    </cacheField>
    <cacheField name="q28_6" numFmtId="0">
      <sharedItems/>
    </cacheField>
    <cacheField name="q28_7" numFmtId="0">
      <sharedItems/>
    </cacheField>
    <cacheField name="q28_qual" numFmtId="0">
      <sharedItems containsBlank="1"/>
    </cacheField>
    <cacheField name="q29" numFmtId="0">
      <sharedItems containsSemiMixedTypes="0" containsString="0" containsNumber="1" containsInteger="1" minValue="0" maxValue="645"/>
    </cacheField>
    <cacheField name="q30_1" numFmtId="0">
      <sharedItems/>
    </cacheField>
    <cacheField name="q30_2" numFmtId="0">
      <sharedItems/>
    </cacheField>
    <cacheField name="q30_3" numFmtId="0">
      <sharedItems/>
    </cacheField>
    <cacheField name="q30_4" numFmtId="0">
      <sharedItems/>
    </cacheField>
    <cacheField name="q30_5" numFmtId="0">
      <sharedItems/>
    </cacheField>
    <cacheField name="q30_6" numFmtId="0">
      <sharedItems/>
    </cacheField>
    <cacheField name="q30_7" numFmtId="0">
      <sharedItems/>
    </cacheField>
    <cacheField name="q30_8" numFmtId="0">
      <sharedItems/>
    </cacheField>
    <cacheField name="q30_9" numFmtId="0">
      <sharedItems/>
    </cacheField>
    <cacheField name="q30_10" numFmtId="0">
      <sharedItems/>
    </cacheField>
    <cacheField name="q30_11" numFmtId="0">
      <sharedItems/>
    </cacheField>
    <cacheField name="q30_12" numFmtId="0">
      <sharedItems/>
    </cacheField>
    <cacheField name="q30_13" numFmtId="0">
      <sharedItems/>
    </cacheField>
    <cacheField name="q30_14" numFmtId="0">
      <sharedItems/>
    </cacheField>
    <cacheField name="q30_15" numFmtId="0">
      <sharedItems/>
    </cacheField>
    <cacheField name="q30_16" numFmtId="0">
      <sharedItems/>
    </cacheField>
    <cacheField name="q30_17" numFmtId="0">
      <sharedItems/>
    </cacheField>
    <cacheField name="q30_18" numFmtId="0">
      <sharedItems/>
    </cacheField>
    <cacheField name="q30_19" numFmtId="0">
      <sharedItems/>
    </cacheField>
    <cacheField name="q30_20" numFmtId="0">
      <sharedItems/>
    </cacheField>
    <cacheField name="q30_21" numFmtId="0">
      <sharedItems/>
    </cacheField>
    <cacheField name="q30_22" numFmtId="0">
      <sharedItems/>
    </cacheField>
    <cacheField name="q30_23" numFmtId="0">
      <sharedItems/>
    </cacheField>
    <cacheField name="q31" numFmtId="0">
      <sharedItems/>
    </cacheField>
    <cacheField name="q32" numFmtId="0">
      <sharedItems/>
    </cacheField>
    <cacheField name="q33_1" numFmtId="0">
      <sharedItems containsSemiMixedTypes="0" containsString="0" containsNumber="1" containsInteger="1" minValue="0" maxValue="10"/>
    </cacheField>
    <cacheField name="q33_2" numFmtId="0">
      <sharedItems containsSemiMixedTypes="0" containsString="0" containsNumber="1" containsInteger="1" minValue="0" maxValue="12"/>
    </cacheField>
    <cacheField name="q33_3" numFmtId="0">
      <sharedItems containsSemiMixedTypes="0" containsString="0" containsNumber="1" containsInteger="1" minValue="0" maxValue="17"/>
    </cacheField>
    <cacheField name="q34_1" numFmtId="0">
      <sharedItems/>
    </cacheField>
    <cacheField name="q34_2" numFmtId="0">
      <sharedItems/>
    </cacheField>
    <cacheField name="q34_3" numFmtId="0">
      <sharedItems/>
    </cacheField>
    <cacheField name="q34_4" numFmtId="0">
      <sharedItems/>
    </cacheField>
    <cacheField name="q34_5" numFmtId="0">
      <sharedItems/>
    </cacheField>
    <cacheField name="q34_6" numFmtId="0">
      <sharedItems/>
    </cacheField>
    <cacheField name="q34_7" numFmtId="0">
      <sharedItems/>
    </cacheField>
    <cacheField name="q35" numFmtId="0">
      <sharedItems/>
    </cacheField>
    <cacheField name="q36" numFmtId="0">
      <sharedItems/>
    </cacheField>
    <cacheField name="q37_1" numFmtId="0">
      <sharedItems/>
    </cacheField>
    <cacheField name="q37_2" numFmtId="0">
      <sharedItems/>
    </cacheField>
    <cacheField name="q37_3" numFmtId="0">
      <sharedItems/>
    </cacheField>
    <cacheField name="q37_4" numFmtId="0">
      <sharedItems/>
    </cacheField>
    <cacheField name="q37_5" numFmtId="0">
      <sharedItems/>
    </cacheField>
    <cacheField name="q37_6" numFmtId="0">
      <sharedItems/>
    </cacheField>
    <cacheField name="q37_7" numFmtId="0">
      <sharedItems/>
    </cacheField>
    <cacheField name="q37_8" numFmtId="0">
      <sharedItems/>
    </cacheField>
    <cacheField name="q37_9" numFmtId="0">
      <sharedItems/>
    </cacheField>
    <cacheField name="q37_10" numFmtId="0">
      <sharedItems/>
    </cacheField>
    <cacheField name="q37_11" numFmtId="0">
      <sharedItems/>
    </cacheField>
    <cacheField name="q37_12" numFmtId="0">
      <sharedItems/>
    </cacheField>
    <cacheField name="q37_13" numFmtId="0">
      <sharedItems/>
    </cacheField>
    <cacheField name="q37_14" numFmtId="0">
      <sharedItems/>
    </cacheField>
    <cacheField name="q37_15" numFmtId="0">
      <sharedItems/>
    </cacheField>
    <cacheField name="q37_16" numFmtId="0">
      <sharedItems/>
    </cacheField>
    <cacheField name="q37_17" numFmtId="0">
      <sharedItems/>
    </cacheField>
    <cacheField name="q38_1" numFmtId="0">
      <sharedItems/>
    </cacheField>
    <cacheField name="q38_2" numFmtId="0">
      <sharedItems/>
    </cacheField>
    <cacheField name="q38_3" numFmtId="0">
      <sharedItems/>
    </cacheField>
    <cacheField name="q38_4" numFmtId="0">
      <sharedItems/>
    </cacheField>
    <cacheField name="q38_5" numFmtId="0">
      <sharedItems/>
    </cacheField>
    <cacheField name="q38_6" numFmtId="0">
      <sharedItems/>
    </cacheField>
    <cacheField name="q38_7" numFmtId="0">
      <sharedItems/>
    </cacheField>
    <cacheField name="q38_8" numFmtId="0">
      <sharedItems/>
    </cacheField>
    <cacheField name="q38_qual" numFmtId="0">
      <sharedItems containsBlank="1"/>
    </cacheField>
    <cacheField name="q39" numFmtId="0">
      <sharedItems/>
    </cacheField>
    <cacheField name="q40" numFmtId="0">
      <sharedItems/>
    </cacheField>
    <cacheField name="q41" numFmtId="0">
      <sharedItems containsBlank="1"/>
    </cacheField>
    <cacheField name="q42" numFmtId="0">
      <sharedItems containsBlank="1"/>
    </cacheField>
    <cacheField name="q42_qual" numFmtId="0">
      <sharedItems containsNonDate="0" containsString="0" containsBlank="1"/>
    </cacheField>
    <cacheField name="q43" numFmtId="0">
      <sharedItems containsBlank="1"/>
    </cacheField>
    <cacheField name="q44" numFmtId="0">
      <sharedItems containsBlank="1"/>
    </cacheField>
    <cacheField name="q45_1" numFmtId="0">
      <sharedItems containsBlank="1"/>
    </cacheField>
    <cacheField name="q45_2" numFmtId="0">
      <sharedItems containsBlank="1"/>
    </cacheField>
    <cacheField name="q45_3" numFmtId="0">
      <sharedItems containsBlank="1"/>
    </cacheField>
    <cacheField name="q45_4" numFmtId="0">
      <sharedItems containsBlank="1"/>
    </cacheField>
    <cacheField name="q45_5" numFmtId="0">
      <sharedItems containsBlank="1"/>
    </cacheField>
    <cacheField name="q46" numFmtId="0">
      <sharedItems containsBlank="1"/>
    </cacheField>
    <cacheField name="q47" numFmtId="0">
      <sharedItems containsBlank="1"/>
    </cacheField>
    <cacheField name="q48a_1" numFmtId="0">
      <sharedItems containsString="0" containsBlank="1" containsNumber="1" containsInteger="1" minValue="1" maxValue="853"/>
    </cacheField>
    <cacheField name="q48a_2" numFmtId="0">
      <sharedItems containsString="0" containsBlank="1" containsNumber="1" containsInteger="1" minValue="0" maxValue="853"/>
    </cacheField>
    <cacheField name="q48a_3" numFmtId="0">
      <sharedItems containsString="0" containsBlank="1" containsNumber="1" containsInteger="1" minValue="0" maxValue="141"/>
    </cacheField>
    <cacheField name="q48b_1" numFmtId="0">
      <sharedItems containsString="0" containsBlank="1" containsNumber="1" containsInteger="1" minValue="0" maxValue="821"/>
    </cacheField>
    <cacheField name="q48b_2" numFmtId="0">
      <sharedItems containsString="0" containsBlank="1" containsNumber="1" containsInteger="1" minValue="0" maxValue="821"/>
    </cacheField>
    <cacheField name="q48b_3" numFmtId="0">
      <sharedItems containsString="0" containsBlank="1" containsNumber="1" containsInteger="1" minValue="0" maxValue="141"/>
    </cacheField>
    <cacheField name="q48c_1" numFmtId="0">
      <sharedItems containsString="0" containsBlank="1" containsNumber="1" containsInteger="1" minValue="0" maxValue="314"/>
    </cacheField>
    <cacheField name="q48c_2" numFmtId="0">
      <sharedItems containsString="0" containsBlank="1" containsNumber="1" containsInteger="1" minValue="0" maxValue="314"/>
    </cacheField>
    <cacheField name="q48c_3" numFmtId="0">
      <sharedItems containsString="0" containsBlank="1" containsNumber="1" containsInteger="1" minValue="0" maxValue="141"/>
    </cacheField>
    <cacheField name="q48d_1" numFmtId="0">
      <sharedItems containsString="0" containsBlank="1" containsNumber="1" containsInteger="1" minValue="0" maxValue="331"/>
    </cacheField>
    <cacheField name="q48d_2" numFmtId="0">
      <sharedItems containsString="0" containsBlank="1" containsNumber="1" containsInteger="1" minValue="0" maxValue="331"/>
    </cacheField>
    <cacheField name="q48d_3" numFmtId="0">
      <sharedItems containsString="0" containsBlank="1" containsNumber="1" containsInteger="1" minValue="0" maxValue="141"/>
    </cacheField>
    <cacheField name="q49a_1" numFmtId="0">
      <sharedItems containsString="0" containsBlank="1" containsNumber="1" containsInteger="1" minValue="0" maxValue="853"/>
    </cacheField>
    <cacheField name="q49a_2" numFmtId="0">
      <sharedItems containsString="0" containsBlank="1" containsNumber="1" containsInteger="1" minValue="0" maxValue="853"/>
    </cacheField>
    <cacheField name="q49a_3" numFmtId="0">
      <sharedItems containsString="0" containsBlank="1" containsNumber="1" containsInteger="1" minValue="0" maxValue="141"/>
    </cacheField>
    <cacheField name="q49b_1" numFmtId="0">
      <sharedItems containsString="0" containsBlank="1" containsNumber="1" containsInteger="1" minValue="0" maxValue="751"/>
    </cacheField>
    <cacheField name="q49b_2" numFmtId="0">
      <sharedItems containsString="0" containsBlank="1" containsNumber="1" containsInteger="1" minValue="0" maxValue="751"/>
    </cacheField>
    <cacheField name="q49b_3" numFmtId="0">
      <sharedItems containsString="0" containsBlank="1" containsNumber="1" containsInteger="1" minValue="0" maxValue="141"/>
    </cacheField>
    <cacheField name="q49c_1" numFmtId="0">
      <sharedItems containsString="0" containsBlank="1" containsNumber="1" containsInteger="1" minValue="0" maxValue="282"/>
    </cacheField>
    <cacheField name="q49c_2" numFmtId="0">
      <sharedItems containsString="0" containsBlank="1" containsNumber="1" containsInteger="1" minValue="0" maxValue="282"/>
    </cacheField>
    <cacheField name="q49c_3" numFmtId="0">
      <sharedItems containsString="0" containsBlank="1" containsNumber="1" containsInteger="1" minValue="0" maxValue="0"/>
    </cacheField>
    <cacheField name="q49d_1" numFmtId="0">
      <sharedItems containsString="0" containsBlank="1" containsNumber="1" containsInteger="1" minValue="0" maxValue="624"/>
    </cacheField>
    <cacheField name="q49d_2" numFmtId="0">
      <sharedItems containsString="0" containsBlank="1" containsNumber="1" containsInteger="1" minValue="0" maxValue="624"/>
    </cacheField>
    <cacheField name="q49d_3" numFmtId="0">
      <sharedItems containsString="0" containsBlank="1" containsNumber="1" containsInteger="1" minValue="0" maxValue="0"/>
    </cacheField>
    <cacheField name="q50" numFmtId="0">
      <sharedItems/>
    </cacheField>
    <cacheField name="q51" numFmtId="0">
      <sharedItems containsBlank="1"/>
    </cacheField>
    <cacheField name="q52" numFmtId="0">
      <sharedItems/>
    </cacheField>
    <cacheField name="q53a_1" numFmtId="0">
      <sharedItems containsBlank="1"/>
    </cacheField>
    <cacheField name="q53a_2" numFmtId="0">
      <sharedItems containsBlank="1"/>
    </cacheField>
    <cacheField name="q53a_3" numFmtId="0">
      <sharedItems containsBlank="1"/>
    </cacheField>
    <cacheField name="q53a_4" numFmtId="0">
      <sharedItems containsBlank="1"/>
    </cacheField>
    <cacheField name="q53a_5" numFmtId="0">
      <sharedItems containsBlank="1"/>
    </cacheField>
    <cacheField name="q53b_1" numFmtId="0">
      <sharedItems containsBlank="1"/>
    </cacheField>
    <cacheField name="q53b_2" numFmtId="0">
      <sharedItems containsBlank="1"/>
    </cacheField>
    <cacheField name="q53b_3" numFmtId="0">
      <sharedItems containsBlank="1"/>
    </cacheField>
    <cacheField name="q53b_4" numFmtId="0">
      <sharedItems containsBlank="1"/>
    </cacheField>
    <cacheField name="q53b_5" numFmtId="0">
      <sharedItems containsBlank="1"/>
    </cacheField>
    <cacheField name="q53c_1" numFmtId="0">
      <sharedItems containsBlank="1"/>
    </cacheField>
    <cacheField name="q53c_2" numFmtId="0">
      <sharedItems containsBlank="1"/>
    </cacheField>
    <cacheField name="q53c_3" numFmtId="0">
      <sharedItems containsBlank="1"/>
    </cacheField>
    <cacheField name="q53c_4" numFmtId="0">
      <sharedItems containsBlank="1"/>
    </cacheField>
    <cacheField name="q53c_5" numFmtId="0">
      <sharedItems containsBlank="1"/>
    </cacheField>
    <cacheField name="q53d_1" numFmtId="0">
      <sharedItems containsBlank="1"/>
    </cacheField>
    <cacheField name="q53d_2" numFmtId="0">
      <sharedItems containsBlank="1"/>
    </cacheField>
    <cacheField name="q53d_3" numFmtId="0">
      <sharedItems containsBlank="1"/>
    </cacheField>
    <cacheField name="q53d_4" numFmtId="0">
      <sharedItems containsBlank="1"/>
    </cacheField>
    <cacheField name="q53d_5" numFmtId="0">
      <sharedItems containsBlank="1"/>
    </cacheField>
    <cacheField name="q53e_1" numFmtId="0">
      <sharedItems containsBlank="1"/>
    </cacheField>
    <cacheField name="q53e_2" numFmtId="0">
      <sharedItems containsBlank="1"/>
    </cacheField>
    <cacheField name="q53e_3" numFmtId="0">
      <sharedItems containsBlank="1"/>
    </cacheField>
    <cacheField name="q53e_4" numFmtId="0">
      <sharedItems containsBlank="1"/>
    </cacheField>
    <cacheField name="q53e_5" numFmtId="0">
      <sharedItems containsBlank="1"/>
    </cacheField>
    <cacheField name="q54" numFmtId="0">
      <sharedItems/>
    </cacheField>
    <cacheField name="q55a_1" numFmtId="0">
      <sharedItems containsBlank="1"/>
    </cacheField>
    <cacheField name="q55a_2" numFmtId="0">
      <sharedItems containsBlank="1"/>
    </cacheField>
    <cacheField name="q55a_3" numFmtId="0">
      <sharedItems containsBlank="1"/>
    </cacheField>
    <cacheField name="q55a_4" numFmtId="0">
      <sharedItems containsBlank="1"/>
    </cacheField>
    <cacheField name="q55a_5" numFmtId="0">
      <sharedItems containsBlank="1"/>
    </cacheField>
    <cacheField name="q55b_1" numFmtId="0">
      <sharedItems containsBlank="1"/>
    </cacheField>
    <cacheField name="q55b_2" numFmtId="0">
      <sharedItems containsBlank="1"/>
    </cacheField>
    <cacheField name="q55b_3" numFmtId="0">
      <sharedItems containsBlank="1"/>
    </cacheField>
    <cacheField name="q55b_4" numFmtId="0">
      <sharedItems containsBlank="1"/>
    </cacheField>
    <cacheField name="q55b_5" numFmtId="0">
      <sharedItems containsBlank="1"/>
    </cacheField>
    <cacheField name="q55c_1" numFmtId="0">
      <sharedItems containsBlank="1"/>
    </cacheField>
    <cacheField name="q55c_2" numFmtId="0">
      <sharedItems containsBlank="1"/>
    </cacheField>
    <cacheField name="q55c_3" numFmtId="0">
      <sharedItems containsBlank="1"/>
    </cacheField>
    <cacheField name="q55c_4" numFmtId="0">
      <sharedItems containsBlank="1"/>
    </cacheField>
    <cacheField name="q55c_5" numFmtId="0">
      <sharedItems containsBlank="1"/>
    </cacheField>
    <cacheField name="q55d_1" numFmtId="0">
      <sharedItems containsBlank="1"/>
    </cacheField>
    <cacheField name="q55d_2" numFmtId="0">
      <sharedItems containsBlank="1"/>
    </cacheField>
    <cacheField name="q55d_3" numFmtId="0">
      <sharedItems containsBlank="1"/>
    </cacheField>
    <cacheField name="q55d_4" numFmtId="0">
      <sharedItems containsBlank="1"/>
    </cacheField>
    <cacheField name="q55d_5" numFmtId="0">
      <sharedItems containsBlank="1"/>
    </cacheField>
    <cacheField name="q55e_1" numFmtId="0">
      <sharedItems containsBlank="1"/>
    </cacheField>
    <cacheField name="q55e_2" numFmtId="0">
      <sharedItems containsBlank="1"/>
    </cacheField>
    <cacheField name="q55e_3" numFmtId="0">
      <sharedItems containsBlank="1"/>
    </cacheField>
    <cacheField name="q55e_4" numFmtId="0">
      <sharedItems containsBlank="1"/>
    </cacheField>
    <cacheField name="q55e_5" numFmtId="0">
      <sharedItems containsBlank="1"/>
    </cacheField>
    <cacheField name="q55f_1" numFmtId="0">
      <sharedItems containsBlank="1"/>
    </cacheField>
    <cacheField name="q55f_2" numFmtId="0">
      <sharedItems containsBlank="1"/>
    </cacheField>
    <cacheField name="q55f_3" numFmtId="0">
      <sharedItems containsBlank="1"/>
    </cacheField>
    <cacheField name="q55f_4" numFmtId="0">
      <sharedItems containsBlank="1"/>
    </cacheField>
    <cacheField name="q55f_5" numFmtId="0">
      <sharedItems containsBlank="1"/>
    </cacheField>
    <cacheField name="q55g_1" numFmtId="0">
      <sharedItems containsBlank="1"/>
    </cacheField>
    <cacheField name="q55g_2" numFmtId="0">
      <sharedItems containsBlank="1"/>
    </cacheField>
    <cacheField name="q55g_3" numFmtId="0">
      <sharedItems containsBlank="1"/>
    </cacheField>
    <cacheField name="q55g_4" numFmtId="0">
      <sharedItems containsBlank="1"/>
    </cacheField>
    <cacheField name="q55g_5" numFmtId="0">
      <sharedItems containsBlank="1"/>
    </cacheField>
    <cacheField name="q55h_1" numFmtId="0">
      <sharedItems containsBlank="1"/>
    </cacheField>
    <cacheField name="q55h_2" numFmtId="0">
      <sharedItems containsBlank="1"/>
    </cacheField>
    <cacheField name="q55h_3" numFmtId="0">
      <sharedItems containsBlank="1"/>
    </cacheField>
    <cacheField name="q55h_4" numFmtId="0">
      <sharedItems containsBlank="1"/>
    </cacheField>
    <cacheField name="q55h_5" numFmtId="0">
      <sharedItems containsBlank="1"/>
    </cacheField>
    <cacheField name="q55i_1" numFmtId="0">
      <sharedItems containsBlank="1"/>
    </cacheField>
    <cacheField name="q55i_2" numFmtId="0">
      <sharedItems containsBlank="1"/>
    </cacheField>
    <cacheField name="q55i_3" numFmtId="0">
      <sharedItems containsBlank="1"/>
    </cacheField>
    <cacheField name="q55i_4" numFmtId="0">
      <sharedItems containsBlank="1"/>
    </cacheField>
    <cacheField name="q55i_5" numFmtId="0">
      <sharedItems containsBlank="1"/>
    </cacheField>
    <cacheField name="q56_1" numFmtId="0">
      <sharedItems/>
    </cacheField>
    <cacheField name="q56_2" numFmtId="0">
      <sharedItems/>
    </cacheField>
    <cacheField name="q56_3" numFmtId="0">
      <sharedItems/>
    </cacheField>
    <cacheField name="q56_4" numFmtId="0">
      <sharedItems/>
    </cacheField>
    <cacheField name="q57" numFmtId="0">
      <sharedItems containsString="0" containsBlank="1" containsNumber="1" containsInteger="1" minValue="1" maxValue="96"/>
    </cacheField>
    <cacheField name="q58_1" numFmtId="0">
      <sharedItems containsString="0" containsBlank="1" containsNumber="1" containsInteger="1" minValue="0" maxValue="54"/>
    </cacheField>
    <cacheField name="q58_2" numFmtId="0">
      <sharedItems containsString="0" containsBlank="1" containsNumber="1" containsInteger="1" minValue="0" maxValue="23"/>
    </cacheField>
    <cacheField name="q58_3" numFmtId="0">
      <sharedItems containsString="0" containsBlank="1" containsNumber="1" containsInteger="1" minValue="0" maxValue="41"/>
    </cacheField>
    <cacheField name="q59" numFmtId="0">
      <sharedItems/>
    </cacheField>
    <cacheField name="q60" numFmtId="0">
      <sharedItems/>
    </cacheField>
    <cacheField name="q61" numFmtId="0">
      <sharedItems/>
    </cacheField>
    <cacheField name="q62" numFmtId="0">
      <sharedItems/>
    </cacheField>
    <cacheField name="q63_1" numFmtId="0">
      <sharedItems containsBlank="1"/>
    </cacheField>
    <cacheField name="q63_2" numFmtId="0">
      <sharedItems containsBlank="1"/>
    </cacheField>
    <cacheField name="q63_3" numFmtId="0">
      <sharedItems containsBlank="1"/>
    </cacheField>
    <cacheField name="q63_4" numFmtId="0">
      <sharedItems containsBlank="1"/>
    </cacheField>
    <cacheField name="q63_5" numFmtId="0">
      <sharedItems containsBlank="1"/>
    </cacheField>
    <cacheField name="q64a_1" numFmtId="0">
      <sharedItems containsBlank="1"/>
    </cacheField>
    <cacheField name="q64a_2" numFmtId="0">
      <sharedItems containsString="0" containsBlank="1" containsNumber="1" containsInteger="1" minValue="2" maxValue="26"/>
    </cacheField>
    <cacheField name="q64b_1" numFmtId="0">
      <sharedItems containsBlank="1"/>
    </cacheField>
    <cacheField name="q64b_2" numFmtId="0">
      <sharedItems containsString="0" containsBlank="1" containsNumber="1" containsInteger="1" minValue="1" maxValue="7"/>
    </cacheField>
    <cacheField name="q64c_1" numFmtId="0">
      <sharedItems containsBlank="1"/>
    </cacheField>
    <cacheField name="q64c_2" numFmtId="0">
      <sharedItems containsNonDate="0" containsString="0" containsBlank="1"/>
    </cacheField>
    <cacheField name="q64d_1" numFmtId="0">
      <sharedItems containsBlank="1"/>
    </cacheField>
    <cacheField name="q64d_2" numFmtId="0">
      <sharedItems containsNonDate="0" containsString="0" containsBlank="1"/>
    </cacheField>
    <cacheField name="q65" numFmtId="0">
      <sharedItems/>
    </cacheField>
    <cacheField name="q66_1" numFmtId="0">
      <sharedItems containsBlank="1"/>
    </cacheField>
    <cacheField name="q66_2" numFmtId="0">
      <sharedItems containsBlank="1"/>
    </cacheField>
    <cacheField name="q66_3" numFmtId="0">
      <sharedItems containsBlank="1"/>
    </cacheField>
    <cacheField name="q66_4" numFmtId="0">
      <sharedItems containsBlank="1"/>
    </cacheField>
    <cacheField name="q66_5" numFmtId="0">
      <sharedItems containsBlank="1"/>
    </cacheField>
    <cacheField name="q66_6" numFmtId="0">
      <sharedItems containsBlank="1"/>
    </cacheField>
    <cacheField name="q66_7" numFmtId="0">
      <sharedItems containsBlank="1"/>
    </cacheField>
    <cacheField name="q66_8" numFmtId="0">
      <sharedItems containsBlank="1"/>
    </cacheField>
    <cacheField name="q66_9" numFmtId="0">
      <sharedItems containsBlank="1"/>
    </cacheField>
    <cacheField name="q67a_1" numFmtId="0">
      <sharedItems containsBlank="1"/>
    </cacheField>
    <cacheField name="q67a_2" numFmtId="0">
      <sharedItems containsString="0" containsBlank="1" containsNumber="1" containsInteger="1" minValue="1" maxValue="6"/>
    </cacheField>
    <cacheField name="q67b_1" numFmtId="0">
      <sharedItems containsBlank="1"/>
    </cacheField>
    <cacheField name="q67b_2" numFmtId="0">
      <sharedItems containsNonDate="0" containsString="0" containsBlank="1"/>
    </cacheField>
    <cacheField name="q67c_1" numFmtId="0">
      <sharedItems containsBlank="1"/>
    </cacheField>
    <cacheField name="q67c_2" numFmtId="0">
      <sharedItems containsNonDate="0" containsString="0" containsBlank="1"/>
    </cacheField>
    <cacheField name="q67d_1" numFmtId="0">
      <sharedItems containsBlank="1"/>
    </cacheField>
    <cacheField name="q67d_2" numFmtId="0">
      <sharedItems containsNonDate="0" containsString="0" containsBlank="1"/>
    </cacheField>
    <cacheField name="q67e_1" numFmtId="0">
      <sharedItems containsBlank="1"/>
    </cacheField>
    <cacheField name="q67e_2" numFmtId="0">
      <sharedItems containsNonDate="0" containsString="0" containsBlank="1"/>
    </cacheField>
    <cacheField name="q68a_1" numFmtId="0">
      <sharedItems/>
    </cacheField>
    <cacheField name="q68a_2" numFmtId="0">
      <sharedItems containsBlank="1"/>
    </cacheField>
    <cacheField name="q68a_3" numFmtId="0">
      <sharedItems containsNonDate="0" containsDate="1" containsString="0" containsBlank="1" minDate="2013-11-06T00:00:00" maxDate="2014-10-14T00:00:00"/>
    </cacheField>
    <cacheField name="q68b_1" numFmtId="0">
      <sharedItems/>
    </cacheField>
    <cacheField name="q68b_2" numFmtId="0">
      <sharedItems containsBlank="1"/>
    </cacheField>
    <cacheField name="q68b_3" numFmtId="0">
      <sharedItems containsNonDate="0" containsDate="1" containsString="0" containsBlank="1" minDate="2014-04-29T00:00:00" maxDate="2014-10-14T00:00:00"/>
    </cacheField>
    <cacheField name="q69" numFmtId="0">
      <sharedItems containsBlank="1"/>
    </cacheField>
    <cacheField name="q70_1" numFmtId="0">
      <sharedItems containsBlank="1"/>
    </cacheField>
    <cacheField name="q70_2" numFmtId="0">
      <sharedItems containsBlank="1"/>
    </cacheField>
    <cacheField name="q70_3" numFmtId="0">
      <sharedItems containsBlank="1"/>
    </cacheField>
    <cacheField name="q70_4" numFmtId="0">
      <sharedItems containsBlank="1"/>
    </cacheField>
    <cacheField name="q70_5" numFmtId="0">
      <sharedItems containsBlank="1"/>
    </cacheField>
    <cacheField name="q70_6" numFmtId="0">
      <sharedItems containsBlank="1"/>
    </cacheField>
    <cacheField name="q70_7" numFmtId="0">
      <sharedItems containsBlank="1"/>
    </cacheField>
    <cacheField name="q70_8" numFmtId="0">
      <sharedItems containsBlank="1"/>
    </cacheField>
    <cacheField name="q70_quais" numFmtId="0">
      <sharedItems containsBlank="1" longText="1"/>
    </cacheField>
    <cacheField name="q71_1" numFmtId="0">
      <sharedItems containsBlank="1"/>
    </cacheField>
    <cacheField name="q71_2" numFmtId="0">
      <sharedItems containsBlank="1"/>
    </cacheField>
    <cacheField name="q71_3" numFmtId="0">
      <sharedItems containsBlank="1"/>
    </cacheField>
    <cacheField name="q71_4" numFmtId="0">
      <sharedItems containsBlank="1"/>
    </cacheField>
    <cacheField name="q71_5" numFmtId="0">
      <sharedItems containsBlank="1"/>
    </cacheField>
    <cacheField name="q72a_1" numFmtId="0">
      <sharedItems containsString="0" containsBlank="1" containsNumber="1" containsInteger="1" minValue="0" maxValue="13"/>
    </cacheField>
    <cacheField name="q72a_2" numFmtId="0">
      <sharedItems containsString="0" containsBlank="1" containsNumber="1" containsInteger="1" minValue="0" maxValue="6"/>
    </cacheField>
    <cacheField name="q72a_3" numFmtId="0">
      <sharedItems containsString="0" containsBlank="1" containsNumber="1" containsInteger="1" minValue="0" maxValue="99"/>
    </cacheField>
    <cacheField name="q72a_4" numFmtId="0">
      <sharedItems containsString="0" containsBlank="1" containsNumber="1" containsInteger="1" minValue="0" maxValue="73"/>
    </cacheField>
    <cacheField name="q72b_1" numFmtId="0">
      <sharedItems containsString="0" containsBlank="1" containsNumber="1" containsInteger="1" minValue="0" maxValue="0"/>
    </cacheField>
    <cacheField name="q72b_2" numFmtId="0">
      <sharedItems containsString="0" containsBlank="1" containsNumber="1" containsInteger="1" minValue="0" maxValue="0"/>
    </cacheField>
    <cacheField name="q72b_3" numFmtId="0">
      <sharedItems containsString="0" containsBlank="1" containsNumber="1" containsInteger="1" minValue="0" maxValue="4"/>
    </cacheField>
    <cacheField name="q72b_4" numFmtId="0">
      <sharedItems containsString="0" containsBlank="1" containsNumber="1" containsInteger="1" minValue="0" maxValue="0"/>
    </cacheField>
    <cacheField name="q72c_1" numFmtId="0">
      <sharedItems containsString="0" containsBlank="1" containsNumber="1" containsInteger="1" minValue="0" maxValue="21"/>
    </cacheField>
    <cacheField name="q72c_2" numFmtId="0">
      <sharedItems containsString="0" containsBlank="1" containsNumber="1" containsInteger="1" minValue="0" maxValue="15"/>
    </cacheField>
    <cacheField name="q72c_3" numFmtId="0">
      <sharedItems containsString="0" containsBlank="1" containsNumber="1" containsInteger="1" minValue="0" maxValue="9"/>
    </cacheField>
    <cacheField name="q72c_4" numFmtId="0">
      <sharedItems containsString="0" containsBlank="1" containsNumber="1" containsInteger="1" minValue="0" maxValue="9"/>
    </cacheField>
    <cacheField name="q72c_5" numFmtId="0">
      <sharedItems containsString="0" containsBlank="1" containsNumber="1" containsInteger="1" minValue="0" maxValue="75"/>
    </cacheField>
    <cacheField name="q72c_6" numFmtId="0">
      <sharedItems containsString="0" containsBlank="1" containsNumber="1" containsInteger="1" minValue="0" maxValue="75"/>
    </cacheField>
    <cacheField name="q72d_1" numFmtId="0">
      <sharedItems containsString="0" containsBlank="1" containsNumber="1" containsInteger="1" minValue="0" maxValue="21"/>
    </cacheField>
    <cacheField name="q72d_2" numFmtId="0">
      <sharedItems containsString="0" containsBlank="1" containsNumber="1" containsInteger="1" minValue="0" maxValue="1"/>
    </cacheField>
    <cacheField name="q72d_3" numFmtId="0">
      <sharedItems containsString="0" containsBlank="1" containsNumber="1" containsInteger="1" minValue="0" maxValue="0"/>
    </cacheField>
    <cacheField name="q72d_4" numFmtId="0">
      <sharedItems containsString="0" containsBlank="1" containsNumber="1" containsInteger="1" minValue="0" maxValue="0"/>
    </cacheField>
    <cacheField name="q72d_5" numFmtId="0">
      <sharedItems containsString="0" containsBlank="1" containsNumber="1" containsInteger="1" minValue="0" maxValue="0"/>
    </cacheField>
    <cacheField name="q72d_6" numFmtId="0">
      <sharedItems containsString="0" containsBlank="1" containsNumber="1" containsInteger="1" minValue="0" maxValue="0"/>
    </cacheField>
    <cacheField name="q72e_1" numFmtId="0">
      <sharedItems containsString="0" containsBlank="1" containsNumber="1" containsInteger="1" minValue="0" maxValue="3"/>
    </cacheField>
    <cacheField name="q72e_2" numFmtId="0">
      <sharedItems containsString="0" containsBlank="1" containsNumber="1" containsInteger="1" minValue="0" maxValue="3"/>
    </cacheField>
    <cacheField name="q72e_3" numFmtId="0">
      <sharedItems containsString="0" containsBlank="1" containsNumber="1" containsInteger="1" minValue="0" maxValue="4"/>
    </cacheField>
    <cacheField name="q72e_4" numFmtId="0">
      <sharedItems containsString="0" containsBlank="1" containsNumber="1" containsInteger="1" minValue="0" maxValue="0"/>
    </cacheField>
    <cacheField name="q72e_5" numFmtId="0">
      <sharedItems containsString="0" containsBlank="1" containsNumber="1" containsInteger="1" minValue="0" maxValue="3"/>
    </cacheField>
    <cacheField name="q72e_6" numFmtId="0">
      <sharedItems containsString="0" containsBlank="1" containsNumber="1" containsInteger="1" minValue="0" maxValue="5"/>
    </cacheField>
    <cacheField name="q73" numFmtId="0">
      <sharedItems containsBlank="1" longText="1"/>
    </cacheField>
    <cacheField name="q74" numFmtId="0">
      <sharedItems/>
    </cacheField>
    <cacheField name="q75" numFmtId="0">
      <sharedItems containsBlank="1"/>
    </cacheField>
    <cacheField name="q76" numFmtId="0">
      <sharedItems containsBlank="1"/>
    </cacheField>
    <cacheField name="q77" numFmtId="0">
      <sharedItems containsBlank="1"/>
    </cacheField>
    <cacheField name="q78" numFmtId="0">
      <sharedItems/>
    </cacheField>
    <cacheField name="q79_1" numFmtId="0">
      <sharedItems containsBlank="1"/>
    </cacheField>
    <cacheField name="q79_2" numFmtId="0">
      <sharedItems containsBlank="1"/>
    </cacheField>
    <cacheField name="q79_3" numFmtId="0">
      <sharedItems containsBlank="1"/>
    </cacheField>
    <cacheField name="q79_4" numFmtId="0">
      <sharedItems containsBlank="1"/>
    </cacheField>
    <cacheField name="q79_quais" numFmtId="0">
      <sharedItems containsBlank="1"/>
    </cacheField>
    <cacheField name="q80_1" numFmtId="0">
      <sharedItems/>
    </cacheField>
    <cacheField name="q80_2" numFmtId="0">
      <sharedItems/>
    </cacheField>
    <cacheField name="q80_3" numFmtId="0">
      <sharedItems/>
    </cacheField>
    <cacheField name="q80_4" numFmtId="0">
      <sharedItems/>
    </cacheField>
    <cacheField name="q80_5" numFmtId="0">
      <sharedItems/>
    </cacheField>
    <cacheField name="q80_6" numFmtId="0">
      <sharedItems/>
    </cacheField>
    <cacheField name="q80_7" numFmtId="0">
      <sharedItems/>
    </cacheField>
    <cacheField name="q80_8" numFmtId="0">
      <sharedItems/>
    </cacheField>
    <cacheField name="q80_9" numFmtId="0">
      <sharedItems/>
    </cacheField>
    <cacheField name="q80_10" numFmtId="0">
      <sharedItems/>
    </cacheField>
    <cacheField name="q80_11" numFmtId="0">
      <sharedItems/>
    </cacheField>
    <cacheField name="q80_12" numFmtId="0">
      <sharedItems/>
    </cacheField>
    <cacheField name="q80_13" numFmtId="0">
      <sharedItems/>
    </cacheField>
    <cacheField name="q80_14" numFmtId="0">
      <sharedItems/>
    </cacheField>
    <cacheField name="q80_15" numFmtId="0">
      <sharedItems/>
    </cacheField>
    <cacheField name="q80_16" numFmtId="0">
      <sharedItems/>
    </cacheField>
    <cacheField name="q80_17" numFmtId="0">
      <sharedItems/>
    </cacheField>
    <cacheField name="q80_18" numFmtId="0">
      <sharedItems/>
    </cacheField>
    <cacheField name="q80_19" numFmtId="0">
      <sharedItems/>
    </cacheField>
    <cacheField name="q80_20" numFmtId="0">
      <sharedItems/>
    </cacheField>
    <cacheField name="q80_21" numFmtId="0">
      <sharedItems/>
    </cacheField>
    <cacheField name="q80_22" numFmtId="0">
      <sharedItems/>
    </cacheField>
    <cacheField name="q80_23" numFmtId="0">
      <sharedItems/>
    </cacheField>
    <cacheField name="q80_24" numFmtId="0">
      <sharedItems/>
    </cacheField>
    <cacheField name="q80_especifique" numFmtId="0">
      <sharedItems containsBlank="1"/>
    </cacheField>
    <cacheField name="q81" numFmtId="0">
      <sharedItems/>
    </cacheField>
    <cacheField name="q82_1" numFmtId="0">
      <sharedItems containsString="0" containsBlank="1" containsNumber="1" containsInteger="1" minValue="1" maxValue="21"/>
    </cacheField>
    <cacheField name="q82_2" numFmtId="0">
      <sharedItems containsString="0" containsBlank="1" containsNumber="1" containsInteger="1" minValue="0" maxValue="3"/>
    </cacheField>
    <cacheField name="q82_3" numFmtId="0">
      <sharedItems containsString="0" containsBlank="1" containsNumber="1" containsInteger="1" minValue="1" maxValue="23"/>
    </cacheField>
    <cacheField name="q83_1" numFmtId="0">
      <sharedItems/>
    </cacheField>
    <cacheField name="q83_2" numFmtId="0">
      <sharedItems/>
    </cacheField>
    <cacheField name="q83_3" numFmtId="0">
      <sharedItems/>
    </cacheField>
    <cacheField name="q83_4" numFmtId="0">
      <sharedItems/>
    </cacheField>
    <cacheField name="q83_5" numFmtId="0">
      <sharedItems/>
    </cacheField>
    <cacheField name="q83_6" numFmtId="0">
      <sharedItems/>
    </cacheField>
    <cacheField name="q83_7" numFmtId="0">
      <sharedItems/>
    </cacheField>
    <cacheField name="q84" numFmtId="0">
      <sharedItems/>
    </cacheField>
    <cacheField name="q85" numFmtId="0">
      <sharedItems/>
    </cacheField>
    <cacheField name="q86" numFmtId="0">
      <sharedItems/>
    </cacheField>
    <cacheField name="q87_1" numFmtId="0">
      <sharedItems containsBlank="1"/>
    </cacheField>
    <cacheField name="q87_2" numFmtId="0">
      <sharedItems containsBlank="1"/>
    </cacheField>
    <cacheField name="q87_3" numFmtId="0">
      <sharedItems containsBlank="1"/>
    </cacheField>
    <cacheField name="q87_4" numFmtId="0">
      <sharedItems containsBlank="1"/>
    </cacheField>
    <cacheField name="q87_5" numFmtId="0">
      <sharedItems containsBlank="1"/>
    </cacheField>
    <cacheField name="q87_6" numFmtId="0">
      <sharedItems containsBlank="1"/>
    </cacheField>
    <cacheField name="q87_7" numFmtId="0">
      <sharedItems containsBlank="1"/>
    </cacheField>
    <cacheField name="q87_8" numFmtId="0">
      <sharedItems containsBlank="1"/>
    </cacheField>
    <cacheField name="q87_9" numFmtId="0">
      <sharedItems containsBlank="1"/>
    </cacheField>
    <cacheField name="q87_quais" numFmtId="0">
      <sharedItems containsBlank="1"/>
    </cacheField>
    <cacheField name="q88" numFmtId="0">
      <sharedItems/>
    </cacheField>
    <cacheField name="q89" numFmtId="0">
      <sharedItems/>
    </cacheField>
    <cacheField name="q90" numFmtId="0">
      <sharedItems/>
    </cacheField>
    <cacheField name="q91" numFmtId="0">
      <sharedItems/>
    </cacheField>
    <cacheField name="q92" numFmtId="0">
      <sharedItems containsString="0" containsBlank="1" containsNumber="1" containsInteger="1" minValue="1" maxValue="16"/>
    </cacheField>
    <cacheField name="q93" numFmtId="0">
      <sharedItems/>
    </cacheField>
    <cacheField name="q94a_1" numFmtId="0">
      <sharedItems/>
    </cacheField>
    <cacheField name="q94a_2" numFmtId="0">
      <sharedItems containsString="0" containsBlank="1" containsNumber="1" containsInteger="1" minValue="0" maxValue="40"/>
    </cacheField>
    <cacheField name="q94b_1" numFmtId="0">
      <sharedItems/>
    </cacheField>
    <cacheField name="q94b_2" numFmtId="0">
      <sharedItems containsString="0" containsBlank="1" containsNumber="1" containsInteger="1" minValue="3" maxValue="20"/>
    </cacheField>
    <cacheField name="q94c_1" numFmtId="0">
      <sharedItems/>
    </cacheField>
    <cacheField name="q94c_2" numFmtId="0">
      <sharedItems containsString="0" containsBlank="1" containsNumber="1" containsInteger="1" minValue="2" maxValue="3255"/>
    </cacheField>
    <cacheField name="q94d_1" numFmtId="0">
      <sharedItems/>
    </cacheField>
    <cacheField name="q94d_2" numFmtId="0">
      <sharedItems containsString="0" containsBlank="1" containsNumber="1" containsInteger="1" minValue="248" maxValue="571"/>
    </cacheField>
    <cacheField name="q95a_1" numFmtId="0">
      <sharedItems containsSemiMixedTypes="0" containsString="0" containsNumber="1" containsInteger="1" minValue="1" maxValue="8"/>
    </cacheField>
    <cacheField name="q95a_2" numFmtId="0">
      <sharedItems containsSemiMixedTypes="0" containsString="0" containsNumber="1" containsInteger="1" minValue="1" maxValue="8"/>
    </cacheField>
    <cacheField name="q95b_1" numFmtId="0">
      <sharedItems containsSemiMixedTypes="0" containsString="0" containsNumber="1" containsInteger="1" minValue="1" maxValue="4"/>
    </cacheField>
    <cacheField name="q95b_2" numFmtId="0">
      <sharedItems containsSemiMixedTypes="0" containsString="0" containsNumber="1" containsInteger="1" minValue="1" maxValue="6"/>
    </cacheField>
    <cacheField name="q95c_1" numFmtId="0">
      <sharedItems containsSemiMixedTypes="0" containsString="0" containsNumber="1" containsInteger="1" minValue="1" maxValue="2"/>
    </cacheField>
    <cacheField name="q95c_2" numFmtId="0">
      <sharedItems containsSemiMixedTypes="0" containsString="0" containsNumber="1" containsInteger="1" minValue="0" maxValue="3"/>
    </cacheField>
    <cacheField name="q95d_1" numFmtId="0">
      <sharedItems containsSemiMixedTypes="0" containsString="0" containsNumber="1" containsInteger="1" minValue="0" maxValue="2"/>
    </cacheField>
    <cacheField name="q95d_2" numFmtId="0">
      <sharedItems containsSemiMixedTypes="0" containsString="0" containsNumber="1" containsInteger="1" minValue="0" maxValue="2"/>
    </cacheField>
    <cacheField name="q95e_1" numFmtId="0">
      <sharedItems containsSemiMixedTypes="0" containsString="0" containsNumber="1" containsInteger="1" minValue="0" maxValue="2"/>
    </cacheField>
    <cacheField name="q95e_2" numFmtId="0">
      <sharedItems containsSemiMixedTypes="0" containsString="0" containsNumber="1" containsInteger="1" minValue="0" maxValue="2"/>
    </cacheField>
    <cacheField name="q95f_1" numFmtId="0">
      <sharedItems containsSemiMixedTypes="0" containsString="0" containsNumber="1" containsInteger="1" minValue="0" maxValue="1"/>
    </cacheField>
    <cacheField name="q95f_2" numFmtId="0">
      <sharedItems containsSemiMixedTypes="0" containsString="0" containsNumber="1" containsInteger="1" minValue="0" maxValue="1"/>
    </cacheField>
    <cacheField name="q96" numFmtId="0">
      <sharedItems/>
    </cacheField>
    <cacheField name="q97" numFmtId="0">
      <sharedItems containsBlank="1"/>
    </cacheField>
    <cacheField name="q98" numFmtId="0">
      <sharedItems/>
    </cacheField>
    <cacheField name="q99" numFmtId="0">
      <sharedItems/>
    </cacheField>
    <cacheField name="q100_1" numFmtId="0">
      <sharedItems containsBlank="1"/>
    </cacheField>
    <cacheField name="q100_2" numFmtId="0">
      <sharedItems containsBlank="1"/>
    </cacheField>
    <cacheField name="q100_3" numFmtId="0">
      <sharedItems containsBlank="1"/>
    </cacheField>
    <cacheField name="q101" numFmtId="0">
      <sharedItems/>
    </cacheField>
    <cacheField name="q102" numFmtId="0">
      <sharedItems containsSemiMixedTypes="0" containsString="0" containsNumber="1" containsInteger="1" minValue="3" maxValue="16"/>
    </cacheField>
    <cacheField name="q103" numFmtId="0">
      <sharedItems containsSemiMixedTypes="0" containsString="0" containsNumber="1" containsInteger="1" minValue="0" maxValue="6"/>
    </cacheField>
    <cacheField name="q104" numFmtId="0">
      <sharedItems containsSemiMixedTypes="0" containsString="0" containsNumber="1" containsInteger="1" minValue="0" maxValue="5"/>
    </cacheField>
    <cacheField name="q105_1" numFmtId="0">
      <sharedItems/>
    </cacheField>
    <cacheField name="q105_2" numFmtId="0">
      <sharedItems/>
    </cacheField>
    <cacheField name="q105_3" numFmtId="0">
      <sharedItems/>
    </cacheField>
    <cacheField name="q105_4" numFmtId="0">
      <sharedItems/>
    </cacheField>
    <cacheField name="q105_5" numFmtId="0">
      <sharedItems/>
    </cacheField>
    <cacheField name="q105_6" numFmtId="0">
      <sharedItems/>
    </cacheField>
    <cacheField name="q105_7" numFmtId="0">
      <sharedItems/>
    </cacheField>
    <cacheField name="q105_8" numFmtId="0">
      <sharedItems/>
    </cacheField>
    <cacheField name="q105_9" numFmtId="0">
      <sharedItems/>
    </cacheField>
    <cacheField name="q105_10" numFmtId="0">
      <sharedItems/>
    </cacheField>
    <cacheField name="q105_11" numFmtId="0">
      <sharedItems/>
    </cacheField>
    <cacheField name="q105_12" numFmtId="0">
      <sharedItems/>
    </cacheField>
    <cacheField name="q105_13" numFmtId="0">
      <sharedItems/>
    </cacheField>
    <cacheField name="q105_quais" numFmtId="0">
      <sharedItems containsBlank="1" longText="1"/>
    </cacheField>
    <cacheField name="responsavel1_3" numFmtId="15">
      <sharedItems containsSemiMixedTypes="0" containsNonDate="0" containsDate="1" containsString="0" minDate="2014-11-11T00:00:00" maxDate="2014-12-07T00:00:00"/>
    </cacheField>
    <cacheField name="responsavel1_4" numFmtId="0">
      <sharedItems/>
    </cacheField>
    <cacheField name="representante_vigilancia" numFmtId="0">
      <sharedItems containsBlank="1"/>
    </cacheField>
    <cacheField name="responsavel2_3" numFmtId="0">
      <sharedItems containsBlank="1"/>
    </cacheField>
  </cacheFields>
  <calculatedItems count="1">
    <calculatedItem>
      <pivotArea cacheIndex="1" outline="0" fieldPosition="0">
        <references count="1">
          <reference field="2" count="1">
            <x v="5"/>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
  <r>
    <n v="11"/>
    <s v="RO"/>
    <x v="0"/>
    <n v="1562409"/>
    <n v="52"/>
    <s v="Secretaria de Estado da Assistência e do Desenvolvimento Social"/>
    <s v="Avenida"/>
    <s v="Farquar"/>
    <n v="2986"/>
    <s v="Complexo Rio Madeira, Prédio Rio Jamarí, 1º Andar"/>
    <s v="Pedrinhas"/>
    <s v="Entre Avenida Farquar e Rua PIO XII."/>
    <s v="76801-348"/>
    <s v="PORTO VELHO"/>
    <s v="RO"/>
    <s v="cas@seas.ro.gov.br"/>
    <s v="(69) 32165399"/>
    <n v="0"/>
    <s v="(69) 84829984"/>
    <s v="-8.749704828268133"/>
    <s v="-63.91043186187745"/>
    <x v="0"/>
    <s v="Não"/>
    <s v="Não"/>
    <s v="Não"/>
    <s v="Sim"/>
    <s v="Sim"/>
    <s v="Sim"/>
    <s v="Sim"/>
    <x v="0"/>
    <x v="0"/>
    <x v="0"/>
    <x v="0"/>
    <x v="0"/>
    <x v="0"/>
    <x v="0"/>
    <s v="Sim, na estrutura formal do órgão gestor"/>
    <x v="0"/>
    <s v="Sim, na estrutura formal do órgão gestor"/>
    <x v="0"/>
    <x v="0"/>
    <n v="8"/>
    <m/>
    <n v="1"/>
    <n v="2017"/>
    <m/>
    <m/>
    <n v="1"/>
    <n v="2"/>
    <n v="0"/>
    <n v="0"/>
    <n v="1"/>
    <n v="1"/>
    <n v="0"/>
    <n v="0"/>
    <n v="0"/>
    <n v="0"/>
    <n v="0"/>
    <n v="1"/>
    <n v="0"/>
    <n v="0"/>
    <n v="0"/>
    <n v="0"/>
    <n v="0"/>
    <n v="0"/>
    <n v="1"/>
    <n v="0"/>
    <n v="0"/>
    <n v="1"/>
    <n v="0"/>
    <n v="0"/>
    <n v="0"/>
    <n v="1"/>
    <n v="0"/>
    <n v="1"/>
    <n v="0"/>
    <n v="1"/>
    <n v="1"/>
    <n v="0"/>
    <n v="0"/>
    <n v="2"/>
    <n v="1"/>
    <n v="0"/>
    <n v="0"/>
    <n v="0"/>
    <n v="1"/>
    <n v="0"/>
    <n v="0"/>
    <n v="0"/>
    <n v="0"/>
    <n v="2"/>
    <n v="2"/>
    <n v="0"/>
    <n v="0"/>
    <n v="0"/>
    <n v="0"/>
    <n v="0"/>
    <n v="3"/>
    <n v="7"/>
    <n v="10"/>
    <n v="0"/>
    <n v="0"/>
    <n v="0"/>
    <n v="0"/>
    <n v="0"/>
    <n v="3"/>
    <n v="9"/>
    <n v="12"/>
    <n v="0"/>
    <n v="0"/>
    <n v="2"/>
    <n v="2"/>
    <n v="0"/>
    <n v="0"/>
    <n v="0"/>
    <n v="0"/>
    <n v="0"/>
    <n v="4"/>
    <n v="7"/>
    <n v="11"/>
    <n v="0"/>
    <n v="0"/>
    <n v="0"/>
    <n v="0"/>
    <n v="0"/>
    <n v="4"/>
    <n v="9"/>
    <n v="13"/>
    <n v="6"/>
    <n v="0"/>
    <n v="1"/>
    <n v="1"/>
    <n v="0"/>
    <n v="0"/>
    <n v="0"/>
    <n v="0"/>
    <n v="0"/>
    <n v="0"/>
    <n v="0"/>
    <n v="0"/>
    <n v="0"/>
    <n v="1"/>
    <n v="0"/>
    <n v="0"/>
    <n v="0"/>
    <n v="9"/>
    <s v="Sim, para a minoria dos servidores"/>
    <s v="De outro órgão"/>
    <s v="Educação"/>
    <n v="2014"/>
    <s v="Não"/>
    <m/>
    <m/>
    <m/>
    <m/>
    <s v="Não"/>
    <m/>
    <m/>
    <m/>
    <m/>
    <s v="Sim, a menor parte dos recursos próprios é registrada no FEAS"/>
    <s v="O Secretário(a) Estadual da Assistência Social"/>
    <s v="Semestralmente"/>
    <n v="442700"/>
    <n v="198387.92"/>
    <s v="Não"/>
    <s v="Não"/>
    <s v="Não"/>
    <s v="Sim"/>
    <s v="Não"/>
    <s v="Não"/>
    <s v="Não"/>
    <s v="Não"/>
    <s v="Não"/>
    <s v="Sim"/>
    <s v="Sim"/>
    <s v="Não"/>
    <s v="Não"/>
    <s v="Sim"/>
    <s v="Não"/>
    <s v="Sim"/>
    <s v="Não"/>
    <m/>
    <s v="Não"/>
    <m/>
    <n v="0"/>
    <m/>
    <m/>
    <m/>
    <m/>
    <m/>
    <s v="Não"/>
    <m/>
    <m/>
    <m/>
    <m/>
    <m/>
    <s v="Não"/>
    <m/>
    <m/>
    <s v="Não"/>
    <m/>
    <m/>
    <m/>
    <m/>
    <m/>
    <m/>
    <m/>
    <m/>
    <m/>
    <m/>
    <m/>
    <m/>
    <m/>
    <m/>
    <s v="Não"/>
    <m/>
    <m/>
    <m/>
    <m/>
    <m/>
    <m/>
    <m/>
    <m/>
    <m/>
    <m/>
    <m/>
    <m/>
    <m/>
    <m/>
    <m/>
    <m/>
    <m/>
    <s v="Sim"/>
    <s v="Sim"/>
    <s v="Sim"/>
    <s v="Sim"/>
    <s v="Não"/>
    <s v="Sim"/>
    <s v="Sim"/>
    <s v="Não"/>
    <m/>
    <n v="27"/>
    <s v="Não"/>
    <m/>
    <m/>
    <m/>
    <m/>
    <m/>
    <m/>
    <m/>
    <m/>
    <m/>
    <m/>
    <m/>
    <m/>
    <m/>
    <m/>
    <m/>
    <m/>
    <m/>
    <m/>
    <m/>
    <m/>
    <m/>
    <m/>
    <m/>
    <m/>
    <m/>
    <m/>
    <m/>
    <m/>
    <n v="3"/>
    <n v="3"/>
    <n v="2"/>
    <n v="2"/>
    <n v="1"/>
    <n v="1"/>
    <n v="1"/>
    <n v="1"/>
    <n v="1"/>
    <n v="1"/>
    <n v="1"/>
    <n v="1"/>
    <s v="Não"/>
    <m/>
    <s v="Sim"/>
    <s v="Sim"/>
    <s v="Bimestralmente"/>
    <n v="8"/>
    <n v="4"/>
    <s v="Sim"/>
    <s v="Sim, para ambas"/>
    <s v="Sim"/>
    <n v="42"/>
    <s v="Não"/>
    <m/>
    <s v="Não"/>
    <m/>
    <s v="Não"/>
    <m/>
    <s v="Coordenadora Estadual da Politica de Ass"/>
    <m/>
    <s v="Gerente de Vigilância Socioassistencial"/>
  </r>
  <r>
    <n v="12"/>
    <s v="AC"/>
    <x v="0"/>
    <n v="733559"/>
    <n v="22"/>
    <s v="SECRETARIA DE ESTADO DE DESENVOLVIMENTO SOCIAL"/>
    <s v="Avenida"/>
    <s v="NAÇÕES UNIDAS"/>
    <n v="2731"/>
    <s v="Ao lado do ISE"/>
    <s v="ESTAÇÃO EXPERIMENTAL"/>
    <m/>
    <s v="69918-172"/>
    <s v="RIO BRANCO"/>
    <s v="AC"/>
    <s v="gabinete.seds@ac.gov.br"/>
    <s v="(68) 32262937"/>
    <m/>
    <s v="(68) 32262937"/>
    <s v="-9.96686403427369"/>
    <s v="-67.83152103424074"/>
    <x v="1"/>
    <m/>
    <m/>
    <m/>
    <m/>
    <m/>
    <m/>
    <m/>
    <x v="1"/>
    <x v="1"/>
    <x v="1"/>
    <x v="1"/>
    <x v="1"/>
    <x v="1"/>
    <x v="0"/>
    <s v="Sim, de maneira informal"/>
    <x v="1"/>
    <s v="Sim, de maneira informal"/>
    <x v="1"/>
    <x v="0"/>
    <n v="1"/>
    <m/>
    <n v="1"/>
    <n v="2015"/>
    <m/>
    <n v="2017"/>
    <m/>
    <n v="7"/>
    <n v="0"/>
    <n v="1"/>
    <n v="0"/>
    <n v="3"/>
    <n v="4"/>
    <n v="0"/>
    <n v="0"/>
    <n v="1"/>
    <n v="6"/>
    <n v="0"/>
    <n v="0"/>
    <n v="2"/>
    <n v="5"/>
    <n v="0"/>
    <n v="0"/>
    <n v="4"/>
    <n v="0"/>
    <n v="0"/>
    <n v="0"/>
    <n v="8"/>
    <n v="1"/>
    <n v="0"/>
    <n v="0"/>
    <n v="8"/>
    <n v="2"/>
    <n v="0"/>
    <n v="0"/>
    <n v="5"/>
    <n v="2"/>
    <n v="0"/>
    <n v="0"/>
    <n v="2"/>
    <n v="1"/>
    <n v="0"/>
    <n v="0"/>
    <n v="0"/>
    <n v="1"/>
    <n v="0"/>
    <n v="0"/>
    <n v="12"/>
    <n v="22"/>
    <n v="45"/>
    <n v="79"/>
    <n v="0"/>
    <n v="0"/>
    <n v="0"/>
    <n v="0"/>
    <n v="1"/>
    <n v="13"/>
    <n v="38"/>
    <n v="52"/>
    <n v="7"/>
    <n v="7"/>
    <n v="2"/>
    <n v="16"/>
    <n v="20"/>
    <n v="42"/>
    <n v="85"/>
    <n v="147"/>
    <n v="17"/>
    <n v="27"/>
    <n v="47"/>
    <n v="91"/>
    <n v="0"/>
    <n v="0"/>
    <n v="0"/>
    <n v="0"/>
    <n v="1"/>
    <n v="14"/>
    <n v="41"/>
    <n v="56"/>
    <n v="9"/>
    <n v="15"/>
    <n v="5"/>
    <n v="29"/>
    <n v="27"/>
    <n v="56"/>
    <n v="93"/>
    <n v="176"/>
    <n v="28"/>
    <n v="5"/>
    <n v="8"/>
    <n v="6"/>
    <n v="1"/>
    <n v="2"/>
    <n v="0"/>
    <n v="3"/>
    <n v="0"/>
    <n v="1"/>
    <n v="0"/>
    <n v="0"/>
    <n v="1"/>
    <n v="6"/>
    <n v="9"/>
    <n v="5"/>
    <n v="18"/>
    <n v="93"/>
    <s v="Sim, para a minoria dos servidores"/>
    <s v="Centralizado no governo"/>
    <m/>
    <n v="2010"/>
    <s v="Não"/>
    <m/>
    <m/>
    <m/>
    <m/>
    <s v="Não"/>
    <m/>
    <m/>
    <m/>
    <m/>
    <s v="Sim, a totalidade dos recursos próprios é registrada no FEAS"/>
    <s v="O Secretário(a) Estadual da Assistência Social"/>
    <s v="Semestralmente"/>
    <n v="3748077.99"/>
    <n v="1858625.34"/>
    <s v="Não"/>
    <s v="Não"/>
    <s v="Não"/>
    <s v="Sim"/>
    <s v="Não"/>
    <s v="Não"/>
    <s v="Não"/>
    <s v="Não"/>
    <s v="Não"/>
    <s v="Sim"/>
    <s v="Sim"/>
    <s v="Não"/>
    <s v="Não"/>
    <s v="Não"/>
    <s v="Não"/>
    <s v="Não"/>
    <s v="Não"/>
    <m/>
    <s v="Não"/>
    <m/>
    <n v="1"/>
    <s v="Educandário Santa Margarida"/>
    <n v="1"/>
    <n v="0"/>
    <n v="0"/>
    <n v="1"/>
    <s v="Não"/>
    <m/>
    <m/>
    <m/>
    <m/>
    <m/>
    <s v="Não"/>
    <m/>
    <m/>
    <s v="Não"/>
    <m/>
    <m/>
    <m/>
    <m/>
    <m/>
    <m/>
    <m/>
    <m/>
    <m/>
    <m/>
    <m/>
    <m/>
    <m/>
    <m/>
    <s v="Não"/>
    <m/>
    <m/>
    <m/>
    <m/>
    <m/>
    <m/>
    <m/>
    <m/>
    <m/>
    <m/>
    <m/>
    <m/>
    <m/>
    <m/>
    <m/>
    <m/>
    <m/>
    <s v="Sim"/>
    <s v="Não"/>
    <s v="Sim"/>
    <s v="Sim"/>
    <s v="Não"/>
    <s v="Sim"/>
    <s v="Sim"/>
    <s v="Não"/>
    <m/>
    <n v="22"/>
    <s v="Sim, apenas fundo-a-fundo"/>
    <s v="Sim"/>
    <s v="O cofinanciamento é realizado por serviço socioassisentencial (PAIF, PAEFI, entre outros)"/>
    <m/>
    <s v="Não possui frequência regular"/>
    <s v="Sim"/>
    <s v="Não"/>
    <s v="Não"/>
    <s v="Não"/>
    <s v="Não"/>
    <s v="Sim"/>
    <s v="Não"/>
    <n v="9"/>
    <n v="9"/>
    <n v="1"/>
    <n v="9"/>
    <n v="9"/>
    <n v="0"/>
    <n v="0"/>
    <n v="0"/>
    <n v="0"/>
    <n v="0"/>
    <n v="0"/>
    <n v="1"/>
    <n v="0"/>
    <n v="0"/>
    <n v="0"/>
    <n v="0"/>
    <n v="397397.26"/>
    <n v="6"/>
    <n v="6"/>
    <n v="0"/>
    <n v="0"/>
    <n v="0"/>
    <n v="0"/>
    <n v="1"/>
    <n v="1"/>
    <n v="1"/>
    <n v="1"/>
    <n v="0"/>
    <n v="0"/>
    <s v="Sim"/>
    <s v="Sim"/>
    <s v="Sim"/>
    <s v="Sim"/>
    <s v="Bimestralmente"/>
    <n v="4"/>
    <n v="0"/>
    <s v="Sim"/>
    <s v="Sim, para ambas"/>
    <s v="Não"/>
    <m/>
    <s v="Não"/>
    <m/>
    <s v="Sim"/>
    <n v="60"/>
    <s v="Não"/>
    <m/>
    <s v="Secretário de Estado de Des. Social"/>
    <m/>
    <s v="Chefe do Departamento de Gestão do SUAS"/>
  </r>
  <r>
    <n v="13"/>
    <s v="AM"/>
    <x v="0"/>
    <n v="3483985"/>
    <n v="62"/>
    <s v="SECRETARIA DE ESTADO DE ASSISTÊNCIA SOCIAL"/>
    <s v="Avenida"/>
    <s v="Av. Darcy Vargas"/>
    <n v="77"/>
    <s v="chapada"/>
    <s v="Chapada"/>
    <s v="Em frente ao Amazonas Shopping"/>
    <s v="69050-020"/>
    <s v="MANAUS"/>
    <s v="AM"/>
    <s v="dgsuas@seas.am.gov.br"/>
    <s v="(92) 21217818"/>
    <n v="0"/>
    <s v="(92)"/>
    <s v="-3.0926934109749005"/>
    <s v="-60.02251160129697"/>
    <x v="1"/>
    <m/>
    <m/>
    <m/>
    <m/>
    <m/>
    <m/>
    <m/>
    <x v="1"/>
    <x v="1"/>
    <x v="0"/>
    <x v="0"/>
    <x v="0"/>
    <x v="2"/>
    <x v="1"/>
    <s v="Sim, na estrutura formal do órgão gestor"/>
    <x v="0"/>
    <s v="Sim, na estrutura formal do órgão gestor"/>
    <x v="0"/>
    <x v="1"/>
    <m/>
    <n v="2017"/>
    <m/>
    <n v="2016"/>
    <m/>
    <m/>
    <n v="1"/>
    <n v="7"/>
    <n v="0"/>
    <n v="0"/>
    <n v="0"/>
    <n v="1"/>
    <n v="0"/>
    <n v="0"/>
    <n v="0"/>
    <n v="1"/>
    <n v="0"/>
    <n v="0"/>
    <n v="0"/>
    <n v="0"/>
    <n v="0"/>
    <n v="0"/>
    <n v="0"/>
    <n v="2"/>
    <n v="0"/>
    <n v="3"/>
    <n v="0"/>
    <n v="75"/>
    <n v="0"/>
    <n v="62"/>
    <n v="0"/>
    <n v="8"/>
    <n v="0"/>
    <n v="8"/>
    <n v="3"/>
    <n v="7"/>
    <n v="8"/>
    <n v="7"/>
    <n v="10"/>
    <n v="2"/>
    <n v="0"/>
    <n v="0"/>
    <n v="0"/>
    <n v="2"/>
    <n v="0"/>
    <n v="1"/>
    <n v="0"/>
    <n v="34"/>
    <n v="27"/>
    <n v="31"/>
    <n v="92"/>
    <n v="0"/>
    <n v="0"/>
    <n v="0"/>
    <n v="0"/>
    <n v="0"/>
    <n v="11"/>
    <n v="54"/>
    <n v="65"/>
    <n v="0"/>
    <n v="0"/>
    <n v="0"/>
    <n v="0"/>
    <n v="34"/>
    <n v="38"/>
    <n v="85"/>
    <n v="157"/>
    <n v="62"/>
    <n v="38"/>
    <n v="43"/>
    <n v="143"/>
    <n v="0"/>
    <n v="0"/>
    <n v="0"/>
    <n v="0"/>
    <n v="0"/>
    <n v="14"/>
    <n v="67"/>
    <n v="81"/>
    <n v="0"/>
    <n v="0"/>
    <n v="0"/>
    <n v="0"/>
    <n v="62"/>
    <n v="52"/>
    <n v="110"/>
    <n v="224"/>
    <n v="32"/>
    <n v="3"/>
    <n v="6"/>
    <n v="4"/>
    <n v="0"/>
    <n v="0"/>
    <n v="0"/>
    <n v="6"/>
    <n v="1"/>
    <n v="1"/>
    <n v="0"/>
    <n v="0"/>
    <n v="0"/>
    <n v="12"/>
    <n v="0"/>
    <n v="0"/>
    <n v="45"/>
    <n v="110"/>
    <s v="Sim, para a maioria dos servidores"/>
    <s v="De outro órgão"/>
    <s v="Secretaria de Administração -SEAD"/>
    <n v="2010"/>
    <s v="Não"/>
    <m/>
    <m/>
    <m/>
    <m/>
    <s v="Não"/>
    <m/>
    <m/>
    <m/>
    <m/>
    <s v="Sim, a totalidade dos recursos próprios é registrada no FEAS"/>
    <s v="O Secretário(a) Estadual da Assistência Social"/>
    <s v="Anualmente"/>
    <n v="72874"/>
    <n v="72874"/>
    <s v="Sim"/>
    <s v="Sim"/>
    <s v="Sim"/>
    <s v="Não"/>
    <s v="Sim"/>
    <s v="Sim"/>
    <s v="Sim"/>
    <s v="Sim"/>
    <s v="Sim"/>
    <s v="Não"/>
    <s v="Sim"/>
    <s v="Não"/>
    <s v="Sim"/>
    <s v="Sim"/>
    <s v="Não"/>
    <s v="Não"/>
    <s v="Não"/>
    <m/>
    <s v="Sim"/>
    <s v="Desafio Jovem de Manaus, O Pequeno Nazareno, Janel Dolly, Cimunidade Nova Aliança."/>
    <n v="1"/>
    <s v="Janel Dolly, O Pequeno Nazareno, Desafio Jóvem de Manaus, São Vicente de Paula,Abrigo Didinho, Coração do Pai,Associação Educacional Pão da Vida, Aldeias Infantis, Casa Mamãe Margarida, Jovens com uma missão, Casa Vida, Lar das Marias, Fazenda da Esperança."/>
    <n v="17"/>
    <n v="0"/>
    <n v="4"/>
    <n v="13"/>
    <s v="Sim"/>
    <s v="Sim"/>
    <s v="Não"/>
    <s v="Sim"/>
    <s v="Não"/>
    <m/>
    <s v="Não"/>
    <m/>
    <m/>
    <s v="Não"/>
    <m/>
    <m/>
    <m/>
    <m/>
    <m/>
    <m/>
    <m/>
    <m/>
    <m/>
    <m/>
    <m/>
    <m/>
    <m/>
    <m/>
    <s v="Não"/>
    <m/>
    <m/>
    <m/>
    <m/>
    <m/>
    <m/>
    <m/>
    <m/>
    <m/>
    <m/>
    <m/>
    <m/>
    <m/>
    <m/>
    <m/>
    <m/>
    <m/>
    <s v="Sim"/>
    <s v="Sim"/>
    <s v="Sim"/>
    <s v="Sim"/>
    <s v="Sim"/>
    <s v="Sim"/>
    <s v="Sim"/>
    <s v="Não"/>
    <m/>
    <n v="62"/>
    <s v="Sim, apenas fundo-a-fundo"/>
    <s v="Sim"/>
    <s v="O cofinanciamento é comum a todos os serviços socioassistenciais"/>
    <m/>
    <s v="Não possui frequência regular"/>
    <s v="Sim"/>
    <s v="Sim"/>
    <s v="Sim"/>
    <s v="Sim"/>
    <s v="Sim"/>
    <s v="Sim"/>
    <s v="Sim, houve construção e/ou reforma direta pelo estado de unidades da assistência social nos municípios"/>
    <n v="62"/>
    <n v="59"/>
    <n v="3"/>
    <n v="59"/>
    <n v="59"/>
    <n v="0"/>
    <n v="47"/>
    <n v="46"/>
    <n v="1"/>
    <n v="9"/>
    <n v="7"/>
    <n v="2"/>
    <n v="59"/>
    <n v="59"/>
    <n v="0"/>
    <n v="0"/>
    <n v="0"/>
    <n v="12"/>
    <n v="12"/>
    <n v="9"/>
    <n v="9"/>
    <n v="5"/>
    <n v="5"/>
    <n v="3"/>
    <n v="3"/>
    <n v="0"/>
    <n v="0"/>
    <n v="1"/>
    <n v="1"/>
    <s v="Sim"/>
    <s v="Não"/>
    <s v="Sim"/>
    <s v="Sim"/>
    <s v="Trimestralmente"/>
    <n v="7"/>
    <n v="0"/>
    <s v="Sim"/>
    <s v="Sim, para ambas"/>
    <s v="Não"/>
    <m/>
    <s v="Não"/>
    <m/>
    <s v="Não"/>
    <m/>
    <s v="Não"/>
    <m/>
    <s v="Gerente da Informação"/>
    <m/>
    <s v="Gerente da Vigilância Socioassitencial"/>
  </r>
  <r>
    <n v="14"/>
    <s v="RR"/>
    <x v="0"/>
    <n v="450479"/>
    <n v="15"/>
    <s v="SECRETARIA DE ESTADO DO TRABALHO E BEM-ESTAR SOCIAL"/>
    <s v="Avenida"/>
    <s v="MARIO HOMEM DE MELO"/>
    <n v="2310"/>
    <s v="não tem"/>
    <s v="MECEJANA"/>
    <s v="ao lado da escola Estadual Ana Libória"/>
    <s v="69304-350"/>
    <s v="BOA VISTA"/>
    <s v="RR"/>
    <s v="gabinetesetrabes@gmail.com"/>
    <s v="(95) 21212630"/>
    <n v="2632"/>
    <s v="(95) 21212640"/>
    <s v="2.8227514480625007"/>
    <s v="-60.694248676300056"/>
    <x v="0"/>
    <s v="Não"/>
    <s v="Não"/>
    <s v="Não"/>
    <s v="Sim"/>
    <s v="Sim"/>
    <s v="Sim"/>
    <s v="Não"/>
    <x v="2"/>
    <x v="1"/>
    <x v="1"/>
    <x v="0"/>
    <x v="1"/>
    <x v="2"/>
    <x v="1"/>
    <s v="Sim, na estrutura formal do órgão gestor"/>
    <x v="0"/>
    <s v="Sim, na estrutura formal do órgão gestor"/>
    <x v="0"/>
    <x v="1"/>
    <m/>
    <m/>
    <n v="1"/>
    <n v="2017"/>
    <m/>
    <n v="2017"/>
    <m/>
    <n v="0"/>
    <n v="0"/>
    <n v="0"/>
    <n v="0"/>
    <n v="5"/>
    <n v="0"/>
    <n v="0"/>
    <n v="0"/>
    <n v="2"/>
    <n v="0"/>
    <n v="1"/>
    <n v="0"/>
    <n v="2"/>
    <n v="0"/>
    <n v="1"/>
    <n v="0"/>
    <n v="4"/>
    <n v="0"/>
    <n v="1"/>
    <n v="0"/>
    <n v="7"/>
    <n v="0"/>
    <n v="8"/>
    <n v="0"/>
    <n v="1"/>
    <n v="0"/>
    <n v="3"/>
    <n v="0"/>
    <n v="2"/>
    <n v="0"/>
    <n v="3"/>
    <n v="0"/>
    <n v="4"/>
    <n v="0"/>
    <n v="0"/>
    <n v="0"/>
    <n v="4"/>
    <n v="0"/>
    <n v="4"/>
    <n v="0"/>
    <n v="50"/>
    <n v="61"/>
    <n v="8"/>
    <n v="119"/>
    <n v="0"/>
    <n v="0"/>
    <n v="0"/>
    <n v="0"/>
    <n v="0"/>
    <n v="0"/>
    <n v="22"/>
    <n v="22"/>
    <n v="0"/>
    <n v="0"/>
    <n v="9"/>
    <n v="9"/>
    <n v="50"/>
    <n v="61"/>
    <n v="39"/>
    <n v="150"/>
    <n v="103"/>
    <n v="214"/>
    <n v="31"/>
    <n v="348"/>
    <n v="0"/>
    <n v="0"/>
    <n v="0"/>
    <n v="0"/>
    <n v="109"/>
    <n v="142"/>
    <n v="108"/>
    <n v="359"/>
    <n v="0"/>
    <n v="85"/>
    <n v="9"/>
    <n v="94"/>
    <n v="212"/>
    <n v="441"/>
    <n v="148"/>
    <n v="801"/>
    <n v="31"/>
    <n v="23"/>
    <n v="0"/>
    <n v="0"/>
    <n v="0"/>
    <n v="2"/>
    <n v="0"/>
    <n v="3"/>
    <n v="0"/>
    <n v="1"/>
    <n v="0"/>
    <n v="0"/>
    <n v="0"/>
    <n v="3"/>
    <n v="0"/>
    <n v="0"/>
    <n v="85"/>
    <n v="148"/>
    <s v="Sim, para a totalidade dos servidores"/>
    <s v="Centralizado no governo"/>
    <m/>
    <n v="2016"/>
    <s v="Não"/>
    <m/>
    <m/>
    <m/>
    <m/>
    <s v="Não"/>
    <m/>
    <m/>
    <m/>
    <m/>
    <s v="Sim, a maior parte dos recursos próprios é registrada no FEAS"/>
    <s v="O Secretário(a) Estadual da Assistência Social"/>
    <s v="Anualmente"/>
    <n v="3746886.85"/>
    <n v="2726216.72"/>
    <s v="Não"/>
    <s v="Não"/>
    <s v="Não"/>
    <s v="Sim"/>
    <s v="Não"/>
    <s v="Não"/>
    <s v="Não"/>
    <s v="Sim"/>
    <s v="Sim"/>
    <s v="Não"/>
    <s v="Sim"/>
    <s v="Não"/>
    <s v="Não"/>
    <s v="Sim"/>
    <s v="Não"/>
    <s v="Sim"/>
    <s v="Não"/>
    <m/>
    <s v="Não"/>
    <m/>
    <n v="0"/>
    <m/>
    <m/>
    <m/>
    <m/>
    <m/>
    <s v="Sim"/>
    <s v="Sim"/>
    <s v="Não"/>
    <s v="Não"/>
    <s v="Não"/>
    <m/>
    <s v="Sim"/>
    <n v="32792"/>
    <n v="3935040"/>
    <s v="Sim"/>
    <s v="Não"/>
    <s v="Sim"/>
    <m/>
    <n v="8"/>
    <s v="Sim"/>
    <s v="Sim"/>
    <s v="Sim"/>
    <s v="Sim"/>
    <s v="Sim"/>
    <s v="Sim"/>
    <s v="Sim"/>
    <s v="Sim"/>
    <s v="Não"/>
    <m/>
    <s v="Não"/>
    <m/>
    <m/>
    <m/>
    <m/>
    <m/>
    <m/>
    <m/>
    <m/>
    <m/>
    <m/>
    <m/>
    <m/>
    <m/>
    <m/>
    <m/>
    <m/>
    <m/>
    <s v="Não"/>
    <s v="Sim"/>
    <s v="Não"/>
    <s v="Sim"/>
    <s v="Sim"/>
    <s v="Sim"/>
    <s v="Não"/>
    <s v="Não"/>
    <m/>
    <n v="15"/>
    <s v="Sim, apenas fundo-a-fundo"/>
    <s v="Sim"/>
    <s v="O cofinanciamento é realizado por nível de proteção (Proteção Social Básica/Proteção Social Especial - Média ou Alta Com"/>
    <m/>
    <s v="Não possui frequência regular"/>
    <s v="Sim"/>
    <s v="Sim"/>
    <s v="Sim"/>
    <s v="Não"/>
    <s v="Não"/>
    <s v="Sim"/>
    <s v="Não"/>
    <n v="15"/>
    <n v="15"/>
    <n v="0"/>
    <n v="15"/>
    <n v="15"/>
    <n v="0"/>
    <n v="0"/>
    <n v="8"/>
    <n v="0"/>
    <n v="0"/>
    <n v="1"/>
    <n v="0"/>
    <n v="0"/>
    <n v="0"/>
    <n v="0"/>
    <n v="0"/>
    <n v="0"/>
    <n v="6"/>
    <n v="6"/>
    <n v="2"/>
    <n v="2"/>
    <n v="1"/>
    <n v="1"/>
    <n v="1"/>
    <n v="1"/>
    <n v="1"/>
    <n v="1"/>
    <n v="1"/>
    <n v="1"/>
    <s v="Sim"/>
    <s v="Sim"/>
    <s v="Sim"/>
    <s v="Sim"/>
    <s v="Mensalmente"/>
    <n v="8"/>
    <n v="0"/>
    <s v="Sim"/>
    <s v="Sim, para ambas"/>
    <s v="Sim"/>
    <n v="45"/>
    <s v="Não"/>
    <m/>
    <s v="Não"/>
    <m/>
    <s v="Não"/>
    <m/>
    <s v="COORDENADORA DE REGULAÇÃO DO SUAS-CRSUAS"/>
    <m/>
    <s v="COORDENADORA DA VIGILÂNCIA SÓCIO ASSISTE"/>
  </r>
  <r>
    <n v="15"/>
    <s v="PA"/>
    <x v="0"/>
    <n v="7581051"/>
    <n v="144"/>
    <s v="SECRETARIA DE ESTADO  DE ASSISTÊNCIA SOCIAL, TRABALHO, EMPREGO E RENDA"/>
    <s v="Avenida"/>
    <s v="GOVERNADOR JOSÉ MALCHER"/>
    <n v="1018"/>
    <s v="entre a Alameda Joaquim Nabuco e Av. Wandecolk"/>
    <s v="NAZARÉ"/>
    <s v="PANIFICADORA METROPOLE"/>
    <s v="66055-260"/>
    <s v="BELEM"/>
    <s v="PA"/>
    <s v="seasterpa@yahoo.com.br"/>
    <s v="(91) 32391414"/>
    <m/>
    <s v="(91) 32196304"/>
    <s v="-1.450791275261865"/>
    <s v="-48.48506927490235"/>
    <x v="0"/>
    <s v="Não"/>
    <s v="Não"/>
    <s v="Não"/>
    <s v="Não"/>
    <s v="Não"/>
    <s v="Sim"/>
    <s v="Não"/>
    <x v="2"/>
    <x v="1"/>
    <x v="2"/>
    <x v="1"/>
    <x v="1"/>
    <x v="1"/>
    <x v="0"/>
    <s v="Sim, de maneira informal"/>
    <x v="1"/>
    <s v="Sim, de maneira informal"/>
    <x v="1"/>
    <x v="1"/>
    <m/>
    <m/>
    <n v="1"/>
    <n v="2016"/>
    <m/>
    <n v="2016"/>
    <m/>
    <n v="0"/>
    <n v="0"/>
    <n v="0"/>
    <n v="0"/>
    <n v="10"/>
    <n v="0"/>
    <n v="3"/>
    <n v="0"/>
    <n v="8"/>
    <n v="0"/>
    <n v="1"/>
    <n v="0"/>
    <n v="0"/>
    <n v="0"/>
    <n v="0"/>
    <n v="0"/>
    <n v="8"/>
    <n v="0"/>
    <n v="17"/>
    <n v="0"/>
    <n v="10"/>
    <n v="0"/>
    <n v="2"/>
    <n v="0"/>
    <n v="11"/>
    <n v="0"/>
    <n v="3"/>
    <n v="0"/>
    <n v="10"/>
    <n v="0"/>
    <n v="10"/>
    <n v="0"/>
    <n v="11"/>
    <n v="0"/>
    <n v="2"/>
    <n v="0"/>
    <n v="3"/>
    <n v="0"/>
    <n v="1"/>
    <n v="0"/>
    <n v="31"/>
    <n v="148"/>
    <n v="120"/>
    <n v="299"/>
    <n v="0"/>
    <n v="0"/>
    <n v="0"/>
    <n v="0"/>
    <n v="0"/>
    <n v="7"/>
    <n v="64"/>
    <n v="71"/>
    <n v="0"/>
    <n v="13"/>
    <n v="3"/>
    <n v="16"/>
    <n v="31"/>
    <n v="168"/>
    <n v="187"/>
    <n v="386"/>
    <n v="81"/>
    <n v="424"/>
    <n v="294"/>
    <n v="799"/>
    <n v="0"/>
    <n v="0"/>
    <n v="0"/>
    <n v="0"/>
    <n v="0"/>
    <n v="7"/>
    <n v="64"/>
    <n v="71"/>
    <n v="0"/>
    <n v="13"/>
    <n v="3"/>
    <n v="16"/>
    <n v="81"/>
    <n v="444"/>
    <n v="361"/>
    <n v="886"/>
    <n v="99"/>
    <n v="39"/>
    <n v="22"/>
    <n v="5"/>
    <n v="0"/>
    <n v="31"/>
    <n v="9"/>
    <n v="17"/>
    <n v="2"/>
    <n v="14"/>
    <n v="0"/>
    <n v="0"/>
    <n v="0"/>
    <n v="25"/>
    <n v="0"/>
    <n v="0"/>
    <n v="98"/>
    <n v="361"/>
    <s v="Não"/>
    <m/>
    <m/>
    <m/>
    <s v="Não"/>
    <m/>
    <m/>
    <m/>
    <m/>
    <s v="Não"/>
    <m/>
    <m/>
    <m/>
    <m/>
    <s v="Sim, a maior parte dos recursos próprios é registrada no FEAS"/>
    <s v="O Secretário(a) Estadual da Assistência Social"/>
    <s v="Semestralmente"/>
    <n v="5459580"/>
    <n v="41826068.890000001"/>
    <s v="Não"/>
    <s v="Não"/>
    <s v="Não"/>
    <s v="Sim"/>
    <s v="Não"/>
    <s v="Não"/>
    <s v="Não"/>
    <s v="Sim"/>
    <s v="Não"/>
    <s v="Não"/>
    <s v="Sim"/>
    <s v="Não"/>
    <s v="Não"/>
    <s v="Sim"/>
    <s v="Não"/>
    <s v="Não"/>
    <s v="Não"/>
    <m/>
    <s v="Não"/>
    <m/>
    <n v="1"/>
    <s v="JOVENS"/>
    <n v="1"/>
    <n v="0"/>
    <n v="0"/>
    <n v="1"/>
    <s v="Sim"/>
    <s v="Não"/>
    <s v="Não"/>
    <s v="Sim"/>
    <s v="Não"/>
    <m/>
    <s v="Sim"/>
    <n v="2139"/>
    <n v="19866792.449999999"/>
    <s v="Não"/>
    <m/>
    <m/>
    <m/>
    <m/>
    <m/>
    <m/>
    <m/>
    <m/>
    <m/>
    <m/>
    <m/>
    <m/>
    <m/>
    <m/>
    <s v="Sim"/>
    <s v="Não"/>
    <s v="Sim"/>
    <s v="Não"/>
    <s v="Não"/>
    <s v="Sim"/>
    <s v="Não"/>
    <s v="Não"/>
    <s v="Não"/>
    <s v="Não"/>
    <m/>
    <m/>
    <m/>
    <m/>
    <m/>
    <m/>
    <m/>
    <m/>
    <s v="Sim"/>
    <s v="Sim"/>
    <s v="Sim"/>
    <s v="Sim"/>
    <s v="Não"/>
    <s v="Sim"/>
    <s v="Sim"/>
    <s v="Não"/>
    <m/>
    <n v="14"/>
    <s v="Sim, apenas fundo-a-fundo"/>
    <s v="Sim"/>
    <s v="O cofinanciamento é realizado por nível de proteção (Proteção Social Básica/Proteção Social Especial - Média ou Alta Com"/>
    <m/>
    <s v="Anualmente"/>
    <s v="Sim"/>
    <s v="Sim"/>
    <s v="Sim"/>
    <s v="Não"/>
    <s v="Não"/>
    <s v="Sim"/>
    <s v="Não"/>
    <n v="106"/>
    <n v="106"/>
    <n v="0"/>
    <n v="106"/>
    <n v="106"/>
    <n v="0"/>
    <n v="106"/>
    <n v="106"/>
    <n v="0"/>
    <n v="0"/>
    <n v="0"/>
    <n v="0"/>
    <n v="106"/>
    <n v="106"/>
    <n v="0"/>
    <n v="5459580"/>
    <n v="0"/>
    <n v="7"/>
    <n v="7"/>
    <n v="2"/>
    <n v="2"/>
    <n v="2"/>
    <n v="2"/>
    <n v="1"/>
    <n v="1"/>
    <n v="1"/>
    <n v="1"/>
    <n v="1"/>
    <n v="1"/>
    <s v="Sim"/>
    <s v="Sim"/>
    <s v="Sim"/>
    <s v="Sim"/>
    <s v="Trimestralmente"/>
    <n v="4"/>
    <n v="0"/>
    <s v="Sim"/>
    <s v="Sim, para ambas"/>
    <s v="Sim"/>
    <n v="36"/>
    <s v="Não"/>
    <m/>
    <s v="Sim"/>
    <n v="108"/>
    <s v="Não"/>
    <m/>
    <s v="SOCIÓLOGA/COORDENADORA"/>
    <m/>
    <s v="SOCIÓLOGA/COORDENADORA"/>
  </r>
  <r>
    <n v="16"/>
    <s v="AP"/>
    <x v="0"/>
    <n v="669526"/>
    <n v="16"/>
    <s v="Secretaria da Inclusão e Mobilização Social"/>
    <s v="Avenida"/>
    <s v="Procópio Rola"/>
    <n v="88"/>
    <s v="Centro Administrativo, Bloco C"/>
    <s v="Central"/>
    <m/>
    <s v="68900-081"/>
    <s v="MACAPA"/>
    <s v="AP"/>
    <s v="sims@sims.ap.gov.br"/>
    <s v="(96) 21013431"/>
    <m/>
    <s v="(96) 21013405"/>
    <s v="0.04170298208136672"/>
    <s v="-51.060858964920044"/>
    <x v="0"/>
    <s v="Não"/>
    <s v="Não"/>
    <s v="Não"/>
    <s v="Sim"/>
    <s v="Sim"/>
    <s v="Não"/>
    <s v="Não"/>
    <x v="2"/>
    <x v="1"/>
    <x v="1"/>
    <x v="1"/>
    <x v="1"/>
    <x v="1"/>
    <x v="1"/>
    <s v="Sim, na estrutura formal do órgão gestor"/>
    <x v="0"/>
    <s v="Sim, na estrutura formal do órgão gestor"/>
    <x v="0"/>
    <x v="1"/>
    <m/>
    <m/>
    <n v="1"/>
    <n v="2012"/>
    <m/>
    <m/>
    <n v="1"/>
    <n v="3"/>
    <n v="0"/>
    <n v="3"/>
    <n v="0"/>
    <n v="7"/>
    <n v="0"/>
    <n v="1"/>
    <n v="0"/>
    <n v="4"/>
    <n v="0"/>
    <n v="0"/>
    <n v="0"/>
    <n v="2"/>
    <n v="0"/>
    <n v="0"/>
    <n v="0"/>
    <n v="4"/>
    <n v="0"/>
    <n v="0"/>
    <n v="0"/>
    <n v="9"/>
    <n v="0"/>
    <n v="2"/>
    <n v="2"/>
    <n v="0"/>
    <n v="4"/>
    <n v="0"/>
    <n v="0"/>
    <n v="0"/>
    <n v="4"/>
    <n v="0"/>
    <n v="0"/>
    <n v="1"/>
    <n v="1"/>
    <n v="3"/>
    <n v="0"/>
    <n v="1"/>
    <n v="1"/>
    <n v="0"/>
    <n v="0"/>
    <n v="28"/>
    <n v="32"/>
    <n v="50"/>
    <n v="110"/>
    <n v="0"/>
    <n v="0"/>
    <n v="0"/>
    <n v="0"/>
    <n v="0"/>
    <n v="15"/>
    <n v="14"/>
    <n v="29"/>
    <n v="0"/>
    <n v="17"/>
    <n v="30"/>
    <n v="47"/>
    <n v="28"/>
    <n v="64"/>
    <n v="94"/>
    <n v="186"/>
    <n v="61"/>
    <n v="42"/>
    <n v="60"/>
    <n v="163"/>
    <n v="0"/>
    <n v="0"/>
    <n v="0"/>
    <n v="0"/>
    <n v="0"/>
    <n v="17"/>
    <n v="24"/>
    <n v="41"/>
    <n v="0"/>
    <n v="20"/>
    <n v="48"/>
    <n v="68"/>
    <n v="61"/>
    <n v="79"/>
    <n v="132"/>
    <n v="272"/>
    <n v="47"/>
    <n v="8"/>
    <n v="4"/>
    <n v="0"/>
    <n v="0"/>
    <n v="8"/>
    <n v="0"/>
    <n v="5"/>
    <n v="0"/>
    <n v="1"/>
    <n v="0"/>
    <n v="0"/>
    <n v="0"/>
    <n v="5"/>
    <n v="0"/>
    <n v="0"/>
    <n v="30"/>
    <n v="108"/>
    <s v="Não"/>
    <m/>
    <m/>
    <m/>
    <s v="Não"/>
    <m/>
    <m/>
    <m/>
    <m/>
    <s v="Não"/>
    <m/>
    <m/>
    <m/>
    <m/>
    <s v="Sim, a totalidade dos recursos próprios é registrada no FEAS"/>
    <s v="O Secretário(a) Estadual da Assistência Social"/>
    <s v="Anualmente"/>
    <n v="87749419"/>
    <n v="31643558.039999999"/>
    <s v="Não"/>
    <s v="Não"/>
    <s v="Não"/>
    <s v="Sim"/>
    <s v="Não"/>
    <s v="Não"/>
    <s v="Não"/>
    <s v="Não"/>
    <s v="Não"/>
    <s v="Sim"/>
    <s v="Sim"/>
    <s v="Não"/>
    <s v="Não"/>
    <s v="Sim"/>
    <s v="Não"/>
    <s v="Sim"/>
    <s v="Não"/>
    <m/>
    <s v="Não"/>
    <m/>
    <n v="0"/>
    <m/>
    <m/>
    <m/>
    <m/>
    <m/>
    <s v="Não"/>
    <m/>
    <m/>
    <m/>
    <m/>
    <m/>
    <s v="Sim"/>
    <n v="1443"/>
    <n v="448773"/>
    <s v="Sim"/>
    <s v="Não"/>
    <s v="Sim"/>
    <m/>
    <n v="1"/>
    <s v="Sim"/>
    <s v="Sim"/>
    <s v="Sim"/>
    <s v="Sim"/>
    <s v="Não"/>
    <s v="Sim"/>
    <s v="Sim"/>
    <s v="Sim"/>
    <s v="Não"/>
    <m/>
    <s v="Não"/>
    <m/>
    <m/>
    <m/>
    <m/>
    <m/>
    <m/>
    <m/>
    <m/>
    <m/>
    <m/>
    <m/>
    <m/>
    <m/>
    <m/>
    <m/>
    <m/>
    <m/>
    <s v="Sim"/>
    <s v="Sim"/>
    <s v="Não"/>
    <s v="Sim"/>
    <s v="Não"/>
    <s v="Sim"/>
    <s v="Sim"/>
    <s v="Não"/>
    <m/>
    <n v="15"/>
    <s v="Sim, apenas fundo-a-fundo"/>
    <s v="Sim"/>
    <s v="O cofinanciamento é realizado por nível de proteção (Proteção Social Básica/Proteção Social Especial - Média ou Alta Com"/>
    <m/>
    <s v="Bimestralmente"/>
    <s v="Sim"/>
    <s v="Sim"/>
    <s v="Não"/>
    <s v="Sim"/>
    <s v="Não"/>
    <s v="Não"/>
    <s v="Não"/>
    <n v="16"/>
    <n v="16"/>
    <n v="0"/>
    <n v="16"/>
    <n v="16"/>
    <n v="0"/>
    <n v="4"/>
    <n v="4"/>
    <n v="0"/>
    <n v="0"/>
    <n v="0"/>
    <n v="0"/>
    <n v="16"/>
    <n v="16"/>
    <n v="0"/>
    <n v="1313549.22"/>
    <n v="0"/>
    <n v="6"/>
    <n v="6"/>
    <n v="2"/>
    <n v="2"/>
    <n v="1"/>
    <n v="1"/>
    <n v="1"/>
    <n v="1"/>
    <n v="1"/>
    <n v="1"/>
    <n v="1"/>
    <n v="1"/>
    <s v="Não"/>
    <m/>
    <s v="Sim"/>
    <s v="Sim"/>
    <s v="Bimestralmente"/>
    <n v="7"/>
    <n v="0"/>
    <s v="Sim"/>
    <s v="Sim, para ambas"/>
    <s v="Não"/>
    <m/>
    <s v="Não"/>
    <m/>
    <s v="Não"/>
    <m/>
    <s v="Não"/>
    <m/>
    <s v="SECRETÁRIO(A) DE ASSISTÊNCIA SOCIAL"/>
    <m/>
    <s v="Gerente do Núcleo de Monitoramento e Ava"/>
  </r>
  <r>
    <n v="17"/>
    <s v="TO"/>
    <x v="0"/>
    <n v="1383445"/>
    <n v="139"/>
    <s v="SECRETARIA DO TRABALHO E DA ASSISTÊNCIA SOCIAL"/>
    <s v="Praça"/>
    <s v="Esplanada das Secretarias Praça dos Girassois"/>
    <n v="0"/>
    <m/>
    <s v="centro"/>
    <m/>
    <s v="77001-002"/>
    <s v="PALMAS"/>
    <s v="TO"/>
    <s v="gabinete@setas.to.gov.br"/>
    <s v="(63) 32181926"/>
    <m/>
    <s v="(63) 32181990"/>
    <s v="-10.183328885362235"/>
    <s v="-48.29044818878174"/>
    <x v="0"/>
    <s v="Não"/>
    <s v="Não"/>
    <s v="Não"/>
    <s v="Não"/>
    <s v="Sim"/>
    <s v="Sim"/>
    <s v="Não"/>
    <x v="2"/>
    <x v="1"/>
    <x v="0"/>
    <x v="1"/>
    <x v="1"/>
    <x v="0"/>
    <x v="2"/>
    <s v="Sim, na estrutura formal do órgão gestor"/>
    <x v="0"/>
    <s v="Sim, na estrutura formal do órgão gestor"/>
    <x v="0"/>
    <x v="1"/>
    <m/>
    <m/>
    <n v="1"/>
    <n v="2017"/>
    <m/>
    <n v="2017"/>
    <m/>
    <n v="3"/>
    <n v="0"/>
    <n v="2"/>
    <n v="0"/>
    <n v="3"/>
    <n v="0"/>
    <n v="1"/>
    <n v="0"/>
    <n v="2"/>
    <n v="0"/>
    <n v="1"/>
    <n v="0"/>
    <n v="0"/>
    <n v="2"/>
    <n v="0"/>
    <n v="0"/>
    <n v="0"/>
    <n v="2"/>
    <n v="0"/>
    <n v="1"/>
    <n v="6"/>
    <n v="0"/>
    <n v="2"/>
    <n v="0"/>
    <n v="3"/>
    <n v="0"/>
    <n v="0"/>
    <n v="1"/>
    <n v="3"/>
    <n v="0"/>
    <n v="0"/>
    <n v="1"/>
    <n v="7"/>
    <n v="0"/>
    <n v="3"/>
    <n v="0"/>
    <n v="2"/>
    <n v="0"/>
    <n v="3"/>
    <n v="0"/>
    <n v="0"/>
    <n v="7"/>
    <n v="21"/>
    <n v="28"/>
    <n v="0"/>
    <n v="0"/>
    <n v="0"/>
    <n v="0"/>
    <n v="0"/>
    <n v="8"/>
    <n v="11"/>
    <n v="19"/>
    <n v="0"/>
    <n v="0"/>
    <n v="0"/>
    <n v="0"/>
    <n v="0"/>
    <n v="15"/>
    <n v="32"/>
    <n v="47"/>
    <n v="0"/>
    <n v="7"/>
    <n v="21"/>
    <n v="28"/>
    <n v="0"/>
    <n v="0"/>
    <n v="0"/>
    <n v="0"/>
    <n v="0"/>
    <n v="8"/>
    <n v="13"/>
    <n v="21"/>
    <n v="2"/>
    <n v="5"/>
    <n v="12"/>
    <n v="19"/>
    <n v="2"/>
    <n v="20"/>
    <n v="46"/>
    <n v="68"/>
    <n v="20"/>
    <n v="5"/>
    <n v="9"/>
    <n v="2"/>
    <n v="0"/>
    <n v="1"/>
    <n v="0"/>
    <n v="1"/>
    <n v="1"/>
    <n v="1"/>
    <n v="0"/>
    <n v="0"/>
    <n v="0"/>
    <n v="5"/>
    <n v="1"/>
    <n v="0"/>
    <n v="0"/>
    <n v="46"/>
    <s v="Sim, para a maioria dos servidores"/>
    <s v="De outro órgão"/>
    <s v="Quadro Geral"/>
    <n v="2015"/>
    <s v="Não"/>
    <m/>
    <m/>
    <m/>
    <m/>
    <s v="Não"/>
    <m/>
    <m/>
    <m/>
    <m/>
    <s v="Sim, a menor parte dos recursos próprios é registrada no FEAS"/>
    <s v="O Secretário(a) Estadual da Assistência Social"/>
    <s v="Semestralmente"/>
    <n v="0"/>
    <n v="0"/>
    <s v="Não"/>
    <s v="Não"/>
    <s v="Não"/>
    <s v="Sim"/>
    <s v="Sim"/>
    <s v="Sim"/>
    <s v="Sim"/>
    <s v="Sim"/>
    <s v="Não"/>
    <s v="Não"/>
    <s v="Não"/>
    <s v="Não"/>
    <s v="Sim"/>
    <s v="Não"/>
    <s v="Não"/>
    <s v="Sim"/>
    <s v="Não"/>
    <m/>
    <s v="Não"/>
    <m/>
    <n v="0"/>
    <m/>
    <m/>
    <m/>
    <m/>
    <m/>
    <s v="Não"/>
    <m/>
    <m/>
    <m/>
    <m/>
    <m/>
    <s v="Não"/>
    <m/>
    <m/>
    <s v="Sim"/>
    <s v="Sim"/>
    <s v="Não"/>
    <n v="1"/>
    <m/>
    <m/>
    <m/>
    <m/>
    <m/>
    <m/>
    <m/>
    <m/>
    <m/>
    <m/>
    <m/>
    <s v="Sim"/>
    <s v="Sim"/>
    <s v="Não"/>
    <s v="Não"/>
    <s v="Não"/>
    <s v="Não"/>
    <s v="Não"/>
    <s v="Não"/>
    <s v="Não"/>
    <s v="Sim"/>
    <s v="Sim"/>
    <s v="Sim"/>
    <s v="Não"/>
    <m/>
    <n v="0"/>
    <m/>
    <n v="0"/>
    <m/>
    <s v="Sim"/>
    <s v="Não"/>
    <s v="Sim"/>
    <s v="Sim"/>
    <s v="Não"/>
    <s v="Sim"/>
    <s v="Sim"/>
    <s v="Sim"/>
    <s v="Agendamento na SETAS"/>
    <n v="108"/>
    <s v="Não"/>
    <m/>
    <m/>
    <m/>
    <m/>
    <m/>
    <m/>
    <m/>
    <m/>
    <m/>
    <m/>
    <m/>
    <m/>
    <m/>
    <m/>
    <m/>
    <m/>
    <m/>
    <m/>
    <m/>
    <m/>
    <m/>
    <m/>
    <m/>
    <m/>
    <m/>
    <m/>
    <m/>
    <m/>
    <n v="8"/>
    <n v="8"/>
    <n v="3"/>
    <n v="6"/>
    <n v="3"/>
    <n v="1"/>
    <n v="0"/>
    <n v="0"/>
    <n v="2"/>
    <n v="1"/>
    <n v="0"/>
    <n v="0"/>
    <s v="Sim"/>
    <s v="Sim"/>
    <s v="Sim"/>
    <s v="Sim"/>
    <s v="Mensalmente"/>
    <n v="11"/>
    <n v="0"/>
    <s v="Sim"/>
    <s v="Sim, para ambas"/>
    <s v="Sim"/>
    <n v="6"/>
    <s v="Não"/>
    <m/>
    <s v="Sim"/>
    <n v="118"/>
    <s v="Não"/>
    <m/>
    <s v="Sociólogo/Técnico"/>
    <m/>
    <s v="gildethgil@gmail.com"/>
  </r>
  <r>
    <n v="21"/>
    <s v="MA"/>
    <x v="1"/>
    <n v="6574789"/>
    <n v="217"/>
    <s v="SECRETARIA DE ESTADO DE DESENVOLVIMENTO SOCIAL"/>
    <s v="Rua"/>
    <s v="DAS GARDÊNIAS, QUADRA 01"/>
    <n v="25"/>
    <m/>
    <s v="JARDIM RENASCENÇA"/>
    <s v="PLANTA TOWER , OFICE TOWER"/>
    <s v="65075-080"/>
    <s v="SAO LUIS"/>
    <s v="MA"/>
    <s v="saas100@outlook.com"/>
    <s v="(98) 20169200"/>
    <m/>
    <s v="(98)"/>
    <s v="-2.5014699229931305"/>
    <s v="-44.29028749465943"/>
    <x v="0"/>
    <s v="Não"/>
    <s v="Não"/>
    <s v="Não"/>
    <s v="Não"/>
    <s v="Sim"/>
    <s v="Sim"/>
    <s v="Não"/>
    <x v="2"/>
    <x v="1"/>
    <x v="0"/>
    <x v="0"/>
    <x v="1"/>
    <x v="0"/>
    <x v="1"/>
    <s v="Sim, na estrutura formal do órgão gestor"/>
    <x v="0"/>
    <s v="Sim, na estrutura formal do órgão gestor"/>
    <x v="0"/>
    <x v="1"/>
    <m/>
    <m/>
    <n v="1"/>
    <m/>
    <n v="1"/>
    <n v="2017"/>
    <m/>
    <n v="6"/>
    <n v="0"/>
    <n v="3"/>
    <n v="0"/>
    <n v="5"/>
    <n v="0"/>
    <n v="2"/>
    <n v="0"/>
    <n v="0"/>
    <n v="0"/>
    <n v="0"/>
    <n v="0"/>
    <n v="0"/>
    <n v="0"/>
    <n v="0"/>
    <n v="0"/>
    <n v="0"/>
    <n v="0"/>
    <n v="5"/>
    <n v="0"/>
    <n v="1"/>
    <n v="0"/>
    <n v="5"/>
    <n v="0"/>
    <n v="3"/>
    <n v="0"/>
    <n v="0"/>
    <n v="0"/>
    <n v="3"/>
    <n v="0"/>
    <n v="0"/>
    <n v="0"/>
    <n v="0"/>
    <n v="0"/>
    <n v="0"/>
    <n v="0"/>
    <n v="3"/>
    <n v="0"/>
    <n v="0"/>
    <n v="0"/>
    <n v="0"/>
    <n v="65"/>
    <n v="15"/>
    <n v="80"/>
    <n v="0"/>
    <n v="1"/>
    <n v="1"/>
    <n v="2"/>
    <n v="0"/>
    <n v="32"/>
    <n v="41"/>
    <n v="73"/>
    <n v="0"/>
    <n v="23"/>
    <n v="6"/>
    <n v="29"/>
    <n v="0"/>
    <n v="121"/>
    <n v="63"/>
    <n v="184"/>
    <n v="0"/>
    <n v="93"/>
    <n v="19"/>
    <n v="112"/>
    <n v="0"/>
    <n v="2"/>
    <n v="2"/>
    <n v="4"/>
    <n v="0"/>
    <n v="32"/>
    <n v="43"/>
    <n v="75"/>
    <n v="0"/>
    <n v="23"/>
    <n v="6"/>
    <n v="29"/>
    <n v="0"/>
    <n v="150"/>
    <n v="70"/>
    <n v="220"/>
    <n v="21"/>
    <n v="2"/>
    <n v="6"/>
    <n v="16"/>
    <n v="0"/>
    <n v="0"/>
    <n v="0"/>
    <n v="4"/>
    <n v="0"/>
    <n v="0"/>
    <n v="0"/>
    <n v="0"/>
    <n v="0"/>
    <n v="3"/>
    <n v="0"/>
    <n v="0"/>
    <n v="18"/>
    <n v="70"/>
    <s v="Não"/>
    <m/>
    <m/>
    <m/>
    <s v="Não"/>
    <m/>
    <m/>
    <m/>
    <m/>
    <s v="Não"/>
    <m/>
    <m/>
    <m/>
    <m/>
    <s v="Sim, a totalidade dos recursos próprios é registrada no FEAS"/>
    <s v="Outro Funcionário da Secretaria de Assistência Social"/>
    <s v="Anualmente"/>
    <n v="742620"/>
    <n v="634962.78"/>
    <s v="Não"/>
    <s v="Não"/>
    <s v="Não"/>
    <s v="Sim"/>
    <s v="Não"/>
    <s v="Não"/>
    <s v="Não"/>
    <s v="Não"/>
    <s v="Não"/>
    <s v="Sim"/>
    <s v="Sim"/>
    <s v="Não"/>
    <s v="Não"/>
    <s v="Não"/>
    <s v="Não"/>
    <s v="Sim"/>
    <s v="Não"/>
    <m/>
    <s v="Não"/>
    <m/>
    <n v="0"/>
    <m/>
    <m/>
    <m/>
    <m/>
    <m/>
    <s v="Não"/>
    <m/>
    <m/>
    <m/>
    <m/>
    <m/>
    <s v="Sim"/>
    <n v="120000"/>
    <n v="61200000"/>
    <s v="Não"/>
    <m/>
    <m/>
    <m/>
    <m/>
    <m/>
    <m/>
    <m/>
    <m/>
    <m/>
    <m/>
    <m/>
    <m/>
    <m/>
    <m/>
    <s v="Não"/>
    <m/>
    <m/>
    <m/>
    <m/>
    <m/>
    <m/>
    <m/>
    <m/>
    <m/>
    <m/>
    <m/>
    <m/>
    <m/>
    <m/>
    <m/>
    <m/>
    <m/>
    <s v="Sim"/>
    <s v="Sim"/>
    <s v="Sim"/>
    <s v="Sim"/>
    <s v="Não"/>
    <s v="Sim"/>
    <s v="Sim"/>
    <s v="Não"/>
    <m/>
    <n v="89"/>
    <s v="Sim, apenas fundo-a-fundo"/>
    <s v="Sim"/>
    <s v="O cofinanciamento é realizado por serviço socioassisentencial (PAIF, PAEFI, entre outros)"/>
    <m/>
    <s v="Anualmente"/>
    <s v="Sim"/>
    <s v="Sim"/>
    <s v="Não"/>
    <s v="Sim"/>
    <s v="Não"/>
    <s v="Sim"/>
    <s v="Sim, houve construção e/ou reforma direta pelo estado de unidades da assistência social nos municípios"/>
    <n v="42"/>
    <n v="42"/>
    <n v="0"/>
    <n v="33"/>
    <n v="33"/>
    <n v="0"/>
    <n v="9"/>
    <n v="9"/>
    <n v="0"/>
    <n v="0"/>
    <n v="0"/>
    <n v="0"/>
    <n v="25"/>
    <n v="25"/>
    <n v="0"/>
    <n v="1224000"/>
    <n v="0"/>
    <n v="6"/>
    <n v="6"/>
    <n v="2"/>
    <n v="2"/>
    <n v="1"/>
    <n v="1"/>
    <n v="1"/>
    <n v="1"/>
    <n v="1"/>
    <n v="1"/>
    <n v="1"/>
    <n v="1"/>
    <s v="Sim"/>
    <s v="Sim"/>
    <s v="Sim"/>
    <s v="Sim"/>
    <s v="Mensalmente"/>
    <n v="5"/>
    <n v="0"/>
    <s v="Sim"/>
    <s v="Sim, para ambas"/>
    <s v="Não"/>
    <m/>
    <s v="Não"/>
    <m/>
    <s v="Não"/>
    <m/>
    <s v="Não"/>
    <m/>
    <s v="Secretária Adjunta de Assistência Social"/>
    <m/>
    <s v="Supervisor Sistemas Informações do SUAS"/>
  </r>
  <r>
    <n v="22"/>
    <s v="PI"/>
    <x v="1"/>
    <n v="3118360"/>
    <n v="224"/>
    <s v="SECRETARIA DA ASSISTENCIA SOCIAL E CIDADANIA - SASC"/>
    <s v="Rua"/>
    <s v="ACRE"/>
    <n v="340"/>
    <m/>
    <s v="CABRAL"/>
    <s v="PROXIMO A ASSEMBLEIA LEGISLATIVA"/>
    <s v="64001-650"/>
    <s v="TERESINA"/>
    <s v="PI"/>
    <s v="sasc@sasc.pi.gov.br"/>
    <s v="(86) 32264880"/>
    <m/>
    <s v="(86) 32217126"/>
    <s v="-5.080185439245907"/>
    <s v="-42.79929041862488"/>
    <x v="1"/>
    <m/>
    <m/>
    <m/>
    <m/>
    <m/>
    <m/>
    <m/>
    <x v="1"/>
    <x v="1"/>
    <x v="0"/>
    <x v="1"/>
    <x v="1"/>
    <x v="0"/>
    <x v="1"/>
    <s v="Sim, na estrutura formal do órgão gestor"/>
    <x v="0"/>
    <s v="Sim, na estrutura formal do órgão gestor"/>
    <x v="1"/>
    <x v="1"/>
    <m/>
    <m/>
    <n v="1"/>
    <n v="2012"/>
    <m/>
    <n v="2012"/>
    <m/>
    <n v="0"/>
    <n v="0"/>
    <n v="0"/>
    <n v="0"/>
    <n v="0"/>
    <n v="0"/>
    <n v="0"/>
    <n v="0"/>
    <n v="0"/>
    <n v="0"/>
    <n v="0"/>
    <n v="0"/>
    <n v="0"/>
    <n v="0"/>
    <n v="0"/>
    <n v="0"/>
    <n v="0"/>
    <n v="0"/>
    <n v="0"/>
    <n v="0"/>
    <n v="0"/>
    <n v="0"/>
    <n v="0"/>
    <n v="0"/>
    <n v="0"/>
    <n v="0"/>
    <n v="0"/>
    <n v="0"/>
    <n v="0"/>
    <n v="0"/>
    <n v="0"/>
    <n v="0"/>
    <n v="0"/>
    <n v="0"/>
    <n v="0"/>
    <n v="0"/>
    <n v="0"/>
    <n v="0"/>
    <n v="0"/>
    <n v="0"/>
    <n v="25"/>
    <n v="50"/>
    <n v="40"/>
    <n v="115"/>
    <n v="0"/>
    <n v="1"/>
    <n v="0"/>
    <n v="1"/>
    <n v="5"/>
    <n v="25"/>
    <n v="40"/>
    <n v="70"/>
    <n v="40"/>
    <n v="50"/>
    <n v="30"/>
    <n v="120"/>
    <n v="70"/>
    <n v="126"/>
    <n v="110"/>
    <n v="306"/>
    <n v="60"/>
    <n v="125"/>
    <n v="135"/>
    <n v="320"/>
    <n v="1"/>
    <n v="2"/>
    <n v="0"/>
    <n v="3"/>
    <n v="10"/>
    <n v="55"/>
    <n v="65"/>
    <n v="130"/>
    <n v="75"/>
    <n v="110"/>
    <n v="35"/>
    <n v="220"/>
    <n v="146"/>
    <n v="292"/>
    <n v="235"/>
    <n v="673"/>
    <n v="25"/>
    <n v="5"/>
    <n v="3"/>
    <n v="0"/>
    <n v="0"/>
    <n v="0"/>
    <n v="0"/>
    <n v="0"/>
    <n v="0"/>
    <n v="0"/>
    <n v="0"/>
    <n v="0"/>
    <n v="0"/>
    <n v="0"/>
    <n v="0"/>
    <n v="0"/>
    <n v="202"/>
    <n v="235"/>
    <s v="Não"/>
    <m/>
    <m/>
    <m/>
    <s v="Não"/>
    <m/>
    <m/>
    <m/>
    <m/>
    <s v="Não"/>
    <m/>
    <m/>
    <m/>
    <m/>
    <s v="Sim, a maior parte dos recursos próprios é registrada no FEAS"/>
    <s v="O Secretário(a) Estadual da Assistência Social"/>
    <s v="Anualmente"/>
    <n v="9479344"/>
    <n v="8945755.3599999994"/>
    <s v="Não"/>
    <s v="Não"/>
    <s v="Não"/>
    <s v="Sim"/>
    <s v="Não"/>
    <s v="Não"/>
    <s v="Não"/>
    <s v="Não"/>
    <s v="Não"/>
    <s v="Sim"/>
    <s v="Sim"/>
    <s v="Não"/>
    <s v="Não"/>
    <s v="Sim"/>
    <s v="Não"/>
    <s v="Não"/>
    <s v="Sim"/>
    <s v="CRIA"/>
    <s v="Não"/>
    <m/>
    <n v="1"/>
    <s v="ADEFT, ASSOCIAÇÃO DIVINA PROVIDENCIA"/>
    <n v="3"/>
    <n v="1"/>
    <n v="0"/>
    <n v="2"/>
    <s v="Não"/>
    <m/>
    <m/>
    <m/>
    <m/>
    <m/>
    <s v="Não"/>
    <m/>
    <m/>
    <s v="Não"/>
    <m/>
    <m/>
    <m/>
    <m/>
    <m/>
    <m/>
    <m/>
    <m/>
    <m/>
    <m/>
    <m/>
    <m/>
    <m/>
    <m/>
    <s v="Sim"/>
    <s v="Sim"/>
    <s v="Sim"/>
    <s v="Não"/>
    <s v="Não"/>
    <s v="Sim"/>
    <s v="Não"/>
    <s v="Não"/>
    <s v="Não"/>
    <s v="Não"/>
    <s v="Sim"/>
    <n v="6"/>
    <s v="Não"/>
    <m/>
    <n v="0"/>
    <m/>
    <n v="0"/>
    <m/>
    <s v="Não"/>
    <s v="Sim"/>
    <s v="Não"/>
    <s v="Sim"/>
    <s v="Não"/>
    <s v="Sim"/>
    <s v="Sim"/>
    <s v="Não"/>
    <m/>
    <n v="45"/>
    <s v="Não"/>
    <m/>
    <m/>
    <m/>
    <m/>
    <m/>
    <m/>
    <m/>
    <m/>
    <m/>
    <m/>
    <m/>
    <m/>
    <m/>
    <m/>
    <m/>
    <m/>
    <m/>
    <m/>
    <m/>
    <m/>
    <m/>
    <m/>
    <m/>
    <m/>
    <m/>
    <m/>
    <m/>
    <m/>
    <n v="6"/>
    <n v="6"/>
    <n v="4"/>
    <n v="6"/>
    <n v="1"/>
    <n v="0"/>
    <n v="0"/>
    <n v="0"/>
    <n v="1"/>
    <n v="0"/>
    <n v="0"/>
    <n v="0"/>
    <s v="Sim"/>
    <s v="Sim"/>
    <s v="Sim"/>
    <s v="Sim"/>
    <s v="Mensalmente"/>
    <n v="8"/>
    <n v="0"/>
    <s v="Sim"/>
    <s v="Sim, para ambas"/>
    <s v="Não"/>
    <m/>
    <s v="Não"/>
    <m/>
    <s v="Não"/>
    <m/>
    <s v="Não"/>
    <m/>
    <s v="ADJUNTO DO GESTOR ESTADUAL"/>
    <m/>
    <s v="representante vigilancia"/>
  </r>
  <r>
    <n v="23"/>
    <s v="CE"/>
    <x v="1"/>
    <n v="8452381"/>
    <n v="184"/>
    <s v="SECRETARIA DO TRABALHO E DESENVOLVIMENTO SOCIAL"/>
    <s v="Rua"/>
    <s v="SORIANO ALBUQUERQUE"/>
    <n v="230"/>
    <m/>
    <s v="Joaquim Távora"/>
    <s v="PRÉDIO DA ANTIGA L.B.A."/>
    <s v="60130-160"/>
    <s v="FORTALEZA"/>
    <s v="CE"/>
    <s v="gabinete@stds.ce.gov.br"/>
    <s v="(85) 31014597"/>
    <n v="2121"/>
    <s v="(85) 31012121"/>
    <s v="-3.748183399999999"/>
    <s v="-38.51808440000002"/>
    <x v="0"/>
    <s v="Não"/>
    <s v="Não"/>
    <s v="Não"/>
    <s v="Não"/>
    <s v="Sim"/>
    <s v="Sim"/>
    <s v="Não"/>
    <x v="2"/>
    <x v="1"/>
    <x v="0"/>
    <x v="0"/>
    <x v="1"/>
    <x v="1"/>
    <x v="1"/>
    <s v="Sim, na estrutura formal do órgão gestor"/>
    <x v="0"/>
    <s v="Sim, na estrutura formal do órgão gestor"/>
    <x v="0"/>
    <x v="1"/>
    <m/>
    <m/>
    <n v="1"/>
    <n v="2017"/>
    <m/>
    <n v="2017"/>
    <m/>
    <n v="4"/>
    <n v="0"/>
    <n v="2"/>
    <n v="0"/>
    <n v="1"/>
    <n v="0"/>
    <n v="2"/>
    <n v="0"/>
    <n v="1"/>
    <n v="0"/>
    <n v="0"/>
    <n v="0"/>
    <n v="1"/>
    <n v="0"/>
    <n v="0"/>
    <n v="0"/>
    <n v="0"/>
    <n v="10"/>
    <n v="0"/>
    <n v="25"/>
    <n v="18"/>
    <n v="0"/>
    <n v="6"/>
    <n v="0"/>
    <n v="6"/>
    <n v="3"/>
    <n v="1"/>
    <n v="5"/>
    <n v="6"/>
    <n v="3"/>
    <n v="1"/>
    <n v="5"/>
    <n v="6"/>
    <n v="0"/>
    <n v="3"/>
    <n v="0"/>
    <n v="2"/>
    <n v="0"/>
    <n v="0"/>
    <n v="0"/>
    <n v="31"/>
    <n v="42"/>
    <n v="50"/>
    <n v="123"/>
    <n v="29"/>
    <n v="79"/>
    <n v="65"/>
    <n v="173"/>
    <n v="0"/>
    <n v="1"/>
    <n v="16"/>
    <n v="17"/>
    <n v="0"/>
    <n v="0"/>
    <n v="0"/>
    <n v="0"/>
    <n v="60"/>
    <n v="122"/>
    <n v="131"/>
    <n v="313"/>
    <n v="136"/>
    <n v="133"/>
    <n v="105"/>
    <n v="374"/>
    <n v="162"/>
    <n v="378"/>
    <n v="176"/>
    <n v="716"/>
    <n v="0"/>
    <n v="1"/>
    <n v="17"/>
    <n v="18"/>
    <n v="0"/>
    <n v="0"/>
    <n v="0"/>
    <n v="0"/>
    <n v="298"/>
    <n v="512"/>
    <n v="298"/>
    <n v="1108"/>
    <n v="54"/>
    <n v="9"/>
    <n v="24"/>
    <n v="18"/>
    <n v="0"/>
    <n v="12"/>
    <n v="3"/>
    <n v="4"/>
    <n v="1"/>
    <n v="16"/>
    <n v="5"/>
    <n v="0"/>
    <n v="2"/>
    <n v="8"/>
    <n v="0"/>
    <n v="3"/>
    <n v="139"/>
    <n v="298"/>
    <s v="Não"/>
    <m/>
    <m/>
    <m/>
    <s v="Não"/>
    <m/>
    <m/>
    <m/>
    <m/>
    <s v="Não"/>
    <m/>
    <m/>
    <m/>
    <m/>
    <s v="Sim, a maior parte dos recursos próprios é registrada no FEAS"/>
    <s v="O Secretário(a) Estadual da Assistência Social"/>
    <s v="Mensalmente"/>
    <n v="128863086.19"/>
    <n v="110506288.86"/>
    <s v="Não"/>
    <s v="Sim"/>
    <s v="Não"/>
    <s v="Não"/>
    <s v="Não"/>
    <s v="Não"/>
    <s v="Não"/>
    <s v="Não"/>
    <s v="Não"/>
    <s v="Sim"/>
    <s v="Sim"/>
    <s v="Não"/>
    <s v="Não"/>
    <s v="Não"/>
    <s v="Não"/>
    <s v="Não"/>
    <s v="Sim"/>
    <s v="SCFV?Criança,Adolescente.Jovem e idoso"/>
    <s v="Não"/>
    <m/>
    <n v="1"/>
    <s v="Acolhimento Institucional."/>
    <n v="23"/>
    <n v="9"/>
    <n v="5"/>
    <n v="21"/>
    <s v="Não"/>
    <m/>
    <m/>
    <m/>
    <m/>
    <m/>
    <s v="Não"/>
    <m/>
    <m/>
    <s v="Sim"/>
    <s v="Sim"/>
    <s v="Não"/>
    <n v="2"/>
    <m/>
    <m/>
    <m/>
    <m/>
    <m/>
    <m/>
    <m/>
    <m/>
    <m/>
    <m/>
    <m/>
    <s v="Sim"/>
    <s v="Sim"/>
    <s v="Não"/>
    <s v="Não"/>
    <s v="Não"/>
    <s v="Não"/>
    <s v="Não"/>
    <s v="Não"/>
    <s v="Não"/>
    <s v="Não"/>
    <s v="Não"/>
    <m/>
    <s v="Sim"/>
    <n v="2"/>
    <n v="0"/>
    <m/>
    <n v="0"/>
    <m/>
    <s v="Sim"/>
    <s v="Sim"/>
    <s v="Sim"/>
    <s v="Sim"/>
    <s v="Não"/>
    <s v="Sim"/>
    <s v="Sim"/>
    <s v="Não"/>
    <m/>
    <n v="184"/>
    <s v="Sim, apenas fundo-a-fundo"/>
    <s v="Sim"/>
    <s v="O cofinanciamento é realizado por serviço socioassisentencial (PAIF, PAEFI, entre outros)"/>
    <m/>
    <s v="Mensalmente"/>
    <s v="Sim"/>
    <s v="Sim"/>
    <s v="Não"/>
    <s v="Sim"/>
    <s v="Não"/>
    <s v="Não"/>
    <s v="Sim, houve repasse de recursos aos municípios para construção e/ou reforma de unidades da assistência social"/>
    <n v="174"/>
    <n v="174"/>
    <n v="0"/>
    <n v="159"/>
    <n v="159"/>
    <n v="0"/>
    <n v="39"/>
    <n v="39"/>
    <n v="0"/>
    <n v="0"/>
    <n v="0"/>
    <n v="0"/>
    <n v="166"/>
    <n v="166"/>
    <n v="0"/>
    <n v="9004650"/>
    <n v="0"/>
    <n v="6"/>
    <n v="6"/>
    <n v="2"/>
    <n v="2"/>
    <n v="2"/>
    <n v="2"/>
    <n v="1"/>
    <n v="1"/>
    <n v="1"/>
    <n v="1"/>
    <n v="1"/>
    <n v="1"/>
    <s v="Sim"/>
    <s v="Sim"/>
    <s v="Sim"/>
    <s v="Sim"/>
    <s v="Mensalmente"/>
    <n v="8"/>
    <n v="0"/>
    <s v="Não"/>
    <s v="Sim, para ambas"/>
    <s v="Sim"/>
    <n v="34"/>
    <s v="Não"/>
    <m/>
    <s v="Sim"/>
    <n v="270"/>
    <s v="Não"/>
    <m/>
    <s v="Orientadora de Célula"/>
    <m/>
    <s v="TÉCNICO"/>
  </r>
  <r>
    <n v="24"/>
    <s v="RN"/>
    <x v="1"/>
    <n v="3168027"/>
    <n v="167"/>
    <s v="SECRETARIA ESTADUAL DO TRABALHO DA HABITACAO E DA ASSISTENCIA SOCIAL"/>
    <s v="Avenida"/>
    <s v="CENTRO ADMINISTRATIVO DO ESTADO, AV. SENADOR SALGADO FILHO,"/>
    <n v="0"/>
    <m/>
    <s v="LAGOA NOVA"/>
    <s v="CENTRO ADMINISTRATIVO DO ESTADO"/>
    <s v="59064-901"/>
    <s v="NATAL"/>
    <s v="RN"/>
    <s v="expediente.sethas@gmail.com"/>
    <s v="(84) 32321850"/>
    <n v="1806"/>
    <s v="(84)"/>
    <s v="-5.827897311328836"/>
    <s v="-35.213987231254585"/>
    <x v="0"/>
    <s v="Não"/>
    <s v="Não"/>
    <s v="Não"/>
    <s v="Sim"/>
    <s v="Sim"/>
    <s v="Sim"/>
    <s v="Não"/>
    <x v="0"/>
    <x v="2"/>
    <x v="1"/>
    <x v="1"/>
    <x v="1"/>
    <x v="0"/>
    <x v="0"/>
    <s v="Sim, de maneira informal"/>
    <x v="1"/>
    <s v="Sim, de maneira informal"/>
    <x v="2"/>
    <x v="1"/>
    <m/>
    <m/>
    <n v="1"/>
    <n v="2010"/>
    <m/>
    <m/>
    <n v="1"/>
    <n v="1"/>
    <n v="0"/>
    <n v="3"/>
    <n v="0"/>
    <n v="1"/>
    <n v="0"/>
    <n v="1"/>
    <n v="0"/>
    <n v="3"/>
    <n v="0"/>
    <n v="1"/>
    <n v="0"/>
    <n v="0"/>
    <n v="0"/>
    <n v="0"/>
    <n v="0"/>
    <n v="1"/>
    <n v="2"/>
    <n v="0"/>
    <n v="0"/>
    <n v="2"/>
    <n v="0"/>
    <n v="1"/>
    <n v="0"/>
    <n v="1"/>
    <n v="1"/>
    <n v="1"/>
    <n v="0"/>
    <n v="0"/>
    <n v="0"/>
    <n v="0"/>
    <n v="0"/>
    <n v="1"/>
    <n v="0"/>
    <n v="1"/>
    <n v="0"/>
    <n v="0"/>
    <n v="0"/>
    <n v="0"/>
    <n v="0"/>
    <n v="0"/>
    <n v="0"/>
    <n v="2"/>
    <n v="2"/>
    <n v="0"/>
    <n v="0"/>
    <n v="1"/>
    <n v="1"/>
    <n v="0"/>
    <n v="3"/>
    <n v="10"/>
    <n v="13"/>
    <n v="0"/>
    <n v="5"/>
    <n v="0"/>
    <n v="5"/>
    <n v="0"/>
    <n v="8"/>
    <n v="13"/>
    <n v="21"/>
    <n v="0"/>
    <n v="0"/>
    <n v="2"/>
    <n v="2"/>
    <n v="0"/>
    <n v="0"/>
    <n v="1"/>
    <n v="1"/>
    <n v="0"/>
    <n v="3"/>
    <n v="10"/>
    <n v="13"/>
    <n v="0"/>
    <n v="5"/>
    <n v="0"/>
    <n v="5"/>
    <n v="0"/>
    <n v="8"/>
    <n v="13"/>
    <n v="21"/>
    <n v="4"/>
    <n v="1"/>
    <n v="1"/>
    <n v="0"/>
    <n v="0"/>
    <n v="1"/>
    <n v="0"/>
    <n v="1"/>
    <n v="0"/>
    <n v="0"/>
    <n v="0"/>
    <n v="0"/>
    <n v="0"/>
    <n v="3"/>
    <n v="0"/>
    <n v="0"/>
    <n v="2"/>
    <n v="13"/>
    <s v="Não"/>
    <m/>
    <m/>
    <m/>
    <s v="Não"/>
    <m/>
    <m/>
    <m/>
    <m/>
    <s v="Não"/>
    <m/>
    <m/>
    <m/>
    <m/>
    <s v="Sim, a totalidade dos recursos próprios é registrada no FEAS"/>
    <s v="O Secretário(a) Estadual da Assistência Social"/>
    <s v="Semestralmente"/>
    <n v="0"/>
    <n v="0"/>
    <s v="Não"/>
    <s v="Não"/>
    <s v="Não"/>
    <s v="Sim"/>
    <s v="Não"/>
    <s v="Não"/>
    <s v="Não"/>
    <s v="Não"/>
    <s v="Não"/>
    <s v="Sim"/>
    <s v="Não"/>
    <s v="Não"/>
    <s v="Não"/>
    <s v="Não"/>
    <s v="Sim"/>
    <s v="Sim"/>
    <s v="Não"/>
    <m/>
    <s v="Não"/>
    <m/>
    <n v="0"/>
    <m/>
    <m/>
    <m/>
    <m/>
    <m/>
    <s v="Não"/>
    <m/>
    <m/>
    <m/>
    <m/>
    <m/>
    <s v="Não"/>
    <m/>
    <m/>
    <s v="Não"/>
    <m/>
    <m/>
    <m/>
    <m/>
    <m/>
    <m/>
    <m/>
    <m/>
    <m/>
    <m/>
    <m/>
    <m/>
    <m/>
    <m/>
    <s v="Não"/>
    <m/>
    <m/>
    <m/>
    <m/>
    <m/>
    <m/>
    <m/>
    <m/>
    <m/>
    <m/>
    <m/>
    <m/>
    <m/>
    <m/>
    <m/>
    <m/>
    <m/>
    <s v="Sim"/>
    <s v="Não"/>
    <s v="Não"/>
    <s v="Sim"/>
    <s v="Não"/>
    <s v="Sim"/>
    <s v="Sim"/>
    <s v="Não"/>
    <m/>
    <n v="88"/>
    <s v="Sim, apenas fundo-a-fundo"/>
    <s v="Sim"/>
    <s v="O cofinanciamento é realizado por nível de proteção (Proteção Social Básica/Proteção Social Especial - Média ou Alta Com"/>
    <m/>
    <s v="Mensalmente"/>
    <s v="Não"/>
    <s v="Sim"/>
    <s v="Não"/>
    <s v="Não"/>
    <s v="Não"/>
    <s v="Não"/>
    <s v="Não"/>
    <n v="43"/>
    <n v="43"/>
    <n v="0"/>
    <n v="0"/>
    <n v="0"/>
    <n v="0"/>
    <n v="43"/>
    <n v="43"/>
    <n v="0"/>
    <n v="0"/>
    <n v="0"/>
    <n v="0"/>
    <n v="0"/>
    <n v="0"/>
    <n v="0"/>
    <n v="853125"/>
    <n v="0"/>
    <n v="3"/>
    <n v="3"/>
    <n v="2"/>
    <n v="2"/>
    <n v="1"/>
    <n v="1"/>
    <n v="1"/>
    <n v="1"/>
    <n v="1"/>
    <n v="1"/>
    <n v="1"/>
    <n v="1"/>
    <s v="Sim"/>
    <s v="Sim"/>
    <s v="Sim"/>
    <s v="Sim"/>
    <s v="Mensalmente"/>
    <n v="7"/>
    <n v="0"/>
    <s v="Sim"/>
    <s v="Sim, para ambas"/>
    <s v="Sim"/>
    <n v="25"/>
    <s v="Não"/>
    <m/>
    <s v="Sim"/>
    <n v="300"/>
    <s v="Não"/>
    <m/>
    <s v="COORD. GESTAO DO SUAS"/>
    <m/>
    <s v="COOR. VIGILANCIA SOCIOASSISTENCIAL"/>
  </r>
  <r>
    <n v="25"/>
    <s v="PB"/>
    <x v="1"/>
    <n v="3766528"/>
    <n v="223"/>
    <s v="SECRETARIA DE ESTADO DO DESENVOLVIMENTO HUMANO"/>
    <s v="Avenida"/>
    <s v="EPITÁCIO PESSOA"/>
    <n v="2501"/>
    <s v="0"/>
    <s v="Dos Estados"/>
    <s v="Em Frente a VIVO"/>
    <s v="58030-001"/>
    <s v="JOAO PESSOA"/>
    <s v="PB"/>
    <s v="protecaobasicapb@gmail.com"/>
    <s v="(83) 32145531"/>
    <n v="6660"/>
    <s v="(83) 32186660"/>
    <s v="-7.119408"/>
    <s v="-34.847932000000014"/>
    <x v="0"/>
    <s v="Não"/>
    <s v="Não"/>
    <s v="Não"/>
    <s v="Não"/>
    <s v="Sim"/>
    <s v="Sim"/>
    <s v="Sim"/>
    <x v="2"/>
    <x v="1"/>
    <x v="0"/>
    <x v="0"/>
    <x v="0"/>
    <x v="2"/>
    <x v="1"/>
    <s v="Sim, na estrutura formal do órgão gestor"/>
    <x v="0"/>
    <s v="Sim, na estrutura formal do órgão gestor"/>
    <x v="0"/>
    <x v="0"/>
    <n v="14"/>
    <m/>
    <n v="1"/>
    <n v="2015"/>
    <m/>
    <n v="2011"/>
    <m/>
    <n v="5"/>
    <n v="0"/>
    <n v="3"/>
    <n v="0"/>
    <n v="4"/>
    <n v="0"/>
    <n v="2"/>
    <n v="0"/>
    <n v="2"/>
    <n v="0"/>
    <n v="0"/>
    <n v="0"/>
    <n v="3"/>
    <n v="0"/>
    <n v="3"/>
    <n v="0"/>
    <n v="9"/>
    <n v="0"/>
    <n v="5"/>
    <n v="0"/>
    <n v="10"/>
    <n v="0"/>
    <n v="11"/>
    <n v="0"/>
    <n v="9"/>
    <n v="0"/>
    <n v="2"/>
    <n v="0"/>
    <n v="11"/>
    <n v="0"/>
    <n v="3"/>
    <n v="0"/>
    <n v="1"/>
    <n v="0"/>
    <n v="3"/>
    <n v="0"/>
    <n v="5"/>
    <n v="0"/>
    <n v="3"/>
    <n v="0"/>
    <n v="21"/>
    <n v="29"/>
    <n v="45"/>
    <n v="95"/>
    <n v="0"/>
    <n v="0"/>
    <n v="0"/>
    <n v="0"/>
    <n v="7"/>
    <n v="20"/>
    <n v="62"/>
    <n v="89"/>
    <n v="19"/>
    <n v="99"/>
    <n v="19"/>
    <n v="137"/>
    <n v="47"/>
    <n v="148"/>
    <n v="126"/>
    <n v="321"/>
    <n v="48"/>
    <n v="30"/>
    <n v="71"/>
    <n v="149"/>
    <n v="0"/>
    <n v="0"/>
    <n v="0"/>
    <n v="0"/>
    <n v="26"/>
    <n v="115"/>
    <n v="64"/>
    <n v="205"/>
    <n v="41"/>
    <n v="146"/>
    <n v="170"/>
    <n v="357"/>
    <n v="115"/>
    <n v="291"/>
    <n v="305"/>
    <n v="711"/>
    <n v="89"/>
    <n v="40"/>
    <n v="8"/>
    <n v="51"/>
    <n v="0"/>
    <n v="0"/>
    <n v="0"/>
    <n v="3"/>
    <n v="1"/>
    <n v="0"/>
    <n v="2"/>
    <n v="0"/>
    <n v="12"/>
    <n v="12"/>
    <n v="0"/>
    <n v="6"/>
    <n v="81"/>
    <n v="305"/>
    <s v="Não"/>
    <m/>
    <m/>
    <m/>
    <s v="Não"/>
    <m/>
    <m/>
    <m/>
    <m/>
    <s v="Não"/>
    <m/>
    <m/>
    <m/>
    <m/>
    <s v="Sim, a maior parte dos recursos próprios é registrada no FEAS"/>
    <s v="O Secretário(a) Estadual da Assistência Social"/>
    <s v="Anualmente"/>
    <n v="91991218"/>
    <n v="80338949.25"/>
    <s v="Sim"/>
    <s v="Sim"/>
    <s v="Sim"/>
    <s v="Não"/>
    <s v="Sim"/>
    <s v="Sim"/>
    <s v="Sim"/>
    <s v="Sim"/>
    <s v="Sim"/>
    <s v="Não"/>
    <s v="Sim"/>
    <s v="Não"/>
    <s v="Sim"/>
    <s v="Não"/>
    <s v="Não"/>
    <s v="Não"/>
    <s v="Não"/>
    <m/>
    <s v="Não"/>
    <m/>
    <n v="1"/>
    <s v="Acolhimento de crianças e adolescentes"/>
    <n v="4"/>
    <n v="0"/>
    <n v="0"/>
    <n v="4"/>
    <s v="Sim"/>
    <s v="Não"/>
    <s v="Não"/>
    <s v="Não"/>
    <s v="Sim"/>
    <s v="Abono Natalino (Situação de vulnerabilidade temporária"/>
    <s v="Sim"/>
    <n v="25475"/>
    <n v="636895.39"/>
    <s v="Sim"/>
    <s v="Sim"/>
    <s v="Não"/>
    <n v="26"/>
    <m/>
    <m/>
    <m/>
    <m/>
    <m/>
    <m/>
    <m/>
    <m/>
    <m/>
    <m/>
    <m/>
    <s v="Sim"/>
    <s v="Sim"/>
    <s v="Sim"/>
    <s v="Sim"/>
    <s v="Não"/>
    <s v="Não"/>
    <s v="Não"/>
    <s v="Não"/>
    <s v="Não"/>
    <s v="Não"/>
    <s v="Sim"/>
    <n v="3"/>
    <s v="Sim"/>
    <n v="4"/>
    <n v="0"/>
    <m/>
    <n v="0"/>
    <m/>
    <s v="Sim"/>
    <s v="Sim"/>
    <s v="Sim"/>
    <s v="Sim"/>
    <s v="Sim"/>
    <s v="Sim"/>
    <s v="Sim"/>
    <s v="Não"/>
    <m/>
    <n v="173"/>
    <s v="Sim, apenas fundo-a-fundo"/>
    <s v="Sim"/>
    <s v="O cofinanciamento é realizado por nível de proteção (Proteção Social Básica/Proteção Social Especial - Média ou Alta Com"/>
    <m/>
    <s v="Anualmente"/>
    <s v="Sim"/>
    <s v="Sim"/>
    <s v="Sim"/>
    <s v="Sim"/>
    <s v="Não"/>
    <s v="Não"/>
    <s v="Não"/>
    <n v="201"/>
    <n v="201"/>
    <n v="4"/>
    <n v="192"/>
    <n v="192"/>
    <n v="0"/>
    <n v="71"/>
    <n v="71"/>
    <n v="0"/>
    <n v="7"/>
    <n v="3"/>
    <n v="4"/>
    <n v="146"/>
    <n v="146"/>
    <n v="0"/>
    <n v="5000000"/>
    <n v="5739750.6699999999"/>
    <n v="7"/>
    <n v="7"/>
    <n v="4"/>
    <n v="4"/>
    <n v="2"/>
    <n v="2"/>
    <n v="0"/>
    <n v="1"/>
    <n v="0"/>
    <n v="0"/>
    <n v="1"/>
    <n v="0"/>
    <s v="Sim"/>
    <s v="Sim"/>
    <s v="Sim"/>
    <s v="Sim"/>
    <s v="Mensalmente"/>
    <n v="8"/>
    <n v="0"/>
    <s v="Não"/>
    <s v="Sim, para ambas"/>
    <s v="Sim"/>
    <n v="9"/>
    <s v="Não"/>
    <m/>
    <s v="Não"/>
    <m/>
    <s v="Não"/>
    <m/>
    <s v="Gerente Executiva de Assistência Social"/>
    <m/>
    <s v="Gerente Executiva de Vigilância"/>
  </r>
  <r>
    <n v="26"/>
    <s v="PE"/>
    <x v="1"/>
    <n v="8796448"/>
    <n v="185"/>
    <s v="SECRETARIA DE DESENVOLVIMENTO SOCIAL, CRIANÇA E JUVENTUDE"/>
    <s v="Avenida"/>
    <s v="CRUZ CABUGÁ"/>
    <n v="1211"/>
    <s v="0"/>
    <s v="SANTO AMARO"/>
    <s v="Palácio Frei Caneca - Antiga Vice-Governadoria"/>
    <s v="50040-000"/>
    <s v="RECIFE"/>
    <s v="PE"/>
    <s v="sdscj@sdscj.pe.gov.br"/>
    <s v="(81) 31833000"/>
    <n v="3001"/>
    <s v="(81) 31833007"/>
    <s v="-8.044144864383131"/>
    <s v="-34.87470388412476"/>
    <x v="0"/>
    <s v="Não"/>
    <s v="Não"/>
    <s v="Não"/>
    <s v="Não"/>
    <s v="Sim"/>
    <s v="Não"/>
    <s v="Não"/>
    <x v="0"/>
    <x v="3"/>
    <x v="0"/>
    <x v="0"/>
    <x v="2"/>
    <x v="0"/>
    <x v="1"/>
    <s v="Sim, na estrutura formal do órgão gestor"/>
    <x v="0"/>
    <s v="Sim, na estrutura formal do órgão gestor"/>
    <x v="1"/>
    <x v="1"/>
    <m/>
    <m/>
    <n v="1"/>
    <n v="2015"/>
    <m/>
    <n v="2016"/>
    <m/>
    <n v="46"/>
    <n v="0"/>
    <n v="3"/>
    <n v="0"/>
    <n v="6"/>
    <n v="0"/>
    <n v="0"/>
    <n v="0"/>
    <n v="0"/>
    <n v="0"/>
    <n v="0"/>
    <n v="0"/>
    <n v="0"/>
    <n v="0"/>
    <n v="0"/>
    <n v="0"/>
    <n v="8"/>
    <n v="0"/>
    <n v="5"/>
    <n v="0"/>
    <n v="8"/>
    <n v="0"/>
    <n v="0"/>
    <n v="0"/>
    <n v="6"/>
    <n v="0"/>
    <n v="0"/>
    <n v="0"/>
    <n v="5"/>
    <n v="0"/>
    <n v="1"/>
    <n v="1"/>
    <n v="5"/>
    <n v="0"/>
    <n v="0"/>
    <n v="0"/>
    <n v="0"/>
    <n v="0"/>
    <n v="0"/>
    <n v="0"/>
    <n v="1"/>
    <n v="5"/>
    <n v="11"/>
    <n v="17"/>
    <n v="0"/>
    <n v="0"/>
    <n v="0"/>
    <n v="0"/>
    <n v="2"/>
    <n v="4"/>
    <n v="10"/>
    <n v="16"/>
    <n v="0"/>
    <n v="6"/>
    <n v="12"/>
    <n v="18"/>
    <n v="3"/>
    <n v="15"/>
    <n v="33"/>
    <n v="51"/>
    <n v="1"/>
    <n v="5"/>
    <n v="11"/>
    <n v="17"/>
    <n v="0"/>
    <n v="0"/>
    <n v="0"/>
    <n v="0"/>
    <n v="2"/>
    <n v="4"/>
    <n v="10"/>
    <n v="16"/>
    <n v="0"/>
    <n v="175"/>
    <n v="65"/>
    <n v="240"/>
    <n v="3"/>
    <n v="184"/>
    <n v="86"/>
    <n v="273"/>
    <n v="11"/>
    <n v="12"/>
    <n v="11"/>
    <n v="3"/>
    <n v="0"/>
    <n v="0"/>
    <n v="2"/>
    <n v="0"/>
    <n v="0"/>
    <n v="0"/>
    <n v="0"/>
    <n v="0"/>
    <n v="0"/>
    <n v="0"/>
    <n v="0"/>
    <n v="0"/>
    <n v="47"/>
    <n v="86"/>
    <s v="Sim, para a minoria dos servidores"/>
    <s v="Centralizado no governo"/>
    <m/>
    <n v="2016"/>
    <s v="Não"/>
    <m/>
    <m/>
    <m/>
    <m/>
    <s v="Não"/>
    <m/>
    <m/>
    <m/>
    <m/>
    <s v="Sim, a totalidade dos recursos próprios é registrada no FEAS"/>
    <s v="O Secretário(a) Estadual da Assistência Social"/>
    <s v="Bimestralmente"/>
    <n v="35527726"/>
    <n v="32278929"/>
    <s v="Não"/>
    <s v="Não"/>
    <s v="Não"/>
    <s v="Sim"/>
    <s v="Não"/>
    <s v="Não"/>
    <s v="Não"/>
    <s v="Não"/>
    <s v="Não"/>
    <s v="Sim"/>
    <s v="Sim"/>
    <s v="Não"/>
    <s v="Não"/>
    <s v="Sim"/>
    <s v="Não"/>
    <s v="Não"/>
    <s v="Não"/>
    <m/>
    <s v="Não"/>
    <m/>
    <n v="1"/>
    <s v="Acolhimento Institucional de Crianças e Adolescentes"/>
    <n v="2"/>
    <n v="0"/>
    <n v="0"/>
    <n v="2"/>
    <s v="Sim"/>
    <s v="Não"/>
    <s v="Não"/>
    <s v="Sim"/>
    <s v="Sim"/>
    <s v="Vulnerabilidade Temporária"/>
    <s v="Não"/>
    <m/>
    <m/>
    <s v="Sim"/>
    <s v="Não"/>
    <s v="Sim"/>
    <m/>
    <n v="56"/>
    <s v="Sim"/>
    <s v="Sim"/>
    <s v="Sim"/>
    <s v="Sim"/>
    <s v="Sim"/>
    <s v="Sim"/>
    <s v="Sim"/>
    <s v="Não"/>
    <s v="Não"/>
    <m/>
    <s v="Não"/>
    <m/>
    <m/>
    <m/>
    <m/>
    <m/>
    <m/>
    <m/>
    <m/>
    <m/>
    <m/>
    <m/>
    <m/>
    <m/>
    <m/>
    <m/>
    <m/>
    <m/>
    <s v="Sim"/>
    <s v="Sim"/>
    <s v="Não"/>
    <s v="Sim"/>
    <s v="Sim"/>
    <s v="Sim"/>
    <s v="Sim"/>
    <s v="Sim"/>
    <s v="Realização de Encontros Estauais e Regionais de Apoio Técnico"/>
    <n v="92"/>
    <s v="Sim, ambos"/>
    <s v="Sim"/>
    <s v="O cofinanciamento é realizado por nível de proteção (Proteção Social Básica/Proteção Social Especial - Média ou Alta Com"/>
    <m/>
    <s v="Não possui frequência regular"/>
    <s v="Sim"/>
    <s v="Sim"/>
    <s v="Sim"/>
    <s v="Sim"/>
    <s v="Não"/>
    <s v="Sim"/>
    <s v="Não"/>
    <n v="185"/>
    <n v="185"/>
    <n v="3"/>
    <n v="185"/>
    <n v="184"/>
    <n v="1"/>
    <n v="30"/>
    <n v="30"/>
    <n v="0"/>
    <n v="2"/>
    <n v="0"/>
    <n v="2"/>
    <n v="0"/>
    <n v="0"/>
    <n v="0"/>
    <n v="3005400"/>
    <n v="404600"/>
    <n v="6"/>
    <n v="6"/>
    <n v="2"/>
    <n v="2"/>
    <n v="1"/>
    <n v="1"/>
    <n v="1"/>
    <n v="1"/>
    <n v="1"/>
    <n v="1"/>
    <n v="1"/>
    <n v="1"/>
    <s v="Sim"/>
    <s v="Sim"/>
    <s v="Sim"/>
    <s v="Sim"/>
    <s v="Mensalmente"/>
    <n v="9"/>
    <n v="0"/>
    <s v="Sim"/>
    <s v="Sim, para ambas"/>
    <s v="Sim"/>
    <n v="7"/>
    <s v="Sim"/>
    <n v="6"/>
    <s v="Sim"/>
    <n v="7"/>
    <s v="Sim"/>
    <n v="6"/>
    <s v="GESTOR"/>
    <m/>
    <s v="COORDENADORA"/>
  </r>
  <r>
    <n v="27"/>
    <s v="AL"/>
    <x v="1"/>
    <n v="3120494"/>
    <n v="102"/>
    <s v="Secretaria de Estado da Assistencia e Desenvolvimento Social"/>
    <s v="Avenida"/>
    <s v="Comendador Calaca"/>
    <n v="1399"/>
    <s v="predio"/>
    <s v="poco"/>
    <s v="Predio da Antiga LBA"/>
    <s v="57025-640"/>
    <s v="MACEIO"/>
    <s v="AL"/>
    <s v="gabinete.seades.gov@gmail.com"/>
    <s v="(82) 33152878"/>
    <m/>
    <s v="(82) 33151030"/>
    <s v="-9.6606588"/>
    <s v="-35.7273048"/>
    <x v="0"/>
    <s v="Não"/>
    <s v="Não"/>
    <s v="Não"/>
    <s v="Não"/>
    <s v="Sim"/>
    <s v="Não"/>
    <s v="Não"/>
    <x v="2"/>
    <x v="1"/>
    <x v="0"/>
    <x v="0"/>
    <x v="0"/>
    <x v="1"/>
    <x v="1"/>
    <s v="Sim, na estrutura formal do órgão gestor"/>
    <x v="0"/>
    <s v="Sim, na estrutura formal do órgão gestor"/>
    <x v="0"/>
    <x v="1"/>
    <m/>
    <m/>
    <n v="1"/>
    <n v="2011"/>
    <m/>
    <n v="2012"/>
    <m/>
    <n v="2"/>
    <n v="0"/>
    <n v="0"/>
    <n v="0"/>
    <n v="1"/>
    <n v="0"/>
    <n v="0"/>
    <n v="0"/>
    <n v="2"/>
    <n v="0"/>
    <n v="0"/>
    <n v="0"/>
    <n v="2"/>
    <n v="0"/>
    <n v="1"/>
    <n v="0"/>
    <n v="4"/>
    <n v="0"/>
    <n v="2"/>
    <n v="0"/>
    <n v="5"/>
    <n v="0"/>
    <n v="1"/>
    <n v="0"/>
    <n v="7"/>
    <n v="0"/>
    <n v="1"/>
    <n v="0"/>
    <n v="2"/>
    <n v="0"/>
    <n v="1"/>
    <n v="0"/>
    <n v="2"/>
    <n v="0"/>
    <n v="1"/>
    <n v="1"/>
    <n v="1"/>
    <n v="0"/>
    <n v="0"/>
    <n v="0"/>
    <n v="26"/>
    <n v="53"/>
    <n v="50"/>
    <n v="129"/>
    <n v="0"/>
    <n v="0"/>
    <n v="0"/>
    <n v="0"/>
    <n v="0"/>
    <n v="9"/>
    <n v="33"/>
    <n v="42"/>
    <n v="0"/>
    <n v="4"/>
    <n v="0"/>
    <n v="4"/>
    <n v="26"/>
    <n v="66"/>
    <n v="83"/>
    <n v="175"/>
    <n v="26"/>
    <n v="53"/>
    <n v="50"/>
    <n v="129"/>
    <n v="0"/>
    <n v="0"/>
    <n v="0"/>
    <n v="0"/>
    <n v="0"/>
    <n v="9"/>
    <n v="33"/>
    <n v="42"/>
    <n v="0"/>
    <n v="4"/>
    <n v="0"/>
    <n v="4"/>
    <n v="26"/>
    <n v="66"/>
    <n v="83"/>
    <n v="175"/>
    <n v="17"/>
    <n v="3"/>
    <n v="1"/>
    <n v="1"/>
    <n v="0"/>
    <n v="0"/>
    <n v="0"/>
    <n v="3"/>
    <n v="0"/>
    <n v="2"/>
    <n v="0"/>
    <n v="0"/>
    <n v="0"/>
    <n v="3"/>
    <n v="0"/>
    <n v="0"/>
    <n v="53"/>
    <n v="83"/>
    <s v="Não"/>
    <m/>
    <m/>
    <m/>
    <s v="Não"/>
    <m/>
    <m/>
    <m/>
    <m/>
    <s v="Não"/>
    <m/>
    <m/>
    <m/>
    <m/>
    <s v="Sim, a totalidade dos recursos próprios é registrada no FEAS"/>
    <s v="O Secretário(a) Estadual da Assistência Social"/>
    <s v="Semestralmente"/>
    <n v="1067194.3500000001"/>
    <n v="1051783.24"/>
    <s v="Não"/>
    <s v="Não"/>
    <s v="Não"/>
    <s v="Sim"/>
    <s v="Não"/>
    <s v="Não"/>
    <s v="Não"/>
    <s v="Não"/>
    <s v="Não"/>
    <s v="Sim"/>
    <s v="Não"/>
    <s v="Não"/>
    <s v="Não"/>
    <s v="Não"/>
    <s v="Sim"/>
    <s v="Sim"/>
    <s v="Não"/>
    <m/>
    <s v="Não"/>
    <m/>
    <n v="0"/>
    <m/>
    <m/>
    <m/>
    <m/>
    <m/>
    <s v="Sim"/>
    <s v="Não"/>
    <s v="Não"/>
    <s v="Não"/>
    <s v="Sim"/>
    <s v="Cestas Nutricionais para gestantes"/>
    <s v="Não"/>
    <m/>
    <m/>
    <s v="Não"/>
    <m/>
    <m/>
    <m/>
    <m/>
    <m/>
    <m/>
    <m/>
    <m/>
    <m/>
    <m/>
    <m/>
    <m/>
    <m/>
    <m/>
    <s v="Não"/>
    <m/>
    <m/>
    <m/>
    <m/>
    <m/>
    <m/>
    <m/>
    <m/>
    <m/>
    <m/>
    <m/>
    <m/>
    <m/>
    <m/>
    <m/>
    <m/>
    <m/>
    <s v="Sim"/>
    <s v="Sim"/>
    <s v="Sim"/>
    <s v="Sim"/>
    <s v="Não"/>
    <s v="Sim"/>
    <s v="Sim"/>
    <s v="Sim"/>
    <s v="Encontros intersetoriais"/>
    <n v="60"/>
    <s v="Sim, apenas fundo-a-fundo"/>
    <s v="Sim"/>
    <s v="O cofinanciamento é realizado por serviço socioassisentencial (PAIF, PAEFI, entre outros)"/>
    <m/>
    <s v="Não possui frequência regular"/>
    <s v="Sim"/>
    <s v="Sim"/>
    <s v="Não"/>
    <s v="Não"/>
    <s v="Não"/>
    <s v="Não"/>
    <s v="Não"/>
    <n v="68"/>
    <n v="68"/>
    <n v="0"/>
    <n v="50"/>
    <n v="50"/>
    <n v="0"/>
    <n v="40"/>
    <n v="40"/>
    <n v="0"/>
    <n v="0"/>
    <n v="0"/>
    <n v="0"/>
    <n v="0"/>
    <n v="0"/>
    <n v="0"/>
    <n v="2306500"/>
    <n v="0"/>
    <n v="6"/>
    <n v="5"/>
    <n v="1"/>
    <n v="4"/>
    <n v="2"/>
    <n v="0"/>
    <n v="1"/>
    <n v="1"/>
    <n v="0"/>
    <n v="0"/>
    <n v="1"/>
    <n v="0"/>
    <s v="Não"/>
    <m/>
    <s v="Sim"/>
    <s v="Sim"/>
    <s v="Mensalmente"/>
    <n v="6"/>
    <n v="0"/>
    <s v="Sim"/>
    <s v="Não"/>
    <s v="Sim"/>
    <n v="12"/>
    <s v="Não"/>
    <m/>
    <s v="Não"/>
    <m/>
    <s v="Não"/>
    <m/>
    <s v="Superintendente de Gestão da Informação"/>
    <m/>
    <s v="Gerente de Monitoramento e Vigilância So"/>
  </r>
  <r>
    <n v="28"/>
    <s v="SE"/>
    <x v="1"/>
    <n v="2068017"/>
    <n v="75"/>
    <s v="Secretaria de Estado da Mulher, da lnclusão e Assistência Social, do Trabalho e dos Direitos Humanos"/>
    <s v="Rua"/>
    <s v="Santa Luzia"/>
    <n v="680"/>
    <m/>
    <s v="São José"/>
    <s v="Próximo ao Procon."/>
    <s v="49015-190"/>
    <s v="ARACAJU"/>
    <s v="SE"/>
    <s v="gabinete@inclusao.se.gov.br"/>
    <s v="(79) 31794836"/>
    <m/>
    <s v="(79) 31797676"/>
    <s v="-10.916122"/>
    <s v="-37.051683"/>
    <x v="0"/>
    <s v="Não"/>
    <s v="Não"/>
    <s v="Não"/>
    <s v="Não"/>
    <s v="Sim"/>
    <s v="Sim"/>
    <s v="Sim"/>
    <x v="0"/>
    <x v="4"/>
    <x v="1"/>
    <x v="1"/>
    <x v="1"/>
    <x v="1"/>
    <x v="0"/>
    <s v="Sim, de maneira informal"/>
    <x v="1"/>
    <s v="Sim, de maneira informal"/>
    <x v="1"/>
    <x v="1"/>
    <m/>
    <m/>
    <n v="1"/>
    <n v="2015"/>
    <m/>
    <n v="2012"/>
    <m/>
    <n v="3"/>
    <n v="0"/>
    <n v="0"/>
    <n v="1"/>
    <n v="1"/>
    <n v="0"/>
    <n v="2"/>
    <n v="0"/>
    <n v="2"/>
    <n v="0"/>
    <n v="0"/>
    <n v="0"/>
    <n v="1"/>
    <n v="0"/>
    <n v="0"/>
    <n v="0"/>
    <n v="0"/>
    <n v="2"/>
    <n v="0"/>
    <n v="0"/>
    <n v="3"/>
    <n v="0"/>
    <n v="1"/>
    <n v="0"/>
    <n v="1"/>
    <n v="0"/>
    <n v="0"/>
    <n v="0"/>
    <n v="1"/>
    <n v="0"/>
    <n v="0"/>
    <n v="0"/>
    <n v="1"/>
    <n v="0"/>
    <n v="1"/>
    <n v="0"/>
    <n v="0"/>
    <n v="0"/>
    <n v="0"/>
    <n v="0"/>
    <n v="0"/>
    <n v="4"/>
    <n v="4"/>
    <n v="8"/>
    <n v="0"/>
    <n v="1"/>
    <n v="0"/>
    <n v="1"/>
    <n v="0"/>
    <n v="11"/>
    <n v="31"/>
    <n v="42"/>
    <n v="0"/>
    <n v="0"/>
    <n v="0"/>
    <n v="0"/>
    <n v="0"/>
    <n v="16"/>
    <n v="35"/>
    <n v="51"/>
    <n v="0"/>
    <n v="4"/>
    <n v="4"/>
    <n v="8"/>
    <n v="0"/>
    <n v="1"/>
    <n v="0"/>
    <n v="1"/>
    <n v="0"/>
    <n v="11"/>
    <n v="41"/>
    <n v="52"/>
    <n v="0"/>
    <n v="49"/>
    <n v="6"/>
    <n v="55"/>
    <n v="0"/>
    <n v="65"/>
    <n v="51"/>
    <n v="116"/>
    <n v="11"/>
    <n v="2"/>
    <n v="2"/>
    <n v="2"/>
    <n v="0"/>
    <n v="0"/>
    <n v="0"/>
    <n v="1"/>
    <n v="0"/>
    <n v="2"/>
    <n v="0"/>
    <n v="0"/>
    <n v="1"/>
    <n v="1"/>
    <n v="2"/>
    <n v="0"/>
    <n v="27"/>
    <n v="51"/>
    <s v="Não"/>
    <m/>
    <m/>
    <m/>
    <s v="Não"/>
    <m/>
    <m/>
    <m/>
    <m/>
    <s v="Não"/>
    <m/>
    <m/>
    <m/>
    <m/>
    <s v="Sim, a maior parte dos recursos próprios é registrada no FEAS"/>
    <s v="O Secretário(a) Estadual da Assistência Social"/>
    <s v="Mensalmente"/>
    <n v="21621400"/>
    <n v="2733760"/>
    <s v="Não"/>
    <s v="Não"/>
    <s v="Não"/>
    <s v="Sim"/>
    <s v="Não"/>
    <s v="Não"/>
    <s v="Não"/>
    <s v="Não"/>
    <s v="Não"/>
    <s v="Sim"/>
    <s v="Sim"/>
    <s v="Não"/>
    <s v="Não"/>
    <s v="Sim"/>
    <s v="Não"/>
    <s v="Sim"/>
    <s v="Não"/>
    <m/>
    <s v="Não"/>
    <m/>
    <n v="0"/>
    <m/>
    <m/>
    <m/>
    <m/>
    <m/>
    <s v="Não"/>
    <m/>
    <m/>
    <m/>
    <m/>
    <m/>
    <s v="Não"/>
    <m/>
    <m/>
    <s v="Não"/>
    <m/>
    <m/>
    <m/>
    <m/>
    <m/>
    <m/>
    <m/>
    <m/>
    <m/>
    <m/>
    <m/>
    <m/>
    <m/>
    <m/>
    <s v="Sim"/>
    <s v="Sim"/>
    <s v="Não"/>
    <s v="Sim"/>
    <s v="Não"/>
    <s v="Não"/>
    <s v="Não"/>
    <s v="Não"/>
    <s v="Não"/>
    <s v="Não"/>
    <s v="Sim"/>
    <n v="2"/>
    <s v="Não"/>
    <m/>
    <n v="0"/>
    <m/>
    <n v="0"/>
    <m/>
    <s v="Não"/>
    <s v="Sim"/>
    <s v="Sim"/>
    <s v="Sim"/>
    <s v="Não"/>
    <s v="Sim"/>
    <s v="Não"/>
    <s v="Não"/>
    <m/>
    <n v="75"/>
    <s v="Sim, apenas fundo-a-fundo"/>
    <s v="Sim"/>
    <s v="O cofinanciamento é realizado por nível de proteção (Proteção Social Básica/Proteção Social Especial - Média ou Alta Com"/>
    <m/>
    <s v="Não possui frequência regular"/>
    <s v="Não"/>
    <s v="Não"/>
    <s v="Sim"/>
    <s v="Não"/>
    <s v="Não"/>
    <s v="Sim"/>
    <s v="Sim, houve repasse de recursos aos municípios para construção e/ou reforma de unidades da assistência social"/>
    <n v="27"/>
    <n v="27"/>
    <n v="0"/>
    <n v="0"/>
    <n v="0"/>
    <n v="0"/>
    <n v="0"/>
    <n v="0"/>
    <n v="0"/>
    <n v="27"/>
    <n v="27"/>
    <n v="0"/>
    <n v="0"/>
    <n v="0"/>
    <n v="0"/>
    <n v="2733760"/>
    <n v="0"/>
    <n v="6"/>
    <n v="6"/>
    <n v="2"/>
    <n v="2"/>
    <n v="1"/>
    <n v="1"/>
    <n v="1"/>
    <n v="1"/>
    <n v="1"/>
    <n v="1"/>
    <n v="1"/>
    <n v="1"/>
    <s v="Sim"/>
    <s v="Sim"/>
    <s v="Sim"/>
    <s v="Não"/>
    <s v="Anualmente"/>
    <n v="1"/>
    <n v="0"/>
    <s v="Sim"/>
    <s v="Sim, para ambas"/>
    <s v="Não"/>
    <m/>
    <s v="Não"/>
    <m/>
    <s v="Não"/>
    <m/>
    <s v="Não"/>
    <m/>
    <s v="Gerente da Vigilância Socioassistencial"/>
    <m/>
    <s v="GERENTE DA VIGILANCIA SOCIOASSISTENCIAL"/>
  </r>
  <r>
    <n v="29"/>
    <s v="BA"/>
    <x v="1"/>
    <n v="14016906"/>
    <n v="417"/>
    <s v="SECRETARIA DE JUSTIÇA, DIREITOS HUMANOS E DESENVOLVIMENTO SOCIAL"/>
    <s v="Avenida"/>
    <s v="LUIS VIANA FILHO"/>
    <n v="390"/>
    <s v="PLATAFORMA IV, 1º ANDAR"/>
    <s v="CENTRO ADMINISTRATIVO DA BAHIA"/>
    <s v="Prédio da Governadoria"/>
    <s v="41745-005"/>
    <s v="SALVADOR"/>
    <s v="BA"/>
    <s v="gabinete@sjdhds.ba.gov.br"/>
    <s v="(71) 31153168"/>
    <n v="0"/>
    <s v="(71) 00000000"/>
    <s v="-12.949565383526112"/>
    <s v="-38.43017578125001"/>
    <x v="0"/>
    <s v="Não"/>
    <s v="Não"/>
    <s v="Não"/>
    <s v="Não"/>
    <s v="Não"/>
    <s v="Não"/>
    <s v="Sim"/>
    <x v="0"/>
    <x v="5"/>
    <x v="0"/>
    <x v="0"/>
    <x v="0"/>
    <x v="2"/>
    <x v="1"/>
    <s v="Sim, na estrutura formal do órgão gestor"/>
    <x v="0"/>
    <s v="Sim, na estrutura formal do órgão gestor"/>
    <x v="0"/>
    <x v="1"/>
    <m/>
    <m/>
    <n v="1"/>
    <n v="2001"/>
    <m/>
    <n v="2012"/>
    <m/>
    <n v="7"/>
    <n v="10"/>
    <n v="3"/>
    <n v="26"/>
    <n v="6"/>
    <n v="0"/>
    <n v="0"/>
    <n v="0"/>
    <n v="2"/>
    <n v="0"/>
    <n v="0"/>
    <n v="0"/>
    <n v="1"/>
    <n v="0"/>
    <n v="0"/>
    <n v="0"/>
    <n v="10"/>
    <n v="0"/>
    <n v="5"/>
    <n v="0"/>
    <n v="6"/>
    <n v="0"/>
    <n v="1"/>
    <n v="0"/>
    <n v="5"/>
    <n v="0"/>
    <n v="2"/>
    <n v="0"/>
    <n v="3"/>
    <n v="0"/>
    <n v="3"/>
    <n v="0"/>
    <n v="2"/>
    <n v="0"/>
    <n v="4"/>
    <n v="0"/>
    <n v="1"/>
    <n v="0"/>
    <n v="0"/>
    <n v="0"/>
    <n v="2"/>
    <n v="7"/>
    <n v="13"/>
    <n v="22"/>
    <n v="0"/>
    <n v="0"/>
    <n v="0"/>
    <n v="0"/>
    <n v="0"/>
    <n v="11"/>
    <n v="28"/>
    <n v="39"/>
    <n v="1"/>
    <n v="0"/>
    <n v="0"/>
    <n v="1"/>
    <n v="3"/>
    <n v="18"/>
    <n v="41"/>
    <n v="62"/>
    <n v="2"/>
    <n v="10"/>
    <n v="13"/>
    <n v="25"/>
    <n v="0"/>
    <n v="0"/>
    <n v="0"/>
    <n v="0"/>
    <n v="1"/>
    <n v="11"/>
    <n v="35"/>
    <n v="47"/>
    <n v="4"/>
    <n v="3"/>
    <n v="0"/>
    <n v="7"/>
    <n v="7"/>
    <n v="24"/>
    <n v="48"/>
    <n v="79"/>
    <n v="14"/>
    <n v="6"/>
    <n v="5"/>
    <n v="2"/>
    <n v="0"/>
    <n v="3"/>
    <n v="0"/>
    <n v="2"/>
    <n v="0"/>
    <n v="1"/>
    <n v="0"/>
    <n v="0"/>
    <n v="0"/>
    <n v="5"/>
    <n v="0"/>
    <n v="0"/>
    <n v="10"/>
    <n v="48"/>
    <s v="Não"/>
    <m/>
    <m/>
    <m/>
    <s v="Não"/>
    <m/>
    <m/>
    <m/>
    <m/>
    <s v="Não"/>
    <m/>
    <m/>
    <m/>
    <m/>
    <s v="Sim, a totalidade dos recursos próprios é registrada no FEAS"/>
    <s v="Outro Funcionário da Secretaria de Assistência Social"/>
    <s v="Semestralmente"/>
    <n v="61550000"/>
    <n v="53988355.039999999"/>
    <s v="Não"/>
    <s v="Não"/>
    <s v="Não"/>
    <s v="Sim"/>
    <s v="Não"/>
    <s v="Não"/>
    <s v="Não"/>
    <s v="Não"/>
    <s v="Não"/>
    <s v="Sim"/>
    <s v="Sim"/>
    <s v="Não"/>
    <s v="Não"/>
    <s v="Não"/>
    <s v="Não"/>
    <s v="Não"/>
    <s v="Sim"/>
    <s v="SCFV"/>
    <s v="Não"/>
    <m/>
    <n v="0"/>
    <m/>
    <n v="2"/>
    <n v="2"/>
    <n v="0"/>
    <n v="0"/>
    <s v="Não"/>
    <m/>
    <m/>
    <m/>
    <m/>
    <m/>
    <s v="Não"/>
    <m/>
    <m/>
    <s v="Sim"/>
    <s v="Não"/>
    <s v="Sim"/>
    <m/>
    <n v="9"/>
    <s v="Sim"/>
    <s v="Sim"/>
    <s v="Não"/>
    <s v="Não"/>
    <s v="Não"/>
    <s v="Sim"/>
    <s v="Sim"/>
    <s v="Sim"/>
    <s v="Não"/>
    <m/>
    <s v="Não"/>
    <m/>
    <m/>
    <m/>
    <m/>
    <m/>
    <m/>
    <m/>
    <m/>
    <m/>
    <m/>
    <m/>
    <m/>
    <m/>
    <m/>
    <m/>
    <m/>
    <m/>
    <s v="Sim"/>
    <s v="Sim"/>
    <s v="Sim"/>
    <s v="Sim"/>
    <s v="Sim"/>
    <s v="Sim"/>
    <s v="Sim"/>
    <s v="Sim"/>
    <s v="Videoaulas, Videoconferências"/>
    <n v="34"/>
    <s v="Sim, apenas fundo-a-fundo"/>
    <s v="Sim"/>
    <s v="O cofinanciamento é realizado por serviço socioassisentencial (PAIF, PAEFI, entre outros)"/>
    <m/>
    <s v="Não possui frequência regular"/>
    <s v="Sim"/>
    <s v="Sim"/>
    <s v="Sim"/>
    <s v="Sim"/>
    <s v="Não"/>
    <s v="Sim"/>
    <s v="Não"/>
    <n v="0"/>
    <n v="417"/>
    <n v="0"/>
    <n v="0"/>
    <n v="417"/>
    <n v="0"/>
    <n v="0"/>
    <n v="212"/>
    <n v="0"/>
    <n v="0"/>
    <n v="96"/>
    <n v="0"/>
    <n v="353"/>
    <n v="353"/>
    <n v="0"/>
    <n v="31771729.350000001"/>
    <n v="0"/>
    <n v="6"/>
    <n v="6"/>
    <n v="2"/>
    <n v="2"/>
    <n v="1"/>
    <n v="1"/>
    <n v="1"/>
    <n v="1"/>
    <n v="1"/>
    <n v="1"/>
    <n v="1"/>
    <n v="1"/>
    <s v="Não"/>
    <m/>
    <s v="Sim"/>
    <s v="Sim"/>
    <s v="Mensalmente"/>
    <n v="11"/>
    <n v="1"/>
    <s v="Sim"/>
    <s v="Sim, para ambas"/>
    <s v="Não"/>
    <m/>
    <s v="Não"/>
    <m/>
    <s v="Não"/>
    <m/>
    <s v="Não"/>
    <m/>
    <s v="Coordenador II"/>
    <m/>
    <s v="Coordenador II"/>
  </r>
  <r>
    <n v="31"/>
    <s v="MG"/>
    <x v="2"/>
    <n v="19597330"/>
    <n v="853"/>
    <s v="SUBSECRETARIA DE ESTADO DE ASSISTENCIA SOCIAL - SUBAS"/>
    <s v="Rodovia"/>
    <s v="Papa João Paulo II"/>
    <n v="4143"/>
    <s v="14º andar - Prédio Minas"/>
    <s v="SERRA VERDE"/>
    <s v="CIDADE ADMINISTRATIVA DO GOVERNO DE MINAS GERAIS"/>
    <s v="30630-900"/>
    <s v="BELO HORIZONTE"/>
    <s v="MG"/>
    <s v="simone.albuquerque@social.mg.gov.br"/>
    <s v="(31) 39168044"/>
    <m/>
    <s v="(31) 39168044"/>
    <s v="-19.783453040182728"/>
    <s v="-43.952189683914185"/>
    <x v="0"/>
    <s v="Não"/>
    <s v="Não"/>
    <s v="Não"/>
    <s v="Não"/>
    <s v="Não"/>
    <s v="Sim"/>
    <s v="Não"/>
    <x v="2"/>
    <x v="1"/>
    <x v="0"/>
    <x v="0"/>
    <x v="0"/>
    <x v="2"/>
    <x v="1"/>
    <s v="Sim, na estrutura formal do órgão gestor"/>
    <x v="0"/>
    <s v="Sim, na estrutura formal do órgão gestor"/>
    <x v="0"/>
    <x v="0"/>
    <n v="21"/>
    <n v="2011"/>
    <m/>
    <n v="2013"/>
    <m/>
    <m/>
    <n v="1"/>
    <n v="8"/>
    <n v="62"/>
    <n v="6"/>
    <n v="7"/>
    <n v="8"/>
    <n v="62"/>
    <n v="1"/>
    <n v="7"/>
    <n v="11"/>
    <n v="62"/>
    <n v="0"/>
    <n v="7"/>
    <n v="0"/>
    <n v="62"/>
    <n v="0"/>
    <n v="7"/>
    <n v="6"/>
    <n v="62"/>
    <n v="7"/>
    <n v="7"/>
    <n v="6"/>
    <n v="62"/>
    <n v="0"/>
    <n v="7"/>
    <n v="6"/>
    <n v="62"/>
    <n v="0"/>
    <n v="7"/>
    <n v="6"/>
    <n v="62"/>
    <n v="0"/>
    <n v="7"/>
    <n v="4"/>
    <n v="62"/>
    <n v="0"/>
    <n v="7"/>
    <n v="4"/>
    <n v="62"/>
    <n v="0"/>
    <n v="7"/>
    <n v="8"/>
    <n v="26"/>
    <n v="113"/>
    <n v="147"/>
    <n v="2"/>
    <n v="9"/>
    <n v="4"/>
    <n v="15"/>
    <n v="0"/>
    <n v="8"/>
    <n v="53"/>
    <n v="61"/>
    <n v="0"/>
    <n v="7"/>
    <n v="9"/>
    <n v="16"/>
    <n v="10"/>
    <n v="50"/>
    <n v="179"/>
    <n v="239"/>
    <n v="8"/>
    <n v="26"/>
    <n v="113"/>
    <n v="147"/>
    <n v="2"/>
    <n v="19"/>
    <n v="19"/>
    <n v="40"/>
    <n v="0"/>
    <n v="8"/>
    <n v="56"/>
    <n v="64"/>
    <n v="0"/>
    <n v="8"/>
    <n v="13"/>
    <n v="21"/>
    <n v="10"/>
    <n v="61"/>
    <n v="201"/>
    <n v="272"/>
    <n v="57"/>
    <n v="37"/>
    <n v="10"/>
    <n v="16"/>
    <n v="0"/>
    <n v="11"/>
    <n v="0"/>
    <n v="1"/>
    <n v="0"/>
    <n v="4"/>
    <n v="0"/>
    <n v="0"/>
    <n v="2"/>
    <n v="10"/>
    <n v="7"/>
    <n v="0"/>
    <n v="46"/>
    <n v="201"/>
    <s v="Sim, para a maioria dos servidores"/>
    <s v="Do órgão responsável pelo planejamento"/>
    <m/>
    <n v="2014"/>
    <s v="Não"/>
    <m/>
    <m/>
    <m/>
    <m/>
    <s v="Não"/>
    <m/>
    <m/>
    <m/>
    <m/>
    <s v="Sim, a totalidade dos recursos próprios é registrada no FEAS"/>
    <s v="O Secretário(a) Estadual da Assistência Social"/>
    <s v="Bimestralmente"/>
    <n v="22248903"/>
    <n v="8145989.2599999998"/>
    <s v="Não"/>
    <s v="Não"/>
    <s v="Não"/>
    <s v="Sim"/>
    <s v="Sim"/>
    <s v="Não"/>
    <s v="Sim"/>
    <s v="Não"/>
    <s v="Não"/>
    <s v="Não"/>
    <s v="Não"/>
    <s v="Não"/>
    <s v="Não"/>
    <s v="Não"/>
    <s v="Sim"/>
    <s v="Não"/>
    <s v="Não"/>
    <m/>
    <s v="Sim"/>
    <s v="Serviço de Proteção Especial Para Pessoas com Deficiência"/>
    <n v="1"/>
    <s v="Serviço de Acolhimento para Jovens e Adultos com Deficiência."/>
    <n v="30"/>
    <n v="0"/>
    <n v="1"/>
    <n v="30"/>
    <s v="Não"/>
    <m/>
    <m/>
    <m/>
    <m/>
    <m/>
    <s v="Não"/>
    <m/>
    <m/>
    <s v="Sim"/>
    <s v="Sim"/>
    <s v="Sim"/>
    <n v="3"/>
    <n v="4"/>
    <s v="Sim"/>
    <s v="Sim"/>
    <s v="Sim"/>
    <s v="Sim"/>
    <s v="Sim"/>
    <s v="Sim"/>
    <s v="Sim"/>
    <s v="Sim"/>
    <s v="Não"/>
    <m/>
    <s v="Não"/>
    <m/>
    <m/>
    <m/>
    <m/>
    <m/>
    <m/>
    <m/>
    <m/>
    <m/>
    <m/>
    <m/>
    <m/>
    <m/>
    <m/>
    <m/>
    <m/>
    <m/>
    <s v="Sim"/>
    <s v="Sim"/>
    <s v="Sim"/>
    <s v="Sim"/>
    <s v="Sim"/>
    <s v="Sim"/>
    <s v="Sim"/>
    <s v="Não"/>
    <m/>
    <n v="165"/>
    <s v="Sim, apenas fundo-a-fundo"/>
    <s v="Sim"/>
    <s v="O cofinanciamento é comum a todos os serviços socioassistenciais"/>
    <m/>
    <s v="Mensalmente"/>
    <s v="Sim"/>
    <s v="Sim"/>
    <s v="Sim"/>
    <s v="Sim"/>
    <s v="Sim"/>
    <s v="Sim"/>
    <s v="Não"/>
    <n v="853"/>
    <n v="853"/>
    <n v="0"/>
    <n v="853"/>
    <n v="853"/>
    <n v="0"/>
    <n v="853"/>
    <n v="853"/>
    <n v="0"/>
    <n v="853"/>
    <n v="853"/>
    <n v="0"/>
    <n v="853"/>
    <n v="853"/>
    <n v="0"/>
    <n v="28123501.100000001"/>
    <n v="0"/>
    <n v="6"/>
    <n v="6"/>
    <n v="2"/>
    <n v="2"/>
    <n v="1"/>
    <n v="1"/>
    <n v="1"/>
    <n v="1"/>
    <n v="1"/>
    <n v="1"/>
    <n v="1"/>
    <n v="1"/>
    <s v="Não"/>
    <m/>
    <s v="Sim"/>
    <s v="Sim"/>
    <s v="Mensalmente"/>
    <n v="9"/>
    <n v="0"/>
    <s v="Sim"/>
    <s v="Sim, para ambas"/>
    <s v="Sim"/>
    <n v="17"/>
    <s v="Não"/>
    <m/>
    <s v="Não"/>
    <m/>
    <s v="Não"/>
    <m/>
    <s v="Superintendente"/>
    <m/>
    <s v="técnica de nível superior"/>
  </r>
  <r>
    <n v="32"/>
    <s v="ES"/>
    <x v="2"/>
    <n v="3514952"/>
    <n v="78"/>
    <s v="SECRETARIA DE ESTADO DE TRABALHO, ASSISTÊNCIA E DESENVOLVIMENTO SOCIAL"/>
    <s v="Rua"/>
    <s v="Dr João Carlos Souza"/>
    <n v="107"/>
    <s v="Ed Green Tower"/>
    <s v="Barro Vermelho"/>
    <s v="Rua da Divisão de Homicídios e Proteção à Pessoa DHPP, em frente ao MS Buffet"/>
    <s v="29057-530"/>
    <s v="VITORIA"/>
    <s v="ES"/>
    <s v="gabinete@setades.es.gov.br"/>
    <s v="(27) 36366821"/>
    <n v="6824"/>
    <s v="(27) 36366822"/>
    <s v="-20.29242880224181"/>
    <s v="-40.29878325337302"/>
    <x v="0"/>
    <s v="Não"/>
    <s v="Não"/>
    <s v="Não"/>
    <s v="Não"/>
    <s v="Não"/>
    <s v="Sim"/>
    <s v="Não"/>
    <x v="2"/>
    <x v="1"/>
    <x v="0"/>
    <x v="0"/>
    <x v="1"/>
    <x v="0"/>
    <x v="1"/>
    <s v="Sim, na estrutura formal do órgão gestor"/>
    <x v="0"/>
    <s v="Sim, de maneira informal"/>
    <x v="0"/>
    <x v="1"/>
    <m/>
    <n v="2012"/>
    <m/>
    <m/>
    <n v="1"/>
    <n v="2014"/>
    <m/>
    <n v="6"/>
    <n v="0"/>
    <n v="0"/>
    <n v="0"/>
    <n v="2"/>
    <n v="0"/>
    <n v="0"/>
    <n v="0"/>
    <n v="1"/>
    <n v="0"/>
    <n v="0"/>
    <n v="0"/>
    <n v="0"/>
    <n v="0"/>
    <n v="0"/>
    <n v="0"/>
    <n v="2"/>
    <n v="0"/>
    <n v="0"/>
    <n v="0"/>
    <n v="7"/>
    <n v="0"/>
    <n v="1"/>
    <n v="0"/>
    <n v="0"/>
    <n v="7"/>
    <n v="0"/>
    <n v="1"/>
    <n v="0"/>
    <n v="7"/>
    <n v="0"/>
    <n v="1"/>
    <n v="1"/>
    <n v="1"/>
    <n v="0"/>
    <n v="1"/>
    <n v="6"/>
    <n v="1"/>
    <n v="1"/>
    <n v="1"/>
    <n v="1"/>
    <n v="0"/>
    <n v="25"/>
    <n v="26"/>
    <n v="0"/>
    <n v="0"/>
    <n v="0"/>
    <n v="0"/>
    <n v="1"/>
    <n v="18"/>
    <n v="32"/>
    <n v="51"/>
    <n v="0"/>
    <n v="0"/>
    <n v="16"/>
    <n v="16"/>
    <n v="2"/>
    <n v="18"/>
    <n v="73"/>
    <n v="93"/>
    <n v="1"/>
    <n v="0"/>
    <n v="25"/>
    <n v="26"/>
    <n v="0"/>
    <n v="0"/>
    <n v="0"/>
    <n v="0"/>
    <n v="1"/>
    <n v="18"/>
    <n v="32"/>
    <n v="51"/>
    <n v="0"/>
    <n v="0"/>
    <n v="16"/>
    <n v="16"/>
    <n v="2"/>
    <n v="18"/>
    <n v="73"/>
    <n v="93"/>
    <n v="34"/>
    <n v="3"/>
    <n v="5"/>
    <n v="1"/>
    <n v="0"/>
    <n v="0"/>
    <n v="0"/>
    <n v="7"/>
    <n v="0"/>
    <n v="6"/>
    <n v="0"/>
    <n v="0"/>
    <n v="0"/>
    <n v="10"/>
    <n v="0"/>
    <n v="0"/>
    <n v="7"/>
    <n v="73"/>
    <s v="Sim, para a minoria dos servidores"/>
    <s v="Centralizado no governo"/>
    <m/>
    <n v="2013"/>
    <s v="Não"/>
    <m/>
    <m/>
    <m/>
    <m/>
    <s v="Não"/>
    <m/>
    <m/>
    <m/>
    <m/>
    <s v="Sim, a maior parte dos recursos próprios é registrada no FEAS"/>
    <s v="O Secretário(a) Estadual da Assistência Social"/>
    <s v="Semestralmente"/>
    <n v="49054268.409999996"/>
    <n v="40553844.899999999"/>
    <s v="Não"/>
    <s v="Não"/>
    <s v="Não"/>
    <s v="Sim"/>
    <s v="Não"/>
    <s v="Não"/>
    <s v="Não"/>
    <s v="Não"/>
    <s v="Não"/>
    <s v="Sim"/>
    <s v="Não"/>
    <s v="Não"/>
    <s v="Não"/>
    <s v="Não"/>
    <s v="Sim"/>
    <s v="Sim"/>
    <s v="Não"/>
    <m/>
    <s v="Não"/>
    <m/>
    <n v="0"/>
    <m/>
    <m/>
    <m/>
    <m/>
    <m/>
    <s v="Não"/>
    <m/>
    <m/>
    <m/>
    <m/>
    <m/>
    <s v="Sim"/>
    <n v="12948"/>
    <n v="948378"/>
    <s v="Não"/>
    <m/>
    <m/>
    <m/>
    <m/>
    <m/>
    <m/>
    <m/>
    <m/>
    <m/>
    <m/>
    <m/>
    <m/>
    <m/>
    <m/>
    <s v="Não"/>
    <m/>
    <m/>
    <m/>
    <m/>
    <m/>
    <m/>
    <m/>
    <m/>
    <m/>
    <m/>
    <m/>
    <m/>
    <m/>
    <m/>
    <m/>
    <m/>
    <m/>
    <s v="Não"/>
    <s v="Não"/>
    <s v="Sim"/>
    <s v="Sim"/>
    <s v="Não"/>
    <s v="Sim"/>
    <s v="Sim"/>
    <s v="Sim"/>
    <s v="Assessoramento técnico de forma presencial na sede da Secretaria."/>
    <n v="78"/>
    <s v="Sim, apenas fundo-a-fundo"/>
    <s v="Sim"/>
    <s v="O cofinanciamento é realizado por nível de proteção (Proteção Social Básica/Proteção Social Especial - Média ou Alta Com"/>
    <m/>
    <s v="Trimestralmente"/>
    <s v="Sim"/>
    <s v="Sim"/>
    <s v="Sim"/>
    <s v="Sim"/>
    <s v="Não"/>
    <s v="Sim"/>
    <s v="Não"/>
    <n v="78"/>
    <n v="78"/>
    <n v="0"/>
    <n v="78"/>
    <n v="78"/>
    <n v="0"/>
    <n v="73"/>
    <n v="73"/>
    <n v="0"/>
    <n v="62"/>
    <n v="62"/>
    <n v="0"/>
    <n v="78"/>
    <n v="78"/>
    <n v="0"/>
    <n v="28804084.420000002"/>
    <n v="0"/>
    <n v="3"/>
    <n v="3"/>
    <n v="2"/>
    <n v="2"/>
    <n v="1"/>
    <n v="1"/>
    <n v="1"/>
    <n v="1"/>
    <n v="1"/>
    <n v="1"/>
    <n v="1"/>
    <n v="1"/>
    <s v="Sim"/>
    <s v="Sim"/>
    <s v="Sim"/>
    <s v="Sim"/>
    <s v="Mensalmente"/>
    <n v="8"/>
    <n v="0"/>
    <s v="Não"/>
    <s v="Sim, para ambas"/>
    <s v="Não"/>
    <m/>
    <s v="Não"/>
    <m/>
    <s v="Não"/>
    <m/>
    <s v="Não"/>
    <m/>
    <s v="Gerente de Gestão do SUAS"/>
    <m/>
    <s v="Coordenador"/>
  </r>
  <r>
    <n v="33"/>
    <s v="RJ"/>
    <x v="2"/>
    <n v="15989929"/>
    <n v="92"/>
    <s v="Secretaria de Estado de Ciência, Tecnologia, Inovação e Desenvolvimento Social do Rio de Janeiro"/>
    <s v="Avenida"/>
    <s v="Erasmo Braga"/>
    <n v="118"/>
    <s v="9º andar"/>
    <s v="centro"/>
    <s v="Ao lado da ALERJ"/>
    <s v="20020-000"/>
    <s v="RIO DE JANEIRO"/>
    <s v="RJ"/>
    <s v="ssasdg@gmail.com"/>
    <s v="(21) 23326378"/>
    <m/>
    <s v="(21)"/>
    <s v="-22.904710137401512"/>
    <s v="-43.17391991615296"/>
    <x v="0"/>
    <s v="Não"/>
    <s v="Não"/>
    <s v="Não"/>
    <s v="Não"/>
    <s v="Não"/>
    <s v="Não"/>
    <s v="Não"/>
    <x v="0"/>
    <x v="6"/>
    <x v="1"/>
    <x v="1"/>
    <x v="1"/>
    <x v="1"/>
    <x v="0"/>
    <s v="Sim, na estrutura formal do órgão gestor"/>
    <x v="0"/>
    <s v="Sim, de maneira informal"/>
    <x v="1"/>
    <x v="1"/>
    <m/>
    <m/>
    <n v="1"/>
    <n v="2016"/>
    <m/>
    <n v="2016"/>
    <m/>
    <n v="0"/>
    <n v="5"/>
    <n v="0"/>
    <n v="0"/>
    <n v="0"/>
    <n v="5"/>
    <n v="0"/>
    <n v="0"/>
    <n v="0"/>
    <n v="5"/>
    <n v="0"/>
    <n v="0"/>
    <n v="0"/>
    <n v="5"/>
    <n v="0"/>
    <n v="0"/>
    <n v="0"/>
    <n v="5"/>
    <n v="0"/>
    <n v="0"/>
    <n v="4"/>
    <n v="1"/>
    <n v="0"/>
    <n v="0"/>
    <n v="0"/>
    <n v="5"/>
    <n v="1"/>
    <n v="0"/>
    <n v="0"/>
    <n v="5"/>
    <n v="0"/>
    <n v="1"/>
    <n v="3"/>
    <n v="0"/>
    <n v="1"/>
    <n v="0"/>
    <n v="0"/>
    <n v="1"/>
    <n v="0"/>
    <n v="0"/>
    <n v="1"/>
    <n v="10"/>
    <n v="18"/>
    <n v="29"/>
    <n v="0"/>
    <n v="0"/>
    <n v="0"/>
    <n v="0"/>
    <n v="26"/>
    <n v="99"/>
    <n v="81"/>
    <n v="206"/>
    <n v="0"/>
    <n v="0"/>
    <n v="0"/>
    <n v="0"/>
    <n v="27"/>
    <n v="109"/>
    <n v="99"/>
    <n v="235"/>
    <n v="1"/>
    <n v="10"/>
    <n v="18"/>
    <n v="29"/>
    <n v="0"/>
    <n v="0"/>
    <n v="0"/>
    <n v="0"/>
    <n v="36"/>
    <n v="104"/>
    <n v="82"/>
    <n v="222"/>
    <n v="0"/>
    <n v="0"/>
    <n v="0"/>
    <n v="0"/>
    <n v="37"/>
    <n v="114"/>
    <n v="100"/>
    <n v="251"/>
    <n v="22"/>
    <n v="3"/>
    <n v="2"/>
    <n v="21"/>
    <n v="1"/>
    <n v="0"/>
    <n v="0"/>
    <n v="7"/>
    <n v="0"/>
    <n v="1"/>
    <n v="0"/>
    <n v="0"/>
    <n v="0"/>
    <n v="4"/>
    <n v="1"/>
    <n v="2"/>
    <n v="36"/>
    <n v="100"/>
    <s v="Não"/>
    <m/>
    <m/>
    <m/>
    <s v="Não"/>
    <m/>
    <m/>
    <m/>
    <m/>
    <s v="Não"/>
    <m/>
    <m/>
    <m/>
    <m/>
    <s v="Sim, a totalidade dos recursos próprios é registrada no FEAS"/>
    <s v="O Secretário(a) Estadual da Assistência Social"/>
    <s v="Anualmente"/>
    <n v="449253374"/>
    <n v="157344242"/>
    <s v="Não"/>
    <s v="Não"/>
    <s v="Não"/>
    <s v="Sim"/>
    <s v="Não"/>
    <s v="Não"/>
    <s v="Não"/>
    <s v="Sim"/>
    <s v="Não"/>
    <s v="Não"/>
    <s v="Sim"/>
    <s v="Não"/>
    <s v="Não"/>
    <s v="Não"/>
    <s v="Não"/>
    <s v="Não"/>
    <s v="Não"/>
    <m/>
    <s v="Não"/>
    <m/>
    <n v="1"/>
    <s v="Abrigos"/>
    <n v="3"/>
    <n v="0"/>
    <n v="0"/>
    <n v="3"/>
    <s v="Não"/>
    <m/>
    <m/>
    <m/>
    <m/>
    <m/>
    <s v="Não"/>
    <m/>
    <m/>
    <s v="Não"/>
    <m/>
    <m/>
    <m/>
    <m/>
    <m/>
    <m/>
    <m/>
    <m/>
    <m/>
    <m/>
    <m/>
    <m/>
    <m/>
    <m/>
    <s v="Não"/>
    <m/>
    <m/>
    <m/>
    <m/>
    <m/>
    <m/>
    <m/>
    <m/>
    <m/>
    <m/>
    <m/>
    <m/>
    <m/>
    <m/>
    <m/>
    <m/>
    <m/>
    <s v="Sim"/>
    <s v="Sim"/>
    <s v="Sim"/>
    <s v="Sim"/>
    <s v="Sim"/>
    <s v="Sim"/>
    <s v="Sim"/>
    <s v="Sim"/>
    <s v="Atendimento telefônico, email, Encontros Regionais e presenciais na própria secretaria."/>
    <n v="6"/>
    <s v="Sim, apenas fundo-a-fundo"/>
    <s v="Sim"/>
    <s v="Outra organização"/>
    <s v="PSB e PSE"/>
    <s v="Trimestralmente"/>
    <s v="Sim"/>
    <s v="Sim"/>
    <s v="Sim"/>
    <s v="Sim"/>
    <s v="Sim"/>
    <s v="Sim"/>
    <s v="Não"/>
    <n v="92"/>
    <n v="92"/>
    <n v="0"/>
    <n v="92"/>
    <n v="92"/>
    <n v="0"/>
    <n v="85"/>
    <n v="85"/>
    <n v="0"/>
    <n v="85"/>
    <n v="85"/>
    <n v="0"/>
    <n v="68"/>
    <n v="68"/>
    <n v="0"/>
    <n v="12636639.68"/>
    <n v="0"/>
    <n v="6"/>
    <n v="6"/>
    <n v="2"/>
    <n v="2"/>
    <n v="1"/>
    <n v="1"/>
    <n v="1"/>
    <n v="1"/>
    <n v="1"/>
    <n v="1"/>
    <n v="1"/>
    <n v="1"/>
    <s v="Não"/>
    <m/>
    <s v="Não"/>
    <s v="Sim"/>
    <s v="Mensalmente"/>
    <n v="8"/>
    <n v="0"/>
    <s v="Sim"/>
    <s v="Não"/>
    <s v="Não"/>
    <m/>
    <s v="Não"/>
    <m/>
    <s v="Não"/>
    <m/>
    <s v="Não"/>
    <m/>
    <s v="Superintendente de Gestão do SUAS"/>
    <m/>
    <s v="Assessor Técnico"/>
  </r>
  <r>
    <n v="35"/>
    <s v="SP"/>
    <x v="2"/>
    <n v="41262199"/>
    <n v="645"/>
    <s v="SECRETARIA DE ESTADO DE DESENVOLVIMENTO SOCIAL"/>
    <s v="Rua"/>
    <s v="BELA CINTRA"/>
    <n v="1032"/>
    <s v="não há"/>
    <s v="CONSOLAÇÃO"/>
    <s v="Próximo à Avenida Paulista"/>
    <s v="01415-000"/>
    <s v="SAO PAULO"/>
    <s v="SP"/>
    <s v="florianopesaro@sp.gov.br"/>
    <s v="(11) 27638000"/>
    <n v="0"/>
    <s v="(11) 27638255"/>
    <s v="-23.555808814285406"/>
    <s v="-46.661574840545654"/>
    <x v="0"/>
    <s v="Não"/>
    <s v="Não"/>
    <s v="Não"/>
    <s v="Não"/>
    <s v="Não"/>
    <s v="Não"/>
    <s v="Não"/>
    <x v="0"/>
    <x v="7"/>
    <x v="0"/>
    <x v="0"/>
    <x v="1"/>
    <x v="0"/>
    <x v="1"/>
    <s v="Sim, de maneira informal"/>
    <x v="1"/>
    <s v="Sim, de maneira informal"/>
    <x v="1"/>
    <x v="0"/>
    <n v="26"/>
    <m/>
    <n v="1"/>
    <n v="2016"/>
    <m/>
    <n v="2016"/>
    <m/>
    <n v="3"/>
    <n v="4"/>
    <n v="0"/>
    <n v="0"/>
    <n v="11"/>
    <n v="4"/>
    <n v="2"/>
    <n v="0"/>
    <n v="11"/>
    <n v="0"/>
    <n v="1"/>
    <n v="0"/>
    <n v="0"/>
    <n v="0"/>
    <n v="0"/>
    <n v="0"/>
    <n v="27"/>
    <n v="0"/>
    <n v="3"/>
    <n v="0"/>
    <n v="3"/>
    <n v="1"/>
    <n v="0"/>
    <n v="0"/>
    <n v="0"/>
    <n v="9"/>
    <n v="0"/>
    <n v="1"/>
    <n v="0"/>
    <n v="9"/>
    <n v="0"/>
    <n v="1"/>
    <n v="0"/>
    <n v="2"/>
    <n v="0"/>
    <n v="0"/>
    <n v="0"/>
    <n v="1"/>
    <n v="0"/>
    <n v="0"/>
    <n v="2"/>
    <n v="38"/>
    <n v="229"/>
    <n v="269"/>
    <n v="0"/>
    <n v="0"/>
    <n v="0"/>
    <n v="0"/>
    <n v="0"/>
    <n v="29"/>
    <n v="211"/>
    <n v="240"/>
    <n v="3"/>
    <n v="8"/>
    <n v="32"/>
    <n v="43"/>
    <n v="5"/>
    <n v="75"/>
    <n v="472"/>
    <n v="552"/>
    <n v="2"/>
    <n v="38"/>
    <n v="229"/>
    <n v="269"/>
    <n v="0"/>
    <n v="0"/>
    <n v="0"/>
    <n v="0"/>
    <n v="0"/>
    <n v="29"/>
    <n v="211"/>
    <n v="240"/>
    <n v="3"/>
    <n v="8"/>
    <n v="32"/>
    <n v="43"/>
    <n v="5"/>
    <n v="75"/>
    <n v="472"/>
    <n v="552"/>
    <n v="101"/>
    <n v="75"/>
    <n v="50"/>
    <n v="27"/>
    <n v="0"/>
    <n v="34"/>
    <n v="0"/>
    <n v="12"/>
    <n v="0"/>
    <n v="5"/>
    <n v="1"/>
    <n v="0"/>
    <n v="2"/>
    <n v="55"/>
    <n v="0"/>
    <n v="0"/>
    <n v="110"/>
    <n v="472"/>
    <s v="Não"/>
    <m/>
    <m/>
    <m/>
    <s v="Não"/>
    <m/>
    <m/>
    <m/>
    <m/>
    <s v="Não"/>
    <m/>
    <m/>
    <m/>
    <m/>
    <s v="Sim, a maior parte dos recursos próprios é registrada no FEAS"/>
    <s v="Outro Funcionário da Secretaria de Assistência Social"/>
    <s v="Bimestralmente"/>
    <n v="260431835"/>
    <n v="222407697.75999999"/>
    <s v="Não"/>
    <s v="Não"/>
    <s v="Não"/>
    <s v="Sim"/>
    <s v="Não"/>
    <s v="Não"/>
    <s v="Não"/>
    <s v="Não"/>
    <s v="Não"/>
    <s v="Sim"/>
    <s v="Não"/>
    <s v="Não"/>
    <s v="Não"/>
    <s v="Não"/>
    <s v="Sim"/>
    <s v="Não"/>
    <s v="Não"/>
    <m/>
    <s v="Não"/>
    <m/>
    <n v="1"/>
    <s v="Serviço de acolhimento institucional nas modalidades de abrigo, residência inclusiva e casa de passagem"/>
    <n v="11"/>
    <n v="0"/>
    <n v="0"/>
    <n v="11"/>
    <s v="Não"/>
    <m/>
    <m/>
    <m/>
    <m/>
    <m/>
    <s v="Sim"/>
    <n v="69006"/>
    <n v="6024740"/>
    <s v="Não"/>
    <m/>
    <m/>
    <m/>
    <m/>
    <m/>
    <m/>
    <m/>
    <m/>
    <m/>
    <m/>
    <m/>
    <m/>
    <m/>
    <m/>
    <s v="Sim"/>
    <s v="Não"/>
    <s v="Não"/>
    <s v="Não"/>
    <s v="Sim"/>
    <s v="Não"/>
    <s v="Não"/>
    <s v="Não"/>
    <s v="Não"/>
    <s v="Não"/>
    <m/>
    <m/>
    <m/>
    <m/>
    <m/>
    <m/>
    <m/>
    <m/>
    <s v="Não"/>
    <s v="Sim"/>
    <s v="Sim"/>
    <s v="Sim"/>
    <s v="Sim"/>
    <s v="Sim"/>
    <s v="Sim"/>
    <s v="Sim"/>
    <s v="Reuniões temáticas específicas com grupos de municípios com participação de técnicos dos órgãos gestores municipais e/ou técnicos de CRAS e/ou técnicos de CREAS e/ou conselheiros municipais. Coordenação do Grupo de Estudo e Capacitação Continuada de Trabalhadores do SUAS ? GECCATS de Franca."/>
    <n v="562"/>
    <s v="Sim, ambos"/>
    <s v="Sim"/>
    <s v="O cofinanciamento é realizado por nível de proteção (Proteção Social Básica/Proteção Social Especial - Média ou Alta Com"/>
    <m/>
    <s v="Mensalmente"/>
    <s v="Sim"/>
    <s v="Sim"/>
    <s v="Sim"/>
    <s v="Sim"/>
    <s v="Não"/>
    <s v="Sim"/>
    <s v="Não"/>
    <n v="644"/>
    <n v="644"/>
    <n v="36"/>
    <n v="631"/>
    <n v="631"/>
    <n v="34"/>
    <n v="353"/>
    <n v="353"/>
    <n v="2"/>
    <n v="331"/>
    <n v="331"/>
    <n v="0"/>
    <n v="6"/>
    <n v="6"/>
    <n v="0"/>
    <n v="199338283.53"/>
    <n v="6821890.4000000004"/>
    <n v="6"/>
    <n v="6"/>
    <n v="2"/>
    <n v="2"/>
    <n v="1"/>
    <n v="1"/>
    <n v="1"/>
    <n v="1"/>
    <n v="1"/>
    <n v="1"/>
    <n v="1"/>
    <n v="1"/>
    <s v="Não"/>
    <m/>
    <s v="Sim"/>
    <s v="Sim"/>
    <s v="Quadrimestralmente"/>
    <n v="4"/>
    <n v="0"/>
    <s v="Sim"/>
    <s v="Sim, para ambas"/>
    <s v="Não"/>
    <m/>
    <s v="Sim"/>
    <n v="10"/>
    <s v="Não"/>
    <m/>
    <s v="Sim"/>
    <n v="83"/>
    <s v="Diretor Técnico III"/>
    <m/>
    <s v="Coordenador de Gestão Estratégica"/>
  </r>
  <r>
    <n v="41"/>
    <s v="PR"/>
    <x v="3"/>
    <n v="10444526"/>
    <n v="399"/>
    <s v="Secretaria de Estado da Família e Desenvolvimento Social - SEDS"/>
    <s v="Rua"/>
    <s v="JACY LOUREIRO CAMPOS"/>
    <n v="0"/>
    <s v="PALACIO DAS ARAUCÁRIAS"/>
    <s v="CENTRO CÍVICO"/>
    <m/>
    <s v="80530-915"/>
    <s v="CURITIBA"/>
    <s v="PR"/>
    <s v="gabinete@seds.pr.gov.br"/>
    <s v="(41) 32102400"/>
    <n v="2711"/>
    <s v="(41)"/>
    <s v="-25.414923434786722"/>
    <s v="-49.27002042531968"/>
    <x v="1"/>
    <m/>
    <m/>
    <m/>
    <m/>
    <m/>
    <m/>
    <m/>
    <x v="1"/>
    <x v="1"/>
    <x v="0"/>
    <x v="1"/>
    <x v="1"/>
    <x v="0"/>
    <x v="1"/>
    <s v="Sim, na estrutura formal do órgão gestor"/>
    <x v="0"/>
    <s v="Sim, de maneira informal"/>
    <x v="1"/>
    <x v="0"/>
    <n v="22"/>
    <n v="2013"/>
    <m/>
    <n v="2016"/>
    <m/>
    <n v="2016"/>
    <m/>
    <n v="6"/>
    <n v="2"/>
    <n v="1"/>
    <n v="0"/>
    <n v="0"/>
    <n v="0"/>
    <n v="0"/>
    <n v="0"/>
    <n v="0"/>
    <n v="0"/>
    <n v="0"/>
    <n v="0"/>
    <n v="0"/>
    <n v="0"/>
    <n v="0"/>
    <n v="0"/>
    <n v="8"/>
    <n v="0"/>
    <n v="3"/>
    <n v="0"/>
    <n v="0"/>
    <n v="13"/>
    <n v="0"/>
    <n v="1"/>
    <n v="5"/>
    <n v="5"/>
    <n v="0"/>
    <n v="0"/>
    <n v="7"/>
    <n v="5"/>
    <n v="2"/>
    <n v="0"/>
    <n v="0"/>
    <n v="0"/>
    <n v="0"/>
    <n v="1"/>
    <n v="0"/>
    <n v="0"/>
    <n v="0"/>
    <n v="1"/>
    <n v="9"/>
    <n v="18"/>
    <n v="125"/>
    <n v="152"/>
    <n v="0"/>
    <n v="0"/>
    <n v="0"/>
    <n v="0"/>
    <n v="0"/>
    <n v="32"/>
    <n v="117"/>
    <n v="149"/>
    <n v="0"/>
    <n v="0"/>
    <n v="50"/>
    <n v="50"/>
    <n v="9"/>
    <n v="50"/>
    <n v="292"/>
    <n v="351"/>
    <n v="9"/>
    <n v="18"/>
    <n v="125"/>
    <n v="152"/>
    <n v="0"/>
    <n v="0"/>
    <n v="0"/>
    <n v="0"/>
    <n v="0"/>
    <n v="32"/>
    <n v="117"/>
    <n v="149"/>
    <n v="0"/>
    <n v="0"/>
    <n v="50"/>
    <n v="50"/>
    <n v="9"/>
    <n v="50"/>
    <n v="292"/>
    <n v="351"/>
    <n v="100"/>
    <n v="40"/>
    <n v="27"/>
    <n v="21"/>
    <n v="0"/>
    <n v="1"/>
    <n v="0"/>
    <n v="5"/>
    <n v="1"/>
    <n v="7"/>
    <n v="0"/>
    <n v="0"/>
    <n v="0"/>
    <n v="26"/>
    <n v="0"/>
    <n v="0"/>
    <n v="64"/>
    <n v="292"/>
    <s v="Sim, para a totalidade dos servidores"/>
    <s v="Centralizado no governo"/>
    <m/>
    <n v="2006"/>
    <s v="Não"/>
    <m/>
    <m/>
    <m/>
    <m/>
    <s v="Não"/>
    <m/>
    <m/>
    <m/>
    <m/>
    <s v="Sim, a totalidade dos recursos próprios é registrada no FEAS"/>
    <s v="Outro Funcionário da Secretaria de Assistência Social"/>
    <s v="Mensalmente"/>
    <n v="83897068"/>
    <n v="66522222.200000003"/>
    <s v="Não"/>
    <s v="Não"/>
    <s v="Não"/>
    <s v="Sim"/>
    <s v="Não"/>
    <s v="Não"/>
    <s v="Não"/>
    <s v="Não"/>
    <s v="Não"/>
    <s v="Sim"/>
    <s v="Não"/>
    <s v="Não"/>
    <s v="Não"/>
    <s v="Não"/>
    <s v="Sim"/>
    <s v="Não"/>
    <s v="Não"/>
    <m/>
    <s v="Não"/>
    <m/>
    <n v="1"/>
    <s v="10"/>
    <n v="10"/>
    <n v="0"/>
    <n v="0"/>
    <n v="10"/>
    <s v="Não"/>
    <m/>
    <m/>
    <m/>
    <m/>
    <m/>
    <s v="Não"/>
    <m/>
    <m/>
    <s v="Sim"/>
    <s v="Não"/>
    <s v="Sim"/>
    <m/>
    <n v="24"/>
    <s v="Sim"/>
    <s v="Sim"/>
    <s v="Sim"/>
    <s v="Sim"/>
    <s v="Sim"/>
    <s v="Sim"/>
    <s v="Sim"/>
    <s v="Sim"/>
    <s v="Não"/>
    <m/>
    <s v="Sim"/>
    <s v="Não"/>
    <s v="Não"/>
    <s v="Não"/>
    <s v="Sim"/>
    <s v="Não"/>
    <s v="Não"/>
    <s v="Não"/>
    <s v="Não"/>
    <s v="Não"/>
    <m/>
    <m/>
    <m/>
    <m/>
    <m/>
    <m/>
    <m/>
    <m/>
    <s v="Sim"/>
    <s v="Sim"/>
    <s v="Sim"/>
    <s v="Sim"/>
    <s v="Sim"/>
    <s v="Sim"/>
    <s v="Sim"/>
    <s v="Não"/>
    <m/>
    <n v="399"/>
    <s v="Sim, ambos"/>
    <s v="Sim"/>
    <s v="Outra organização"/>
    <s v="Geral e Específico"/>
    <s v="Trimestralmente"/>
    <s v="Sim"/>
    <s v="Sim"/>
    <s v="Sim"/>
    <s v="Sim"/>
    <s v="Sim"/>
    <s v="Sim"/>
    <s v="Sim, houve repasse de recursos aos municípios para construção e/ou reforma de unidades da assistência social"/>
    <n v="340"/>
    <n v="317"/>
    <n v="23"/>
    <n v="171"/>
    <n v="171"/>
    <n v="0"/>
    <n v="63"/>
    <n v="40"/>
    <n v="23"/>
    <n v="106"/>
    <n v="106"/>
    <n v="0"/>
    <n v="173"/>
    <n v="173"/>
    <n v="0"/>
    <n v="29180536.800000001"/>
    <n v="16200"/>
    <n v="6"/>
    <n v="6"/>
    <n v="2"/>
    <n v="2"/>
    <n v="1"/>
    <n v="1"/>
    <n v="1"/>
    <n v="1"/>
    <n v="1"/>
    <n v="1"/>
    <n v="1"/>
    <n v="1"/>
    <s v="Sim"/>
    <s v="Sim"/>
    <s v="Sim"/>
    <s v="Sim"/>
    <s v="Mensalmente"/>
    <n v="7"/>
    <n v="0"/>
    <s v="Sim"/>
    <s v="Sim, para ambas"/>
    <s v="Não"/>
    <m/>
    <s v="Não"/>
    <m/>
    <s v="Não"/>
    <m/>
    <s v="Não"/>
    <m/>
    <s v="Superintendente da Assistencia Social"/>
    <m/>
    <s v="Coordenador de Gestão do SUAS"/>
  </r>
  <r>
    <n v="42"/>
    <s v="SC"/>
    <x v="3"/>
    <n v="6248436"/>
    <n v="295"/>
    <s v="Secretaria de Estado da Assistência Social Trabalho e Habitação"/>
    <s v="Avenida"/>
    <s v="Mauro Ramos"/>
    <n v="722"/>
    <m/>
    <s v="centro"/>
    <m/>
    <s v="88020-300"/>
    <s v="FLORIANOPOLIS"/>
    <s v="SC"/>
    <s v="gabinete@sst.sc.gov.br"/>
    <s v="(48) 36640800"/>
    <n v="722"/>
    <s v="(48) 36640615"/>
    <s v="-27.595345259204702"/>
    <s v="-48.54326248168945"/>
    <x v="0"/>
    <s v="Não"/>
    <s v="Não"/>
    <s v="Não"/>
    <s v="Sim"/>
    <s v="Sim"/>
    <s v="Sim"/>
    <s v="Sim"/>
    <x v="2"/>
    <x v="1"/>
    <x v="0"/>
    <x v="0"/>
    <x v="0"/>
    <x v="2"/>
    <x v="1"/>
    <s v="Sim, na estrutura formal do órgão gestor"/>
    <x v="0"/>
    <s v="Sim, na estrutura formal do órgão gestor"/>
    <x v="0"/>
    <x v="1"/>
    <m/>
    <m/>
    <n v="1"/>
    <n v="2017"/>
    <m/>
    <n v="2017"/>
    <m/>
    <n v="0"/>
    <n v="2"/>
    <n v="0"/>
    <n v="0"/>
    <n v="2"/>
    <n v="0"/>
    <n v="0"/>
    <n v="0"/>
    <n v="3"/>
    <n v="0"/>
    <n v="0"/>
    <n v="0"/>
    <n v="0"/>
    <n v="1"/>
    <n v="0"/>
    <n v="0"/>
    <n v="3"/>
    <n v="3"/>
    <n v="0"/>
    <n v="0"/>
    <n v="4"/>
    <n v="0"/>
    <n v="0"/>
    <n v="0"/>
    <n v="3"/>
    <n v="1"/>
    <n v="0"/>
    <n v="0"/>
    <n v="0"/>
    <n v="1"/>
    <n v="0"/>
    <n v="0"/>
    <n v="1"/>
    <n v="1"/>
    <n v="0"/>
    <n v="0"/>
    <n v="2"/>
    <n v="1"/>
    <n v="0"/>
    <n v="0"/>
    <n v="0"/>
    <n v="16"/>
    <n v="35"/>
    <n v="51"/>
    <n v="0"/>
    <n v="0"/>
    <n v="0"/>
    <n v="0"/>
    <n v="0"/>
    <n v="9"/>
    <n v="16"/>
    <n v="25"/>
    <n v="0"/>
    <n v="0"/>
    <n v="2"/>
    <n v="2"/>
    <n v="0"/>
    <n v="25"/>
    <n v="53"/>
    <n v="78"/>
    <n v="0"/>
    <n v="16"/>
    <n v="35"/>
    <n v="51"/>
    <n v="0"/>
    <n v="0"/>
    <n v="0"/>
    <n v="0"/>
    <n v="0"/>
    <n v="9"/>
    <n v="16"/>
    <n v="25"/>
    <n v="0"/>
    <n v="0"/>
    <n v="2"/>
    <n v="2"/>
    <n v="0"/>
    <n v="25"/>
    <n v="53"/>
    <n v="78"/>
    <n v="14"/>
    <n v="4"/>
    <n v="5"/>
    <n v="6"/>
    <n v="0"/>
    <n v="1"/>
    <n v="0"/>
    <n v="3"/>
    <n v="0"/>
    <n v="2"/>
    <n v="0"/>
    <n v="0"/>
    <n v="0"/>
    <n v="9"/>
    <n v="0"/>
    <n v="0"/>
    <n v="9"/>
    <n v="53"/>
    <s v="Sim, para a totalidade dos servidores"/>
    <s v="Centralizado no governo"/>
    <m/>
    <n v="1993"/>
    <s v="Não"/>
    <m/>
    <m/>
    <m/>
    <m/>
    <s v="Não"/>
    <m/>
    <m/>
    <m/>
    <m/>
    <s v="Sim, a maior parte dos recursos próprios é registrada no FEAS"/>
    <s v="O Secretário(a) Estadual da Assistência Social"/>
    <s v="Semestralmente"/>
    <n v="55716913"/>
    <n v="22113965.289999999"/>
    <s v="Não"/>
    <s v="Não"/>
    <s v="Não"/>
    <s v="Sim"/>
    <s v="Não"/>
    <s v="Não"/>
    <s v="Não"/>
    <s v="Não"/>
    <s v="Não"/>
    <s v="Sim"/>
    <s v="Sim"/>
    <s v="Não"/>
    <s v="Não"/>
    <s v="Não"/>
    <s v="Não"/>
    <s v="Sim"/>
    <s v="Não"/>
    <m/>
    <s v="Não"/>
    <m/>
    <n v="0"/>
    <m/>
    <m/>
    <m/>
    <m/>
    <m/>
    <s v="Não"/>
    <m/>
    <m/>
    <m/>
    <m/>
    <m/>
    <s v="Sim"/>
    <n v="28422"/>
    <n v="948088"/>
    <s v="Não"/>
    <m/>
    <m/>
    <m/>
    <m/>
    <m/>
    <m/>
    <m/>
    <m/>
    <m/>
    <m/>
    <m/>
    <m/>
    <m/>
    <m/>
    <s v="Não"/>
    <m/>
    <m/>
    <m/>
    <m/>
    <m/>
    <m/>
    <m/>
    <m/>
    <m/>
    <m/>
    <m/>
    <m/>
    <m/>
    <m/>
    <m/>
    <m/>
    <m/>
    <s v="Sim"/>
    <s v="Sim"/>
    <s v="Sim"/>
    <s v="Sim"/>
    <s v="Sim"/>
    <s v="Sim"/>
    <s v="Sim"/>
    <s v="Não"/>
    <m/>
    <n v="16"/>
    <s v="Sim, apenas fundo-a-fundo"/>
    <s v="Não"/>
    <s v="O cofinanciamento é realizado por nível de proteção (Proteção Social Básica/Proteção Social Especial - Média ou Alta Com"/>
    <m/>
    <s v="Anualmente"/>
    <s v="Sim"/>
    <s v="Sim"/>
    <s v="Sim"/>
    <s v="Sim"/>
    <s v="Não"/>
    <s v="Não"/>
    <s v="Sim, houve construção e/ou reforma direta pelo estado de unidades da assistência social nos municípios"/>
    <n v="263"/>
    <n v="263"/>
    <n v="0"/>
    <n v="263"/>
    <n v="263"/>
    <n v="0"/>
    <n v="1"/>
    <n v="1"/>
    <n v="0"/>
    <n v="0"/>
    <n v="0"/>
    <n v="0"/>
    <n v="0"/>
    <n v="0"/>
    <n v="0"/>
    <n v="7901489.6600000001"/>
    <n v="0"/>
    <n v="6"/>
    <n v="6"/>
    <n v="2"/>
    <n v="2"/>
    <n v="1"/>
    <n v="1"/>
    <n v="1"/>
    <n v="1"/>
    <n v="1"/>
    <n v="1"/>
    <n v="1"/>
    <n v="1"/>
    <s v="Sim"/>
    <s v="Sim"/>
    <s v="Sim"/>
    <s v="Sim"/>
    <s v="Bimestralmente"/>
    <n v="6"/>
    <n v="4"/>
    <s v="Sim"/>
    <s v="Sim, para ambas"/>
    <s v="Não"/>
    <m/>
    <s v="Não"/>
    <m/>
    <s v="Não"/>
    <m/>
    <s v="Não"/>
    <m/>
    <s v="Assistente Social / Gerente"/>
    <m/>
    <s v="Assistente Social / Gerente"/>
  </r>
  <r>
    <n v="43"/>
    <s v="RS"/>
    <x v="3"/>
    <n v="10693929"/>
    <n v="497"/>
    <s v="Secretaria de Desenvolvimento Social, Trabalho, Justiça e Direitos Humanos"/>
    <s v="Avenida"/>
    <s v="Av. Borges de Medeiros"/>
    <n v="1501"/>
    <s v="8º andar"/>
    <s v="centro"/>
    <s v="Centro Administrativo do Estado do Rio Grande do Sul"/>
    <s v="90119-900"/>
    <s v="PORTO ALEGRE"/>
    <s v="RS"/>
    <s v="das@sdstjdh.rs.gov.br"/>
    <s v="(51) 32886400"/>
    <n v="6521"/>
    <s v="(51) 32886526"/>
    <s v="-30.040752183293456"/>
    <s v="-51.23105049133301"/>
    <x v="0"/>
    <s v="Não"/>
    <s v="Não"/>
    <s v="Sim"/>
    <s v="Não"/>
    <s v="Sim"/>
    <s v="Sim"/>
    <s v="Sim"/>
    <x v="0"/>
    <x v="8"/>
    <x v="1"/>
    <x v="1"/>
    <x v="1"/>
    <x v="0"/>
    <x v="0"/>
    <s v="Sim, de maneira informal"/>
    <x v="1"/>
    <s v="Sim, de maneira informal"/>
    <x v="2"/>
    <x v="1"/>
    <m/>
    <m/>
    <n v="1"/>
    <n v="2007"/>
    <m/>
    <m/>
    <n v="1"/>
    <n v="0"/>
    <n v="0"/>
    <n v="0"/>
    <n v="0"/>
    <n v="0"/>
    <n v="4"/>
    <n v="0"/>
    <n v="0"/>
    <n v="0"/>
    <n v="4"/>
    <n v="0"/>
    <n v="0"/>
    <n v="0"/>
    <n v="0"/>
    <n v="0"/>
    <n v="0"/>
    <n v="2"/>
    <n v="0"/>
    <n v="0"/>
    <n v="0"/>
    <n v="2"/>
    <n v="6"/>
    <n v="0"/>
    <n v="0"/>
    <n v="1"/>
    <n v="3"/>
    <n v="0"/>
    <n v="0"/>
    <n v="0"/>
    <n v="4"/>
    <n v="0"/>
    <n v="0"/>
    <n v="3"/>
    <n v="0"/>
    <n v="1"/>
    <n v="0"/>
    <n v="0"/>
    <n v="0"/>
    <n v="0"/>
    <n v="0"/>
    <n v="0"/>
    <n v="1"/>
    <n v="34"/>
    <n v="35"/>
    <n v="0"/>
    <n v="0"/>
    <n v="0"/>
    <n v="0"/>
    <n v="0"/>
    <n v="1"/>
    <n v="2"/>
    <n v="3"/>
    <n v="0"/>
    <n v="0"/>
    <n v="0"/>
    <n v="0"/>
    <n v="0"/>
    <n v="2"/>
    <n v="36"/>
    <n v="38"/>
    <n v="0"/>
    <n v="1"/>
    <n v="34"/>
    <n v="35"/>
    <n v="0"/>
    <n v="0"/>
    <n v="0"/>
    <n v="0"/>
    <n v="0"/>
    <n v="1"/>
    <n v="2"/>
    <n v="3"/>
    <n v="0"/>
    <n v="0"/>
    <n v="0"/>
    <n v="0"/>
    <n v="0"/>
    <n v="2"/>
    <n v="36"/>
    <n v="38"/>
    <n v="33"/>
    <n v="0"/>
    <n v="1"/>
    <n v="0"/>
    <n v="0"/>
    <n v="1"/>
    <n v="0"/>
    <n v="0"/>
    <n v="0"/>
    <n v="0"/>
    <n v="0"/>
    <n v="0"/>
    <n v="0"/>
    <n v="1"/>
    <n v="0"/>
    <n v="0"/>
    <n v="0"/>
    <n v="36"/>
    <s v="Não"/>
    <m/>
    <m/>
    <m/>
    <s v="Não"/>
    <m/>
    <m/>
    <m/>
    <m/>
    <s v="Não"/>
    <m/>
    <m/>
    <m/>
    <m/>
    <s v="Sim, a totalidade dos recursos próprios é registrada no FEAS"/>
    <s v="O Secretário(a) Estadual da Assistência Social"/>
    <s v="Semestralmente"/>
    <n v="0"/>
    <n v="4700000"/>
    <s v="Não"/>
    <s v="Não"/>
    <s v="Não"/>
    <s v="Sim"/>
    <s v="Não"/>
    <s v="Não"/>
    <s v="Não"/>
    <s v="Não"/>
    <s v="Não"/>
    <s v="Sim"/>
    <s v="Não"/>
    <s v="Não"/>
    <s v="Não"/>
    <s v="Não"/>
    <s v="Sim"/>
    <s v="Sim"/>
    <s v="Não"/>
    <m/>
    <s v="Não"/>
    <m/>
    <n v="0"/>
    <m/>
    <m/>
    <m/>
    <m/>
    <m/>
    <s v="Não"/>
    <m/>
    <m/>
    <m/>
    <m/>
    <m/>
    <s v="Não"/>
    <m/>
    <m/>
    <s v="Não"/>
    <m/>
    <m/>
    <m/>
    <m/>
    <m/>
    <m/>
    <m/>
    <m/>
    <m/>
    <m/>
    <m/>
    <m/>
    <m/>
    <m/>
    <s v="Não"/>
    <m/>
    <m/>
    <m/>
    <m/>
    <m/>
    <m/>
    <m/>
    <m/>
    <m/>
    <m/>
    <m/>
    <m/>
    <m/>
    <m/>
    <m/>
    <m/>
    <m/>
    <s v="Sim"/>
    <s v="Sim"/>
    <s v="Não"/>
    <s v="Sim"/>
    <s v="Não"/>
    <s v="Sim"/>
    <s v="Sim"/>
    <s v="Sim"/>
    <s v="E-mail e telefone"/>
    <n v="260"/>
    <s v="Sim, apenas fundo-a-fundo"/>
    <s v="Sim"/>
    <s v="O cofinanciamento é realizado por nível de proteção (Proteção Social Básica/Proteção Social Especial - Média ou Alta Com"/>
    <m/>
    <s v="Anualmente"/>
    <s v="Sim"/>
    <s v="Sim"/>
    <s v="Não"/>
    <s v="Não"/>
    <s v="Não"/>
    <s v="Não"/>
    <s v="Não"/>
    <n v="482"/>
    <n v="482"/>
    <n v="0"/>
    <n v="482"/>
    <n v="482"/>
    <n v="0"/>
    <n v="74"/>
    <n v="74"/>
    <n v="0"/>
    <n v="0"/>
    <n v="0"/>
    <n v="0"/>
    <n v="0"/>
    <n v="0"/>
    <n v="0"/>
    <n v="47000"/>
    <n v="0"/>
    <n v="3"/>
    <n v="3"/>
    <n v="2"/>
    <n v="2"/>
    <n v="1"/>
    <n v="1"/>
    <n v="1"/>
    <n v="1"/>
    <n v="0"/>
    <n v="0"/>
    <n v="1"/>
    <n v="1"/>
    <s v="Sim"/>
    <s v="Sim"/>
    <s v="Sim"/>
    <s v="Sim"/>
    <s v="Mensalmente"/>
    <n v="10"/>
    <n v="0"/>
    <s v="Sim"/>
    <s v="Sim, para ambas"/>
    <s v="Sim"/>
    <n v="8"/>
    <s v="Não"/>
    <m/>
    <s v="Sim"/>
    <n v="445"/>
    <s v="Não"/>
    <m/>
    <s v="Diretora do Departamento"/>
    <m/>
    <s v="Tecnico Cientifico"/>
  </r>
  <r>
    <n v="50"/>
    <s v="MS"/>
    <x v="4"/>
    <n v="2449024"/>
    <n v="79"/>
    <s v="SECRETARIA DE ESTADO DE DIREITOS HUMANOS, ASSISTÊNCIA SOCIAL E TRABALHO"/>
    <s v="Avenida"/>
    <s v="DESEMBARGADOR JOSÉ NUNES DA CUNHA, BLOCO III"/>
    <n v="0"/>
    <m/>
    <s v="JARDIM VERANEIO"/>
    <m/>
    <s v="79031-310"/>
    <s v="CAMPO GRANDE"/>
    <s v="MS"/>
    <s v="sedhast@sedhast.ms.gov.br"/>
    <s v="(67) 33184100"/>
    <n v="4141"/>
    <s v="(67) 33184111"/>
    <s v="-20.452397524718727"/>
    <s v="-54.55361008644104"/>
    <x v="0"/>
    <s v="Não"/>
    <s v="Não"/>
    <s v="Não"/>
    <s v="Não"/>
    <s v="Não"/>
    <s v="Sim"/>
    <s v="Sim"/>
    <x v="2"/>
    <x v="1"/>
    <x v="0"/>
    <x v="0"/>
    <x v="0"/>
    <x v="1"/>
    <x v="1"/>
    <s v="Sim, na estrutura formal do órgão gestor"/>
    <x v="0"/>
    <s v="Sim, na estrutura formal do órgão gestor"/>
    <x v="1"/>
    <x v="1"/>
    <m/>
    <n v="2016"/>
    <m/>
    <n v="2016"/>
    <m/>
    <n v="2016"/>
    <m/>
    <n v="111"/>
    <n v="69"/>
    <n v="97"/>
    <n v="92"/>
    <n v="5"/>
    <n v="0"/>
    <n v="0"/>
    <n v="0"/>
    <n v="18"/>
    <n v="2"/>
    <n v="8"/>
    <n v="0"/>
    <n v="0"/>
    <n v="0"/>
    <n v="0"/>
    <n v="0"/>
    <n v="0"/>
    <n v="27"/>
    <n v="0"/>
    <n v="13"/>
    <n v="21"/>
    <n v="0"/>
    <n v="8"/>
    <n v="0"/>
    <n v="0"/>
    <n v="0"/>
    <n v="0"/>
    <n v="0"/>
    <n v="27"/>
    <n v="0"/>
    <n v="95"/>
    <n v="0"/>
    <n v="5"/>
    <n v="0"/>
    <n v="0"/>
    <n v="0"/>
    <n v="16"/>
    <n v="0"/>
    <n v="8"/>
    <n v="0"/>
    <n v="3"/>
    <n v="144"/>
    <n v="73"/>
    <n v="220"/>
    <n v="0"/>
    <n v="0"/>
    <n v="5"/>
    <n v="5"/>
    <n v="0"/>
    <n v="11"/>
    <n v="52"/>
    <n v="63"/>
    <n v="0"/>
    <n v="0"/>
    <n v="0"/>
    <n v="0"/>
    <n v="3"/>
    <n v="155"/>
    <n v="130"/>
    <n v="288"/>
    <n v="349"/>
    <n v="361"/>
    <n v="183"/>
    <n v="893"/>
    <n v="8"/>
    <n v="34"/>
    <n v="6"/>
    <n v="48"/>
    <n v="0"/>
    <n v="115"/>
    <n v="194"/>
    <n v="309"/>
    <n v="0"/>
    <n v="463"/>
    <n v="0"/>
    <n v="463"/>
    <n v="357"/>
    <n v="973"/>
    <n v="383"/>
    <n v="1713"/>
    <n v="60"/>
    <n v="27"/>
    <n v="75"/>
    <n v="11"/>
    <n v="1"/>
    <n v="1"/>
    <n v="1"/>
    <n v="2"/>
    <n v="0"/>
    <n v="1"/>
    <n v="0"/>
    <n v="0"/>
    <n v="0"/>
    <n v="15"/>
    <n v="1"/>
    <n v="0"/>
    <n v="188"/>
    <n v="383"/>
    <s v="Sim, para a totalidade dos servidores"/>
    <s v="Do próprio órgão gestor da Assistência Social"/>
    <m/>
    <n v="2016"/>
    <s v="Não"/>
    <m/>
    <m/>
    <m/>
    <m/>
    <s v="Não"/>
    <m/>
    <m/>
    <m/>
    <m/>
    <s v="Sim, a menor parte dos recursos próprios é registrada no FEAS"/>
    <s v="O Secretário(a) Estadual da Assistência Social"/>
    <s v="Bimestralmente"/>
    <n v="189696800"/>
    <n v="154387091.30000001"/>
    <s v="Não"/>
    <s v="Não"/>
    <s v="Não"/>
    <s v="Sim"/>
    <s v="Não"/>
    <s v="Não"/>
    <s v="Não"/>
    <s v="Não"/>
    <s v="Não"/>
    <s v="Sim"/>
    <s v="Sim"/>
    <s v="Não"/>
    <s v="Não"/>
    <s v="Não"/>
    <s v="Não"/>
    <s v="Não"/>
    <s v="Sim"/>
    <s v="Chamamento Publico 1,2,4"/>
    <s v="Sim"/>
    <s v="Chamamento Publico 1"/>
    <n v="1"/>
    <s v="Chamamento Publico 1"/>
    <n v="38"/>
    <n v="16"/>
    <n v="14"/>
    <n v="8"/>
    <s v="Não"/>
    <m/>
    <m/>
    <m/>
    <m/>
    <m/>
    <s v="Sim"/>
    <n v="39695"/>
    <n v="6748150"/>
    <s v="Sim"/>
    <s v="Não"/>
    <s v="Sim"/>
    <m/>
    <n v="4"/>
    <s v="Sim"/>
    <s v="Sim"/>
    <s v="Sim"/>
    <s v="Sim"/>
    <s v="Sim"/>
    <s v="Sim"/>
    <s v="Sim"/>
    <s v="Sim"/>
    <s v="Não"/>
    <m/>
    <s v="Sim"/>
    <s v="Não"/>
    <s v="Não"/>
    <s v="Não"/>
    <s v="Sim"/>
    <s v="Sim"/>
    <s v="Não"/>
    <s v="Não"/>
    <s v="Não"/>
    <s v="Não"/>
    <m/>
    <m/>
    <m/>
    <m/>
    <m/>
    <m/>
    <m/>
    <m/>
    <s v="Sim"/>
    <s v="Sim"/>
    <s v="Sim"/>
    <s v="Sim"/>
    <s v="Sim"/>
    <s v="Sim"/>
    <s v="Sim"/>
    <s v="Não"/>
    <m/>
    <n v="79"/>
    <s v="Sim, apenas fundo-a-fundo"/>
    <s v="Sim"/>
    <s v="Outra organização"/>
    <s v="Até 30% Benefícios Eventuais e o restante preferencialmente para PSE"/>
    <s v="Mensalmente"/>
    <s v="Sim"/>
    <s v="Sim"/>
    <s v="Sim"/>
    <s v="Sim"/>
    <s v="Não"/>
    <s v="Sim"/>
    <s v="Não"/>
    <n v="79"/>
    <n v="79"/>
    <n v="0"/>
    <n v="79"/>
    <n v="79"/>
    <n v="0"/>
    <n v="79"/>
    <n v="79"/>
    <n v="0"/>
    <n v="79"/>
    <n v="79"/>
    <n v="0"/>
    <n v="79"/>
    <n v="79"/>
    <n v="0"/>
    <n v="13488259.800000001"/>
    <n v="6365181.7400000002"/>
    <n v="6"/>
    <n v="6"/>
    <n v="2"/>
    <n v="2"/>
    <n v="1"/>
    <n v="2"/>
    <n v="1"/>
    <n v="0"/>
    <n v="1"/>
    <n v="1"/>
    <n v="1"/>
    <n v="1"/>
    <s v="Sim"/>
    <s v="Sim"/>
    <s v="Sim"/>
    <s v="Sim"/>
    <s v="Mensalmente"/>
    <n v="11"/>
    <n v="0"/>
    <s v="Sim"/>
    <s v="Sim, para ambas"/>
    <s v="Sim"/>
    <n v="26"/>
    <s v="Não"/>
    <m/>
    <s v="Sim"/>
    <n v="474"/>
    <s v="Não"/>
    <m/>
    <s v="Superintendente"/>
    <m/>
    <s v="COORDENADORA"/>
  </r>
  <r>
    <n v="51"/>
    <s v="MT"/>
    <x v="4"/>
    <n v="3035122"/>
    <n v="141"/>
    <s v="SECRETARIA DE ESTADO DE TRABALHO E ASSISTENCIA SOCIAL"/>
    <s v="Rua"/>
    <s v="JOÃO DOMINGOS DE CAMPOS"/>
    <n v="100"/>
    <m/>
    <s v="CENTRO POLITICO ADMINISTRATIVO"/>
    <m/>
    <s v="78049-931"/>
    <s v="CUIABA"/>
    <s v="MT"/>
    <s v="saas@setas.mt.gov.br"/>
    <s v="(65) 36135711"/>
    <m/>
    <s v="(65)"/>
    <s v="-15.596"/>
    <s v="-56.097"/>
    <x v="0"/>
    <s v="Não"/>
    <s v="Não"/>
    <s v="Não"/>
    <s v="Não"/>
    <s v="Não"/>
    <s v="Sim"/>
    <s v="Não"/>
    <x v="2"/>
    <x v="1"/>
    <x v="0"/>
    <x v="0"/>
    <x v="2"/>
    <x v="0"/>
    <x v="2"/>
    <s v="Sim, na estrutura formal do órgão gestor"/>
    <x v="0"/>
    <s v="Sim, na estrutura formal do órgão gestor"/>
    <x v="2"/>
    <x v="1"/>
    <m/>
    <m/>
    <n v="1"/>
    <m/>
    <n v="1"/>
    <n v="2017"/>
    <m/>
    <n v="9"/>
    <n v="0"/>
    <n v="13"/>
    <n v="0"/>
    <n v="2"/>
    <n v="0"/>
    <n v="0"/>
    <n v="2"/>
    <n v="6"/>
    <n v="0"/>
    <n v="1"/>
    <n v="0"/>
    <n v="0"/>
    <n v="0"/>
    <n v="0"/>
    <n v="0"/>
    <n v="1"/>
    <n v="0"/>
    <n v="1"/>
    <n v="0"/>
    <n v="11"/>
    <n v="0"/>
    <n v="1"/>
    <n v="0"/>
    <n v="8"/>
    <n v="0"/>
    <n v="1"/>
    <n v="0"/>
    <n v="2"/>
    <n v="0"/>
    <n v="5"/>
    <n v="1"/>
    <n v="6"/>
    <n v="0"/>
    <n v="5"/>
    <n v="1"/>
    <n v="0"/>
    <n v="1"/>
    <n v="0"/>
    <n v="0"/>
    <n v="24"/>
    <n v="58"/>
    <n v="90"/>
    <n v="172"/>
    <n v="0"/>
    <n v="0"/>
    <n v="3"/>
    <n v="3"/>
    <n v="0"/>
    <n v="52"/>
    <n v="0"/>
    <n v="52"/>
    <n v="0"/>
    <n v="0"/>
    <n v="0"/>
    <n v="0"/>
    <n v="24"/>
    <n v="110"/>
    <n v="93"/>
    <n v="227"/>
    <n v="39"/>
    <n v="200"/>
    <n v="109"/>
    <n v="348"/>
    <n v="0"/>
    <n v="0"/>
    <n v="3"/>
    <n v="3"/>
    <n v="0"/>
    <n v="63"/>
    <n v="0"/>
    <n v="63"/>
    <n v="0"/>
    <n v="4"/>
    <n v="0"/>
    <n v="4"/>
    <n v="39"/>
    <n v="267"/>
    <n v="112"/>
    <n v="418"/>
    <n v="40"/>
    <n v="17"/>
    <n v="9"/>
    <n v="2"/>
    <n v="0"/>
    <n v="0"/>
    <n v="0"/>
    <n v="9"/>
    <n v="0"/>
    <n v="8"/>
    <n v="0"/>
    <n v="0"/>
    <n v="0"/>
    <n v="15"/>
    <n v="0"/>
    <n v="0"/>
    <n v="12"/>
    <n v="112"/>
    <s v="Sim, para a totalidade dos servidores"/>
    <s v="Centralizado no governo"/>
    <m/>
    <n v="2014"/>
    <s v="Não"/>
    <m/>
    <m/>
    <m/>
    <m/>
    <s v="Não"/>
    <m/>
    <m/>
    <m/>
    <m/>
    <s v="Sim, a menor parte dos recursos próprios é registrada no FEAS"/>
    <s v="O Secretário(a) Estadual da Assistência Social"/>
    <s v="Mensalmente"/>
    <n v="6105075.3799999999"/>
    <n v="6105075.3799999999"/>
    <s v="Não"/>
    <s v="Não"/>
    <s v="Não"/>
    <s v="Sim"/>
    <s v="Não"/>
    <s v="Não"/>
    <s v="Não"/>
    <s v="Não"/>
    <s v="Não"/>
    <s v="Sim"/>
    <s v="Sim"/>
    <s v="Não"/>
    <s v="Não"/>
    <s v="Não"/>
    <s v="Não"/>
    <s v="Sim"/>
    <s v="Não"/>
    <m/>
    <s v="Não"/>
    <m/>
    <n v="0"/>
    <m/>
    <m/>
    <m/>
    <m/>
    <m/>
    <s v="Não"/>
    <m/>
    <m/>
    <m/>
    <m/>
    <m/>
    <s v="Sim"/>
    <n v="2526"/>
    <n v="252600"/>
    <s v="Não"/>
    <m/>
    <m/>
    <m/>
    <m/>
    <m/>
    <m/>
    <m/>
    <m/>
    <m/>
    <m/>
    <m/>
    <m/>
    <m/>
    <m/>
    <s v="Não"/>
    <m/>
    <m/>
    <m/>
    <m/>
    <m/>
    <m/>
    <m/>
    <m/>
    <m/>
    <m/>
    <m/>
    <m/>
    <m/>
    <m/>
    <m/>
    <m/>
    <m/>
    <s v="Sim"/>
    <s v="Sim"/>
    <s v="Não"/>
    <s v="Sim"/>
    <s v="Não"/>
    <s v="Sim"/>
    <s v="Não"/>
    <s v="Não"/>
    <m/>
    <n v="13"/>
    <s v="Sim, apenas fundo-a-fundo"/>
    <s v="Sim"/>
    <s v="O cofinanciamento é comum a todos os serviços socioassistenciais"/>
    <m/>
    <s v="Anualmente"/>
    <s v="Sim"/>
    <s v="Sim"/>
    <s v="Sim"/>
    <s v="Sim"/>
    <s v="Sim"/>
    <s v="Não"/>
    <s v="Não"/>
    <n v="141"/>
    <n v="141"/>
    <n v="0"/>
    <n v="141"/>
    <n v="141"/>
    <n v="0"/>
    <n v="141"/>
    <n v="141"/>
    <n v="0"/>
    <n v="141"/>
    <n v="141"/>
    <n v="0"/>
    <n v="141"/>
    <n v="141"/>
    <n v="0"/>
    <n v="6105075.3799999999"/>
    <n v="6105075.3799999999"/>
    <n v="6"/>
    <n v="6"/>
    <n v="2"/>
    <n v="2"/>
    <n v="1"/>
    <n v="1"/>
    <n v="1"/>
    <n v="1"/>
    <n v="1"/>
    <n v="1"/>
    <n v="1"/>
    <n v="1"/>
    <s v="Sim"/>
    <s v="Sim"/>
    <s v="Sim"/>
    <s v="Sim"/>
    <s v="Bimestralmente"/>
    <n v="5"/>
    <n v="0"/>
    <s v="Sim"/>
    <s v="Sim, somente fornece ajuda de custo para participação nas conferências estaduais"/>
    <s v="Não"/>
    <m/>
    <s v="Não"/>
    <m/>
    <s v="Não"/>
    <m/>
    <s v="Não"/>
    <m/>
    <s v="Secretário Adjunto de Assistência Social"/>
    <m/>
    <s v="Gerente da Vigilância Socioassistencial"/>
  </r>
  <r>
    <n v="52"/>
    <s v="GO"/>
    <x v="4"/>
    <n v="6003788"/>
    <n v="246"/>
    <s v="SECRETARIA DE ESTADO DA MULHER, DO DESENVOLVIMENTO SOCIAL, DA IGUALDADE RACIAL, DOS DIREITOS HUMANOS E DO TRABALHO"/>
    <s v="Avenida"/>
    <s v="UNIVERSITÁRIA"/>
    <n v="609"/>
    <s v="000"/>
    <s v="LESTE UNIVERSITARIO"/>
    <s v="EM FRENTE À SANEAGO"/>
    <s v="74605-010"/>
    <s v="GOIANIA"/>
    <s v="GO"/>
    <s v="sgsuas@cidadania.goias.gov.br"/>
    <s v="(62) 32018522"/>
    <n v="8505"/>
    <s v="(62)"/>
    <s v="-16.67570315382217"/>
    <s v="-49.23793315887452"/>
    <x v="0"/>
    <s v="Não"/>
    <s v="Não"/>
    <s v="Não"/>
    <s v="Não"/>
    <s v="Não"/>
    <s v="Sim"/>
    <s v="Sim"/>
    <x v="0"/>
    <x v="9"/>
    <x v="0"/>
    <x v="1"/>
    <x v="1"/>
    <x v="0"/>
    <x v="1"/>
    <s v="Sim, de maneira informal"/>
    <x v="1"/>
    <s v="Sim, de maneira informal"/>
    <x v="1"/>
    <x v="1"/>
    <m/>
    <n v="2015"/>
    <m/>
    <n v="2007"/>
    <m/>
    <n v="2015"/>
    <m/>
    <n v="3"/>
    <n v="0"/>
    <n v="3"/>
    <n v="0"/>
    <n v="4"/>
    <n v="0"/>
    <n v="0"/>
    <n v="0"/>
    <n v="2"/>
    <n v="0"/>
    <n v="3"/>
    <n v="0"/>
    <n v="0"/>
    <n v="0"/>
    <n v="0"/>
    <n v="0"/>
    <n v="0"/>
    <n v="9"/>
    <n v="9"/>
    <n v="0"/>
    <n v="3"/>
    <n v="0"/>
    <n v="2"/>
    <n v="0"/>
    <n v="1"/>
    <n v="0"/>
    <n v="1"/>
    <n v="0"/>
    <n v="0"/>
    <n v="0"/>
    <n v="0"/>
    <n v="0"/>
    <n v="5"/>
    <n v="0"/>
    <n v="1"/>
    <n v="0"/>
    <n v="1"/>
    <n v="0"/>
    <n v="0"/>
    <n v="0"/>
    <n v="1"/>
    <n v="13"/>
    <n v="25"/>
    <n v="39"/>
    <n v="0"/>
    <n v="1"/>
    <n v="3"/>
    <n v="4"/>
    <n v="1"/>
    <n v="6"/>
    <n v="2"/>
    <n v="9"/>
    <n v="0"/>
    <n v="0"/>
    <n v="0"/>
    <n v="0"/>
    <n v="2"/>
    <n v="20"/>
    <n v="30"/>
    <n v="52"/>
    <n v="74"/>
    <n v="697"/>
    <n v="606"/>
    <n v="1377"/>
    <n v="3"/>
    <n v="1"/>
    <n v="3"/>
    <n v="7"/>
    <n v="20"/>
    <n v="72"/>
    <n v="38"/>
    <n v="130"/>
    <n v="0"/>
    <n v="0"/>
    <n v="0"/>
    <n v="0"/>
    <n v="97"/>
    <n v="770"/>
    <n v="647"/>
    <n v="1514"/>
    <n v="140"/>
    <n v="78"/>
    <n v="118"/>
    <n v="6"/>
    <n v="1"/>
    <n v="9"/>
    <n v="4"/>
    <n v="25"/>
    <n v="1"/>
    <n v="5"/>
    <n v="0"/>
    <n v="5"/>
    <n v="25"/>
    <n v="72"/>
    <n v="26"/>
    <n v="48"/>
    <n v="84"/>
    <n v="647"/>
    <s v="Sim, para a totalidade dos servidores"/>
    <s v="Do próprio órgão gestor da Assistência Social"/>
    <m/>
    <n v="2010"/>
    <s v="Não"/>
    <m/>
    <m/>
    <m/>
    <m/>
    <s v="Não"/>
    <m/>
    <m/>
    <m/>
    <m/>
    <s v="Sim, a totalidade dos recursos próprios é registrada no FEAS"/>
    <s v="O Secretário(a) Estadual da Assistência Social"/>
    <s v="Bimestralmente"/>
    <n v="0"/>
    <n v="0"/>
    <s v="Não"/>
    <s v="Sim"/>
    <s v="Não"/>
    <s v="Não"/>
    <s v="Não"/>
    <s v="Não"/>
    <s v="Não"/>
    <s v="Sim"/>
    <s v="Não"/>
    <s v="Não"/>
    <s v="Sim"/>
    <s v="Não"/>
    <s v="Não"/>
    <s v="Não"/>
    <s v="Não"/>
    <s v="Não"/>
    <s v="Sim"/>
    <s v="Serviço de convivência e fortalecimento de vínculos"/>
    <s v="Sim"/>
    <s v="PS a adolescentes em cumprimento de medidas socioeducativas (LA e PSC)"/>
    <n v="1"/>
    <s v="Acolhimento Institucional para crianças, adolescente e idosos"/>
    <n v="487"/>
    <n v="333"/>
    <n v="10"/>
    <n v="144"/>
    <s v="Não"/>
    <m/>
    <m/>
    <m/>
    <m/>
    <m/>
    <s v="Sim"/>
    <n v="70000"/>
    <n v="6600000"/>
    <s v="Não"/>
    <m/>
    <m/>
    <m/>
    <m/>
    <m/>
    <m/>
    <m/>
    <m/>
    <m/>
    <m/>
    <m/>
    <m/>
    <m/>
    <m/>
    <s v="Não"/>
    <m/>
    <m/>
    <m/>
    <m/>
    <m/>
    <m/>
    <m/>
    <m/>
    <m/>
    <m/>
    <m/>
    <m/>
    <m/>
    <m/>
    <m/>
    <m/>
    <m/>
    <s v="Não"/>
    <s v="Não"/>
    <s v="Não"/>
    <s v="Sim"/>
    <s v="Não"/>
    <s v="Sim"/>
    <s v="Sim"/>
    <s v="Não"/>
    <m/>
    <n v="104"/>
    <s v="Sim, apenas fundo-a-fundo"/>
    <s v="Sim"/>
    <s v="O cofinanciamento é realizado por nível de proteção (Proteção Social Básica/Proteção Social Especial - Média ou Alta Com"/>
    <m/>
    <s v="Mensalmente"/>
    <s v="Sim"/>
    <s v="Sim"/>
    <s v="Não"/>
    <s v="Sim"/>
    <s v="Não"/>
    <s v="Não"/>
    <s v="Não"/>
    <n v="0"/>
    <n v="0"/>
    <n v="0"/>
    <n v="0"/>
    <n v="0"/>
    <n v="0"/>
    <n v="0"/>
    <n v="0"/>
    <n v="0"/>
    <n v="0"/>
    <n v="0"/>
    <n v="0"/>
    <n v="0"/>
    <n v="0"/>
    <n v="0"/>
    <n v="0"/>
    <n v="0"/>
    <n v="6"/>
    <n v="6"/>
    <n v="2"/>
    <n v="2"/>
    <n v="1"/>
    <n v="1"/>
    <n v="1"/>
    <n v="1"/>
    <n v="1"/>
    <n v="1"/>
    <n v="1"/>
    <n v="1"/>
    <s v="Sim"/>
    <s v="Sim"/>
    <s v="Sim"/>
    <s v="Sim"/>
    <s v="Mensalmente"/>
    <n v="4"/>
    <n v="0"/>
    <s v="Sim"/>
    <s v="Sim, para ambas"/>
    <s v="Não"/>
    <m/>
    <s v="Não"/>
    <m/>
    <s v="Não"/>
    <m/>
    <s v="Não"/>
    <m/>
    <s v="Superintendente de Gestão do SUAS"/>
    <n v="1"/>
    <m/>
  </r>
  <r>
    <m/>
    <m/>
    <x v="5"/>
    <m/>
    <m/>
    <m/>
    <m/>
    <m/>
    <m/>
    <m/>
    <m/>
    <m/>
    <m/>
    <m/>
    <m/>
    <m/>
    <m/>
    <m/>
    <m/>
    <m/>
    <m/>
    <x v="2"/>
    <m/>
    <m/>
    <m/>
    <m/>
    <m/>
    <m/>
    <m/>
    <x v="1"/>
    <x v="1"/>
    <x v="3"/>
    <x v="2"/>
    <x v="3"/>
    <x v="3"/>
    <x v="3"/>
    <m/>
    <x v="2"/>
    <m/>
    <x v="3"/>
    <x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26">
  <r>
    <s v="PA"/>
    <s v="PA"/>
    <x v="0"/>
    <n v="7581051"/>
    <n v="144"/>
    <s v="SECRETARIA DE ESTADO  DE ASSISTÊNCIA SOCIAL"/>
    <s v="Avenida"/>
    <s v="GOVERNADOR JOSÉ MALCHER"/>
    <s v="1018"/>
    <s v="entre a Alameda Joaquim Nabuco e Av. Wandecolk"/>
    <s v="NAZARÉ"/>
    <s v="PANIFICADORA METROPOLE"/>
    <s v="66055-260"/>
    <s v="PA"/>
    <s v="(91) 32440843"/>
    <m/>
    <s v="(91) 32196304"/>
    <x v="0"/>
    <m/>
    <m/>
    <m/>
    <m/>
    <m/>
    <m/>
    <m/>
    <m/>
    <m/>
    <s v="Sim, de maneira informal"/>
    <s v="Sim, de maneira informal"/>
    <s v="Sim, de maneira informal"/>
    <s v="Sim, de maneira informal"/>
    <s v="Não constituída"/>
    <s v="Sim, de maneira informal"/>
    <s v="Sim, de maneira informal"/>
    <s v="Não constituída"/>
    <s v="Sim, de maneira informal"/>
    <s v="Não"/>
    <m/>
    <m/>
    <m/>
    <m/>
    <m/>
    <m/>
    <m/>
    <m/>
    <m/>
    <m/>
    <m/>
    <m/>
    <m/>
    <m/>
    <m/>
    <m/>
    <m/>
    <m/>
    <m/>
    <m/>
    <m/>
    <m/>
    <s v="Não"/>
    <s v="Sim"/>
    <s v="Anualmente"/>
    <n v="2013"/>
    <s v="Sim"/>
    <s v="Sim"/>
    <s v="Sim"/>
    <s v="Sim"/>
    <s v="Sim"/>
    <s v="Sim"/>
    <s v="Sim"/>
    <s v="Não"/>
    <m/>
    <s v="Não"/>
    <m/>
    <m/>
    <m/>
    <n v="26"/>
    <n v="85"/>
    <n v="133"/>
    <n v="244"/>
    <n v="0"/>
    <n v="0"/>
    <n v="0"/>
    <n v="0"/>
    <n v="0"/>
    <n v="0"/>
    <n v="34"/>
    <n v="34"/>
    <n v="0"/>
    <n v="0"/>
    <n v="0"/>
    <n v="0"/>
    <n v="26"/>
    <n v="85"/>
    <n v="167"/>
    <n v="278"/>
    <n v="112"/>
    <n v="273"/>
    <n v="168"/>
    <n v="553"/>
    <n v="0"/>
    <n v="0"/>
    <n v="0"/>
    <n v="0"/>
    <n v="0"/>
    <n v="0"/>
    <n v="48"/>
    <n v="48"/>
    <n v="0"/>
    <n v="0"/>
    <n v="0"/>
    <n v="0"/>
    <n v="112"/>
    <n v="273"/>
    <n v="216"/>
    <n v="601"/>
    <n v="106"/>
    <n v="28"/>
    <n v="13"/>
    <n v="0"/>
    <n v="0"/>
    <n v="0"/>
    <n v="14"/>
    <n v="4"/>
    <n v="4"/>
    <n v="8"/>
    <n v="6"/>
    <n v="0"/>
    <n v="0"/>
    <n v="115"/>
    <n v="0"/>
    <n v="68"/>
    <n v="0"/>
    <n v="80"/>
    <s v="Não"/>
    <m/>
    <m/>
    <m/>
    <m/>
    <s v="Não"/>
    <m/>
    <m/>
    <m/>
    <m/>
    <s v="Sim"/>
    <n v="2013"/>
    <d v="2013-01-02T00:00:00"/>
    <s v="Sim"/>
    <n v="143"/>
    <s v="Sim"/>
    <s v="Não"/>
    <s v="Não"/>
    <m/>
    <m/>
    <m/>
    <s v="Sim"/>
    <n v="1210"/>
    <s v="Sim"/>
    <s v="Não"/>
    <s v="Não"/>
    <m/>
    <m/>
    <m/>
    <s v="Não"/>
    <s v="Sim"/>
    <s v="Sim"/>
    <s v="Sim"/>
    <s v="Não"/>
    <s v="Não"/>
    <m/>
    <s v="Não"/>
    <s v="Não"/>
    <s v="Sim"/>
    <s v="Não"/>
    <s v="Sim"/>
    <s v="Sim"/>
    <s v="Não"/>
    <m/>
    <n v="139"/>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Raramente"/>
    <s v="Frequentemente"/>
    <s v="Frequentemente"/>
    <s v="Frequentemente"/>
    <s v="Sim, como matriz"/>
    <s v="Sim"/>
    <n v="0"/>
    <n v="0"/>
    <n v="0"/>
    <s v="Não"/>
    <s v="Não"/>
    <s v="Sim"/>
    <s v="Não"/>
    <s v="Não"/>
    <s v="Não"/>
    <s v="Não"/>
    <s v="Sim, a totalidade dos recursos próprios é registrada no FEAS"/>
    <s v="O Secretário(a) Estadual da Assistência Social"/>
    <s v="Não"/>
    <s v="Não"/>
    <s v="Sim"/>
    <s v="Sim"/>
    <s v="Não"/>
    <s v="Não"/>
    <s v="Não"/>
    <s v="Sim"/>
    <s v="Não"/>
    <s v="Sim"/>
    <s v="Sim"/>
    <s v="Não"/>
    <s v="Não"/>
    <s v="Não"/>
    <s v="Não"/>
    <s v="Sim"/>
    <s v="Sim"/>
    <s v="Não"/>
    <s v="Não"/>
    <s v="Não"/>
    <s v="Não"/>
    <s v="Não"/>
    <s v="Sim"/>
    <s v="Sim"/>
    <s v="Não"/>
    <m/>
    <s v="Bimestralmente"/>
    <s v="Sim, fundo-a-fundo"/>
    <s v="Sim"/>
    <s v="O cofinanciamento é realizado por nível de proteção (Proteção Social Básica/Proteção Social Especial - Média ou Alta Com"/>
    <m/>
    <s v="Sim"/>
    <s v="Semestralmente"/>
    <s v="Sim"/>
    <s v="Sim"/>
    <s v="Sim"/>
    <s v="Não"/>
    <s v="Não"/>
    <s v="Sim"/>
    <s v="Não"/>
    <n v="90"/>
    <n v="90"/>
    <n v="0"/>
    <n v="89"/>
    <n v="89"/>
    <n v="0"/>
    <n v="90"/>
    <n v="90"/>
    <n v="0"/>
    <n v="90"/>
    <n v="90"/>
    <n v="0"/>
    <n v="0"/>
    <n v="0"/>
    <n v="0"/>
    <n v="0"/>
    <n v="0"/>
    <n v="0"/>
    <n v="0"/>
    <n v="0"/>
    <n v="0"/>
    <n v="0"/>
    <n v="0"/>
    <n v="0"/>
    <s v="Não"/>
    <m/>
    <s v="Sim"/>
    <s v="Sim"/>
    <s v="Não"/>
    <s v="Não"/>
    <s v="Não"/>
    <s v="Não"/>
    <s v="Sim"/>
    <s v="Não"/>
    <s v="Não"/>
    <s v="Não"/>
    <s v="Não"/>
    <s v="Não"/>
    <s v="Não"/>
    <s v="Não"/>
    <s v="Não"/>
    <s v="Não"/>
    <s v="Não"/>
    <s v="Não"/>
    <s v="Não"/>
    <s v="Não"/>
    <s v="Não"/>
    <s v="Não"/>
    <s v="Não"/>
    <s v="Não"/>
    <s v="Não"/>
    <s v="Não"/>
    <s v="Sim"/>
    <s v="Não"/>
    <s v="Não"/>
    <s v="Não"/>
    <s v="Não"/>
    <s v="Sim"/>
    <s v="Não"/>
    <s v="Não"/>
    <s v="Não"/>
    <s v="Não"/>
    <s v="Sim"/>
    <s v="Não"/>
    <s v="Não"/>
    <s v="Não"/>
    <s v="Não"/>
    <s v="Não"/>
    <s v="Não"/>
    <s v="Não"/>
    <s v="Não"/>
    <s v="Não"/>
    <s v="Sim"/>
    <s v="Não"/>
    <s v="Não"/>
    <s v="Sim"/>
    <s v="Sim"/>
    <s v="Sim"/>
    <s v="Não"/>
    <s v="Não"/>
    <s v="Não"/>
    <s v="Não"/>
    <s v="Não"/>
    <s v="Não"/>
    <s v="Não"/>
    <s v="Não"/>
    <s v="Não"/>
    <s v="Sim"/>
    <s v="Não"/>
    <s v="Não"/>
    <s v="Não"/>
    <s v="Não"/>
    <s v="Não"/>
    <s v="Não"/>
    <s v="Não"/>
    <s v="Não"/>
    <s v="Não"/>
    <s v="Não"/>
    <s v="Não"/>
    <s v="Não"/>
    <s v="Sim"/>
    <s v="Sim"/>
    <n v="4"/>
    <n v="0"/>
    <n v="2"/>
    <n v="2"/>
    <s v="Sim"/>
    <s v="Sim, possui estudo/diagnóstico sobre o volume e localização da oferta dos serviços de média complexidade no estado"/>
    <s v="Sim"/>
    <s v="Sim"/>
    <s v="Sim"/>
    <s v="Sim"/>
    <s v="Sim"/>
    <s v="Sim"/>
    <s v="Não"/>
    <s v="Sim"/>
    <n v="2"/>
    <s v="Não"/>
    <m/>
    <s v="Não"/>
    <m/>
    <s v="Não"/>
    <m/>
    <s v="Sim"/>
    <s v="Sim"/>
    <s v="Não"/>
    <s v="Não"/>
    <s v="Não"/>
    <s v="Sim"/>
    <s v="Não"/>
    <s v="Não"/>
    <s v="Não"/>
    <s v="Não"/>
    <s v="Sim"/>
    <n v="1"/>
    <s v="Não"/>
    <m/>
    <s v="Não"/>
    <m/>
    <s v="Não"/>
    <m/>
    <s v="Não"/>
    <m/>
    <s v="Sim"/>
    <s v="Em discussão pela CIB"/>
    <m/>
    <s v="Sim"/>
    <s v="Em discussão pela CIB"/>
    <m/>
    <s v="Sim"/>
    <s v="Sim"/>
    <s v="Sim"/>
    <s v="Sim"/>
    <s v="Sim"/>
    <s v="Sim"/>
    <s v="Sim"/>
    <s v="Sim"/>
    <s v="Não"/>
    <m/>
    <s v="Todos"/>
    <s v="Não há esta unidade regionalizada no Estado"/>
    <s v="Todos"/>
    <s v="Não há esta unidade regionalizada no Estado"/>
    <s v="Não há esta unidade regionalizada no Estado"/>
    <n v="2"/>
    <n v="5"/>
    <n v="7"/>
    <n v="5"/>
    <n v="0"/>
    <n v="0"/>
    <n v="0"/>
    <n v="0"/>
    <n v="1"/>
    <n v="1"/>
    <n v="2"/>
    <n v="0"/>
    <n v="2"/>
    <n v="0"/>
    <n v="0"/>
    <n v="0"/>
    <n v="0"/>
    <n v="0"/>
    <n v="0"/>
    <n v="0"/>
    <n v="0"/>
    <n v="0"/>
    <n v="0"/>
    <n v="0"/>
    <n v="0"/>
    <n v="0"/>
    <s v="O DIAGNÓSTICO ENCONTRA-SE EM FASE DE ELABORAÇÃO"/>
    <s v="Sim"/>
    <s v="Sim"/>
    <s v="Sim"/>
    <s v="Não"/>
    <s v="Sim"/>
    <s v="Não"/>
    <s v="Não"/>
    <s v="Sim"/>
    <s v="Não"/>
    <m/>
    <s v="Sim"/>
    <s v="Sim"/>
    <s v="Sim"/>
    <s v="Sim"/>
    <s v="Sim"/>
    <s v="Sim"/>
    <s v="Sim"/>
    <s v="Sim"/>
    <s v="Sim"/>
    <s v="Sim"/>
    <s v="Sim"/>
    <s v="Sim"/>
    <s v="Sim"/>
    <s v="Sim"/>
    <s v="Sim"/>
    <s v="Sim"/>
    <s v="Sim"/>
    <s v="Sim"/>
    <s v="Sim"/>
    <s v="Sim"/>
    <s v="Sim"/>
    <s v="Sim"/>
    <s v="Sim"/>
    <s v="Não"/>
    <m/>
    <s v="Sim"/>
    <n v="9"/>
    <n v="3"/>
    <n v="12"/>
    <s v="Sim"/>
    <s v="Sim"/>
    <s v="Sim"/>
    <s v="Sim"/>
    <s v="Sim"/>
    <s v="Sim"/>
    <s v="Sim"/>
    <s v="Sim"/>
    <s v="Frequentemente"/>
    <s v="Sim"/>
    <s v="Não"/>
    <s v="Sim"/>
    <s v="Sim"/>
    <s v="Sim"/>
    <s v="Sim"/>
    <s v="Sim"/>
    <s v="Sim"/>
    <s v="Sim"/>
    <s v="Não"/>
    <m/>
    <s v="Sim"/>
    <s v="Sim"/>
    <s v="Sim"/>
    <s v="Sim"/>
    <n v="6"/>
    <s v="Sim, para ambas"/>
    <s v="Sim"/>
    <n v="36"/>
    <s v="Não"/>
    <m/>
    <s v="Não"/>
    <m/>
    <s v="Sim"/>
    <n v="571"/>
    <n v="7"/>
    <n v="7"/>
    <n v="2"/>
    <n v="2"/>
    <n v="2"/>
    <n v="2"/>
    <n v="1"/>
    <n v="1"/>
    <n v="1"/>
    <n v="1"/>
    <n v="1"/>
    <n v="1"/>
    <s v="Sim"/>
    <s v="Sim"/>
    <s v="Sim"/>
    <s v="Sim"/>
    <s v="Sim"/>
    <s v="Não"/>
    <s v="Não"/>
    <s v="Bimestralmente"/>
    <n v="6"/>
    <n v="1"/>
    <n v="0"/>
    <s v="Não"/>
    <s v="Não"/>
    <s v="Não"/>
    <s v="Não"/>
    <s v="Sim"/>
    <s v="Não"/>
    <s v="Não"/>
    <s v="Não"/>
    <s v="Não"/>
    <s v="Não"/>
    <s v="Não"/>
    <s v="Não"/>
    <s v="Sim"/>
    <s v="COFINANCIAMENTO ESTADUAL, FUNDO A FUNDO, DO FEAS PARA O FMAS."/>
    <d v="2014-11-28T00:00:00"/>
    <s v="Socióloga/"/>
    <m/>
    <s v="Socióloga/coordenadora"/>
  </r>
  <r>
    <s v="PR"/>
    <s v="PR"/>
    <x v="1"/>
    <n v="10444526"/>
    <n v="399"/>
    <s v="Secretaria de Estado da Familia e Desenvolvimento Social"/>
    <s v="Rua"/>
    <s v="Jacy Loureiro Campos, s/nº"/>
    <s v="0"/>
    <m/>
    <s v="Centro Cívico"/>
    <m/>
    <s v="80530-915"/>
    <s v="PR"/>
    <s v="(41) 32102400"/>
    <m/>
    <s v="(41) 32102873"/>
    <x v="1"/>
    <s v="Não"/>
    <s v="Não"/>
    <s v="Não"/>
    <s v="Não"/>
    <s v="Não"/>
    <s v="Não"/>
    <s v="Não"/>
    <s v="Sim"/>
    <s v="Direitos da Criança e Adolescente"/>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Não"/>
    <m/>
    <m/>
    <m/>
    <m/>
    <m/>
    <m/>
    <m/>
    <m/>
    <m/>
    <m/>
    <m/>
    <m/>
    <m/>
    <m/>
    <m/>
    <m/>
    <m/>
    <m/>
    <m/>
    <m/>
    <m/>
    <m/>
    <s v="Sim, em processo de validação e debate pela SEAS"/>
    <s v="Sim"/>
    <s v="Bienalmente"/>
    <n v="2014"/>
    <s v="Sim"/>
    <s v="Sim"/>
    <s v="Sim"/>
    <s v="Sim"/>
    <s v="Sim"/>
    <s v="Sim"/>
    <s v="Sim"/>
    <s v="Não"/>
    <m/>
    <s v="Sim, para a totalidade dos servidores"/>
    <s v="Do órgão responsável pelo planejamento"/>
    <m/>
    <n v="2002"/>
    <n v="24"/>
    <n v="40"/>
    <n v="94"/>
    <n v="158"/>
    <n v="0"/>
    <n v="0"/>
    <n v="0"/>
    <n v="0"/>
    <n v="0"/>
    <n v="9"/>
    <n v="90"/>
    <n v="99"/>
    <n v="0"/>
    <n v="0"/>
    <n v="0"/>
    <n v="0"/>
    <n v="24"/>
    <n v="49"/>
    <n v="184"/>
    <n v="257"/>
    <n v="24"/>
    <n v="40"/>
    <n v="94"/>
    <n v="158"/>
    <n v="0"/>
    <n v="0"/>
    <n v="0"/>
    <n v="0"/>
    <n v="0"/>
    <n v="9"/>
    <n v="90"/>
    <n v="99"/>
    <n v="0"/>
    <n v="0"/>
    <n v="0"/>
    <n v="0"/>
    <n v="24"/>
    <n v="49"/>
    <n v="184"/>
    <n v="257"/>
    <n v="34"/>
    <n v="14"/>
    <n v="18"/>
    <n v="2"/>
    <n v="0"/>
    <n v="0"/>
    <n v="1"/>
    <n v="0"/>
    <n v="2"/>
    <n v="4"/>
    <n v="3"/>
    <n v="0"/>
    <n v="0"/>
    <n v="0"/>
    <n v="0"/>
    <n v="8"/>
    <n v="9"/>
    <n v="0"/>
    <s v="Não"/>
    <m/>
    <m/>
    <m/>
    <m/>
    <s v="Não"/>
    <m/>
    <m/>
    <m/>
    <m/>
    <s v="Sim"/>
    <n v="2013"/>
    <d v="2013-08-02T00:00:00"/>
    <s v="Sim"/>
    <n v="83"/>
    <s v="Sim"/>
    <s v="Não"/>
    <s v="Sim"/>
    <n v="94"/>
    <s v="Sim"/>
    <s v="Não"/>
    <s v="Sim"/>
    <n v="1023"/>
    <s v="Sim"/>
    <s v="Não"/>
    <s v="Sim"/>
    <n v="6804"/>
    <s v="Sim"/>
    <s v="Não"/>
    <s v="Não"/>
    <s v="Sim"/>
    <s v="Sim"/>
    <s v="Sim"/>
    <s v="Sim"/>
    <s v="Não"/>
    <s v="Supervisões técnicas em acordo com a área de atuação de cada coordenação, dando suporte aos Escritórios Regionais para orientarem seus municípios de referência."/>
    <s v="Sim"/>
    <s v="Sim"/>
    <s v="Sim"/>
    <s v="Sim"/>
    <s v="Sim"/>
    <s v="Sim"/>
    <s v="Não"/>
    <m/>
    <n v="399"/>
    <s v="Muito Frequentemente"/>
    <s v="Muito Frequentemente"/>
    <s v="Raramente"/>
    <s v="Frequentemente"/>
    <s v="Muito Frequentemente"/>
    <s v="Muito Frequentemente"/>
    <s v="Muito Frequentemente"/>
    <s v="Muito Frequentemente"/>
    <s v="Muito Frequentemente"/>
    <s v="Frequentemente"/>
    <s v="Frequentemente"/>
    <s v="Frequentemente"/>
    <s v="Frequentemente"/>
    <s v="Muito Frequentemente"/>
    <s v="Muito Frequentemente"/>
    <s v="Frequentemente"/>
    <s v="Frequentemente"/>
    <s v="Frequentemente"/>
    <s v="Muito Frequentemente"/>
    <s v="Raramente"/>
    <s v="Muito Frequentemente"/>
    <s v="Muito Frequentemente"/>
    <s v="Muito Frequentemente"/>
    <s v="Sim, como matriz"/>
    <s v="Sim"/>
    <n v="0"/>
    <n v="0"/>
    <n v="0"/>
    <s v="Não"/>
    <s v="Não"/>
    <s v="Sim"/>
    <s v="Não"/>
    <s v="Não"/>
    <s v="Não"/>
    <s v="Não"/>
    <s v="Sim, a totalidade dos recursos próprios é registrada no FEAS"/>
    <s v="O Secretário(a) Estadual da Assistência Social"/>
    <s v="Não"/>
    <s v="Não"/>
    <s v="Sim"/>
    <s v="Sim"/>
    <s v="Sim"/>
    <s v="Não"/>
    <s v="Sim"/>
    <s v="Não"/>
    <s v="Não"/>
    <s v="Não"/>
    <s v="Sim"/>
    <s v="Não"/>
    <s v="Sim"/>
    <s v="Sim"/>
    <s v="Sim"/>
    <s v="Sim"/>
    <s v="Sim"/>
    <s v="Não"/>
    <s v="Não"/>
    <s v="Não"/>
    <s v="Não"/>
    <s v="Não"/>
    <s v="Não"/>
    <s v="Sim"/>
    <s v="Não"/>
    <m/>
    <s v="Mensalmente"/>
    <s v="Sim, ambos"/>
    <s v="Sim"/>
    <s v="O cofinanciamento é comum a todos os serviços socioassistenciais"/>
    <m/>
    <s v="Sim"/>
    <s v="Bimestralmente"/>
    <s v="Sim"/>
    <s v="Sim"/>
    <s v="Sim"/>
    <s v="Sim"/>
    <s v="Sim"/>
    <s v="Sim"/>
    <s v="Sim, houve repasse de recursos aos municípios para construção e/ou reforma de unidades da assistência social"/>
    <n v="304"/>
    <n v="221"/>
    <n v="83"/>
    <n v="155"/>
    <n v="134"/>
    <n v="21"/>
    <n v="197"/>
    <n v="135"/>
    <n v="62"/>
    <n v="221"/>
    <n v="221"/>
    <n v="0"/>
    <n v="134"/>
    <n v="134"/>
    <n v="0"/>
    <n v="0"/>
    <n v="0"/>
    <n v="0"/>
    <n v="0"/>
    <n v="0"/>
    <n v="0"/>
    <n v="134"/>
    <n v="134"/>
    <n v="0"/>
    <s v="Não"/>
    <m/>
    <s v="Não"/>
    <m/>
    <m/>
    <m/>
    <m/>
    <m/>
    <m/>
    <m/>
    <m/>
    <m/>
    <m/>
    <m/>
    <m/>
    <m/>
    <m/>
    <m/>
    <m/>
    <m/>
    <m/>
    <m/>
    <m/>
    <m/>
    <m/>
    <m/>
    <m/>
    <m/>
    <s v="Não"/>
    <m/>
    <m/>
    <m/>
    <m/>
    <m/>
    <m/>
    <m/>
    <m/>
    <m/>
    <m/>
    <m/>
    <m/>
    <m/>
    <m/>
    <m/>
    <m/>
    <m/>
    <m/>
    <m/>
    <m/>
    <m/>
    <m/>
    <m/>
    <m/>
    <m/>
    <m/>
    <m/>
    <m/>
    <m/>
    <m/>
    <m/>
    <m/>
    <m/>
    <m/>
    <m/>
    <m/>
    <m/>
    <m/>
    <m/>
    <m/>
    <m/>
    <m/>
    <m/>
    <m/>
    <m/>
    <s v="Não"/>
    <s v="Não"/>
    <s v="Não"/>
    <s v="Sim"/>
    <n v="3"/>
    <n v="0"/>
    <n v="0"/>
    <n v="3"/>
    <s v="Sim"/>
    <s v="Sim, possui estudo/diagnóstico sobre o volume e localização da oferta dos serviços de média e alta complexidade no estad"/>
    <s v="Sim"/>
    <s v="Não"/>
    <m/>
    <m/>
    <m/>
    <m/>
    <m/>
    <m/>
    <m/>
    <m/>
    <m/>
    <m/>
    <m/>
    <m/>
    <m/>
    <s v="Sim"/>
    <s v="Não"/>
    <s v="Sim"/>
    <s v="Não"/>
    <s v="Sim"/>
    <s v="Não"/>
    <s v="Não"/>
    <s v="Não"/>
    <s v="Não"/>
    <s v="Não"/>
    <s v="Não"/>
    <m/>
    <s v="Não"/>
    <m/>
    <s v="Não"/>
    <m/>
    <s v="Não"/>
    <m/>
    <s v="Não"/>
    <m/>
    <s v="Sim"/>
    <s v="Já pactuado na CIB"/>
    <d v="2014-05-14T00:00:00"/>
    <s v="Sim"/>
    <s v="Em discussão pela CIB"/>
    <m/>
    <s v="Sim"/>
    <s v="Sim"/>
    <s v="Sim"/>
    <s v="Sim"/>
    <s v="Sim"/>
    <s v="Não"/>
    <s v="Sim"/>
    <s v="Sim"/>
    <s v="Não"/>
    <m/>
    <m/>
    <m/>
    <s v="Não há esta unidade regionalizada no Estado"/>
    <s v="Não há esta unidade regionalizada no Estado"/>
    <s v="Não há esta unidade regionalizada no Estado"/>
    <n v="0"/>
    <n v="0"/>
    <n v="0"/>
    <n v="24"/>
    <n v="0"/>
    <n v="0"/>
    <n v="0"/>
    <n v="0"/>
    <n v="0"/>
    <n v="0"/>
    <n v="5"/>
    <n v="0"/>
    <n v="0"/>
    <n v="0"/>
    <n v="0"/>
    <n v="0"/>
    <n v="0"/>
    <n v="0"/>
    <n v="0"/>
    <n v="0"/>
    <n v="0"/>
    <n v="0"/>
    <n v="4"/>
    <n v="0"/>
    <n v="0"/>
    <n v="0"/>
    <s v="Os serviços regionalizados da média e alta complexidade já foram pautados na _x000d__x000a_CIB. Embora tenhamos pactuado o formato da média complexidade, houve necessidade de retomar a discussão posterior à reunião realizada pelo MDS nos dias 13 e 14/10/2014."/>
    <s v="Sim"/>
    <s v="Sim"/>
    <s v="Sim"/>
    <s v="Sim"/>
    <s v="Não"/>
    <m/>
    <m/>
    <m/>
    <m/>
    <m/>
    <s v="Sim"/>
    <s v="Sim"/>
    <s v="Sim"/>
    <s v="Sim"/>
    <s v="Sim"/>
    <s v="Sim"/>
    <s v="Não"/>
    <s v="Sim"/>
    <s v="Sim"/>
    <s v="Sim"/>
    <s v="Sim"/>
    <s v="Sim"/>
    <s v="Sim"/>
    <s v="Sim"/>
    <s v="Sim"/>
    <s v="Sim"/>
    <s v="Sim"/>
    <s v="Sim"/>
    <s v="Sim"/>
    <s v="Sim"/>
    <s v="Sim"/>
    <s v="Sim"/>
    <s v="Sim"/>
    <s v="Não"/>
    <m/>
    <s v="Sim"/>
    <n v="6"/>
    <n v="0"/>
    <n v="6"/>
    <s v="Sim"/>
    <s v="Sim"/>
    <s v="Sim"/>
    <s v="Não"/>
    <s v="Sim"/>
    <s v="Sim"/>
    <s v="Sim"/>
    <s v="Sim"/>
    <s v="Frequentemente"/>
    <s v="Sim"/>
    <s v="Sim"/>
    <s v="Sim"/>
    <s v="Sim"/>
    <s v="Sim"/>
    <s v="Sim"/>
    <s v="Sim"/>
    <s v="Sim"/>
    <s v="Sim"/>
    <s v="Não"/>
    <m/>
    <s v="Sim"/>
    <s v="Sim"/>
    <s v="Sim"/>
    <s v="Sim"/>
    <n v="3"/>
    <s v="Sim, para ambas"/>
    <s v="Não"/>
    <m/>
    <s v="Não"/>
    <m/>
    <s v="Não"/>
    <m/>
    <s v="Não"/>
    <m/>
    <n v="6"/>
    <n v="6"/>
    <n v="2"/>
    <n v="2"/>
    <n v="1"/>
    <n v="1"/>
    <n v="1"/>
    <n v="1"/>
    <n v="1"/>
    <n v="1"/>
    <n v="1"/>
    <n v="1"/>
    <s v="Sim"/>
    <s v="Sim"/>
    <s v="Sim"/>
    <s v="Sim"/>
    <s v="Não"/>
    <s v="Não"/>
    <s v="Sim"/>
    <s v="Bimestralmente"/>
    <n v="8"/>
    <n v="2"/>
    <n v="0"/>
    <s v="Sim"/>
    <s v="Sim"/>
    <s v="Sim"/>
    <s v="Sim"/>
    <s v="Sim"/>
    <s v="Sim"/>
    <s v="Sim"/>
    <s v="Sim"/>
    <s v="Sim"/>
    <s v="Sim"/>
    <s v="Não"/>
    <s v="Sim"/>
    <s v="Não"/>
    <m/>
    <d v="2014-11-28T00:00:00"/>
    <s v="Coord CGS"/>
    <m/>
    <s v="Coordenadora de Gestão do SUAS"/>
  </r>
  <r>
    <s v="MS"/>
    <s v="MS"/>
    <x v="2"/>
    <n v="2449024"/>
    <n v="79"/>
    <s v="SECRETARIA DE ESTADO DE TRABALHO E ASSISTÊNCIA SOCIAL"/>
    <s v="Avenida"/>
    <s v="DESEMBARGADOR JOSÉ NUNES DA CUNHA, BLOCO III"/>
    <s v="S/N"/>
    <m/>
    <s v="JARDIM VERANEIO"/>
    <m/>
    <s v="79031-310"/>
    <s v="MS"/>
    <s v="(67) 33184100"/>
    <n v="4141"/>
    <s v="(67) 33184111"/>
    <x v="1"/>
    <s v="Não"/>
    <s v="Não"/>
    <s v="Não"/>
    <s v="Não"/>
    <s v="Sim"/>
    <s v="Sim"/>
    <s v="Sim"/>
    <s v="Sim"/>
    <s v="Defesa do Consumidor"/>
    <s v="Sim, na estrutura formal do órgão gestor"/>
    <s v="Sim, na estrutura formal do órgão gestor"/>
    <s v="Sim, de maneira informal"/>
    <s v="Não constituída"/>
    <s v="Sim, na estrutura formal do órgão gestor"/>
    <s v="Sim, na estrutura formal do órgão gestor"/>
    <s v="Sim, na estrutura formal do órgão gestor"/>
    <s v="Não constituída"/>
    <s v="Sim, na estrutura formal do órgão gestor"/>
    <s v="Não"/>
    <m/>
    <m/>
    <m/>
    <m/>
    <m/>
    <m/>
    <m/>
    <m/>
    <m/>
    <m/>
    <m/>
    <m/>
    <m/>
    <m/>
    <m/>
    <m/>
    <m/>
    <m/>
    <m/>
    <m/>
    <m/>
    <m/>
    <s v="Sim, já em tramitação no legislativo"/>
    <s v="Sim"/>
    <s v="Bienalmente"/>
    <n v="2013"/>
    <s v="Não"/>
    <s v="Sim"/>
    <s v="Sim"/>
    <s v="Sim"/>
    <s v="Sim"/>
    <s v="Não"/>
    <s v="Sim"/>
    <s v="Não"/>
    <m/>
    <s v="Sim, para a totalidade dos servidores"/>
    <s v="Do próprio órgão gestor da Assistência Social"/>
    <m/>
    <n v="2013"/>
    <n v="76"/>
    <n v="69"/>
    <n v="53"/>
    <n v="198"/>
    <n v="69"/>
    <n v="0"/>
    <n v="0"/>
    <n v="69"/>
    <n v="0"/>
    <n v="9"/>
    <n v="6"/>
    <n v="15"/>
    <n v="0"/>
    <n v="0"/>
    <n v="26"/>
    <n v="26"/>
    <n v="145"/>
    <n v="78"/>
    <n v="85"/>
    <n v="308"/>
    <n v="101"/>
    <n v="80"/>
    <n v="72"/>
    <n v="253"/>
    <n v="69"/>
    <n v="0"/>
    <n v="0"/>
    <n v="69"/>
    <n v="0"/>
    <n v="9"/>
    <n v="6"/>
    <n v="15"/>
    <n v="0"/>
    <n v="0"/>
    <n v="30"/>
    <n v="30"/>
    <n v="170"/>
    <n v="89"/>
    <n v="108"/>
    <n v="367"/>
    <n v="35"/>
    <n v="19"/>
    <n v="33"/>
    <n v="5"/>
    <n v="0"/>
    <n v="0"/>
    <n v="0"/>
    <n v="1"/>
    <n v="0"/>
    <n v="0"/>
    <n v="0"/>
    <n v="2"/>
    <n v="0"/>
    <n v="20"/>
    <n v="8"/>
    <n v="40"/>
    <n v="12"/>
    <n v="9"/>
    <s v="Não"/>
    <m/>
    <m/>
    <m/>
    <m/>
    <s v="Não"/>
    <m/>
    <m/>
    <m/>
    <m/>
    <s v="Sim"/>
    <n v="2012"/>
    <d v="2012-04-23T00:00:00"/>
    <s v="Sim"/>
    <n v="73"/>
    <s v="Sim"/>
    <s v="Não"/>
    <s v="Sim"/>
    <n v="30"/>
    <s v="Não"/>
    <s v="Sim"/>
    <s v="Sim"/>
    <n v="1864"/>
    <s v="Sim"/>
    <s v="Não"/>
    <s v="Não"/>
    <m/>
    <m/>
    <m/>
    <s v="Sim"/>
    <s v="Sim"/>
    <s v="Sim"/>
    <s v="Não"/>
    <s v="Sim"/>
    <s v="Não"/>
    <s v="Plano de Providências"/>
    <s v="Sim"/>
    <s v="Não"/>
    <s v="Sim"/>
    <s v="Não"/>
    <s v="Sim"/>
    <s v="Sim"/>
    <s v="Não"/>
    <m/>
    <n v="79"/>
    <s v="Muito 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Muito Frequentemente"/>
    <s v="Frequentemente"/>
    <s v="Muito Frequentemente"/>
    <s v="Raramente"/>
    <s v="Nunca"/>
    <s v="Sim, como matriz"/>
    <s v="Sim"/>
    <n v="5"/>
    <n v="12"/>
    <n v="17"/>
    <s v="Não"/>
    <s v="Sim"/>
    <s v="Sim"/>
    <s v="Não"/>
    <s v="Não"/>
    <s v="Não"/>
    <s v="Não"/>
    <s v="Sim, a totalidade dos recursos próprios é registrada no FEAS"/>
    <s v="O Secretário(a) Estadual da Assistência Social"/>
    <s v="Não"/>
    <s v="Não"/>
    <s v="Sim"/>
    <s v="Sim"/>
    <s v="Sim"/>
    <s v="Não"/>
    <s v="Sim"/>
    <s v="Sim"/>
    <s v="Não"/>
    <s v="Sim"/>
    <s v="Sim"/>
    <s v="Sim"/>
    <s v="Sim"/>
    <s v="Sim"/>
    <s v="Sim"/>
    <s v="Sim"/>
    <s v="Não"/>
    <s v="Não"/>
    <s v="Não"/>
    <s v="Não"/>
    <s v="Não"/>
    <s v="Sim"/>
    <s v="Não"/>
    <s v="Sim"/>
    <s v="Não"/>
    <m/>
    <s v="Bimestralmente"/>
    <s v="Sim, fundo-a-fundo"/>
    <s v="Sim"/>
    <s v="O cofinanciamento é comum a todos os serviços socioassistenciais"/>
    <m/>
    <s v="Sim"/>
    <s v="Mensalmente"/>
    <s v="Sim"/>
    <s v="Sim"/>
    <s v="Sim"/>
    <s v="Sim"/>
    <s v="Não"/>
    <s v="Sim"/>
    <s v="Sim, houve construção e/ou reforma direta pelo estado de unidades da assistência social nos municípios"/>
    <n v="79"/>
    <n v="79"/>
    <n v="0"/>
    <n v="79"/>
    <n v="79"/>
    <n v="0"/>
    <n v="79"/>
    <n v="79"/>
    <n v="0"/>
    <n v="79"/>
    <n v="79"/>
    <n v="0"/>
    <n v="79"/>
    <n v="79"/>
    <n v="0"/>
    <n v="79"/>
    <n v="79"/>
    <n v="0"/>
    <n v="79"/>
    <n v="79"/>
    <n v="0"/>
    <n v="79"/>
    <n v="79"/>
    <n v="0"/>
    <s v="Não"/>
    <m/>
    <s v="Sim"/>
    <s v="Não"/>
    <s v="Não"/>
    <s v="Não"/>
    <s v="Não"/>
    <s v="Não"/>
    <s v="Não"/>
    <s v="Não"/>
    <s v="Não"/>
    <s v="Não"/>
    <s v="Não"/>
    <s v="Não"/>
    <s v="Não"/>
    <s v="Não"/>
    <s v="Não"/>
    <s v="Não"/>
    <s v="Não"/>
    <s v="Não"/>
    <s v="Não"/>
    <s v="Sim"/>
    <s v="Não"/>
    <s v="Não"/>
    <s v="Não"/>
    <s v="Não"/>
    <s v="Não"/>
    <s v="Não"/>
    <s v="Sim"/>
    <s v="Não"/>
    <s v="Não"/>
    <s v="Não"/>
    <s v="Não"/>
    <s v="Não"/>
    <s v="Não"/>
    <s v="Não"/>
    <s v="Não"/>
    <s v="Não"/>
    <s v="Não"/>
    <s v="Não"/>
    <s v="Não"/>
    <s v="Não"/>
    <s v="Não"/>
    <s v="Não"/>
    <s v="Não"/>
    <s v="Não"/>
    <s v="Não"/>
    <s v="Sim"/>
    <s v="Não"/>
    <s v="Não"/>
    <s v="Não"/>
    <s v="Não"/>
    <s v="Sim"/>
    <s v="Não"/>
    <s v="Não"/>
    <s v="Não"/>
    <s v="Não"/>
    <s v="Não"/>
    <s v="Não"/>
    <s v="Não"/>
    <s v="Não"/>
    <s v="Não"/>
    <s v="Não"/>
    <s v="Sim"/>
    <s v="Não"/>
    <s v="Não"/>
    <s v="Não"/>
    <s v="Não"/>
    <s v="Não"/>
    <s v="Não"/>
    <s v="Não"/>
    <s v="Não"/>
    <s v="Não"/>
    <s v="Não"/>
    <s v="Sim"/>
    <s v="Não"/>
    <s v="Não"/>
    <s v="Não"/>
    <m/>
    <m/>
    <m/>
    <m/>
    <s v="Sim"/>
    <s v="Sim, possui estudo/diagnóstico sobre o volume e localização da oferta dos serviços de média e alta complexidade no estad"/>
    <s v="Não"/>
    <s v="Não"/>
    <m/>
    <m/>
    <m/>
    <m/>
    <m/>
    <m/>
    <m/>
    <m/>
    <m/>
    <m/>
    <m/>
    <m/>
    <m/>
    <s v="Sim"/>
    <s v="Não"/>
    <s v="Não"/>
    <s v="Não"/>
    <s v="Sim"/>
    <s v="Sim"/>
    <s v="Não"/>
    <s v="Não"/>
    <s v="Não"/>
    <s v="Não"/>
    <s v="Não"/>
    <m/>
    <s v="Não"/>
    <m/>
    <s v="Não"/>
    <m/>
    <s v="Não"/>
    <m/>
    <s v="Não"/>
    <m/>
    <s v="Sim"/>
    <s v="Já pactuado na CIB"/>
    <d v="2014-09-24T00:00:00"/>
    <s v="Sim"/>
    <s v="Já pactuado na CIB"/>
    <d v="2014-09-24T00:00:00"/>
    <s v="Sim"/>
    <s v="Sim"/>
    <s v="Sim"/>
    <s v="Sim"/>
    <s v="Sim"/>
    <s v="Sim"/>
    <s v="Sim"/>
    <s v="Sim"/>
    <s v="Não"/>
    <m/>
    <m/>
    <m/>
    <s v="Não há esta unidade regionalizada no Estado"/>
    <s v="Não há esta unidade regionalizada no Estado"/>
    <s v="A maioria"/>
    <n v="0"/>
    <n v="2"/>
    <n v="4"/>
    <n v="4"/>
    <n v="0"/>
    <n v="0"/>
    <n v="0"/>
    <n v="0"/>
    <n v="0"/>
    <n v="0"/>
    <n v="0"/>
    <n v="0"/>
    <n v="0"/>
    <n v="0"/>
    <n v="0"/>
    <n v="0"/>
    <n v="0"/>
    <n v="0"/>
    <n v="0"/>
    <n v="0"/>
    <n v="3"/>
    <n v="2"/>
    <n v="0"/>
    <n v="0"/>
    <n v="0"/>
    <n v="0"/>
    <m/>
    <s v="Sim"/>
    <s v="Sim"/>
    <s v="Sim"/>
    <s v="Não"/>
    <s v="Não"/>
    <m/>
    <m/>
    <m/>
    <m/>
    <m/>
    <s v="Sim"/>
    <s v="Não"/>
    <s v="Sim"/>
    <s v="Sim"/>
    <s v="Sim"/>
    <s v="Não"/>
    <s v="Sim"/>
    <s v="Sim"/>
    <s v="Sim"/>
    <s v="Sim"/>
    <s v="Sim"/>
    <s v="Sim"/>
    <s v="Sim"/>
    <s v="Não"/>
    <s v="Sim"/>
    <s v="Sim"/>
    <s v="Sim"/>
    <s v="Sim"/>
    <s v="Sim"/>
    <s v="Sim"/>
    <s v="Sim"/>
    <s v="Sim"/>
    <s v="Sim"/>
    <s v="Não"/>
    <m/>
    <s v="Sim"/>
    <n v="4"/>
    <n v="0"/>
    <n v="4"/>
    <s v="Sim"/>
    <s v="Sim"/>
    <s v="Sim"/>
    <s v="Não"/>
    <s v="Sim"/>
    <s v="Não"/>
    <s v="Sim"/>
    <s v="Sim"/>
    <s v="Muito Frequentemente"/>
    <s v="Sim"/>
    <s v="Não"/>
    <s v="Sim"/>
    <s v="Sim"/>
    <s v="Sim"/>
    <s v="Sim"/>
    <s v="Sim"/>
    <s v="Sim"/>
    <s v="Não"/>
    <s v="Sim"/>
    <s v="Registro dos Conselhos Municipais de Assistência Social, incluindo as reuniões, deliberações, fiscalizações e processo de inscrição de entidades."/>
    <s v="Sim"/>
    <s v="Sim"/>
    <s v="Sim"/>
    <s v="Sim"/>
    <n v="4"/>
    <s v="Sim, para ambas"/>
    <s v="Não"/>
    <m/>
    <s v="Não"/>
    <m/>
    <s v="Não"/>
    <m/>
    <s v="Não"/>
    <m/>
    <n v="6"/>
    <n v="6"/>
    <n v="2"/>
    <n v="2"/>
    <n v="1"/>
    <n v="2"/>
    <n v="1"/>
    <n v="0"/>
    <n v="1"/>
    <n v="1"/>
    <n v="1"/>
    <n v="1"/>
    <s v="Sim"/>
    <s v="Não"/>
    <s v="Sim"/>
    <s v="Sim"/>
    <s v="Sim"/>
    <s v="Sim"/>
    <s v="Sim"/>
    <s v="Mensalmente"/>
    <n v="16"/>
    <n v="6"/>
    <n v="0"/>
    <s v="Não"/>
    <s v="Não"/>
    <s v="Sim"/>
    <s v="Sim"/>
    <s v="Sim"/>
    <s v="Não"/>
    <s v="Não"/>
    <s v="Não"/>
    <s v="Não"/>
    <s v="Não"/>
    <s v="Sim"/>
    <s v="Não"/>
    <s v="Não"/>
    <m/>
    <d v="2014-12-03T00:00:00"/>
    <s v="COORD."/>
    <m/>
    <s v="COORDENADORA"/>
  </r>
  <r>
    <s v="PE"/>
    <s v="PE"/>
    <x v="3"/>
    <n v="8796448"/>
    <n v="185"/>
    <s v="SECRETARIA DE DESENVOLVIMENTO SOCIAL E DIREITOS HUMANOS"/>
    <s v="Avenida"/>
    <s v="CRUZ CABUGÁ"/>
    <s v="665"/>
    <s v="0"/>
    <s v="SANTO AMARO"/>
    <s v="Ao lado da Casa da Indústria"/>
    <s v="50040-000"/>
    <s v="PE"/>
    <s v="(81) 31833000"/>
    <n v="3001"/>
    <s v="(81) 31833007"/>
    <x v="1"/>
    <s v="Não"/>
    <s v="Não"/>
    <s v="Não"/>
    <s v="Não"/>
    <s v="Sim"/>
    <s v="Não"/>
    <s v="Sim"/>
    <s v="Sim"/>
    <s v="RESSOCIALIZAÇÃO"/>
    <s v="Sim, na estrutura formal do órgão gestor"/>
    <s v="Sim, na estrutura formal do órgão gestor"/>
    <s v="Sim, de maneira informal"/>
    <s v="Não constituída"/>
    <s v="Sim, na estrutura formal do órgão gestor"/>
    <s v="Sim, na estrutura formal do órgão gestor"/>
    <s v="Sim, de maneira informal"/>
    <s v="Não constituída"/>
    <s v="Sim, na estrutura formal do órgão gestor"/>
    <s v="Não"/>
    <m/>
    <m/>
    <m/>
    <m/>
    <m/>
    <m/>
    <m/>
    <m/>
    <m/>
    <m/>
    <m/>
    <m/>
    <m/>
    <m/>
    <m/>
    <m/>
    <m/>
    <m/>
    <m/>
    <m/>
    <m/>
    <m/>
    <s v="Sim, em elaboração pela SEAS"/>
    <s v="Sim"/>
    <s v="De quatro em quatro anos"/>
    <n v="2012"/>
    <s v="Sim"/>
    <s v="Não"/>
    <s v="Não"/>
    <s v="Sim"/>
    <s v="Não"/>
    <s v="Sim"/>
    <s v="Não"/>
    <s v="Não"/>
    <m/>
    <s v="Sim, para a maioria dos servidores"/>
    <s v="Centralizado no governo"/>
    <m/>
    <n v="2013"/>
    <n v="20"/>
    <n v="44"/>
    <n v="72"/>
    <n v="136"/>
    <n v="0"/>
    <n v="0"/>
    <n v="0"/>
    <n v="0"/>
    <n v="34"/>
    <n v="84"/>
    <n v="117"/>
    <n v="235"/>
    <n v="0"/>
    <n v="20"/>
    <n v="32"/>
    <n v="52"/>
    <n v="54"/>
    <n v="148"/>
    <n v="221"/>
    <n v="423"/>
    <n v="29"/>
    <n v="53"/>
    <n v="545"/>
    <n v="627"/>
    <n v="0"/>
    <n v="0"/>
    <n v="0"/>
    <n v="0"/>
    <n v="91"/>
    <n v="105"/>
    <n v="168"/>
    <n v="364"/>
    <n v="0"/>
    <n v="183"/>
    <n v="305"/>
    <n v="488"/>
    <n v="120"/>
    <n v="341"/>
    <n v="1018"/>
    <n v="1479"/>
    <n v="135"/>
    <n v="151"/>
    <n v="37"/>
    <n v="59"/>
    <n v="0"/>
    <n v="0"/>
    <n v="10"/>
    <n v="0"/>
    <n v="26"/>
    <n v="38"/>
    <n v="16"/>
    <n v="0"/>
    <n v="1"/>
    <n v="0"/>
    <n v="0"/>
    <n v="60"/>
    <n v="5"/>
    <n v="0"/>
    <s v="Não"/>
    <m/>
    <m/>
    <m/>
    <m/>
    <s v="Não"/>
    <m/>
    <m/>
    <m/>
    <m/>
    <s v="Sim"/>
    <n v="2014"/>
    <d v="2014-02-01T00:00:00"/>
    <s v="Sim"/>
    <n v="288"/>
    <s v="Sim"/>
    <s v="Não"/>
    <s v="Sim"/>
    <n v="53"/>
    <s v="Sim"/>
    <s v="Não"/>
    <s v="Sim"/>
    <n v="1500"/>
    <s v="Sim"/>
    <s v="Não"/>
    <s v="Sim"/>
    <n v="220"/>
    <s v="Sim"/>
    <s v="Não"/>
    <s v="Não"/>
    <s v="Sim"/>
    <s v="Sim"/>
    <s v="Não"/>
    <s v="Sim"/>
    <s v="Não"/>
    <s v="RENOVAÇÃO DAS EQUIPES MUNICIPAIS E CONSTATAÇÃO DE FUNCIONAMENTO EM DESACORDO COM PREVISTO NA LEGISLAÇÃO DO SUAS"/>
    <s v="Sim"/>
    <s v="Não"/>
    <s v="Sim"/>
    <s v="Sim"/>
    <s v="Sim"/>
    <s v="Sim"/>
    <s v="Sim"/>
    <s v="REALIZAÇÃO DE ENCONTROS ESTADUAIS E REGIONAIS E ESPECÍFICOS COM OS TEMAS MAIS VARIADOS"/>
    <n v="185"/>
    <s v="Raramente"/>
    <s v="Frequentemente"/>
    <s v="Raramente"/>
    <s v="Frequentemente"/>
    <s v="Frequentemente"/>
    <s v="Frequentemente"/>
    <s v="Raramente"/>
    <s v="Frequentemente"/>
    <s v="Muito Frequentemente"/>
    <s v="Raramente"/>
    <s v="Frequentemente"/>
    <s v="Frequentemente"/>
    <s v="Muito Frequentemente"/>
    <s v="Muito Frequentemente"/>
    <s v="Muito Frequentemente"/>
    <s v="Raramente"/>
    <s v="Frequentemente"/>
    <s v="Frequentemente"/>
    <s v="Muito Frequentemente"/>
    <s v="Frequentemente"/>
    <s v="Frequentemente"/>
    <s v="Frequentemente"/>
    <s v="Raramente"/>
    <s v="Sim, como matriz"/>
    <s v="Sim"/>
    <n v="4"/>
    <n v="7"/>
    <n v="11"/>
    <s v="Não"/>
    <s v="Não"/>
    <s v="Sim"/>
    <s v="Não"/>
    <s v="Não"/>
    <s v="Não"/>
    <s v="Não"/>
    <s v="Sim, a totalidade dos recursos próprios é registrada no FEAS"/>
    <s v="O Secretário(a) Estadual da Assistência Social"/>
    <s v="Não"/>
    <s v="Não"/>
    <s v="Sim"/>
    <s v="Sim"/>
    <s v="Sim"/>
    <s v="Sim"/>
    <s v="Sim"/>
    <s v="Não"/>
    <s v="Não"/>
    <s v="Não"/>
    <s v="Sim"/>
    <s v="Sim"/>
    <s v="Sim"/>
    <s v="Não"/>
    <s v="Não"/>
    <s v="Sim"/>
    <s v="Não"/>
    <s v="Não"/>
    <s v="Não"/>
    <s v="Não"/>
    <s v="Não"/>
    <s v="Sim"/>
    <s v="Não"/>
    <s v="Não"/>
    <s v="Não"/>
    <m/>
    <s v="Semestralmente"/>
    <s v="Sim, fundo-a-fundo"/>
    <s v="Sim"/>
    <s v="O cofinanciamento é realizado por serviço socioassisentencial (PAIF, PAEFI, entre outros)"/>
    <m/>
    <s v="Sim"/>
    <s v="Mensalmente"/>
    <s v="Sim"/>
    <s v="Não"/>
    <s v="Sim"/>
    <s v="Não"/>
    <s v="Não"/>
    <s v="Sim"/>
    <s v="Não"/>
    <n v="183"/>
    <n v="183"/>
    <n v="0"/>
    <n v="183"/>
    <n v="183"/>
    <n v="0"/>
    <n v="0"/>
    <n v="0"/>
    <n v="0"/>
    <n v="1"/>
    <n v="1"/>
    <n v="0"/>
    <n v="0"/>
    <n v="0"/>
    <n v="0"/>
    <n v="0"/>
    <n v="0"/>
    <n v="0"/>
    <n v="0"/>
    <n v="0"/>
    <n v="0"/>
    <n v="0"/>
    <n v="0"/>
    <n v="0"/>
    <s v="Sim"/>
    <s v="Sim, para todos eles"/>
    <s v="Sim"/>
    <s v="Sim"/>
    <s v="Não"/>
    <s v="Não"/>
    <s v="Não"/>
    <s v="Não"/>
    <s v="Sim"/>
    <s v="Não"/>
    <s v="Não"/>
    <s v="Não"/>
    <s v="Não"/>
    <s v="Sim"/>
    <s v="Não"/>
    <s v="Não"/>
    <s v="Não"/>
    <s v="Não"/>
    <s v="Sim"/>
    <s v="Não"/>
    <s v="Não"/>
    <s v="Não"/>
    <s v="Não"/>
    <s v="Não"/>
    <s v="Não"/>
    <s v="Não"/>
    <s v="Não"/>
    <s v="Não"/>
    <s v="Sim"/>
    <s v="Não"/>
    <s v="Não"/>
    <s v="Não"/>
    <s v="Sim"/>
    <s v="Sim"/>
    <s v="Não"/>
    <s v="Não"/>
    <s v="Não"/>
    <s v="Não"/>
    <s v="Não"/>
    <s v="Não"/>
    <s v="Não"/>
    <s v="Não"/>
    <s v="Não"/>
    <s v="Não"/>
    <s v="Não"/>
    <s v="Não"/>
    <s v="Não"/>
    <s v="Não"/>
    <s v="Não"/>
    <s v="Não"/>
    <s v="Não"/>
    <s v="Não"/>
    <s v="Não"/>
    <s v="Não"/>
    <s v="Não"/>
    <s v="Não"/>
    <s v="Não"/>
    <s v="Não"/>
    <s v="Não"/>
    <s v="Não"/>
    <s v="Não"/>
    <s v="Não"/>
    <s v="Não"/>
    <s v="Sim"/>
    <s v="Não"/>
    <s v="Não"/>
    <s v="Não"/>
    <s v="Não"/>
    <s v="Não"/>
    <s v="Não"/>
    <s v="Não"/>
    <s v="Não"/>
    <s v="Não"/>
    <s v="Não"/>
    <s v="Não"/>
    <s v="Sim"/>
    <s v="Não"/>
    <s v="Sim"/>
    <n v="85"/>
    <n v="54"/>
    <n v="14"/>
    <n v="17"/>
    <s v="Sim"/>
    <s v="Sim, possui estudo/diagnóstico sobre o volume e localização da oferta dos serviços de média e alta complexidade no estad"/>
    <s v="Sim"/>
    <s v="Sim"/>
    <s v="Sim"/>
    <s v="Sim"/>
    <s v="Sim"/>
    <s v="Não"/>
    <s v="Sim"/>
    <s v="Sim"/>
    <n v="13"/>
    <s v="Não"/>
    <m/>
    <s v="Não"/>
    <m/>
    <s v="Não"/>
    <m/>
    <s v="Sim"/>
    <s v="Sim"/>
    <s v="Não"/>
    <s v="Não"/>
    <s v="Não"/>
    <s v="Não"/>
    <s v="Não"/>
    <s v="Não"/>
    <s v="Não"/>
    <s v="Não"/>
    <s v="Sim"/>
    <n v="6"/>
    <s v="Não"/>
    <m/>
    <s v="Não"/>
    <m/>
    <s v="Não"/>
    <m/>
    <s v="Não"/>
    <m/>
    <s v="Sim"/>
    <s v="Não foi levado a CIB"/>
    <m/>
    <s v="Não"/>
    <m/>
    <m/>
    <s v="Sim"/>
    <s v="Sim"/>
    <s v="Sim"/>
    <s v="Sim"/>
    <s v="Não"/>
    <s v="Sim"/>
    <s v="Sim"/>
    <s v="Sim"/>
    <s v="Sim"/>
    <s v="EQUIPAMENTOS SOCIOASSISTENCIAIS EXISTENTES E DISPONÍVEIS"/>
    <s v="Nenhum"/>
    <s v="Não há esta unidade regionalizada no Estado"/>
    <s v="A maioria"/>
    <s v="Não há esta unidade regionalizada no Estado"/>
    <s v="Metade"/>
    <n v="13"/>
    <n v="0"/>
    <n v="0"/>
    <n v="0"/>
    <n v="0"/>
    <n v="0"/>
    <n v="0"/>
    <n v="0"/>
    <n v="0"/>
    <n v="0"/>
    <n v="0"/>
    <n v="0"/>
    <n v="0"/>
    <n v="0"/>
    <n v="0"/>
    <n v="0"/>
    <n v="0"/>
    <n v="0"/>
    <n v="0"/>
    <n v="0"/>
    <n v="0"/>
    <n v="0"/>
    <n v="0"/>
    <n v="0"/>
    <n v="0"/>
    <n v="0"/>
    <s v="A QUANTIDADE DE MUNICÍPIOS QUE TERÃO COFINANCIAMENTO ESTADUAL PARA CREAS AINDA NÃO ESTÁ DEFINIDO"/>
    <s v="Não"/>
    <m/>
    <m/>
    <m/>
    <s v="Não"/>
    <m/>
    <m/>
    <m/>
    <m/>
    <m/>
    <s v="Sim"/>
    <s v="Sim"/>
    <s v="Sim"/>
    <s v="Sim"/>
    <s v="Sim"/>
    <s v="Não"/>
    <s v="Sim"/>
    <s v="Sim"/>
    <s v="Sim"/>
    <s v="Sim"/>
    <s v="Sim"/>
    <s v="Não"/>
    <s v="Não"/>
    <s v="Sim"/>
    <s v="Sim"/>
    <s v="Sim"/>
    <s v="Sim"/>
    <s v="Sim"/>
    <s v="Sim"/>
    <s v="Sim"/>
    <s v="Não"/>
    <s v="Sim"/>
    <s v="Sim"/>
    <s v="Sim"/>
    <s v="Proposta técnica da expansão qualificada da oferta regionalizada, apoio e orientação aos municípios sobre o ID CRAS e construção do catálogo de indicadores que irá subsidiar na redifinição do plano estadual de apoio técnico aos Municípios."/>
    <s v="Sim"/>
    <n v="21"/>
    <n v="2"/>
    <n v="23"/>
    <s v="Sim"/>
    <s v="Não"/>
    <s v="Sim"/>
    <s v="Sim"/>
    <s v="Sim"/>
    <s v="Sim"/>
    <s v="Sim"/>
    <s v="Sim"/>
    <s v="Muito Frequentemente"/>
    <s v="Não"/>
    <m/>
    <m/>
    <m/>
    <m/>
    <m/>
    <m/>
    <m/>
    <m/>
    <m/>
    <m/>
    <s v="Sim"/>
    <s v="Sim"/>
    <s v="Sim"/>
    <s v="Sim"/>
    <n v="6"/>
    <s v="Sim, para ambas"/>
    <s v="Sim"/>
    <n v="18"/>
    <s v="Não"/>
    <m/>
    <s v="Sim"/>
    <n v="281"/>
    <s v="Não"/>
    <m/>
    <n v="6"/>
    <n v="6"/>
    <n v="2"/>
    <n v="2"/>
    <n v="1"/>
    <n v="1"/>
    <n v="1"/>
    <n v="1"/>
    <n v="1"/>
    <n v="1"/>
    <n v="1"/>
    <n v="1"/>
    <s v="Sim"/>
    <s v="Sim"/>
    <s v="Sim"/>
    <s v="Sim"/>
    <s v="Sim"/>
    <s v="Sim"/>
    <s v="Não"/>
    <s v="Bimestralmente"/>
    <n v="6"/>
    <n v="4"/>
    <n v="0"/>
    <s v="Não"/>
    <s v="Não"/>
    <s v="Não"/>
    <s v="Não"/>
    <s v="Sim"/>
    <s v="Não"/>
    <s v="Sim"/>
    <s v="Não"/>
    <s v="Não"/>
    <s v="Sim"/>
    <s v="Sim"/>
    <s v="Sim"/>
    <s v="Sim"/>
    <s v="Termo de Referência do Programa Nacional de Capacitação Permanenteo SUAS -  CAPACITASUAS 2015"/>
    <d v="2014-12-01T00:00:00"/>
    <s v="GERENTE"/>
    <m/>
    <s v="COORDENADORA DE VIGILÂNCIA SOCIOASSISTENCIAL DO ESTADO"/>
  </r>
  <r>
    <s v="BA"/>
    <s v="BA"/>
    <x v="3"/>
    <n v="14016906"/>
    <n v="417"/>
    <s v="SECRETARIA DE DESENVOLVIMENTO SOCIAL E COMBATE À POBREZA"/>
    <s v="Avenida"/>
    <s v="AVENIDA LUIS VIANA FILHO"/>
    <s v="390"/>
    <m/>
    <s v="CAB"/>
    <s v="No prédio da Governadoria"/>
    <s v="40301-155"/>
    <s v="BA"/>
    <s v="(71) 31156577"/>
    <m/>
    <s v="-71"/>
    <x v="1"/>
    <s v="Não"/>
    <s v="Não"/>
    <s v="Não"/>
    <s v="Não"/>
    <s v="Não"/>
    <s v="Não"/>
    <s v="Não"/>
    <s v="Sim"/>
    <s v="Secretaria de Desenvolvimento Social e Combate à Pobreza"/>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Não"/>
    <m/>
    <m/>
    <m/>
    <m/>
    <m/>
    <m/>
    <m/>
    <m/>
    <m/>
    <m/>
    <m/>
    <m/>
    <m/>
    <m/>
    <m/>
    <m/>
    <m/>
    <m/>
    <m/>
    <m/>
    <m/>
    <m/>
    <s v="Sim, em processo de validação e debate pela SEAS"/>
    <s v="Não"/>
    <m/>
    <m/>
    <m/>
    <m/>
    <m/>
    <m/>
    <m/>
    <m/>
    <m/>
    <s v="Não"/>
    <m/>
    <s v="Não"/>
    <m/>
    <m/>
    <m/>
    <n v="2"/>
    <n v="24"/>
    <n v="34"/>
    <n v="60"/>
    <n v="0"/>
    <n v="0"/>
    <n v="0"/>
    <n v="0"/>
    <n v="0"/>
    <n v="7"/>
    <n v="29"/>
    <n v="36"/>
    <n v="0"/>
    <n v="1"/>
    <n v="12"/>
    <n v="13"/>
    <n v="2"/>
    <n v="32"/>
    <n v="75"/>
    <n v="109"/>
    <n v="5"/>
    <n v="34"/>
    <n v="34"/>
    <n v="73"/>
    <n v="0"/>
    <n v="0"/>
    <n v="0"/>
    <n v="0"/>
    <n v="0"/>
    <n v="7"/>
    <n v="33"/>
    <n v="40"/>
    <n v="0"/>
    <n v="1"/>
    <n v="12"/>
    <n v="13"/>
    <n v="5"/>
    <n v="42"/>
    <n v="79"/>
    <n v="126"/>
    <n v="25"/>
    <n v="8"/>
    <n v="16"/>
    <n v="2"/>
    <n v="0"/>
    <n v="0"/>
    <n v="7"/>
    <n v="0"/>
    <n v="4"/>
    <n v="6"/>
    <n v="2"/>
    <n v="0"/>
    <n v="1"/>
    <n v="5"/>
    <n v="0"/>
    <n v="31"/>
    <n v="1"/>
    <n v="5"/>
    <s v="Não"/>
    <m/>
    <m/>
    <m/>
    <m/>
    <s v="Não"/>
    <m/>
    <m/>
    <m/>
    <m/>
    <s v="Sim"/>
    <n v="2012"/>
    <d v="2012-05-10T00:00:00"/>
    <s v="Sim"/>
    <n v="47"/>
    <s v="Sim"/>
    <s v="Não"/>
    <s v="Não"/>
    <m/>
    <m/>
    <m/>
    <s v="Sim"/>
    <n v="40"/>
    <s v="Sim"/>
    <s v="Não"/>
    <s v="Sim"/>
    <n v="113"/>
    <s v="Sim"/>
    <s v="Não"/>
    <s v="Sim"/>
    <s v="Sim"/>
    <s v="Sim"/>
    <s v="Sim"/>
    <s v="Não"/>
    <s v="Não"/>
    <m/>
    <s v="Sim"/>
    <s v="Sim"/>
    <s v="Sim"/>
    <s v="Sim"/>
    <s v="Sim"/>
    <s v="Sim"/>
    <s v="Não"/>
    <m/>
    <n v="119"/>
    <s v="Frequentemente"/>
    <s v="Raramente"/>
    <s v="Raramente"/>
    <s v="Muito Frequentemente"/>
    <s v="Muito Frequentemente"/>
    <s v="Muito Frequentemente"/>
    <s v="Muito Frequentemente"/>
    <s v="Muito Frequentemente"/>
    <s v="Muito Frequentemente"/>
    <s v="Muito Frequentemente"/>
    <s v="Muito Frequentemente"/>
    <s v="Muito Frequentemente"/>
    <s v="Muito Frequentemente"/>
    <s v="Muito Frequentemente"/>
    <s v="Muito Frequentemente"/>
    <s v="Frequentemente"/>
    <s v="Frequentemente"/>
    <s v="Muito Frequentemente"/>
    <s v="Frequentemente"/>
    <s v="Frequentemente"/>
    <s v="Frequentemente"/>
    <s v="Frequentemente"/>
    <s v="Frequentemente"/>
    <s v="Sim, como matriz"/>
    <s v="Sim"/>
    <n v="10"/>
    <n v="1"/>
    <n v="11"/>
    <s v="Não"/>
    <s v="Sim"/>
    <s v="Não"/>
    <s v="Não"/>
    <s v="Não"/>
    <s v="Não"/>
    <s v="Não"/>
    <s v="Sim, a totalidade dos recursos próprios é registrada no FEAS"/>
    <s v="O Secretário(a) Estadual da Assistência Social"/>
    <s v="Não"/>
    <s v="Sim"/>
    <s v="Sim"/>
    <s v="Sim"/>
    <s v="Sim"/>
    <s v="Sim"/>
    <s v="Sim"/>
    <s v="Sim"/>
    <s v="Não"/>
    <s v="Sim"/>
    <s v="Sim"/>
    <s v="Sim"/>
    <s v="Sim"/>
    <s v="Sim"/>
    <s v="Não"/>
    <s v="Sim"/>
    <s v="Não"/>
    <s v="Não"/>
    <s v="Não"/>
    <s v="Não"/>
    <s v="Não"/>
    <s v="Não"/>
    <s v="Não"/>
    <s v="Sim"/>
    <s v="Não"/>
    <m/>
    <s v="Semestralmente"/>
    <s v="Sim, fundo-a-fundo"/>
    <s v="Sim"/>
    <s v="O cofinanciamento é realizado por serviço socioassisentencial (PAIF, PAEFI, entre outros)"/>
    <m/>
    <s v="Sim"/>
    <s v="Trimestralmente"/>
    <s v="Sim"/>
    <s v="Sim"/>
    <s v="Sim"/>
    <s v="Sim"/>
    <s v="Não"/>
    <s v="Sim"/>
    <s v="Não"/>
    <n v="417"/>
    <n v="417"/>
    <n v="0"/>
    <n v="417"/>
    <n v="417"/>
    <n v="0"/>
    <n v="194"/>
    <n v="194"/>
    <n v="0"/>
    <n v="95"/>
    <n v="95"/>
    <n v="0"/>
    <n v="417"/>
    <n v="417"/>
    <n v="0"/>
    <n v="217"/>
    <n v="217"/>
    <n v="0"/>
    <n v="200"/>
    <n v="200"/>
    <n v="0"/>
    <n v="0"/>
    <n v="0"/>
    <n v="0"/>
    <s v="Não"/>
    <m/>
    <s v="Sim"/>
    <s v="Não"/>
    <s v="Não"/>
    <s v="Não"/>
    <s v="Não"/>
    <s v="Não"/>
    <s v="Não"/>
    <s v="Não"/>
    <s v="Não"/>
    <s v="Não"/>
    <s v="Não"/>
    <s v="Não"/>
    <s v="Não"/>
    <s v="Não"/>
    <s v="Não"/>
    <s v="Não"/>
    <s v="Não"/>
    <s v="Não"/>
    <s v="Não"/>
    <s v="Não"/>
    <s v="Sim"/>
    <s v="Não"/>
    <s v="Sim"/>
    <s v="Não"/>
    <s v="Não"/>
    <s v="Sim"/>
    <s v="Sim"/>
    <s v="Não"/>
    <s v="Não"/>
    <s v="Não"/>
    <s v="Não"/>
    <s v="Não"/>
    <s v="Não"/>
    <s v="Não"/>
    <s v="Não"/>
    <s v="Não"/>
    <s v="Não"/>
    <s v="Não"/>
    <s v="Não"/>
    <s v="Não"/>
    <s v="Sim"/>
    <s v="Sim"/>
    <s v="Não"/>
    <s v="Não"/>
    <s v="Não"/>
    <s v="Não"/>
    <s v="Sim"/>
    <s v="Não"/>
    <s v="Não"/>
    <s v="Não"/>
    <s v="Não"/>
    <s v="Sim"/>
    <s v="Não"/>
    <s v="Não"/>
    <s v="Não"/>
    <s v="Não"/>
    <s v="Não"/>
    <s v="Não"/>
    <s v="Não"/>
    <s v="Não"/>
    <s v="Não"/>
    <s v="Não"/>
    <s v="Não"/>
    <s v="Não"/>
    <s v="Não"/>
    <s v="Não"/>
    <s v="Sim"/>
    <s v="Não"/>
    <s v="Não"/>
    <s v="Não"/>
    <s v="Não"/>
    <s v="Não"/>
    <s v="Não"/>
    <s v="Sim"/>
    <s v="Sim"/>
    <s v="Sim"/>
    <n v="13"/>
    <n v="4"/>
    <n v="4"/>
    <n v="5"/>
    <s v="Sim"/>
    <s v="Sim, possui estudo/diagnóstico sobre o volume e localização da oferta dos serviços de média e alta complexidade no estad"/>
    <s v="Não"/>
    <s v="Sim"/>
    <s v="Sim"/>
    <s v="Não"/>
    <s v="Não"/>
    <s v="Não"/>
    <s v="Não"/>
    <s v="Não"/>
    <m/>
    <s v="Sim"/>
    <n v="1"/>
    <s v="Não"/>
    <m/>
    <s v="Não"/>
    <m/>
    <s v="Não"/>
    <m/>
    <m/>
    <m/>
    <m/>
    <m/>
    <m/>
    <m/>
    <m/>
    <m/>
    <m/>
    <m/>
    <m/>
    <m/>
    <m/>
    <m/>
    <m/>
    <m/>
    <m/>
    <m/>
    <s v="Sim"/>
    <s v="Em discussão pela CIB"/>
    <m/>
    <s v="Sim"/>
    <s v="Não foi levado a CIB"/>
    <m/>
    <s v="Não"/>
    <s v="Sim"/>
    <s v="Sim"/>
    <s v="Não"/>
    <s v="Sim"/>
    <s v="Não"/>
    <s v="Não"/>
    <s v="Sim"/>
    <s v="Não"/>
    <m/>
    <s v="Todos"/>
    <s v="Não há esta unidade regionalizada no Estado"/>
    <m/>
    <m/>
    <m/>
    <n v="0"/>
    <n v="0"/>
    <n v="12"/>
    <n v="12"/>
    <n v="0"/>
    <n v="0"/>
    <n v="0"/>
    <n v="0"/>
    <n v="0"/>
    <n v="0"/>
    <n v="0"/>
    <n v="0"/>
    <n v="0"/>
    <n v="0"/>
    <n v="0"/>
    <n v="0"/>
    <n v="0"/>
    <n v="0"/>
    <n v="0"/>
    <n v="0"/>
    <n v="0"/>
    <n v="0"/>
    <n v="0"/>
    <n v="0"/>
    <n v="0"/>
    <n v="0"/>
    <m/>
    <s v="Não"/>
    <m/>
    <m/>
    <m/>
    <s v="Sim"/>
    <s v="Sim"/>
    <s v="Sim"/>
    <s v="Sim"/>
    <s v="Não"/>
    <m/>
    <s v="Sim"/>
    <s v="Sim"/>
    <s v="Sim"/>
    <s v="Sim"/>
    <s v="Sim"/>
    <s v="Sim"/>
    <s v="Sim"/>
    <s v="Sim"/>
    <s v="Sim"/>
    <s v="Sim"/>
    <s v="Sim"/>
    <s v="Sim"/>
    <s v="Não"/>
    <s v="Não"/>
    <s v="Sim"/>
    <s v="Sim"/>
    <s v="Sim"/>
    <s v="Sim"/>
    <s v="Sim"/>
    <s v="Sim"/>
    <s v="Não"/>
    <s v="Sim"/>
    <s v="Sim"/>
    <s v="Não"/>
    <m/>
    <s v="Sim"/>
    <n v="4"/>
    <n v="1"/>
    <n v="5"/>
    <s v="Sim"/>
    <s v="Sim"/>
    <s v="Sim"/>
    <s v="Não"/>
    <s v="Sim"/>
    <s v="Não"/>
    <s v="Sim"/>
    <s v="Sim"/>
    <s v="Frequentemente"/>
    <s v="Não"/>
    <m/>
    <m/>
    <m/>
    <m/>
    <m/>
    <m/>
    <m/>
    <m/>
    <m/>
    <m/>
    <s v="Sim"/>
    <s v="Sim"/>
    <s v="Sim"/>
    <s v="Sim"/>
    <n v="7"/>
    <s v="Sim, para ambas"/>
    <s v="Não"/>
    <m/>
    <s v="Não"/>
    <m/>
    <s v="Sim"/>
    <n v="82"/>
    <s v="Não"/>
    <m/>
    <n v="6"/>
    <n v="6"/>
    <n v="2"/>
    <n v="2"/>
    <n v="1"/>
    <n v="1"/>
    <n v="1"/>
    <n v="1"/>
    <n v="1"/>
    <n v="1"/>
    <n v="1"/>
    <n v="1"/>
    <s v="Não"/>
    <m/>
    <s v="Sim"/>
    <s v="Sim"/>
    <s v="Sim"/>
    <s v="Sim"/>
    <s v="Não"/>
    <s v="Bimestralmente"/>
    <n v="6"/>
    <n v="6"/>
    <n v="0"/>
    <s v="Sim"/>
    <s v="Sim"/>
    <s v="Sim"/>
    <s v="Sim"/>
    <s v="Não"/>
    <s v="Sim"/>
    <s v="Não"/>
    <s v="Não"/>
    <s v="Não"/>
    <s v="Não"/>
    <s v="Não"/>
    <s v="Sim"/>
    <s v="Não"/>
    <m/>
    <d v="2014-11-24T00:00:00"/>
    <s v="Coordenado"/>
    <s v="Sim"/>
    <m/>
  </r>
  <r>
    <s v="CE"/>
    <s v="CE"/>
    <x v="3"/>
    <n v="8452381"/>
    <n v="184"/>
    <s v="SECRETARIA DO TRABALHO E DESENVOLVIMENTO SOCIAL"/>
    <s v="Rua"/>
    <s v="SORIANO ALBUQUERQUE"/>
    <s v="230"/>
    <m/>
    <s v="Joaquim Távora"/>
    <s v="PRÉDIO DA ANTIGA L.B.A."/>
    <s v="60130-160"/>
    <s v="CE"/>
    <s v="(85) 31014597"/>
    <n v="2121"/>
    <s v="(85) 31012121"/>
    <x v="1"/>
    <s v="Não"/>
    <s v="Não"/>
    <s v="Não"/>
    <s v="Não"/>
    <s v="Sim"/>
    <s v="Sim"/>
    <s v="Não"/>
    <s v="Sim"/>
    <s v="MSE restritiva e protetiva de liberdade,para adolescentes em conflito com a lei."/>
    <s v="Sim, na estrutura formal do órgão gestor"/>
    <s v="Sim, na estrutura formal do órgão gestor"/>
    <s v="Sim, na estrutura formal do órgão gestor"/>
    <s v="Sim, na estrutura formal do órgão gestor"/>
    <s v="Sim, na estrutura formal do órgão gestor"/>
    <s v="Sim, na estrutura formal do órgão gestor"/>
    <s v="Sim, de maneira informal"/>
    <s v="Sim, de maneira informal"/>
    <s v="Sim, na estrutura formal do órgão gestor"/>
    <s v="Não"/>
    <m/>
    <m/>
    <m/>
    <m/>
    <m/>
    <m/>
    <m/>
    <m/>
    <m/>
    <m/>
    <m/>
    <m/>
    <m/>
    <m/>
    <m/>
    <m/>
    <m/>
    <m/>
    <m/>
    <m/>
    <m/>
    <m/>
    <s v="Sim, em elaboração pela SEAS"/>
    <s v="Sim"/>
    <s v="Anualmente"/>
    <n v="2014"/>
    <s v="Sim"/>
    <s v="Sim"/>
    <s v="Sim"/>
    <s v="Sim"/>
    <s v="Sim"/>
    <s v="Não"/>
    <s v="Sim"/>
    <s v="Não"/>
    <m/>
    <s v="Sim, para a totalidade dos servidores"/>
    <s v="Do próprio órgão gestor da Assistência Social"/>
    <m/>
    <n v="1993"/>
    <n v="77"/>
    <n v="204"/>
    <n v="91"/>
    <n v="372"/>
    <n v="130"/>
    <n v="321"/>
    <n v="80"/>
    <n v="531"/>
    <n v="0"/>
    <n v="5"/>
    <n v="17"/>
    <n v="22"/>
    <n v="0"/>
    <n v="0"/>
    <n v="0"/>
    <n v="0"/>
    <n v="207"/>
    <n v="530"/>
    <n v="188"/>
    <n v="925"/>
    <n v="198"/>
    <n v="220"/>
    <n v="133"/>
    <n v="551"/>
    <n v="279"/>
    <n v="840"/>
    <n v="186"/>
    <n v="1305"/>
    <n v="0"/>
    <n v="6"/>
    <n v="28"/>
    <n v="34"/>
    <n v="0"/>
    <n v="0"/>
    <n v="0"/>
    <n v="0"/>
    <n v="477"/>
    <n v="1066"/>
    <n v="347"/>
    <n v="1890"/>
    <n v="88"/>
    <n v="17"/>
    <n v="77"/>
    <n v="44"/>
    <n v="0"/>
    <n v="0"/>
    <n v="28"/>
    <n v="10"/>
    <n v="9"/>
    <n v="26"/>
    <n v="19"/>
    <n v="15"/>
    <n v="2"/>
    <n v="103"/>
    <n v="461"/>
    <n v="293"/>
    <n v="121"/>
    <n v="88"/>
    <s v="Não"/>
    <m/>
    <m/>
    <m/>
    <m/>
    <s v="Não"/>
    <m/>
    <m/>
    <m/>
    <m/>
    <s v="Sim"/>
    <n v="2013"/>
    <d v="2013-03-28T00:00:00"/>
    <s v="Sim"/>
    <n v="90"/>
    <s v="Sim"/>
    <s v="Não"/>
    <s v="Sim"/>
    <n v="10"/>
    <s v="Não"/>
    <s v="Sim"/>
    <s v="Sim"/>
    <n v="7457"/>
    <s v="Sim"/>
    <s v="Sim"/>
    <s v="Não"/>
    <m/>
    <m/>
    <m/>
    <s v="Sim"/>
    <s v="Sim"/>
    <s v="Sim"/>
    <s v="Sim"/>
    <s v="Não"/>
    <s v="Não"/>
    <m/>
    <s v="Sim"/>
    <s v="Sim"/>
    <s v="Sim"/>
    <s v="Não"/>
    <s v="Sim"/>
    <s v="Sim"/>
    <s v="Não"/>
    <m/>
    <n v="184"/>
    <s v="Frequentemente"/>
    <s v="Frequentemente"/>
    <s v="Frequentemente"/>
    <s v="Muito Frequentemente"/>
    <s v="Frequentemente"/>
    <s v="Frequentemente"/>
    <s v="Muito Frequentemente"/>
    <s v="Muito Frequentemente"/>
    <s v="Muito Frequentemente"/>
    <s v="Frequentemente"/>
    <s v="Frequentemente"/>
    <s v="Frequentemente"/>
    <s v="Frequentemente"/>
    <s v="Muito Frequentemente"/>
    <s v="Muito Frequentemente"/>
    <s v="Frequentemente"/>
    <s v="Frequentemente"/>
    <s v="Frequentemente"/>
    <s v="Muito Frequentemente"/>
    <s v="Frequentemente"/>
    <s v="Muito Frequentemente"/>
    <s v="Frequentemente"/>
    <s v="Frequentemente"/>
    <s v="Sim, como matriz"/>
    <s v="Sim"/>
    <n v="0"/>
    <n v="0"/>
    <n v="0"/>
    <s v="Não"/>
    <s v="Não"/>
    <s v="Sim"/>
    <s v="Não"/>
    <s v="Não"/>
    <s v="Não"/>
    <s v="Não"/>
    <s v="Sim, a maior parte dos recursos próprios é registrada no FEAS"/>
    <s v="O Secretário(a) Estadual da Assistência Social"/>
    <s v="Não"/>
    <s v="Sim"/>
    <s v="Sim"/>
    <s v="Sim"/>
    <s v="Não"/>
    <s v="Sim"/>
    <s v="Sim"/>
    <s v="Sim"/>
    <s v="Não"/>
    <s v="Sim"/>
    <s v="Sim"/>
    <s v="Sim"/>
    <s v="Sim"/>
    <s v="Sim"/>
    <s v="Não"/>
    <s v="Sim"/>
    <s v="Sim"/>
    <s v="Não"/>
    <s v="Não"/>
    <s v="Não"/>
    <s v="Não"/>
    <s v="Não"/>
    <s v="Não"/>
    <s v="Não"/>
    <s v="Sim"/>
    <s v="Não Abertura de conta corrente dos municípios para cofinanciamento, nos mesmos moldes da esfera federal."/>
    <s v="Mensalmente"/>
    <s v="Sim, fundo-a-fundo"/>
    <s v="Sim"/>
    <s v="O cofinanciamento é realizado por serviço socioassisentencial (PAIF, PAEFI, entre outros)"/>
    <m/>
    <s v="Sim"/>
    <s v="Mensalmente"/>
    <s v="Sim"/>
    <s v="Sim"/>
    <s v="Não"/>
    <s v="Sim"/>
    <s v="Não"/>
    <s v="Não"/>
    <s v="Sim, houve repasse de recursos aos municípios para construção e/ou reforma de unidades da assistência social"/>
    <n v="162"/>
    <n v="162"/>
    <n v="0"/>
    <n v="159"/>
    <n v="159"/>
    <n v="0"/>
    <n v="39"/>
    <n v="39"/>
    <n v="0"/>
    <n v="0"/>
    <n v="0"/>
    <n v="0"/>
    <n v="162"/>
    <n v="162"/>
    <n v="0"/>
    <n v="162"/>
    <n v="162"/>
    <n v="0"/>
    <n v="162"/>
    <n v="162"/>
    <n v="0"/>
    <n v="0"/>
    <n v="0"/>
    <n v="0"/>
    <s v="Sim"/>
    <s v="Sim, para alguns deles"/>
    <s v="Sim"/>
    <s v="Sim"/>
    <s v="Sim"/>
    <s v="Sim"/>
    <s v="Sim"/>
    <s v="Sim"/>
    <s v="Sim"/>
    <s v="Sim"/>
    <s v="Sim"/>
    <s v="Sim"/>
    <s v="Sim"/>
    <s v="Não"/>
    <s v="Não"/>
    <s v="Não"/>
    <s v="Não"/>
    <s v="Não"/>
    <s v="Não"/>
    <s v="Não"/>
    <s v="Não"/>
    <s v="Não"/>
    <s v="Não"/>
    <s v="Sim"/>
    <s v="Sim"/>
    <s v="Não"/>
    <s v="Sim"/>
    <s v="Não"/>
    <s v="Sim"/>
    <s v="Não"/>
    <s v="Não"/>
    <s v="Não"/>
    <s v="Não"/>
    <s v="Sim"/>
    <s v="Não"/>
    <s v="Não"/>
    <s v="Não"/>
    <s v="Não"/>
    <s v="Sim"/>
    <s v="Não"/>
    <s v="Não"/>
    <s v="Não"/>
    <s v="Não"/>
    <s v="Não"/>
    <s v="Não"/>
    <s v="Não"/>
    <s v="Não"/>
    <s v="Não"/>
    <s v="Sim"/>
    <s v="Não"/>
    <s v="Não"/>
    <s v="Não"/>
    <s v="Não"/>
    <s v="Sim"/>
    <s v="Não"/>
    <s v="Não"/>
    <s v="Não"/>
    <s v="Não"/>
    <s v="Não"/>
    <s v="Não"/>
    <s v="Não"/>
    <s v="Não"/>
    <s v="Não"/>
    <s v="Sim"/>
    <s v="Não"/>
    <s v="Não"/>
    <s v="Não"/>
    <s v="Não"/>
    <s v="Não"/>
    <s v="Não"/>
    <s v="Não"/>
    <s v="Não"/>
    <s v="Não"/>
    <s v="Não"/>
    <s v="Não"/>
    <s v="Sim"/>
    <s v="Sim"/>
    <s v="Sim"/>
    <n v="96"/>
    <n v="53"/>
    <n v="2"/>
    <n v="41"/>
    <s v="Não"/>
    <s v="Sim, possui estudo/diagnóstico sobre o volume e localização da oferta dos serviços de média e alta complexidade no estad"/>
    <s v="Sim"/>
    <s v="Sim"/>
    <s v="Sim"/>
    <s v="Sim"/>
    <s v="Sim"/>
    <s v="Sim"/>
    <s v="Não"/>
    <s v="Sim"/>
    <n v="2"/>
    <s v="Não"/>
    <m/>
    <s v="Não"/>
    <m/>
    <s v="Não"/>
    <m/>
    <s v="Não"/>
    <m/>
    <m/>
    <m/>
    <m/>
    <m/>
    <m/>
    <m/>
    <m/>
    <m/>
    <m/>
    <m/>
    <m/>
    <m/>
    <m/>
    <m/>
    <m/>
    <m/>
    <m/>
    <m/>
    <s v="Sim"/>
    <s v="Já pactuado na CIB"/>
    <d v="2014-09-05T00:00:00"/>
    <s v="Sim"/>
    <s v="Já pactuado na CIB"/>
    <d v="2014-09-05T00:00:00"/>
    <s v="Sim"/>
    <s v="Sim"/>
    <s v="Sim"/>
    <s v="Sim"/>
    <s v="Sim"/>
    <s v="Sim"/>
    <s v="Sim"/>
    <s v="Não"/>
    <s v="Sim"/>
    <s v="Nº de crianças nos serviços de Acolhimento na capital."/>
    <s v="Nenhum"/>
    <s v="Não há esta unidade regionalizada no Estado"/>
    <m/>
    <m/>
    <m/>
    <n v="8"/>
    <n v="6"/>
    <n v="99"/>
    <n v="73"/>
    <n v="0"/>
    <n v="0"/>
    <n v="0"/>
    <n v="0"/>
    <n v="11"/>
    <n v="8"/>
    <n v="0"/>
    <n v="0"/>
    <n v="0"/>
    <n v="0"/>
    <n v="0"/>
    <n v="0"/>
    <n v="0"/>
    <n v="0"/>
    <n v="0"/>
    <n v="0"/>
    <n v="3"/>
    <n v="3"/>
    <n v="0"/>
    <n v="0"/>
    <n v="3"/>
    <n v="3"/>
    <s v="As unidades de Acolhimento para crianças e adolescentes,idosos e mulheres, executados diretamente pelo estado são sediados na metrópole, no entanto atende a todos os municípios independentes do porte."/>
    <s v="Não"/>
    <m/>
    <m/>
    <m/>
    <s v="Não"/>
    <m/>
    <m/>
    <m/>
    <m/>
    <m/>
    <s v="Sim"/>
    <s v="Sim"/>
    <s v="Sim"/>
    <s v="Não"/>
    <s v="Não"/>
    <s v="Sim"/>
    <s v="Não"/>
    <s v="Não"/>
    <s v="Sim"/>
    <s v="Não"/>
    <s v="Sim"/>
    <s v="Sim"/>
    <s v="Não"/>
    <s v="Sim"/>
    <s v="Sim"/>
    <s v="Não"/>
    <s v="Sim"/>
    <s v="Sim"/>
    <s v="Sim"/>
    <s v="Sim"/>
    <s v="Sim"/>
    <s v="Sim"/>
    <s v="Não"/>
    <s v="Não"/>
    <m/>
    <s v="Sim"/>
    <n v="1"/>
    <n v="2"/>
    <n v="3"/>
    <s v="Sim"/>
    <s v="Sim"/>
    <s v="Sim"/>
    <s v="Não"/>
    <s v="Sim"/>
    <s v="Não"/>
    <s v="Sim"/>
    <s v="Sim"/>
    <s v="Muito Frequentemente"/>
    <s v="Sim"/>
    <s v="Sim"/>
    <s v="Sim"/>
    <s v="Sim"/>
    <s v="Sim"/>
    <s v="Sim"/>
    <s v="Não"/>
    <s v="Não"/>
    <s v="Sim"/>
    <s v="Não"/>
    <m/>
    <s v="Sim"/>
    <s v="Sim"/>
    <s v="Sim"/>
    <s v="Sim"/>
    <n v="6"/>
    <s v="Sim, para ambas"/>
    <s v="Sim"/>
    <n v="36"/>
    <s v="Não"/>
    <m/>
    <s v="Não"/>
    <m/>
    <s v="Sim"/>
    <n v="248"/>
    <n v="6"/>
    <n v="6"/>
    <n v="2"/>
    <n v="2"/>
    <n v="1"/>
    <n v="1"/>
    <n v="1"/>
    <n v="1"/>
    <n v="1"/>
    <n v="1"/>
    <n v="1"/>
    <n v="1"/>
    <s v="Sim"/>
    <s v="Sim"/>
    <s v="Sim"/>
    <s v="Sim"/>
    <s v="Não"/>
    <s v="Não"/>
    <s v="Sim"/>
    <s v="Mensalmente"/>
    <n v="8"/>
    <n v="4"/>
    <n v="0"/>
    <s v="Não"/>
    <s v="Não"/>
    <s v="Sim"/>
    <s v="Sim"/>
    <s v="Sim"/>
    <s v="Não"/>
    <s v="Não"/>
    <s v="Sim"/>
    <s v="Sim"/>
    <s v="Sim"/>
    <s v="Não"/>
    <s v="Não"/>
    <s v="Sim"/>
    <s v="Ampiação do cofinanciamento dos benefícios Eventuais e PAIF.Pactuou o cofinanciamento dos serviços de convivência e fortalecimento de vínculos para idosos e deficientes."/>
    <d v="2014-12-06T00:00:00"/>
    <s v="As.Social"/>
    <m/>
    <s v="As.Social"/>
  </r>
  <r>
    <s v="AM"/>
    <s v="AM"/>
    <x v="0"/>
    <n v="3483985"/>
    <n v="62"/>
    <s v="SECRETARIA DE ESTADO DE ASSISTÊNCIA SOCIAL E CIDADANIA"/>
    <s v="Avenida"/>
    <s v="Av. Darcy Vargas"/>
    <s v="77"/>
    <s v="chapada"/>
    <s v="Chapada"/>
    <s v="Em frente ao Amazonas Shopping"/>
    <s v="69050-020"/>
    <s v="AM"/>
    <s v="(92) 38786000"/>
    <n v="0"/>
    <s v="(92) 38786069"/>
    <x v="0"/>
    <m/>
    <m/>
    <m/>
    <m/>
    <m/>
    <m/>
    <m/>
    <m/>
    <m/>
    <s v="Sim, na estrutura formal do órgão gestor"/>
    <s v="Sim, na estrutura formal do órgão gestor"/>
    <s v="Sim, na estrutura formal do órgão gestor"/>
    <s v="Sim, na estrutura formal do órgão gestor"/>
    <s v="Sim, de maneira informal"/>
    <s v="Sim, de maneira informal"/>
    <s v="Sim, de maneira informal"/>
    <s v="Sim, de maneira informal"/>
    <s v="Sim, na estrutura formal do órgão gestor"/>
    <s v="Não"/>
    <m/>
    <m/>
    <m/>
    <m/>
    <m/>
    <m/>
    <m/>
    <m/>
    <m/>
    <m/>
    <m/>
    <m/>
    <m/>
    <m/>
    <m/>
    <m/>
    <m/>
    <m/>
    <m/>
    <m/>
    <m/>
    <m/>
    <s v="Não"/>
    <s v="Não"/>
    <m/>
    <m/>
    <m/>
    <m/>
    <m/>
    <m/>
    <m/>
    <m/>
    <m/>
    <s v="Não"/>
    <m/>
    <s v="Não"/>
    <m/>
    <m/>
    <m/>
    <n v="20"/>
    <n v="48"/>
    <n v="20"/>
    <n v="88"/>
    <n v="0"/>
    <n v="69"/>
    <n v="27"/>
    <n v="96"/>
    <n v="0"/>
    <n v="35"/>
    <n v="46"/>
    <n v="81"/>
    <n v="0"/>
    <n v="0"/>
    <n v="0"/>
    <n v="0"/>
    <n v="20"/>
    <n v="152"/>
    <n v="93"/>
    <n v="265"/>
    <n v="85"/>
    <n v="100"/>
    <n v="44"/>
    <n v="229"/>
    <n v="50"/>
    <n v="148"/>
    <n v="276"/>
    <n v="474"/>
    <n v="0"/>
    <n v="77"/>
    <n v="80"/>
    <n v="157"/>
    <n v="0"/>
    <n v="0"/>
    <n v="0"/>
    <n v="0"/>
    <n v="135"/>
    <n v="325"/>
    <n v="400"/>
    <n v="860"/>
    <n v="172"/>
    <n v="90"/>
    <n v="20"/>
    <n v="5"/>
    <n v="0"/>
    <n v="0"/>
    <n v="0"/>
    <n v="0"/>
    <n v="10"/>
    <n v="18"/>
    <n v="5"/>
    <n v="0"/>
    <n v="0"/>
    <n v="0"/>
    <n v="114"/>
    <n v="7"/>
    <n v="7"/>
    <n v="0"/>
    <s v="Não"/>
    <m/>
    <m/>
    <m/>
    <m/>
    <s v="Não"/>
    <m/>
    <m/>
    <m/>
    <m/>
    <s v="Sim"/>
    <n v="2012"/>
    <d v="2012-02-25T00:00:00"/>
    <s v="Sim"/>
    <n v="149"/>
    <s v="Sim"/>
    <s v="Sim"/>
    <s v="Sim"/>
    <n v="11"/>
    <s v="Não"/>
    <s v="Sim"/>
    <s v="Sim"/>
    <n v="671"/>
    <s v="Sim"/>
    <s v="Sim"/>
    <s v="Não"/>
    <m/>
    <m/>
    <m/>
    <s v="Sim"/>
    <s v="Sim"/>
    <s v="Sim"/>
    <s v="Sim"/>
    <s v="Não"/>
    <s v="Não"/>
    <m/>
    <s v="Sim"/>
    <s v="Sim"/>
    <s v="Sim"/>
    <s v="Não"/>
    <s v="Sim"/>
    <s v="Sim"/>
    <s v="Sim"/>
    <s v="Execução do Projeto Piloto de Acompanhamento e Apoio Técnico do Estado do Amazonas no Âmbito da Assistência Social"/>
    <n v="37"/>
    <s v="Frequentemente"/>
    <s v="Frequentemente"/>
    <s v="Frequentemente"/>
    <s v="Raramente"/>
    <s v="Raramente"/>
    <s v="Frequentemente"/>
    <s v="Muito Frequentemente"/>
    <s v="Muito Frequentemente"/>
    <s v="Muito Frequentemente"/>
    <s v="Muito Frequentemente"/>
    <s v="Frequentemente"/>
    <s v="Frequentemente"/>
    <s v="Muito Frequentemente"/>
    <s v="Muito Frequentemente"/>
    <s v="Muito Frequentemente"/>
    <s v="Frequentemente"/>
    <s v="Frequentemente"/>
    <s v="Muito Frequentemente"/>
    <s v="Muito Frequentemente"/>
    <s v="Muito Frequentemente"/>
    <s v="Muito Frequentemente"/>
    <s v="Raramente"/>
    <s v="Nunca"/>
    <s v="Sim, como matriz"/>
    <s v="Sim"/>
    <n v="2"/>
    <n v="2"/>
    <n v="4"/>
    <s v="Não"/>
    <s v="Não"/>
    <s v="Sim"/>
    <s v="Sim"/>
    <s v="Não"/>
    <s v="Não"/>
    <s v="Não"/>
    <s v="Sim, a totalidade dos recursos próprios é registrada no FEAS"/>
    <s v="O Secretário(a) Estadual da Assistência Social"/>
    <s v="Não"/>
    <s v="Não"/>
    <s v="Sim"/>
    <s v="Sim"/>
    <s v="Não"/>
    <s v="Não"/>
    <s v="Sim"/>
    <s v="Sim"/>
    <s v="Não"/>
    <s v="Não"/>
    <s v="Sim"/>
    <s v="Não"/>
    <s v="Sim"/>
    <s v="Não"/>
    <s v="Não"/>
    <s v="Sim"/>
    <s v="Sim"/>
    <s v="Não"/>
    <s v="Não"/>
    <s v="Não"/>
    <s v="Não"/>
    <s v="Não"/>
    <s v="Não"/>
    <s v="Não"/>
    <s v="Sim"/>
    <s v="Garantir os recursos do orçamento"/>
    <s v="Anualmente"/>
    <s v="Sim, fundo-a-fundo"/>
    <s v="Sim"/>
    <s v="O cofinanciamento é realizado por nível de proteção (Proteção Social Básica/Proteção Social Especial - Média ou Alta Com"/>
    <m/>
    <s v="Sim"/>
    <s v="Não possui frequência regular"/>
    <s v="Sim"/>
    <s v="Sim"/>
    <s v="Sim"/>
    <s v="Sim"/>
    <s v="Não"/>
    <s v="Sim"/>
    <s v="Sim, houve construção e/ou reforma direta pelo estado de unidades da assistência social nos municípios"/>
    <n v="51"/>
    <m/>
    <m/>
    <n v="51"/>
    <m/>
    <m/>
    <n v="51"/>
    <m/>
    <m/>
    <n v="51"/>
    <m/>
    <m/>
    <n v="51"/>
    <m/>
    <m/>
    <n v="51"/>
    <m/>
    <m/>
    <n v="51"/>
    <m/>
    <m/>
    <n v="51"/>
    <m/>
    <m/>
    <s v="Sim"/>
    <s v="Não"/>
    <s v="Sim"/>
    <s v="Não"/>
    <s v="Não"/>
    <s v="Não"/>
    <s v="Não"/>
    <s v="Não"/>
    <s v="Não"/>
    <s v="Não"/>
    <s v="Não"/>
    <s v="Não"/>
    <s v="Não"/>
    <s v="Não"/>
    <s v="Não"/>
    <s v="Não"/>
    <s v="Não"/>
    <s v="Não"/>
    <s v="Não"/>
    <s v="Não"/>
    <s v="Não"/>
    <s v="Não"/>
    <s v="Não"/>
    <s v="Não"/>
    <s v="Não"/>
    <s v="Sim"/>
    <s v="Não"/>
    <s v="Não"/>
    <s v="Sim"/>
    <s v="Não"/>
    <s v="Não"/>
    <s v="Não"/>
    <s v="Não"/>
    <s v="Sim"/>
    <s v="Não"/>
    <s v="Não"/>
    <s v="Não"/>
    <s v="Não"/>
    <s v="Não"/>
    <s v="Não"/>
    <s v="Não"/>
    <s v="Não"/>
    <s v="Não"/>
    <s v="Não"/>
    <s v="Não"/>
    <s v="Não"/>
    <s v="Não"/>
    <s v="Não"/>
    <s v="Não"/>
    <s v="Não"/>
    <s v="Não"/>
    <s v="Não"/>
    <s v="Não"/>
    <s v="Sim"/>
    <s v="Não"/>
    <s v="Não"/>
    <s v="Não"/>
    <s v="Não"/>
    <s v="Não"/>
    <s v="Não"/>
    <s v="Não"/>
    <s v="Não"/>
    <s v="Não"/>
    <s v="Sim"/>
    <s v="Não"/>
    <s v="Não"/>
    <s v="Não"/>
    <s v="Não"/>
    <s v="Não"/>
    <s v="Não"/>
    <s v="Não"/>
    <s v="Não"/>
    <s v="Não"/>
    <s v="Não"/>
    <s v="Não"/>
    <s v="Sim"/>
    <s v="Sim"/>
    <s v="Sim"/>
    <n v="47"/>
    <n v="34"/>
    <n v="11"/>
    <n v="2"/>
    <s v="Sim"/>
    <s v="Sim, possui estudo/diagnóstico sobre o volume e localização da oferta dos serviços de média e alta complexidade no estad"/>
    <s v="Não"/>
    <s v="Não"/>
    <m/>
    <m/>
    <m/>
    <m/>
    <m/>
    <m/>
    <m/>
    <m/>
    <m/>
    <m/>
    <m/>
    <m/>
    <m/>
    <s v="Não"/>
    <m/>
    <m/>
    <m/>
    <m/>
    <m/>
    <m/>
    <m/>
    <m/>
    <m/>
    <m/>
    <m/>
    <m/>
    <m/>
    <m/>
    <m/>
    <m/>
    <m/>
    <m/>
    <m/>
    <s v="Sim"/>
    <s v="Em discussão pela CIB"/>
    <m/>
    <s v="Sim"/>
    <s v="Em discussão pela CIB"/>
    <m/>
    <s v="Sim"/>
    <s v="Sim"/>
    <s v="Sim"/>
    <s v="Sim"/>
    <s v="Sim"/>
    <s v="Sim"/>
    <s v="Sim"/>
    <s v="Sim"/>
    <s v="Sim"/>
    <s v="Malha Hidroviária"/>
    <m/>
    <m/>
    <m/>
    <m/>
    <m/>
    <n v="0"/>
    <n v="0"/>
    <n v="0"/>
    <n v="12"/>
    <n v="0"/>
    <n v="0"/>
    <n v="0"/>
    <n v="0"/>
    <n v="0"/>
    <n v="0"/>
    <n v="0"/>
    <n v="0"/>
    <n v="0"/>
    <n v="3"/>
    <n v="0"/>
    <n v="0"/>
    <n v="0"/>
    <n v="0"/>
    <n v="0"/>
    <n v="0"/>
    <n v="0"/>
    <n v="0"/>
    <n v="0"/>
    <n v="0"/>
    <n v="0"/>
    <n v="5"/>
    <m/>
    <s v="Não"/>
    <m/>
    <m/>
    <m/>
    <s v="Sim"/>
    <s v="Sim"/>
    <s v="Não"/>
    <s v="Sim"/>
    <s v="Sim"/>
    <s v="Benefícios Eventuais para Atendimento Emergencial de Vulnerabilidade Social Temporária"/>
    <s v="Sim"/>
    <s v="Não"/>
    <s v="Não"/>
    <s v="Sim"/>
    <s v="Não"/>
    <s v="Não"/>
    <s v="Não"/>
    <s v="Não"/>
    <s v="Sim"/>
    <s v="Sim"/>
    <s v="Sim"/>
    <s v="Não"/>
    <s v="Não"/>
    <s v="Não"/>
    <s v="Sim"/>
    <s v="Sim"/>
    <s v="Sim"/>
    <s v="Sim"/>
    <s v="Sim"/>
    <s v="Sim"/>
    <s v="Sim"/>
    <s v="Sim"/>
    <s v="Não"/>
    <s v="Não"/>
    <m/>
    <s v="Sim"/>
    <n v="8"/>
    <n v="1"/>
    <n v="9"/>
    <s v="Sim"/>
    <s v="Não"/>
    <s v="Não"/>
    <s v="Não"/>
    <s v="Sim"/>
    <s v="Não"/>
    <s v="Sim"/>
    <s v="Sim"/>
    <s v="Frequentemente"/>
    <s v="Não"/>
    <m/>
    <m/>
    <m/>
    <m/>
    <m/>
    <m/>
    <m/>
    <m/>
    <m/>
    <m/>
    <s v="Sim"/>
    <s v="Sim"/>
    <s v="Sim"/>
    <s v="Sim"/>
    <n v="2"/>
    <s v="Sim, para ambas"/>
    <s v="Não"/>
    <m/>
    <s v="Não"/>
    <m/>
    <s v="Não"/>
    <m/>
    <s v="Não"/>
    <m/>
    <n v="6"/>
    <n v="6"/>
    <n v="3"/>
    <n v="3"/>
    <n v="2"/>
    <n v="2"/>
    <n v="2"/>
    <n v="2"/>
    <n v="1"/>
    <n v="1"/>
    <n v="1"/>
    <n v="1"/>
    <s v="Não"/>
    <m/>
    <s v="Sim"/>
    <s v="Sim"/>
    <s v="Sim"/>
    <s v="Não"/>
    <s v="Não"/>
    <s v="Trimestralmente"/>
    <n v="4"/>
    <n v="2"/>
    <n v="0"/>
    <s v="Sim"/>
    <s v="Sim"/>
    <s v="Não"/>
    <s v="Sim"/>
    <s v="Sim"/>
    <s v="Não"/>
    <s v="Não"/>
    <s v="Sim"/>
    <s v="Sim"/>
    <s v="Sim"/>
    <s v="Sim"/>
    <s v="Sim"/>
    <s v="Não"/>
    <m/>
    <d v="2014-11-28T00:00:00"/>
    <s v="Téc. Super"/>
    <m/>
    <s v="Chefe do Departamento de Monitoramento e Informação"/>
  </r>
  <r>
    <s v="AC"/>
    <s v="AC"/>
    <x v="0"/>
    <n v="733559"/>
    <n v="22"/>
    <s v="SECRETARIA DE ESTADO DE DESENVOLVIMENTO SOCIAL"/>
    <s v="Avenida"/>
    <s v="NAÇÕES UNIDAS"/>
    <s v="2731"/>
    <s v="Ao lado do ISE"/>
    <s v="ESTAÇÃO EXPERIMENTAL"/>
    <m/>
    <s v="69918-172"/>
    <s v="AC"/>
    <s v="(68) 32262937"/>
    <m/>
    <s v="(68) 32262937"/>
    <x v="0"/>
    <m/>
    <m/>
    <m/>
    <m/>
    <m/>
    <m/>
    <m/>
    <m/>
    <m/>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Não constituída"/>
    <s v="Sim, na estrutura formal do órgão gestor"/>
    <s v="Não"/>
    <m/>
    <m/>
    <m/>
    <m/>
    <m/>
    <m/>
    <m/>
    <m/>
    <m/>
    <m/>
    <m/>
    <m/>
    <m/>
    <m/>
    <m/>
    <m/>
    <m/>
    <m/>
    <m/>
    <m/>
    <m/>
    <m/>
    <s v="Não"/>
    <s v="Sim"/>
    <s v="De quatro em quatro anos"/>
    <n v="2014"/>
    <s v="Sim"/>
    <s v="Sim"/>
    <s v="Sim"/>
    <s v="Sim"/>
    <s v="Sim"/>
    <s v="Sim"/>
    <s v="Sim"/>
    <s v="Não"/>
    <m/>
    <s v="Sim, para a totalidade dos servidores"/>
    <s v="Centralizado no governo"/>
    <m/>
    <n v="2009"/>
    <n v="31"/>
    <n v="33"/>
    <n v="37"/>
    <n v="101"/>
    <n v="0"/>
    <n v="0"/>
    <n v="56"/>
    <n v="56"/>
    <n v="0"/>
    <n v="5"/>
    <n v="33"/>
    <n v="38"/>
    <n v="19"/>
    <n v="9"/>
    <n v="0"/>
    <n v="28"/>
    <n v="50"/>
    <n v="47"/>
    <n v="126"/>
    <n v="223"/>
    <n v="82"/>
    <n v="76"/>
    <n v="58"/>
    <n v="216"/>
    <n v="0"/>
    <n v="0"/>
    <n v="56"/>
    <n v="56"/>
    <n v="0"/>
    <n v="21"/>
    <n v="44"/>
    <n v="65"/>
    <n v="25"/>
    <n v="25"/>
    <n v="0"/>
    <n v="50"/>
    <n v="107"/>
    <n v="122"/>
    <n v="158"/>
    <n v="387"/>
    <n v="30"/>
    <n v="7"/>
    <n v="9"/>
    <n v="2"/>
    <n v="0"/>
    <n v="0"/>
    <n v="2"/>
    <n v="3"/>
    <n v="4"/>
    <n v="3"/>
    <n v="1"/>
    <n v="0"/>
    <n v="0"/>
    <n v="4"/>
    <n v="20"/>
    <n v="33"/>
    <n v="6"/>
    <n v="0"/>
    <s v="Não"/>
    <m/>
    <m/>
    <m/>
    <m/>
    <s v="Não"/>
    <m/>
    <m/>
    <m/>
    <m/>
    <s v="Sim"/>
    <n v="2013"/>
    <d v="2013-07-10T00:00:00"/>
    <s v="Sim"/>
    <n v="56"/>
    <s v="Sim"/>
    <s v="Sim"/>
    <s v="Sim"/>
    <n v="10"/>
    <s v="Não"/>
    <s v="Sim"/>
    <s v="Sim"/>
    <n v="2039"/>
    <s v="Sim"/>
    <s v="Sim"/>
    <s v="Não"/>
    <m/>
    <m/>
    <m/>
    <s v="Sim"/>
    <s v="Sim"/>
    <s v="Sim"/>
    <s v="Sim"/>
    <s v="Sim"/>
    <s v="Não"/>
    <s v="Gestão Financeira do Fundo"/>
    <s v="Sim"/>
    <s v="Não"/>
    <s v="Sim"/>
    <s v="Não"/>
    <s v="Sim"/>
    <s v="Sim"/>
    <s v="Não"/>
    <m/>
    <n v="22"/>
    <s v="Nunca"/>
    <s v="Muito Frequentemente"/>
    <s v="Frequentemente"/>
    <s v="Frequentemente"/>
    <s v="Frequentemente"/>
    <s v="Frequentemente"/>
    <s v="Frequentemente"/>
    <s v="Frequentemente"/>
    <s v="Frequentemente"/>
    <s v="Frequentemente"/>
    <s v="Frequentemente"/>
    <s v="Frequentemente"/>
    <s v="Muito Frequentemente"/>
    <s v="Muito Frequentemente"/>
    <s v="Muito Frequentemente"/>
    <s v="Frequentemente"/>
    <s v="Raramente"/>
    <s v="Raramente"/>
    <s v="Frequentemente"/>
    <s v="Frequentemente"/>
    <s v="Muito Frequentemente"/>
    <s v="Raramente"/>
    <s v="Nunca"/>
    <s v="Sim, como matriz"/>
    <s v="Sim"/>
    <n v="6"/>
    <n v="1"/>
    <n v="7"/>
    <s v="Não"/>
    <s v="Não"/>
    <s v="Sim"/>
    <s v="Não"/>
    <s v="Não"/>
    <s v="Não"/>
    <s v="Não"/>
    <s v="Sim, a menor parte dos recursos próprios é registrada no FEAS"/>
    <s v="O Secretário(a) Estadual da Assistência Social"/>
    <s v="Não"/>
    <s v="Não"/>
    <s v="Sim"/>
    <s v="Sim"/>
    <s v="Não"/>
    <s v="Não"/>
    <s v="Não"/>
    <s v="Não"/>
    <s v="Não"/>
    <s v="Não"/>
    <s v="Não"/>
    <s v="Não"/>
    <s v="Não"/>
    <s v="Não"/>
    <s v="Não"/>
    <s v="Sim"/>
    <s v="Não"/>
    <s v="Sim"/>
    <s v="Não"/>
    <s v="Não"/>
    <s v="Não"/>
    <s v="Não"/>
    <s v="Não"/>
    <s v="Não"/>
    <s v="Não"/>
    <m/>
    <s v="Semestralmente"/>
    <s v="Sim, fundo-a-fundo"/>
    <s v="Sim"/>
    <s v="O cofinanciamento é realizado por serviço socioassisentencial (PAIF, PAEFI, entre outros)"/>
    <m/>
    <s v="Sim"/>
    <s v="Bimestralmente"/>
    <s v="Sim"/>
    <s v="Não"/>
    <s v="Não"/>
    <s v="Não"/>
    <s v="Não"/>
    <s v="Sim"/>
    <s v="Sim, houve construção e/ou reforma direta pelo estado de unidades da assistência social nos municípios"/>
    <n v="15"/>
    <n v="10"/>
    <n v="5"/>
    <n v="11"/>
    <n v="10"/>
    <n v="1"/>
    <n v="1"/>
    <n v="0"/>
    <n v="1"/>
    <n v="3"/>
    <n v="0"/>
    <n v="3"/>
    <n v="0"/>
    <n v="0"/>
    <n v="0"/>
    <n v="0"/>
    <n v="0"/>
    <n v="0"/>
    <n v="0"/>
    <n v="0"/>
    <n v="0"/>
    <n v="0"/>
    <n v="0"/>
    <n v="0"/>
    <s v="Não"/>
    <m/>
    <s v="Sim"/>
    <s v="Não"/>
    <s v="Não"/>
    <s v="Não"/>
    <s v="Não"/>
    <s v="Não"/>
    <s v="Não"/>
    <s v="Não"/>
    <s v="Não"/>
    <s v="Não"/>
    <s v="Não"/>
    <s v="Não"/>
    <s v="Não"/>
    <s v="Não"/>
    <s v="Não"/>
    <s v="Não"/>
    <s v="Não"/>
    <s v="Não"/>
    <s v="Não"/>
    <s v="Sim"/>
    <s v="Não"/>
    <s v="Não"/>
    <s v="Não"/>
    <s v="Não"/>
    <s v="Não"/>
    <s v="Não"/>
    <s v="Sim"/>
    <s v="Não"/>
    <s v="Não"/>
    <s v="Não"/>
    <s v="Não"/>
    <s v="Não"/>
    <s v="Não"/>
    <s v="Não"/>
    <s v="Não"/>
    <s v="Não"/>
    <s v="Não"/>
    <s v="Não"/>
    <s v="Não"/>
    <s v="Não"/>
    <s v="Não"/>
    <s v="Não"/>
    <s v="Não"/>
    <s v="Não"/>
    <s v="Não"/>
    <s v="Não"/>
    <s v="Não"/>
    <s v="Não"/>
    <s v="Não"/>
    <s v="Sim"/>
    <s v="Sim"/>
    <s v="Não"/>
    <s v="Não"/>
    <s v="Não"/>
    <s v="Não"/>
    <s v="Não"/>
    <s v="Não"/>
    <s v="Não"/>
    <s v="Não"/>
    <s v="Não"/>
    <s v="Não"/>
    <s v="Sim"/>
    <s v="Não"/>
    <s v="Não"/>
    <s v="Não"/>
    <s v="Não"/>
    <s v="Não"/>
    <s v="Não"/>
    <s v="Não"/>
    <s v="Não"/>
    <s v="Não"/>
    <s v="Não"/>
    <s v="Não"/>
    <s v="Sim"/>
    <s v="Sim"/>
    <s v="Sim"/>
    <n v="5"/>
    <n v="1"/>
    <n v="1"/>
    <n v="3"/>
    <s v="Não"/>
    <s v="Não possui estudo/diagnóstico sobre o volume e localização da oferta dos serviços de proteção social especial no estado"/>
    <s v="Não"/>
    <s v="Não"/>
    <m/>
    <m/>
    <m/>
    <m/>
    <m/>
    <m/>
    <m/>
    <m/>
    <m/>
    <m/>
    <m/>
    <m/>
    <m/>
    <s v="Não"/>
    <m/>
    <m/>
    <m/>
    <m/>
    <m/>
    <m/>
    <m/>
    <m/>
    <m/>
    <m/>
    <m/>
    <m/>
    <m/>
    <m/>
    <m/>
    <m/>
    <m/>
    <m/>
    <m/>
    <s v="Não"/>
    <m/>
    <m/>
    <s v="Não"/>
    <m/>
    <m/>
    <m/>
    <m/>
    <m/>
    <m/>
    <m/>
    <m/>
    <m/>
    <m/>
    <m/>
    <m/>
    <m/>
    <m/>
    <m/>
    <m/>
    <m/>
    <m/>
    <m/>
    <m/>
    <m/>
    <m/>
    <m/>
    <m/>
    <m/>
    <m/>
    <m/>
    <m/>
    <m/>
    <m/>
    <m/>
    <m/>
    <m/>
    <m/>
    <m/>
    <m/>
    <m/>
    <m/>
    <m/>
    <m/>
    <m/>
    <m/>
    <m/>
    <s v="Este órgão gestor esta em processo de elaboração do Plano de realização do diagnostico sobre a necessidade de demanda do serviço de caráter regional no Estado do Acre"/>
    <s v="Não"/>
    <m/>
    <m/>
    <m/>
    <s v="Sim"/>
    <s v="Não"/>
    <s v="Sim"/>
    <s v="Sim"/>
    <s v="Não"/>
    <m/>
    <s v="Não"/>
    <s v="Não"/>
    <s v="Não"/>
    <s v="Não"/>
    <s v="Não"/>
    <s v="Sim"/>
    <s v="Não"/>
    <s v="Não"/>
    <s v="Não"/>
    <s v="Não"/>
    <s v="Sim"/>
    <s v="Sim"/>
    <s v="Não"/>
    <s v="Não"/>
    <s v="Sim"/>
    <s v="Não"/>
    <s v="Sim"/>
    <s v="Sim"/>
    <s v="Sim"/>
    <s v="Sim"/>
    <s v="Sim"/>
    <s v="Não"/>
    <s v="Não"/>
    <s v="Não"/>
    <m/>
    <s v="Sim"/>
    <n v="1"/>
    <n v="0"/>
    <n v="1"/>
    <s v="Sim"/>
    <s v="Sim"/>
    <s v="Sim"/>
    <s v="Não"/>
    <s v="Não"/>
    <s v="Não"/>
    <s v="Não"/>
    <s v="Não"/>
    <s v="Frequentemente"/>
    <s v="Não"/>
    <m/>
    <m/>
    <m/>
    <m/>
    <m/>
    <m/>
    <m/>
    <m/>
    <m/>
    <m/>
    <s v="Sim"/>
    <s v="Sim"/>
    <s v="Sim"/>
    <s v="Sim"/>
    <n v="1"/>
    <s v="Sim, para ambas"/>
    <s v="Sim"/>
    <n v="6"/>
    <s v="Não"/>
    <m/>
    <s v="Não"/>
    <m/>
    <s v="Não"/>
    <m/>
    <n v="6"/>
    <n v="6"/>
    <n v="3"/>
    <n v="3"/>
    <n v="2"/>
    <n v="1"/>
    <n v="1"/>
    <n v="0"/>
    <n v="1"/>
    <n v="1"/>
    <n v="0"/>
    <n v="0"/>
    <s v="Sim"/>
    <s v="Sim"/>
    <s v="Não"/>
    <s v="Sim"/>
    <s v="Sim"/>
    <s v="Não"/>
    <s v="Não"/>
    <s v="Bimestralmente"/>
    <n v="4"/>
    <n v="0"/>
    <n v="2"/>
    <s v="Não"/>
    <s v="Não"/>
    <s v="Não"/>
    <s v="Não"/>
    <s v="Não"/>
    <s v="Não"/>
    <s v="Não"/>
    <s v="Não"/>
    <s v="Não"/>
    <s v="Não"/>
    <s v="Não"/>
    <s v="Não"/>
    <s v="Sim"/>
    <s v="Não houve reunião nesse  1ª semestre de 2014"/>
    <d v="2014-11-27T00:00:00"/>
    <s v="SECRETARIO"/>
    <m/>
    <s v="tecnico"/>
  </r>
  <r>
    <s v="AP"/>
    <s v="AP"/>
    <x v="0"/>
    <n v="669526"/>
    <n v="16"/>
    <s v="Secretaria de Estado da Inclusão e Mobilização Social"/>
    <s v="Avenida"/>
    <s v="Procópio Rola"/>
    <s v="88"/>
    <s v="Centro Administrativo, Bloco C"/>
    <s v="Central"/>
    <m/>
    <s v="68900-081"/>
    <s v="AP"/>
    <s v="(96) 21013431"/>
    <m/>
    <s v="(96) 21013405"/>
    <x v="0"/>
    <m/>
    <m/>
    <m/>
    <m/>
    <m/>
    <m/>
    <m/>
    <m/>
    <m/>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Não"/>
    <m/>
    <m/>
    <m/>
    <m/>
    <m/>
    <m/>
    <m/>
    <m/>
    <m/>
    <m/>
    <m/>
    <m/>
    <m/>
    <m/>
    <m/>
    <m/>
    <m/>
    <m/>
    <m/>
    <m/>
    <m/>
    <m/>
    <s v="Não"/>
    <s v="Sim"/>
    <s v="De quatro em quatro anos"/>
    <n v="2010"/>
    <s v="Sim"/>
    <s v="Sim"/>
    <s v="Não"/>
    <s v="Sim"/>
    <s v="Não"/>
    <s v="Não"/>
    <s v="Sim"/>
    <s v="Não"/>
    <m/>
    <s v="Não"/>
    <m/>
    <m/>
    <m/>
    <n v="0"/>
    <n v="0"/>
    <n v="0"/>
    <n v="0"/>
    <n v="0"/>
    <n v="0"/>
    <n v="0"/>
    <n v="0"/>
    <n v="0"/>
    <n v="0"/>
    <n v="0"/>
    <n v="0"/>
    <n v="0"/>
    <n v="0"/>
    <n v="0"/>
    <n v="0"/>
    <n v="0"/>
    <n v="0"/>
    <n v="0"/>
    <n v="0"/>
    <n v="111"/>
    <n v="126"/>
    <n v="87"/>
    <n v="324"/>
    <n v="0"/>
    <n v="0"/>
    <n v="0"/>
    <n v="0"/>
    <n v="2"/>
    <n v="39"/>
    <n v="21"/>
    <n v="62"/>
    <n v="111"/>
    <n v="26"/>
    <n v="21"/>
    <n v="158"/>
    <n v="224"/>
    <n v="191"/>
    <n v="129"/>
    <n v="544"/>
    <n v="33"/>
    <n v="10"/>
    <n v="6"/>
    <n v="0"/>
    <n v="0"/>
    <n v="0"/>
    <n v="13"/>
    <n v="0"/>
    <n v="7"/>
    <n v="8"/>
    <n v="3"/>
    <n v="0"/>
    <n v="0"/>
    <n v="0"/>
    <n v="6"/>
    <n v="12"/>
    <n v="2"/>
    <n v="2"/>
    <s v="Não"/>
    <m/>
    <m/>
    <m/>
    <m/>
    <s v="Não"/>
    <m/>
    <m/>
    <m/>
    <m/>
    <s v="Sim"/>
    <n v="2012"/>
    <d v="2012-08-21T00:00:00"/>
    <s v="Sim"/>
    <n v="25"/>
    <s v="Não"/>
    <s v="Sim"/>
    <s v="Não"/>
    <m/>
    <m/>
    <m/>
    <s v="Sim"/>
    <n v="250"/>
    <s v="Não"/>
    <s v="Sim"/>
    <s v="Não"/>
    <m/>
    <m/>
    <m/>
    <s v="Sim"/>
    <s v="Sim"/>
    <s v="Sim"/>
    <s v="Sim"/>
    <s v="Não"/>
    <s v="Não"/>
    <m/>
    <s v="Sim"/>
    <s v="Sim"/>
    <s v="Sim"/>
    <s v="Não"/>
    <s v="Sim"/>
    <s v="Sim"/>
    <s v="Não"/>
    <m/>
    <n v="16"/>
    <s v="Frequentemente"/>
    <s v="Raramente"/>
    <s v="Raramente"/>
    <s v="Frequentemente"/>
    <s v="Frequentemente"/>
    <s v="Frequentemente"/>
    <s v="Raramente"/>
    <s v="Frequentemente"/>
    <s v="Frequentemente"/>
    <s v="Raramente"/>
    <s v="Frequentemente"/>
    <s v="Frequentemente"/>
    <s v="Frequentemente"/>
    <s v="Frequentemente"/>
    <s v="Frequentemente"/>
    <s v="Frequentemente"/>
    <s v="Frequentemente"/>
    <s v="Frequentemente"/>
    <s v="Frequentemente"/>
    <s v="Nunca"/>
    <s v="Frequentemente"/>
    <s v="Raramente"/>
    <s v="Nunca"/>
    <s v="Sim, como matriz"/>
    <s v="Sim"/>
    <n v="3"/>
    <n v="0"/>
    <n v="3"/>
    <s v="Não"/>
    <s v="Não"/>
    <s v="Sim"/>
    <s v="Não"/>
    <s v="Não"/>
    <s v="Não"/>
    <s v="Não"/>
    <s v="Sim, a totalidade dos recursos próprios é registrada no FEAS"/>
    <s v="O Secretário(a) Estadual da Assistência Social"/>
    <s v="Não"/>
    <s v="Não"/>
    <s v="Não"/>
    <s v="Sim"/>
    <s v="Não"/>
    <s v="Não"/>
    <s v="Não"/>
    <s v="Não"/>
    <s v="Não"/>
    <s v="Não"/>
    <s v="Não"/>
    <s v="Não"/>
    <s v="Não"/>
    <s v="Não"/>
    <s v="Não"/>
    <s v="Não"/>
    <s v="Não"/>
    <s v="Não"/>
    <s v="Não"/>
    <s v="Não"/>
    <s v="Sim"/>
    <s v="Sim"/>
    <s v="Não"/>
    <s v="Sim"/>
    <s v="Sim"/>
    <s v="disponibilidade orçamentária e financeira da gestão, avaliação dos resultados, capacitação aos municípios, falta de entendimento dos gestores municipais quanto à estrutura e funcionamento do FEAS."/>
    <s v="Anualmente"/>
    <s v="Sim, ambos"/>
    <s v="Sim"/>
    <s v="O cofinanciamento é realizado por nível de proteção (Proteção Social Básica/Proteção Social Especial - Média ou Alta Com"/>
    <m/>
    <s v="Sim"/>
    <s v="Não possui frequência regular"/>
    <s v="Sim"/>
    <s v="Sim"/>
    <s v="Sim"/>
    <s v="Sim"/>
    <s v="Sim"/>
    <s v="Sim"/>
    <s v="Não"/>
    <n v="16"/>
    <n v="14"/>
    <n v="2"/>
    <n v="14"/>
    <n v="14"/>
    <n v="1"/>
    <n v="14"/>
    <n v="14"/>
    <n v="0"/>
    <n v="1"/>
    <n v="0"/>
    <n v="1"/>
    <n v="16"/>
    <n v="16"/>
    <n v="0"/>
    <n v="16"/>
    <n v="16"/>
    <n v="0"/>
    <n v="16"/>
    <n v="16"/>
    <n v="0"/>
    <n v="16"/>
    <n v="16"/>
    <n v="0"/>
    <s v="Sim"/>
    <s v="Não"/>
    <s v="Não"/>
    <m/>
    <m/>
    <m/>
    <m/>
    <m/>
    <m/>
    <m/>
    <m/>
    <m/>
    <m/>
    <m/>
    <m/>
    <m/>
    <m/>
    <m/>
    <m/>
    <m/>
    <m/>
    <m/>
    <m/>
    <m/>
    <m/>
    <m/>
    <m/>
    <m/>
    <s v="Sim"/>
    <s v="Não"/>
    <s v="Não"/>
    <s v="Sim"/>
    <s v="Sim"/>
    <s v="Não"/>
    <s v="Não"/>
    <s v="Não"/>
    <s v="Não"/>
    <s v="Sim"/>
    <s v="Não"/>
    <s v="Não"/>
    <s v="Não"/>
    <s v="Não"/>
    <s v="Não"/>
    <s v="Não"/>
    <s v="Não"/>
    <s v="Não"/>
    <s v="Não"/>
    <s v="Não"/>
    <s v="Não"/>
    <s v="Não"/>
    <s v="Não"/>
    <s v="Não"/>
    <s v="Sim"/>
    <s v="Não"/>
    <s v="Não"/>
    <s v="Não"/>
    <s v="Não"/>
    <s v="Não"/>
    <s v="Não"/>
    <s v="Não"/>
    <s v="Não"/>
    <s v="Não"/>
    <s v="Não"/>
    <s v="Sim"/>
    <s v="Não"/>
    <s v="Não"/>
    <s v="Não"/>
    <s v="Não"/>
    <s v="Não"/>
    <s v="Não"/>
    <s v="Não"/>
    <s v="Não"/>
    <s v="Não"/>
    <s v="Não"/>
    <s v="Não"/>
    <s v="Não"/>
    <s v="Não"/>
    <s v="Sim"/>
    <n v="2"/>
    <n v="0"/>
    <n v="0"/>
    <n v="2"/>
    <s v="Sim"/>
    <s v="Não possui estudo/diagnóstico sobre o volume e localização da oferta dos serviços de proteção social especial no estado"/>
    <s v="Não"/>
    <s v="Não"/>
    <m/>
    <m/>
    <m/>
    <m/>
    <m/>
    <m/>
    <m/>
    <m/>
    <m/>
    <m/>
    <m/>
    <m/>
    <m/>
    <s v="Não"/>
    <m/>
    <m/>
    <m/>
    <m/>
    <m/>
    <m/>
    <m/>
    <m/>
    <m/>
    <m/>
    <m/>
    <m/>
    <m/>
    <m/>
    <m/>
    <m/>
    <m/>
    <m/>
    <m/>
    <s v="Sim"/>
    <s v="Já pactuado na CIB"/>
    <d v="2014-08-10T00:00:00"/>
    <s v="Não"/>
    <m/>
    <m/>
    <s v="Não"/>
    <s v="Não"/>
    <s v="Não"/>
    <s v="Não"/>
    <s v="Não"/>
    <s v="Não"/>
    <s v="Não"/>
    <s v="Não"/>
    <s v="Sim"/>
    <s v="Menos de 20.000 (vinte mil) habitantes e sem cofinanciamento federal."/>
    <m/>
    <m/>
    <m/>
    <m/>
    <m/>
    <n v="0"/>
    <n v="0"/>
    <n v="4"/>
    <n v="0"/>
    <n v="0"/>
    <n v="0"/>
    <n v="4"/>
    <n v="0"/>
    <n v="0"/>
    <n v="0"/>
    <n v="0"/>
    <n v="0"/>
    <n v="0"/>
    <n v="0"/>
    <n v="0"/>
    <n v="0"/>
    <n v="0"/>
    <n v="0"/>
    <n v="0"/>
    <n v="0"/>
    <n v="0"/>
    <n v="0"/>
    <n v="0"/>
    <n v="0"/>
    <n v="0"/>
    <n v="0"/>
    <s v=".regionalizaçãocom cofinanciamento estadual para quarto  CREAS Municipal."/>
    <s v="Sim"/>
    <s v="Sim"/>
    <s v="Sim"/>
    <s v="Não"/>
    <s v="Sim"/>
    <s v="Sim"/>
    <s v="Sim"/>
    <s v="Sim"/>
    <s v="Sim"/>
    <s v="Aluguel Social, Auxílio Alimentação."/>
    <s v="Não"/>
    <s v="Não"/>
    <s v="Não"/>
    <s v="Não"/>
    <s v="Não"/>
    <s v="Não"/>
    <s v="Não"/>
    <s v="Não"/>
    <s v="Não"/>
    <s v="Sim"/>
    <s v="Sim"/>
    <s v="Não"/>
    <s v="Não"/>
    <s v="Não"/>
    <s v="Não"/>
    <s v="Não"/>
    <s v="Não"/>
    <s v="Não"/>
    <s v="Sim"/>
    <s v="Sim"/>
    <s v="Sim"/>
    <s v="Sim"/>
    <s v="Não"/>
    <s v="Não"/>
    <m/>
    <s v="Sim"/>
    <n v="6"/>
    <n v="1"/>
    <n v="7"/>
    <s v="Sim"/>
    <s v="Não"/>
    <s v="Sim"/>
    <s v="Não"/>
    <s v="Sim"/>
    <s v="Não"/>
    <s v="Sim"/>
    <s v="Sim"/>
    <s v="Frequentemente"/>
    <s v="Não"/>
    <m/>
    <m/>
    <m/>
    <m/>
    <m/>
    <m/>
    <m/>
    <m/>
    <m/>
    <m/>
    <s v="Sim"/>
    <s v="Sim"/>
    <s v="Sim"/>
    <s v="Sim"/>
    <n v="1"/>
    <s v="Sim, para ambas"/>
    <s v="Não"/>
    <m/>
    <s v="Não"/>
    <m/>
    <s v="Não"/>
    <m/>
    <s v="Não"/>
    <m/>
    <n v="6"/>
    <n v="6"/>
    <n v="2"/>
    <n v="4"/>
    <n v="1"/>
    <n v="0"/>
    <n v="0"/>
    <n v="0"/>
    <n v="1"/>
    <n v="0"/>
    <n v="1"/>
    <n v="0"/>
    <s v="Não"/>
    <m/>
    <s v="Sim"/>
    <s v="Sim"/>
    <s v="Sim"/>
    <s v="Não"/>
    <s v="Não"/>
    <s v="Bimestralmente"/>
    <n v="4"/>
    <n v="5"/>
    <n v="0"/>
    <s v="Sim"/>
    <s v="Sim"/>
    <s v="Sim"/>
    <s v="Sim"/>
    <s v="Sim"/>
    <s v="Sim"/>
    <s v="Sim"/>
    <s v="Não"/>
    <s v="Não"/>
    <s v="Não"/>
    <s v="Não"/>
    <s v="Sim"/>
    <s v="Não"/>
    <m/>
    <d v="2014-11-29T00:00:00"/>
    <s v="secretaria"/>
    <m/>
    <s v="SOCIOLOGA"/>
  </r>
  <r>
    <s v="MG"/>
    <s v="MG"/>
    <x v="4"/>
    <n v="19597330"/>
    <n v="853"/>
    <s v="SUBSECRETARIA DE ESTADO DE ASSISTENCIA SOCIAL - SUBAS"/>
    <s v="Rodovia"/>
    <s v="PREFEITO AMERICO GIANETTI"/>
    <s v="0"/>
    <s v="14º andar - Prédio Minas"/>
    <s v="SERRA VERDE"/>
    <s v="CIDADE ADMINISTRATIVA DO GOVERNO DE MINAS GERAIS"/>
    <s v="30630-900"/>
    <s v="MG"/>
    <s v="(31) 39168044"/>
    <m/>
    <s v="(31) 39168044"/>
    <x v="0"/>
    <m/>
    <m/>
    <m/>
    <m/>
    <m/>
    <m/>
    <m/>
    <m/>
    <m/>
    <s v="Sim, na estrutura formal do órgão gestor"/>
    <s v="Sim, na estrutura formal do órgão gestor"/>
    <s v="Sim, de maneira informal"/>
    <s v="Sim, de maneira informal"/>
    <s v="Sim, na estrutura formal do órgão gestor"/>
    <s v="Sim, na estrutura formal do órgão gestor"/>
    <s v="Sim, na estrutura formal do órgão gestor"/>
    <s v="Sim, de maneira informal"/>
    <s v="Sim, na estrutura formal do órgão gestor"/>
    <s v="Sim"/>
    <n v="2011"/>
    <s v="19.444 e 19.578"/>
    <s v="Sim"/>
    <s v="Sim"/>
    <s v="Sim"/>
    <s v="Sim"/>
    <s v="Sim"/>
    <s v="Não"/>
    <s v="Sim"/>
    <s v="Sim"/>
    <s v="Sim"/>
    <s v="Sim"/>
    <s v="Sim"/>
    <s v="Não"/>
    <s v="Não"/>
    <s v="Sim"/>
    <s v="Sim"/>
    <s v="Sim"/>
    <s v="Sim"/>
    <s v="Sim"/>
    <s v="Não"/>
    <m/>
    <s v="Não"/>
    <s v="Sim"/>
    <s v="De quatro em quatro anos"/>
    <n v="2013"/>
    <s v="Sim"/>
    <s v="Sim"/>
    <s v="Sim"/>
    <s v="Sim"/>
    <s v="Sim"/>
    <s v="Sim"/>
    <s v="Sim"/>
    <s v="Não"/>
    <m/>
    <s v="Sim, para a maioria dos servidores"/>
    <s v="Do próprio órgão gestor da Assistência Social"/>
    <m/>
    <n v="2010"/>
    <n v="9"/>
    <n v="54"/>
    <n v="109"/>
    <n v="172"/>
    <n v="0"/>
    <n v="0"/>
    <n v="0"/>
    <n v="0"/>
    <n v="1"/>
    <n v="12"/>
    <n v="30"/>
    <n v="43"/>
    <n v="0"/>
    <n v="15"/>
    <n v="11"/>
    <n v="26"/>
    <n v="10"/>
    <n v="81"/>
    <n v="150"/>
    <n v="241"/>
    <n v="9"/>
    <n v="54"/>
    <n v="109"/>
    <n v="172"/>
    <n v="0"/>
    <n v="0"/>
    <n v="0"/>
    <n v="0"/>
    <n v="1"/>
    <n v="12"/>
    <n v="30"/>
    <n v="43"/>
    <n v="0"/>
    <n v="15"/>
    <n v="11"/>
    <n v="26"/>
    <n v="10"/>
    <n v="81"/>
    <n v="150"/>
    <n v="241"/>
    <n v="34"/>
    <n v="19"/>
    <n v="10"/>
    <n v="13"/>
    <n v="0"/>
    <n v="1"/>
    <n v="15"/>
    <n v="0"/>
    <n v="4"/>
    <n v="14"/>
    <n v="4"/>
    <n v="0"/>
    <n v="0"/>
    <n v="0"/>
    <n v="0"/>
    <n v="10"/>
    <n v="4"/>
    <n v="0"/>
    <s v="Não"/>
    <m/>
    <m/>
    <m/>
    <m/>
    <s v="Não"/>
    <m/>
    <m/>
    <m/>
    <m/>
    <s v="Sim"/>
    <n v="2012"/>
    <d v="2012-03-19T00:00:00"/>
    <s v="Sim"/>
    <n v="105"/>
    <s v="Sim"/>
    <s v="Sim"/>
    <s v="Sim"/>
    <n v="11"/>
    <s v="Sim"/>
    <s v="Não"/>
    <s v="Sim"/>
    <n v="5358"/>
    <s v="Sim"/>
    <s v="Não"/>
    <s v="Sim"/>
    <n v="9475"/>
    <s v="Sim"/>
    <s v="Não"/>
    <s v="Sim"/>
    <s v="Sim"/>
    <s v="Sim"/>
    <s v="Sim"/>
    <s v="Não"/>
    <s v="Não"/>
    <m/>
    <s v="Não"/>
    <s v="Sim"/>
    <s v="Sim"/>
    <s v="Sim"/>
    <s v="Sim"/>
    <s v="Sim"/>
    <s v="Não"/>
    <m/>
    <n v="50"/>
    <s v="Raramente"/>
    <s v="Muito Frequentemente"/>
    <s v="Frequentemente"/>
    <s v="Muito Frequentemente"/>
    <s v="Muito Frequentemente"/>
    <s v="Muito Frequentemente"/>
    <s v="Muito Frequentemente"/>
    <s v="Muito Frequentemente"/>
    <s v="Muito Frequentemente"/>
    <s v="Frequentemente"/>
    <s v="Muito Frequentemente"/>
    <s v="Frequentemente"/>
    <s v="Frequentemente"/>
    <s v="Muito Frequentemente"/>
    <s v="Muito Frequentemente"/>
    <s v="Raramente"/>
    <s v="Frequentemente"/>
    <s v="Muito Frequentemente"/>
    <s v="Muito Frequentemente"/>
    <s v="Frequentemente"/>
    <s v="Frequentemente"/>
    <s v="Muito Frequentemente"/>
    <s v="Muito Frequentemente"/>
    <s v="Sim, como matriz"/>
    <s v="Sim"/>
    <n v="4"/>
    <n v="5"/>
    <n v="9"/>
    <s v="Não"/>
    <s v="Não"/>
    <s v="Sim"/>
    <s v="Não"/>
    <s v="Não"/>
    <s v="Não"/>
    <s v="Não"/>
    <s v="Sim, a totalidade dos recursos próprios é registrada no FEAS"/>
    <s v="O Secretário(a) Estadual da Assistência Social"/>
    <s v="Não"/>
    <s v="Não"/>
    <s v="Sim"/>
    <s v="Sim"/>
    <s v="Não"/>
    <s v="Não"/>
    <s v="Sim"/>
    <s v="Não"/>
    <s v="Sim"/>
    <s v="Sim"/>
    <s v="Sim"/>
    <s v="Não"/>
    <s v="Não"/>
    <s v="Não"/>
    <s v="Sim"/>
    <s v="Sim"/>
    <s v="Sim"/>
    <s v="Não"/>
    <s v="Não"/>
    <s v="Não"/>
    <s v="Não"/>
    <s v="Não"/>
    <s v="Não"/>
    <s v="Sim"/>
    <s v="Não"/>
    <m/>
    <s v="Bimestralmente"/>
    <s v="Sim, ambos"/>
    <s v="Sim"/>
    <s v="O cofinanciamento é comum a todos os serviços socioassistenciais"/>
    <m/>
    <s v="Sim"/>
    <s v="Mensalmente"/>
    <s v="Sim"/>
    <s v="Sim"/>
    <s v="Sim"/>
    <s v="Sim"/>
    <s v="Não"/>
    <s v="Sim"/>
    <s v="Sim, houve repasse de recursos aos municípios para construção e/ou reforma de unidades da assistência social"/>
    <n v="853"/>
    <n v="853"/>
    <n v="0"/>
    <n v="821"/>
    <n v="821"/>
    <n v="0"/>
    <n v="178"/>
    <n v="178"/>
    <n v="0"/>
    <n v="231"/>
    <n v="231"/>
    <n v="0"/>
    <n v="853"/>
    <n v="853"/>
    <n v="0"/>
    <n v="751"/>
    <n v="751"/>
    <n v="0"/>
    <n v="282"/>
    <n v="282"/>
    <n v="0"/>
    <n v="624"/>
    <n v="624"/>
    <n v="0"/>
    <s v="Não"/>
    <m/>
    <s v="Não"/>
    <m/>
    <m/>
    <m/>
    <m/>
    <m/>
    <m/>
    <m/>
    <m/>
    <m/>
    <m/>
    <m/>
    <m/>
    <m/>
    <m/>
    <m/>
    <m/>
    <m/>
    <m/>
    <m/>
    <m/>
    <m/>
    <m/>
    <m/>
    <m/>
    <m/>
    <s v="Sim"/>
    <s v="Não"/>
    <s v="Não"/>
    <s v="Não"/>
    <s v="Não"/>
    <s v="Não"/>
    <s v="Não"/>
    <s v="Não"/>
    <s v="Não"/>
    <s v="Não"/>
    <s v="Não"/>
    <s v="Não"/>
    <s v="Não"/>
    <s v="Não"/>
    <s v="Não"/>
    <s v="Não"/>
    <s v="Não"/>
    <s v="Sim"/>
    <s v="Sim"/>
    <s v="Sim"/>
    <s v="Sim"/>
    <s v="Não"/>
    <s v="Não"/>
    <s v="Não"/>
    <s v="Não"/>
    <s v="Não"/>
    <s v="Não"/>
    <s v="Não"/>
    <s v="Não"/>
    <s v="Não"/>
    <s v="Não"/>
    <s v="Não"/>
    <s v="Não"/>
    <s v="Não"/>
    <s v="Não"/>
    <s v="Sim"/>
    <s v="Não"/>
    <s v="Não"/>
    <s v="Não"/>
    <s v="Não"/>
    <s v="Não"/>
    <s v="Não"/>
    <s v="Não"/>
    <s v="Não"/>
    <s v="Não"/>
    <s v="Não"/>
    <s v="Não"/>
    <s v="Não"/>
    <s v="Não"/>
    <s v="Sim"/>
    <n v="32"/>
    <n v="0"/>
    <n v="0"/>
    <n v="32"/>
    <s v="Sim"/>
    <s v="Sim, possui estudo/diagnóstico sobre o volume e localização da oferta dos serviços de média e alta complexidade no estad"/>
    <s v="Sim"/>
    <s v="Sim"/>
    <s v="Sim"/>
    <s v="Não"/>
    <s v="Não"/>
    <s v="Não"/>
    <s v="Não"/>
    <s v="Não"/>
    <m/>
    <s v="Sim"/>
    <n v="4"/>
    <s v="Não"/>
    <m/>
    <s v="Não"/>
    <m/>
    <s v="Não"/>
    <m/>
    <m/>
    <m/>
    <m/>
    <m/>
    <m/>
    <m/>
    <m/>
    <m/>
    <m/>
    <m/>
    <m/>
    <m/>
    <m/>
    <m/>
    <m/>
    <m/>
    <m/>
    <m/>
    <s v="Sim"/>
    <s v="Em discussão pela CIB"/>
    <m/>
    <s v="Sim"/>
    <s v="Em discussão pela CIB"/>
    <m/>
    <s v="Sim"/>
    <s v="Sim"/>
    <s v="Sim"/>
    <s v="Sim"/>
    <s v="Sim"/>
    <s v="Não"/>
    <s v="Sim"/>
    <s v="Sim"/>
    <s v="Sim"/>
    <s v="IVM (Índice de Vulnerabilidade Municipal) desenvolvido pela Sedese, IDCRAS, a existência do OGD no Município (Órgão de Defesa: CT/CMDCA), Porte dos municípios, incidência de crimes contra crianças, adolescentes, mulheres e idosos, nº de crianças e adolescentes acolhidos, de acordo com Cadastro Nacional de Crianças e Adolescentes Acolhidos / CNJ / COINJ / TJMG, Taxa de Acolhimento Institucional de crianças e adolescentes."/>
    <s v="Todos"/>
    <s v="Não há esta unidade regionalizada no Estado"/>
    <m/>
    <m/>
    <m/>
    <n v="0"/>
    <n v="0"/>
    <n v="66"/>
    <n v="62"/>
    <n v="0"/>
    <n v="0"/>
    <n v="0"/>
    <n v="0"/>
    <n v="0"/>
    <n v="0"/>
    <n v="0"/>
    <n v="0"/>
    <n v="75"/>
    <n v="75"/>
    <n v="0"/>
    <n v="0"/>
    <n v="0"/>
    <n v="0"/>
    <n v="0"/>
    <n v="0"/>
    <n v="0"/>
    <n v="0"/>
    <n v="0"/>
    <n v="0"/>
    <n v="0"/>
    <n v="0"/>
    <s v="75 unidades a serem implantadas entre 2015 e 2018 nas modalidades casa-lar, abrigo, república para jovens e família acolhedora,_x000d__x000a_41 unidades a serem implantadas entre 2015 e 2018 para idosos nas modalidades casa-lar e ILP,_x000d__x000a_72 unidades a serem implantadas entre 2015 e 2018 para mulheres em situação de violência na modalidade abrigo institucional,_x000d__x000a_83 unidades a serem implantadas entre 2015 e 2018 para pessoas com deficiência na modalidade residência inclusiva,_x000d__x000a_63 unidades a serem implantadas entre 2015 e 2018 para migrantes nas modalidades abrigo institucional e casa de passagem."/>
    <s v="Não"/>
    <m/>
    <m/>
    <m/>
    <s v="Não"/>
    <m/>
    <m/>
    <m/>
    <m/>
    <m/>
    <s v="Sim"/>
    <s v="Sim"/>
    <s v="Sim"/>
    <s v="Sim"/>
    <s v="Sim"/>
    <s v="Sim"/>
    <s v="Sim"/>
    <s v="Sim"/>
    <s v="Sim"/>
    <s v="Não"/>
    <s v="Sim"/>
    <s v="Sim"/>
    <s v="Sim"/>
    <s v="Não"/>
    <s v="Sim"/>
    <s v="Sim"/>
    <s v="Sim"/>
    <s v="Sim"/>
    <s v="Sim"/>
    <s v="Sim"/>
    <s v="Sim"/>
    <s v="Sim"/>
    <s v="Sim"/>
    <s v="Não"/>
    <m/>
    <s v="Sim"/>
    <n v="8"/>
    <n v="1"/>
    <n v="9"/>
    <s v="Sim"/>
    <s v="Sim"/>
    <s v="Sim"/>
    <s v="Não"/>
    <s v="Sim"/>
    <s v="Sim"/>
    <s v="Sim"/>
    <s v="Sim"/>
    <s v="Frequentemente"/>
    <s v="Sim"/>
    <s v="Sim"/>
    <s v="Sim"/>
    <s v="Sim"/>
    <s v="Sim"/>
    <s v="Não"/>
    <s v="Não"/>
    <s v="Sim"/>
    <s v="Sim"/>
    <s v="Não"/>
    <m/>
    <s v="Sim"/>
    <s v="Sim"/>
    <s v="Sim"/>
    <s v="Sim"/>
    <n v="16"/>
    <s v="Sim, para ambas"/>
    <s v="Sim"/>
    <n v="40"/>
    <s v="Sim"/>
    <n v="20"/>
    <s v="Sim"/>
    <n v="170"/>
    <s v="Sim"/>
    <n v="395"/>
    <n v="6"/>
    <n v="6"/>
    <n v="2"/>
    <n v="2"/>
    <n v="1"/>
    <n v="1"/>
    <n v="1"/>
    <n v="1"/>
    <n v="1"/>
    <n v="1"/>
    <n v="1"/>
    <n v="1"/>
    <s v="Sim"/>
    <s v="Sim"/>
    <s v="Sim"/>
    <s v="Sim"/>
    <s v="Sim"/>
    <s v="Sim"/>
    <s v="Não"/>
    <s v="Mensalmente"/>
    <n v="5"/>
    <n v="4"/>
    <n v="0"/>
    <s v="Não"/>
    <s v="Não"/>
    <s v="Não"/>
    <s v="Sim"/>
    <s v="Sim"/>
    <s v="Não"/>
    <s v="Sim"/>
    <s v="Não"/>
    <s v="Não"/>
    <s v="Não"/>
    <s v="Sim"/>
    <s v="Não"/>
    <s v="Sim"/>
    <s v="Mobilização aos municípios à condição de gestão do SUAS, prorrogação do prazo para preenchimento do plano de serviço estadual 2014, prorrogação do prazo do demonstrativo anual físico financeiro da execução da receita e da despesa 2012, monitoramento do PAG firmado entre o estado e a união em 2011-2014"/>
    <d v="2014-12-05T00:00:00"/>
    <s v="secretaria"/>
    <m/>
    <s v="DIRETORA"/>
  </r>
  <r>
    <s v="SC"/>
    <s v="SC"/>
    <x v="1"/>
    <n v="6248436"/>
    <n v="295"/>
    <s v="Secretaria de Estado da Assistência Social Trabalho e Habitação"/>
    <s v="Avenida"/>
    <s v="Mauro Ramos"/>
    <s v="722"/>
    <m/>
    <s v="Centro"/>
    <m/>
    <s v="88020-300"/>
    <s v="SC"/>
    <s v="(48) 36640800"/>
    <n v="722"/>
    <s v="(48) 36640615"/>
    <x v="1"/>
    <s v="Não"/>
    <s v="Não"/>
    <s v="Não"/>
    <s v="Sim"/>
    <s v="Sim"/>
    <s v="Sim"/>
    <s v="Não"/>
    <s v="Não"/>
    <m/>
    <s v="Sim, na estrutura formal do órgão gestor"/>
    <s v="Sim, na estrutura formal do órgão gestor"/>
    <s v="Sim, na estrutura formal do órgão gestor"/>
    <s v="Sim, de maneira informal"/>
    <s v="Sim, na estrutura formal do órgão gestor"/>
    <s v="Sim, de maneira informal"/>
    <s v="Sim, de maneira informal"/>
    <s v="Sim, na estrutura formal do órgão gestor"/>
    <s v="Sim, na estrutura formal do órgão gestor"/>
    <s v="Não"/>
    <m/>
    <m/>
    <m/>
    <m/>
    <m/>
    <m/>
    <m/>
    <m/>
    <m/>
    <m/>
    <m/>
    <m/>
    <m/>
    <m/>
    <m/>
    <m/>
    <m/>
    <m/>
    <m/>
    <m/>
    <m/>
    <m/>
    <s v="Sim, em elaboração pela SEAS"/>
    <s v="Sim"/>
    <s v="Bienalmente"/>
    <n v="2014"/>
    <s v="Sim"/>
    <s v="Sim"/>
    <s v="Sim"/>
    <s v="Sim"/>
    <s v="Sim"/>
    <s v="Não"/>
    <s v="Sim"/>
    <s v="Não"/>
    <m/>
    <s v="Sim, para a totalidade dos servidores"/>
    <s v="Centralizado no governo"/>
    <m/>
    <n v="2006"/>
    <n v="3"/>
    <n v="21"/>
    <n v="75"/>
    <n v="99"/>
    <n v="0"/>
    <n v="0"/>
    <n v="0"/>
    <n v="0"/>
    <n v="0"/>
    <n v="1"/>
    <n v="18"/>
    <n v="19"/>
    <n v="0"/>
    <n v="0"/>
    <n v="3"/>
    <n v="3"/>
    <n v="3"/>
    <n v="22"/>
    <n v="96"/>
    <n v="121"/>
    <n v="4"/>
    <n v="36"/>
    <n v="82"/>
    <n v="122"/>
    <n v="0"/>
    <n v="0"/>
    <n v="0"/>
    <n v="0"/>
    <n v="0"/>
    <n v="1"/>
    <n v="19"/>
    <n v="20"/>
    <n v="0"/>
    <n v="0"/>
    <n v="4"/>
    <n v="4"/>
    <n v="4"/>
    <n v="37"/>
    <n v="105"/>
    <n v="146"/>
    <n v="25"/>
    <n v="5"/>
    <n v="7"/>
    <n v="0"/>
    <n v="0"/>
    <n v="0"/>
    <n v="1"/>
    <n v="0"/>
    <n v="3"/>
    <n v="6"/>
    <n v="3"/>
    <n v="0"/>
    <n v="0"/>
    <n v="15"/>
    <n v="0"/>
    <n v="21"/>
    <n v="1"/>
    <n v="0"/>
    <s v="Não"/>
    <m/>
    <m/>
    <m/>
    <m/>
    <s v="Não"/>
    <m/>
    <m/>
    <m/>
    <m/>
    <s v="Sim"/>
    <n v="2014"/>
    <d v="2014-08-11T00:00:00"/>
    <s v="Sim"/>
    <n v="17"/>
    <s v="Sim"/>
    <s v="Sim"/>
    <s v="Sim"/>
    <n v="17"/>
    <s v="Sim"/>
    <s v="Sim"/>
    <s v="Sim"/>
    <n v="1824"/>
    <s v="Sim"/>
    <s v="Sim"/>
    <s v="Sim"/>
    <n v="2950"/>
    <s v="Não"/>
    <s v="Sim"/>
    <s v="Sim"/>
    <s v="Sim"/>
    <s v="Sim"/>
    <s v="Não"/>
    <s v="Não"/>
    <s v="Não"/>
    <m/>
    <s v="Sim"/>
    <s v="Sim"/>
    <s v="Sim"/>
    <s v="Sim"/>
    <s v="Sim"/>
    <s v="Sim"/>
    <s v="Não"/>
    <m/>
    <n v="87"/>
    <s v="Frequentemente"/>
    <s v="Muito Frequentemente"/>
    <s v="Raramente"/>
    <s v="Muito Frequentemente"/>
    <s v="Muito Frequentemente"/>
    <s v="Frequentemente"/>
    <s v="Muito Frequentemente"/>
    <s v="Muito Frequentemente"/>
    <s v="Muito Frequentemente"/>
    <s v="Muito Frequentemente"/>
    <s v="Muito Frequentemente"/>
    <s v="Muito Frequentemente"/>
    <s v="Muito Frequentemente"/>
    <s v="Muito Frequentemente"/>
    <s v="Muito Frequentemente"/>
    <s v="Frequentemente"/>
    <s v="Frequentemente"/>
    <s v="Raramente"/>
    <s v="Muito Frequentemente"/>
    <s v="Frequentemente"/>
    <s v="Frequentemente"/>
    <s v="Raramente"/>
    <s v="Nunca"/>
    <s v="Sim, como matriz"/>
    <s v="Sim"/>
    <n v="3"/>
    <n v="1"/>
    <n v="4"/>
    <s v="Não"/>
    <s v="Não"/>
    <s v="Sim"/>
    <s v="Não"/>
    <s v="Não"/>
    <s v="Não"/>
    <s v="Não"/>
    <s v="Sim, a totalidade dos recursos próprios é registrada no FEAS"/>
    <s v="O Secretário(a) Estadual da Assistência Social"/>
    <s v="Não"/>
    <s v="Não"/>
    <s v="Sim"/>
    <s v="Sim"/>
    <s v="Sim"/>
    <s v="Não"/>
    <s v="Sim"/>
    <s v="Sim"/>
    <s v="Não"/>
    <s v="Sim"/>
    <s v="Sim"/>
    <s v="Sim"/>
    <s v="Sim"/>
    <s v="Sim"/>
    <s v="Sim"/>
    <s v="Sim"/>
    <s v="Não"/>
    <s v="Não"/>
    <s v="Não"/>
    <s v="Não"/>
    <s v="Sim"/>
    <s v="Sim"/>
    <s v="Não"/>
    <s v="Não"/>
    <s v="Não"/>
    <m/>
    <s v="Semestralmente"/>
    <s v="Sim, fundo-a-fundo"/>
    <s v="Sim"/>
    <s v="O cofinanciamento é realizado por nível de proteção (Proteção Social Básica/Proteção Social Especial - Média ou Alta Com"/>
    <m/>
    <s v="Sim"/>
    <s v="Não possui frequência regular"/>
    <s v="Sim"/>
    <s v="Sim"/>
    <s v="Sim"/>
    <s v="Sim"/>
    <s v="Não"/>
    <s v="Não"/>
    <s v="Não"/>
    <n v="276"/>
    <n v="276"/>
    <n v="0"/>
    <n v="273"/>
    <n v="273"/>
    <n v="0"/>
    <n v="83"/>
    <n v="83"/>
    <n v="0"/>
    <n v="139"/>
    <n v="139"/>
    <n v="0"/>
    <n v="216"/>
    <n v="216"/>
    <n v="0"/>
    <n v="125"/>
    <n v="125"/>
    <n v="0"/>
    <n v="128"/>
    <n v="128"/>
    <n v="0"/>
    <n v="156"/>
    <n v="156"/>
    <n v="0"/>
    <s v="Não"/>
    <m/>
    <s v="Não"/>
    <m/>
    <m/>
    <m/>
    <m/>
    <m/>
    <m/>
    <m/>
    <m/>
    <m/>
    <m/>
    <m/>
    <m/>
    <m/>
    <m/>
    <m/>
    <m/>
    <m/>
    <m/>
    <m/>
    <m/>
    <m/>
    <m/>
    <m/>
    <m/>
    <m/>
    <s v="Sim"/>
    <s v="Não"/>
    <s v="Não"/>
    <s v="Não"/>
    <s v="Não"/>
    <s v="Não"/>
    <s v="Não"/>
    <s v="Não"/>
    <s v="Não"/>
    <s v="Não"/>
    <s v="Não"/>
    <s v="Não"/>
    <s v="Não"/>
    <s v="Não"/>
    <s v="Não"/>
    <s v="Não"/>
    <s v="Não"/>
    <s v="Não"/>
    <s v="Não"/>
    <s v="Sim"/>
    <s v="Não"/>
    <s v="Não"/>
    <s v="Não"/>
    <s v="Não"/>
    <s v="Não"/>
    <s v="Não"/>
    <s v="Não"/>
    <s v="Não"/>
    <s v="Não"/>
    <s v="Não"/>
    <s v="Não"/>
    <s v="Não"/>
    <s v="Não"/>
    <s v="Não"/>
    <s v="Não"/>
    <s v="Sim"/>
    <s v="Não"/>
    <s v="Não"/>
    <s v="Não"/>
    <s v="Não"/>
    <s v="Não"/>
    <s v="Não"/>
    <s v="Não"/>
    <s v="Não"/>
    <s v="Não"/>
    <s v="Não"/>
    <s v="Sim"/>
    <s v="Não"/>
    <s v="Não"/>
    <s v="Não"/>
    <m/>
    <m/>
    <m/>
    <m/>
    <s v="Sim"/>
    <s v="Sim, possui estudo/diagnóstico sobre o volume e localização da oferta dos serviços de média e alta complexidade no estad"/>
    <s v="Sim"/>
    <s v="Não"/>
    <m/>
    <m/>
    <m/>
    <m/>
    <m/>
    <m/>
    <m/>
    <m/>
    <m/>
    <m/>
    <m/>
    <m/>
    <m/>
    <s v="Não"/>
    <m/>
    <m/>
    <m/>
    <m/>
    <m/>
    <m/>
    <m/>
    <m/>
    <m/>
    <m/>
    <m/>
    <m/>
    <m/>
    <m/>
    <m/>
    <m/>
    <m/>
    <m/>
    <m/>
    <s v="Sim"/>
    <s v="Em discussão pela CIB"/>
    <m/>
    <s v="Sim"/>
    <s v="Em discussão pela CIB"/>
    <m/>
    <s v="Sim"/>
    <s v="Sim"/>
    <s v="Sim"/>
    <s v="Sim"/>
    <s v="Sim"/>
    <s v="Não"/>
    <s v="Sim"/>
    <s v="Sim"/>
    <s v="Não"/>
    <m/>
    <m/>
    <m/>
    <m/>
    <m/>
    <m/>
    <n v="0"/>
    <n v="0"/>
    <n v="6"/>
    <n v="0"/>
    <n v="0"/>
    <n v="0"/>
    <n v="0"/>
    <n v="0"/>
    <n v="0"/>
    <n v="0"/>
    <n v="0"/>
    <n v="0"/>
    <n v="2"/>
    <n v="0"/>
    <n v="0"/>
    <n v="0"/>
    <n v="0"/>
    <n v="0"/>
    <n v="0"/>
    <n v="0"/>
    <n v="0"/>
    <n v="0"/>
    <n v="0"/>
    <n v="0"/>
    <n v="0"/>
    <n v="0"/>
    <s v="Foi instituída Câmara Técnica da CIB para estudo da proposta de desenho de regionalização. A partir de então a Câmara Técnica da CIB realizou diagnóstico de média e alta complexidade incluindo o número de situações de violação de direitos. No momento está se fazendo análise do modelo de regionalização e do número de unidades a serem implantadas."/>
    <s v="Sim"/>
    <s v="Sim"/>
    <s v="Não"/>
    <s v="Sim"/>
    <s v="Não"/>
    <m/>
    <m/>
    <m/>
    <m/>
    <m/>
    <s v="Sim"/>
    <s v="Sim"/>
    <s v="Sim"/>
    <s v="Sim"/>
    <s v="Não"/>
    <s v="Sim"/>
    <s v="Não"/>
    <s v="Sim"/>
    <s v="Sim"/>
    <s v="Não"/>
    <s v="Sim"/>
    <s v="Sim"/>
    <s v="Sim"/>
    <s v="Sim"/>
    <s v="Sim"/>
    <s v="Sim"/>
    <s v="Sim"/>
    <s v="Sim"/>
    <s v="Sim"/>
    <s v="Sim"/>
    <s v="Sim"/>
    <s v="Não"/>
    <s v="Sim"/>
    <s v="Não"/>
    <m/>
    <s v="Sim"/>
    <n v="2"/>
    <n v="1"/>
    <n v="3"/>
    <s v="Sim"/>
    <s v="Não"/>
    <s v="Sim"/>
    <s v="Não"/>
    <s v="Sim"/>
    <s v="Não"/>
    <s v="Sim"/>
    <s v="Sim"/>
    <s v="Frequentemente"/>
    <s v="Não"/>
    <m/>
    <m/>
    <m/>
    <m/>
    <m/>
    <m/>
    <m/>
    <m/>
    <m/>
    <m/>
    <s v="Sim"/>
    <s v="Sim"/>
    <s v="Sim"/>
    <s v="Sim"/>
    <n v="4"/>
    <s v="Sim, para ambas"/>
    <s v="Sim"/>
    <n v="18"/>
    <s v="Não"/>
    <m/>
    <s v="Não"/>
    <m/>
    <s v="Sim"/>
    <n v="256"/>
    <n v="6"/>
    <n v="6"/>
    <n v="2"/>
    <n v="2"/>
    <n v="1"/>
    <n v="1"/>
    <n v="1"/>
    <n v="1"/>
    <n v="1"/>
    <n v="2"/>
    <n v="1"/>
    <n v="0"/>
    <s v="Sim"/>
    <s v="Sim"/>
    <s v="Sim"/>
    <s v="Sim"/>
    <s v="Sim"/>
    <s v="Sim"/>
    <s v="Sim"/>
    <s v="Bimestralmente"/>
    <n v="7"/>
    <n v="2"/>
    <n v="5"/>
    <s v="Não"/>
    <s v="Não"/>
    <s v="Não"/>
    <s v="Sim"/>
    <s v="Sim"/>
    <s v="Não"/>
    <s v="Sim"/>
    <s v="Não"/>
    <s v="Não"/>
    <s v="Não"/>
    <s v="Não"/>
    <s v="Não"/>
    <s v="Não"/>
    <m/>
    <d v="2014-12-05T00:00:00"/>
    <s v="Ass Social"/>
    <m/>
    <s v="Ass Social"/>
  </r>
  <r>
    <s v="GO"/>
    <s v="GO"/>
    <x v="2"/>
    <n v="6003788"/>
    <n v="246"/>
    <s v="SECRETARIA DE ESTADO DE CIDADANIA E TRABALHO"/>
    <s v="Avenida"/>
    <s v="UNIVERSITÁRIA"/>
    <s v="609"/>
    <s v="0"/>
    <s v="LESTE UNIVERSITARIO"/>
    <s v="EM FRENTE À SANEAGO"/>
    <s v="74605-010"/>
    <s v="GO"/>
    <s v="(62) 32018522"/>
    <n v="8519"/>
    <s v="(62) 32018522"/>
    <x v="1"/>
    <s v="Não"/>
    <s v="Não"/>
    <s v="Não"/>
    <s v="Não"/>
    <s v="Não"/>
    <s v="Sim"/>
    <s v="Não"/>
    <s v="Não"/>
    <m/>
    <s v="Sim, de maneira informal"/>
    <s v="Sim, de maneira informal"/>
    <s v="Sim, na estrutura formal do órgão gestor"/>
    <s v="Sim, de maneira informal"/>
    <s v="Sim, na estrutura formal do órgão gestor"/>
    <s v="Sim, de maneira informal"/>
    <s v="Sim, de maneira informal"/>
    <s v="Não constituída"/>
    <s v="Sim, na estrutura formal do órgão gestor"/>
    <s v="Não"/>
    <m/>
    <m/>
    <m/>
    <m/>
    <m/>
    <m/>
    <m/>
    <m/>
    <m/>
    <m/>
    <m/>
    <m/>
    <m/>
    <m/>
    <m/>
    <m/>
    <m/>
    <m/>
    <m/>
    <m/>
    <m/>
    <m/>
    <s v="Sim, em processo de validação e debate pela SEAS"/>
    <s v="Não"/>
    <m/>
    <m/>
    <m/>
    <m/>
    <m/>
    <m/>
    <m/>
    <m/>
    <m/>
    <s v="Não"/>
    <m/>
    <s v="Sim, para a totalidade dos servidores"/>
    <s v="Do próprio órgão gestor da Assistência Social"/>
    <m/>
    <n v="2010"/>
    <n v="27"/>
    <n v="208"/>
    <n v="164"/>
    <n v="399"/>
    <n v="2"/>
    <n v="48"/>
    <n v="25"/>
    <n v="75"/>
    <n v="65"/>
    <n v="399"/>
    <n v="143"/>
    <n v="607"/>
    <n v="0"/>
    <n v="0"/>
    <n v="1"/>
    <n v="1"/>
    <n v="94"/>
    <n v="655"/>
    <n v="333"/>
    <n v="1082"/>
    <n v="46"/>
    <n v="247"/>
    <n v="192"/>
    <n v="485"/>
    <n v="2"/>
    <n v="49"/>
    <n v="25"/>
    <n v="76"/>
    <n v="72"/>
    <n v="409"/>
    <n v="150"/>
    <n v="631"/>
    <n v="0"/>
    <n v="0"/>
    <n v="1"/>
    <n v="1"/>
    <n v="120"/>
    <n v="705"/>
    <n v="368"/>
    <n v="1193"/>
    <n v="33"/>
    <n v="4"/>
    <n v="14"/>
    <n v="3"/>
    <n v="0"/>
    <n v="0"/>
    <n v="2"/>
    <n v="0"/>
    <n v="3"/>
    <n v="2"/>
    <n v="2"/>
    <n v="0"/>
    <n v="0"/>
    <n v="0"/>
    <n v="53"/>
    <n v="325"/>
    <n v="31"/>
    <n v="0"/>
    <s v="Não"/>
    <m/>
    <m/>
    <m/>
    <m/>
    <s v="Não"/>
    <m/>
    <m/>
    <m/>
    <m/>
    <s v="Sim"/>
    <n v="2014"/>
    <d v="2014-10-22T00:00:00"/>
    <s v="Não"/>
    <m/>
    <m/>
    <m/>
    <s v="Não"/>
    <m/>
    <m/>
    <m/>
    <s v="Sim"/>
    <n v="369"/>
    <s v="Sim"/>
    <s v="Não"/>
    <s v="Não"/>
    <m/>
    <m/>
    <m/>
    <s v="Não"/>
    <s v="Sim"/>
    <s v="Sim"/>
    <s v="Não"/>
    <s v="Não"/>
    <s v="Não"/>
    <m/>
    <s v="Não"/>
    <s v="Não"/>
    <s v="Sim"/>
    <s v="Sim"/>
    <s v="Não"/>
    <s v="Sim"/>
    <s v="Sim"/>
    <s v="Participação em Conferências Municipais"/>
    <n v="12"/>
    <s v="Raramente"/>
    <s v="Frequentemente"/>
    <s v="Frequentemente"/>
    <s v="Raramente"/>
    <s v="Raramente"/>
    <s v="Frequentemente"/>
    <s v="Frequentemente"/>
    <s v="Frequentemente"/>
    <s v="Frequentemente"/>
    <s v="Frequentemente"/>
    <s v="Frequentemente"/>
    <s v="Frequentemente"/>
    <s v="Frequentemente"/>
    <s v="Frequentemente"/>
    <s v="Frequentemente"/>
    <s v="Raramente"/>
    <s v="Raramente"/>
    <s v="Raramente"/>
    <s v="Frequentemente"/>
    <s v="Frequentemente"/>
    <s v="Raramente"/>
    <s v="Raramente"/>
    <s v="Nunca"/>
    <s v="Sim, como matriz"/>
    <s v="Sim"/>
    <n v="0"/>
    <n v="0"/>
    <n v="0"/>
    <s v="Não"/>
    <s v="Não"/>
    <s v="Sim"/>
    <s v="Não"/>
    <s v="Não"/>
    <s v="Não"/>
    <s v="Não"/>
    <s v="Sim, a maior parte dos recursos próprios é registrada no FEAS"/>
    <s v="Secretário(a) ou técnic(a) de outra área"/>
    <s v="Não"/>
    <s v="Não"/>
    <s v="Sim"/>
    <s v="Sim"/>
    <s v="Não"/>
    <s v="Não"/>
    <s v="Sim"/>
    <s v="Sim"/>
    <s v="Não"/>
    <s v="Não"/>
    <s v="Sim"/>
    <s v="Não"/>
    <s v="Sim"/>
    <s v="Não"/>
    <s v="Não"/>
    <s v="Sim"/>
    <s v="Sim"/>
    <s v="Não"/>
    <s v="Não"/>
    <s v="Não"/>
    <s v="Não"/>
    <s v="Não"/>
    <s v="Não"/>
    <s v="Não"/>
    <s v="Sim"/>
    <s v="Ausência de espaço físico (sala) e recursos humanos exclusivos para o FEAS"/>
    <s v="Anualmente"/>
    <s v="Não"/>
    <m/>
    <m/>
    <m/>
    <m/>
    <m/>
    <m/>
    <m/>
    <m/>
    <m/>
    <m/>
    <m/>
    <m/>
    <m/>
    <m/>
    <m/>
    <m/>
    <m/>
    <m/>
    <m/>
    <m/>
    <m/>
    <m/>
    <m/>
    <m/>
    <m/>
    <m/>
    <m/>
    <m/>
    <m/>
    <m/>
    <m/>
    <m/>
    <m/>
    <m/>
    <m/>
    <m/>
    <s v="Sim"/>
    <s v="Não"/>
    <s v="Sim"/>
    <s v="Não"/>
    <s v="Não"/>
    <s v="Não"/>
    <s v="Não"/>
    <s v="Não"/>
    <s v="Não"/>
    <s v="Não"/>
    <s v="Não"/>
    <s v="Não"/>
    <s v="Não"/>
    <s v="Não"/>
    <s v="Não"/>
    <s v="Não"/>
    <s v="Não"/>
    <s v="Não"/>
    <s v="Não"/>
    <s v="Não"/>
    <s v="Não"/>
    <s v="Não"/>
    <s v="Não"/>
    <s v="Não"/>
    <s v="Não"/>
    <s v="Não"/>
    <s v="Sim"/>
    <s v="Não"/>
    <s v="Sim"/>
    <s v="Não"/>
    <s v="Não"/>
    <s v="Não"/>
    <s v="Não"/>
    <s v="Sim"/>
    <s v="Não"/>
    <s v="Não"/>
    <s v="Não"/>
    <s v="Não"/>
    <s v="Sim"/>
    <s v="Não"/>
    <s v="Não"/>
    <s v="Não"/>
    <s v="Não"/>
    <s v="Não"/>
    <s v="Não"/>
    <s v="Não"/>
    <s v="Não"/>
    <s v="Não"/>
    <s v="Não"/>
    <s v="Não"/>
    <s v="Não"/>
    <s v="Não"/>
    <s v="Não"/>
    <s v="Não"/>
    <s v="Não"/>
    <s v="Não"/>
    <s v="Não"/>
    <s v="Não"/>
    <s v="Não"/>
    <s v="Não"/>
    <s v="Não"/>
    <s v="Não"/>
    <s v="Não"/>
    <s v="Sim"/>
    <s v="Não"/>
    <s v="Não"/>
    <s v="Não"/>
    <s v="Não"/>
    <s v="Não"/>
    <s v="Não"/>
    <s v="Não"/>
    <s v="Não"/>
    <s v="Não"/>
    <s v="Não"/>
    <s v="Sim"/>
    <s v="Não"/>
    <s v="Não"/>
    <s v="Não"/>
    <m/>
    <m/>
    <m/>
    <m/>
    <s v="Sim"/>
    <s v="Sim, possui estudo/diagnóstico sobre o volume e localização da oferta dos serviços de média e alta complexidade no estad"/>
    <s v="Não"/>
    <s v="Não"/>
    <m/>
    <m/>
    <m/>
    <m/>
    <m/>
    <m/>
    <m/>
    <m/>
    <m/>
    <m/>
    <m/>
    <m/>
    <m/>
    <s v="Não"/>
    <m/>
    <m/>
    <m/>
    <m/>
    <m/>
    <m/>
    <m/>
    <m/>
    <m/>
    <m/>
    <m/>
    <m/>
    <m/>
    <m/>
    <m/>
    <m/>
    <m/>
    <m/>
    <m/>
    <s v="Sim"/>
    <s v="Já pactuado na CIB"/>
    <d v="2014-10-13T00:00:00"/>
    <s v="Sim"/>
    <s v="Já pactuado na CIB"/>
    <d v="2014-10-13T00:00:00"/>
    <s v="Não"/>
    <s v="Sim"/>
    <s v="Não"/>
    <s v="Sim"/>
    <s v="Não"/>
    <s v="Não"/>
    <s v="Não"/>
    <s v="Sim"/>
    <s v="Sim"/>
    <s v="Demandas migratórias, presença de CREAS, vulnerabilidade juvenil, índice de pobreza, número de pedidos de refúgio no ano de 2013, número de unidades de aoclhimento, incidência de trabalho infantil, atividades turísticas por município e municípios cortados por BR."/>
    <m/>
    <m/>
    <m/>
    <m/>
    <m/>
    <n v="0"/>
    <n v="0"/>
    <n v="0"/>
    <n v="4"/>
    <n v="0"/>
    <n v="0"/>
    <n v="0"/>
    <n v="0"/>
    <n v="0"/>
    <n v="0"/>
    <n v="1"/>
    <n v="0"/>
    <n v="0"/>
    <n v="0"/>
    <n v="0"/>
    <n v="0"/>
    <n v="0"/>
    <n v="0"/>
    <n v="0"/>
    <n v="0"/>
    <n v="0"/>
    <n v="0"/>
    <n v="0"/>
    <n v="0"/>
    <n v="0"/>
    <n v="0"/>
    <m/>
    <s v="Sim"/>
    <s v="Sim"/>
    <s v="Sim"/>
    <s v="Não"/>
    <s v="Não"/>
    <m/>
    <m/>
    <m/>
    <m/>
    <m/>
    <s v="Não"/>
    <s v="Não"/>
    <s v="Não"/>
    <s v="Não"/>
    <s v="Não"/>
    <s v="Não"/>
    <s v="Não"/>
    <s v="Não"/>
    <s v="Não"/>
    <s v="Não"/>
    <s v="Sim"/>
    <s v="Sim"/>
    <s v="Não"/>
    <s v="Não"/>
    <s v="Sim"/>
    <s v="Sim"/>
    <s v="Sim"/>
    <s v="Não"/>
    <s v="Sim"/>
    <s v="Sim"/>
    <s v="Não"/>
    <s v="Sim"/>
    <s v="Não"/>
    <s v="Não"/>
    <m/>
    <s v="Sim"/>
    <n v="4"/>
    <n v="2"/>
    <n v="6"/>
    <s v="Sim"/>
    <s v="Não"/>
    <s v="Não"/>
    <s v="Não"/>
    <s v="Sim"/>
    <s v="Não"/>
    <s v="Sim"/>
    <s v="Sim"/>
    <s v="Frequentemente"/>
    <s v="Não"/>
    <m/>
    <m/>
    <m/>
    <m/>
    <m/>
    <m/>
    <m/>
    <m/>
    <m/>
    <m/>
    <s v="Sim"/>
    <s v="Sim"/>
    <s v="Sim"/>
    <s v="Sim"/>
    <n v="5"/>
    <s v="Sim, para ambas"/>
    <s v="Não"/>
    <m/>
    <s v="Não"/>
    <m/>
    <s v="Não"/>
    <m/>
    <s v="Não"/>
    <m/>
    <n v="6"/>
    <n v="6"/>
    <n v="2"/>
    <n v="3"/>
    <n v="1"/>
    <n v="0"/>
    <n v="1"/>
    <n v="1"/>
    <n v="1"/>
    <n v="1"/>
    <n v="1"/>
    <n v="1"/>
    <s v="Não"/>
    <m/>
    <s v="Sim"/>
    <s v="Sim"/>
    <s v="Sim"/>
    <s v="Sim"/>
    <s v="Sim"/>
    <s v="Mensalmente"/>
    <n v="6"/>
    <n v="3"/>
    <n v="0"/>
    <s v="Não"/>
    <s v="Não"/>
    <s v="Não"/>
    <s v="Não"/>
    <s v="Sim"/>
    <s v="Não"/>
    <s v="Não"/>
    <s v="Não"/>
    <s v="Não"/>
    <s v="Não"/>
    <s v="Não"/>
    <s v="Não"/>
    <s v="Sim"/>
    <s v="Proposta de Minuta de Lei da Política Estadual de Assistência Social, critérios de partilha de vagas para os municípios goianos para participação no Programa CapacitaSUAS"/>
    <d v="2014-11-25T00:00:00"/>
    <s v="Superinten"/>
    <s v="Sim"/>
    <m/>
  </r>
  <r>
    <s v="MA"/>
    <s v="MA"/>
    <x v="3"/>
    <n v="6574789"/>
    <n v="217"/>
    <s v="SECRETARIA DE ESTADO DOS DIREITOS HUMANOS, ASSISTÊNCIA SOCIAL E CIDADANIA"/>
    <s v="Avenida"/>
    <s v="AV. JERONIMO DE ALBUQUERQUE, SN - ED. CLODOMIR MILET BLOCO A 2º ANDAR - CALHAU"/>
    <s v="1"/>
    <s v="BLOCO A"/>
    <s v="CALHAU"/>
    <s v="PRÓXIMO AO PALÁCIO HENRIQUE DE LA ROCQUE"/>
    <s v="65051-200"/>
    <s v="MA"/>
    <s v="(98) 31985000"/>
    <n v="5004"/>
    <s v="(98) 31985005"/>
    <x v="1"/>
    <s v="Não"/>
    <s v="Não"/>
    <s v="Não"/>
    <s v="Não"/>
    <s v="Não"/>
    <s v="Não"/>
    <s v="Sim"/>
    <s v="Não"/>
    <m/>
    <s v="Sim, na estrutura formal do órgão gestor"/>
    <s v="Sim, na estrutura formal do órgão gestor"/>
    <s v="Não constituída"/>
    <s v="Sim, na estrutura formal do órgão gestor"/>
    <s v="Sim, na estrutura formal do órgão gestor"/>
    <s v="Sim, na estrutura formal do órgão gestor"/>
    <s v="Não constituída"/>
    <s v="Não constituída"/>
    <s v="Sim, na estrutura formal do órgão gestor"/>
    <s v="Não"/>
    <m/>
    <m/>
    <m/>
    <m/>
    <m/>
    <m/>
    <m/>
    <m/>
    <m/>
    <m/>
    <m/>
    <m/>
    <m/>
    <m/>
    <m/>
    <m/>
    <m/>
    <m/>
    <m/>
    <m/>
    <m/>
    <m/>
    <s v="Não"/>
    <s v="Sim"/>
    <s v="De quatro em quatro anos"/>
    <n v="2008"/>
    <s v="Não"/>
    <s v="Não"/>
    <s v="Sim"/>
    <s v="Sim"/>
    <s v="Sim"/>
    <s v="Sim"/>
    <s v="Sim"/>
    <s v="Não"/>
    <m/>
    <s v="Sim, para a maioria dos servidores"/>
    <s v="Centralizado no governo"/>
    <m/>
    <n v="2011"/>
    <n v="1"/>
    <n v="23"/>
    <n v="31"/>
    <n v="55"/>
    <n v="0"/>
    <n v="1"/>
    <n v="2"/>
    <n v="3"/>
    <n v="2"/>
    <n v="13"/>
    <n v="15"/>
    <n v="30"/>
    <n v="0"/>
    <n v="0"/>
    <n v="15"/>
    <n v="15"/>
    <n v="3"/>
    <n v="37"/>
    <n v="63"/>
    <n v="103"/>
    <n v="56"/>
    <n v="59"/>
    <n v="31"/>
    <n v="146"/>
    <n v="0"/>
    <n v="2"/>
    <n v="3"/>
    <n v="5"/>
    <n v="2"/>
    <n v="17"/>
    <n v="35"/>
    <n v="54"/>
    <n v="0"/>
    <n v="38"/>
    <n v="18"/>
    <n v="56"/>
    <n v="58"/>
    <n v="116"/>
    <n v="87"/>
    <n v="261"/>
    <n v="33"/>
    <n v="3"/>
    <n v="4"/>
    <n v="7"/>
    <n v="0"/>
    <n v="0"/>
    <n v="0"/>
    <n v="1"/>
    <n v="1"/>
    <n v="6"/>
    <n v="1"/>
    <n v="0"/>
    <n v="0"/>
    <n v="17"/>
    <n v="0"/>
    <n v="4"/>
    <n v="3"/>
    <n v="8"/>
    <s v="Não"/>
    <m/>
    <m/>
    <m/>
    <m/>
    <s v="Não"/>
    <m/>
    <m/>
    <m/>
    <m/>
    <s v="Sim"/>
    <n v="2012"/>
    <d v="2012-03-16T00:00:00"/>
    <s v="Sim"/>
    <n v="30"/>
    <s v="Sim"/>
    <s v="Não"/>
    <s v="Não"/>
    <m/>
    <m/>
    <m/>
    <s v="Sim"/>
    <n v="1675"/>
    <s v="Sim"/>
    <s v="Não"/>
    <s v="Não"/>
    <m/>
    <m/>
    <m/>
    <s v="Sim"/>
    <s v="Sim"/>
    <s v="Sim"/>
    <s v="Sim"/>
    <s v="Não"/>
    <s v="Não"/>
    <m/>
    <s v="Sim"/>
    <s v="Não"/>
    <s v="Sim"/>
    <s v="Não"/>
    <s v="Sim"/>
    <s v="Sim"/>
    <s v="Não"/>
    <m/>
    <n v="143"/>
    <s v="Muito Frequentemente"/>
    <s v="Muito Frequentemente"/>
    <s v="Muito Frequentemente"/>
    <s v="Muito Frequentemente"/>
    <s v="Frequentemente"/>
    <s v="Muito Frequentemente"/>
    <s v="Frequentemente"/>
    <s v="Frequentemente"/>
    <s v="Muito Frequentemente"/>
    <s v="Raramente"/>
    <s v="Muito Frequentemente"/>
    <s v="Muito Frequentemente"/>
    <s v="Frequentemente"/>
    <s v="Raramente"/>
    <s v="Raramente"/>
    <s v="Frequentemente"/>
    <s v="Frequentemente"/>
    <s v="Frequentemente"/>
    <s v="Frequentemente"/>
    <s v="Muito Frequentemente"/>
    <s v="Muito Frequentemente"/>
    <s v="Frequentemente"/>
    <s v="Frequentemente"/>
    <s v="Sim, como matriz"/>
    <s v="Sim"/>
    <n v="4"/>
    <n v="1"/>
    <n v="5"/>
    <s v="Não"/>
    <s v="Sim"/>
    <s v="Sim"/>
    <s v="Não"/>
    <s v="Não"/>
    <s v="Não"/>
    <s v="Não"/>
    <s v="Sim, a totalidade dos recursos próprios é registrada no FEAS"/>
    <s v="O Secretário(a) Estadual da Assistência Social"/>
    <s v="Não"/>
    <s v="Não"/>
    <s v="Sim"/>
    <s v="Sim"/>
    <s v="Sim"/>
    <s v="Sim"/>
    <s v="Sim"/>
    <s v="Não"/>
    <s v="Não"/>
    <s v="Sim"/>
    <s v="Sim"/>
    <s v="Não"/>
    <s v="Sim"/>
    <s v="Não"/>
    <s v="Não"/>
    <s v="Sim"/>
    <s v="Não"/>
    <s v="Não"/>
    <s v="Não"/>
    <s v="Sim"/>
    <s v="Sim"/>
    <s v="Sim"/>
    <s v="Não"/>
    <s v="Não"/>
    <s v="Não"/>
    <m/>
    <s v="Anualmente"/>
    <s v="Sim, fundo-a-fundo"/>
    <s v="Sim"/>
    <s v="O cofinanciamento é realizado por nível de proteção (Proteção Social Básica/Proteção Social Especial - Média ou Alta Com"/>
    <m/>
    <s v="Sim"/>
    <s v="Não possui frequência regular"/>
    <s v="Sim"/>
    <s v="Sim"/>
    <s v="Sim"/>
    <s v="Sim"/>
    <s v="Não"/>
    <s v="Não"/>
    <s v="Não"/>
    <n v="60"/>
    <n v="60"/>
    <n v="0"/>
    <n v="60"/>
    <n v="60"/>
    <n v="0"/>
    <n v="7"/>
    <n v="7"/>
    <n v="0"/>
    <n v="7"/>
    <n v="7"/>
    <n v="0"/>
    <n v="54"/>
    <n v="54"/>
    <n v="0"/>
    <n v="54"/>
    <n v="54"/>
    <n v="0"/>
    <n v="54"/>
    <n v="54"/>
    <n v="0"/>
    <n v="0"/>
    <n v="0"/>
    <n v="0"/>
    <s v="Não"/>
    <m/>
    <s v="Não"/>
    <m/>
    <m/>
    <m/>
    <m/>
    <m/>
    <m/>
    <m/>
    <m/>
    <m/>
    <m/>
    <m/>
    <m/>
    <m/>
    <m/>
    <m/>
    <m/>
    <m/>
    <m/>
    <m/>
    <m/>
    <m/>
    <m/>
    <m/>
    <m/>
    <m/>
    <s v="Sim"/>
    <s v="Não"/>
    <s v="Não"/>
    <s v="Não"/>
    <s v="Não"/>
    <s v="Sim"/>
    <s v="Não"/>
    <s v="Não"/>
    <s v="Não"/>
    <s v="Não"/>
    <s v="Sim"/>
    <s v="Não"/>
    <s v="Não"/>
    <s v="Não"/>
    <s v="Não"/>
    <s v="Não"/>
    <s v="Não"/>
    <s v="Não"/>
    <s v="Não"/>
    <s v="Não"/>
    <s v="Não"/>
    <s v="Não"/>
    <s v="Não"/>
    <s v="Não"/>
    <s v="Não"/>
    <s v="Não"/>
    <s v="Não"/>
    <s v="Não"/>
    <s v="Não"/>
    <s v="Não"/>
    <s v="Não"/>
    <s v="Não"/>
    <s v="Não"/>
    <s v="Não"/>
    <s v="Não"/>
    <s v="Sim"/>
    <s v="Não"/>
    <s v="Não"/>
    <s v="Não"/>
    <s v="Não"/>
    <s v="Não"/>
    <s v="Não"/>
    <s v="Não"/>
    <s v="Não"/>
    <s v="Não"/>
    <s v="Não"/>
    <s v="Sim"/>
    <s v="Não"/>
    <s v="Não"/>
    <s v="Não"/>
    <m/>
    <m/>
    <m/>
    <m/>
    <s v="Sim"/>
    <s v="Sim, possui estudo/diagnóstico sobre o volume e localização da oferta dos serviços de média e alta complexidade no estad"/>
    <s v="Sim"/>
    <s v="Não"/>
    <m/>
    <m/>
    <m/>
    <m/>
    <m/>
    <m/>
    <m/>
    <m/>
    <m/>
    <m/>
    <m/>
    <m/>
    <m/>
    <s v="Não"/>
    <m/>
    <m/>
    <m/>
    <m/>
    <m/>
    <m/>
    <m/>
    <m/>
    <m/>
    <m/>
    <m/>
    <m/>
    <m/>
    <m/>
    <m/>
    <m/>
    <m/>
    <m/>
    <m/>
    <s v="Não"/>
    <m/>
    <m/>
    <s v="Não"/>
    <m/>
    <m/>
    <m/>
    <m/>
    <m/>
    <m/>
    <m/>
    <m/>
    <m/>
    <m/>
    <m/>
    <m/>
    <m/>
    <m/>
    <m/>
    <m/>
    <m/>
    <m/>
    <m/>
    <m/>
    <m/>
    <m/>
    <m/>
    <m/>
    <m/>
    <m/>
    <m/>
    <m/>
    <m/>
    <m/>
    <m/>
    <m/>
    <m/>
    <m/>
    <m/>
    <m/>
    <m/>
    <m/>
    <m/>
    <m/>
    <m/>
    <m/>
    <m/>
    <s v="O ESTADO JUNTAMENTE COM A CÂMARA TÉCNICA ITITUÍDA PELA CIB AINDA ENCONTRA-SE EM PROCESSO DE DISCUSSÃO DLIDADES DO ESTADO COM BASE NO DIAGNÓSTICO E REALIDADE DOS TERRITÓRIOS.R4"/>
    <s v="Não"/>
    <m/>
    <m/>
    <m/>
    <s v="Não"/>
    <m/>
    <m/>
    <m/>
    <m/>
    <m/>
    <s v="Não"/>
    <s v="Não"/>
    <s v="Não"/>
    <s v="Sim"/>
    <s v="Não"/>
    <s v="Sim"/>
    <s v="Não"/>
    <s v="Não"/>
    <s v="Não"/>
    <s v="Sim"/>
    <s v="Sim"/>
    <s v="Sim"/>
    <s v="Sim"/>
    <s v="Sim"/>
    <s v="Sim"/>
    <s v="Sim"/>
    <s v="Sim"/>
    <s v="Sim"/>
    <s v="Sim"/>
    <s v="Sim"/>
    <s v="Sim"/>
    <s v="Sim"/>
    <s v="Não"/>
    <s v="Não"/>
    <m/>
    <s v="Sim"/>
    <n v="1"/>
    <n v="1"/>
    <n v="2"/>
    <s v="Sim"/>
    <s v="Não"/>
    <s v="Sim"/>
    <s v="Não"/>
    <s v="Sim"/>
    <s v="Não"/>
    <s v="Sim"/>
    <s v="Sim"/>
    <s v="Muito Frequentemente"/>
    <s v="Sim"/>
    <s v="Sim"/>
    <s v="Sim"/>
    <s v="Sim"/>
    <s v="Não"/>
    <s v="Não"/>
    <s v="Não"/>
    <s v="Não"/>
    <s v="Não"/>
    <s v="Não"/>
    <m/>
    <s v="Sim"/>
    <s v="Sim"/>
    <s v="Sim"/>
    <s v="Sim"/>
    <n v="7"/>
    <s v="Sim, para ambas"/>
    <s v="Não"/>
    <m/>
    <s v="Não"/>
    <m/>
    <s v="Sim"/>
    <n v="14"/>
    <s v="Não"/>
    <m/>
    <n v="6"/>
    <n v="6"/>
    <n v="2"/>
    <n v="2"/>
    <n v="1"/>
    <n v="1"/>
    <n v="1"/>
    <n v="1"/>
    <n v="1"/>
    <n v="1"/>
    <n v="1"/>
    <n v="1"/>
    <s v="Sim"/>
    <s v="Sim"/>
    <s v="Sim"/>
    <s v="Sim"/>
    <s v="Sim"/>
    <s v="Sim"/>
    <s v="Sim"/>
    <s v="Mensalmente"/>
    <n v="8"/>
    <n v="5"/>
    <n v="0"/>
    <s v="Não"/>
    <s v="Não"/>
    <s v="Não"/>
    <s v="Sim"/>
    <s v="Não"/>
    <s v="Não"/>
    <s v="Não"/>
    <s v="Não"/>
    <s v="Não"/>
    <s v="Não"/>
    <s v="Não"/>
    <s v="Não"/>
    <s v="Não"/>
    <m/>
    <d v="2014-12-03T00:00:00"/>
    <s v="SECRETÁRIA"/>
    <m/>
    <s v="SUPERVISORA DE IGILÂNCIA SOCIOASSISTENCIAL"/>
  </r>
  <r>
    <s v="PB"/>
    <s v="PB"/>
    <x v="3"/>
    <n v="3766528"/>
    <n v="223"/>
    <s v="SECRETARIA DE ESTADO DO DESENVOLVIMENTO HUMANO"/>
    <s v="Avenida"/>
    <s v="EPITÁCIO PESSOA"/>
    <s v="2501"/>
    <s v="0"/>
    <s v="PEDRO GONDIM"/>
    <s v="Em Frente a GVT"/>
    <s v="58030-002"/>
    <s v="PB"/>
    <s v="(83) 32145531"/>
    <n v="6660"/>
    <s v="(83) 32186660"/>
    <x v="0"/>
    <m/>
    <m/>
    <m/>
    <m/>
    <m/>
    <m/>
    <m/>
    <m/>
    <m/>
    <s v="Sim, na estrutura formal do órgão gestor"/>
    <s v="Sim, na estrutura formal do órgão gestor"/>
    <s v="Sim, de maneira informal"/>
    <s v="Sim, de maneira informal"/>
    <s v="Sim, de maneira informal"/>
    <s v="Sim, de maneira informal"/>
    <s v="Sim, de maneira informal"/>
    <s v="Sim, de maneira informal"/>
    <s v="Sim, na estrutura formal do órgão gestor"/>
    <s v="Não"/>
    <m/>
    <m/>
    <m/>
    <m/>
    <m/>
    <m/>
    <m/>
    <m/>
    <m/>
    <m/>
    <m/>
    <m/>
    <m/>
    <m/>
    <m/>
    <m/>
    <m/>
    <m/>
    <m/>
    <m/>
    <m/>
    <m/>
    <s v="Não"/>
    <s v="Sim"/>
    <s v="Anualmente"/>
    <n v="2013"/>
    <s v="Sim"/>
    <s v="Sim"/>
    <s v="Sim"/>
    <s v="Sim"/>
    <s v="Sim"/>
    <s v="Não"/>
    <s v="Sim"/>
    <s v="Não"/>
    <m/>
    <s v="Não"/>
    <m/>
    <m/>
    <m/>
    <n v="16"/>
    <n v="31"/>
    <n v="52"/>
    <n v="99"/>
    <n v="0"/>
    <n v="0"/>
    <n v="0"/>
    <n v="0"/>
    <n v="3"/>
    <n v="16"/>
    <n v="42"/>
    <n v="61"/>
    <n v="11"/>
    <n v="53"/>
    <n v="15"/>
    <n v="79"/>
    <n v="30"/>
    <n v="100"/>
    <n v="109"/>
    <n v="239"/>
    <n v="16"/>
    <n v="31"/>
    <n v="52"/>
    <n v="99"/>
    <n v="0"/>
    <n v="0"/>
    <n v="0"/>
    <n v="0"/>
    <n v="3"/>
    <n v="16"/>
    <n v="42"/>
    <n v="61"/>
    <n v="11"/>
    <n v="91"/>
    <n v="161"/>
    <n v="263"/>
    <n v="30"/>
    <n v="138"/>
    <n v="255"/>
    <n v="423"/>
    <n v="70"/>
    <n v="40"/>
    <n v="36"/>
    <n v="41"/>
    <n v="0"/>
    <n v="0"/>
    <n v="0"/>
    <n v="0"/>
    <n v="5"/>
    <n v="10"/>
    <n v="3"/>
    <n v="0"/>
    <n v="0"/>
    <n v="0"/>
    <n v="0"/>
    <n v="0"/>
    <n v="0"/>
    <n v="0"/>
    <s v="Não"/>
    <m/>
    <m/>
    <m/>
    <m/>
    <s v="Não"/>
    <m/>
    <m/>
    <m/>
    <m/>
    <s v="Não"/>
    <m/>
    <m/>
    <s v="Sim"/>
    <n v="40"/>
    <s v="Sim"/>
    <s v="Sim"/>
    <s v="Sim"/>
    <n v="40"/>
    <s v="Sim"/>
    <s v="Sim"/>
    <s v="Sim"/>
    <n v="1315"/>
    <s v="Sim"/>
    <s v="Sim"/>
    <s v="Sim"/>
    <n v="1315"/>
    <s v="Sim"/>
    <s v="Sim"/>
    <s v="Sim"/>
    <s v="Sim"/>
    <s v="Não"/>
    <s v="Não"/>
    <s v="Não"/>
    <s v="Não"/>
    <m/>
    <s v="Sim"/>
    <s v="Não"/>
    <s v="Sim"/>
    <s v="Não"/>
    <s v="Sim"/>
    <s v="Não"/>
    <s v="Não"/>
    <m/>
    <n v="223"/>
    <s v="Frequentemente"/>
    <s v="Frequentemente"/>
    <s v="Raramente"/>
    <s v="Frequentemente"/>
    <s v="Frequentemente"/>
    <s v="Frequentemente"/>
    <s v="Frequentemente"/>
    <s v="Frequentemente"/>
    <s v="Frequentemente"/>
    <s v="Frequentemente"/>
    <s v="Raramente"/>
    <s v="Frequentemente"/>
    <s v="Frequentemente"/>
    <s v="Frequentemente"/>
    <s v="Frequentemente"/>
    <s v="Raramente"/>
    <s v="Frequentemente"/>
    <s v="Raramente"/>
    <s v="Frequentemente"/>
    <s v="Frequentemente"/>
    <s v="Raramente"/>
    <s v="Frequentemente"/>
    <s v="Frequentemente"/>
    <s v="Sim, como matriz"/>
    <s v="Sim"/>
    <n v="4"/>
    <n v="1"/>
    <n v="5"/>
    <s v="Não"/>
    <s v="Não"/>
    <s v="Sim"/>
    <s v="Não"/>
    <s v="Não"/>
    <s v="Sim"/>
    <s v="Não"/>
    <s v="Sim, a menor parte dos recursos próprios é registrada no FEAS"/>
    <s v="O Secretário(a) Estadual da Assistência Social"/>
    <s v="Não"/>
    <s v="Não"/>
    <s v="Sim"/>
    <s v="Sim"/>
    <s v="Não"/>
    <s v="Não"/>
    <s v="Não"/>
    <s v="Não"/>
    <s v="Não"/>
    <s v="Sim"/>
    <s v="Sim"/>
    <s v="Não"/>
    <s v="Não"/>
    <s v="Não"/>
    <s v="Não"/>
    <s v="Não"/>
    <s v="Não"/>
    <s v="Não"/>
    <s v="Não"/>
    <s v="Não"/>
    <s v="Não"/>
    <s v="Não"/>
    <s v="Não"/>
    <s v="Sim"/>
    <s v="Não"/>
    <m/>
    <s v="Anualmente"/>
    <s v="Não"/>
    <m/>
    <m/>
    <m/>
    <m/>
    <m/>
    <m/>
    <m/>
    <m/>
    <m/>
    <m/>
    <m/>
    <m/>
    <m/>
    <m/>
    <m/>
    <m/>
    <m/>
    <m/>
    <m/>
    <m/>
    <m/>
    <m/>
    <m/>
    <m/>
    <m/>
    <m/>
    <m/>
    <m/>
    <m/>
    <m/>
    <m/>
    <m/>
    <m/>
    <m/>
    <m/>
    <m/>
    <s v="Não"/>
    <m/>
    <s v="Sim"/>
    <s v="Sim"/>
    <s v="Sim"/>
    <s v="Sim"/>
    <s v="Sim"/>
    <s v="Sim"/>
    <s v="Não"/>
    <s v="Não"/>
    <s v="Não"/>
    <s v="Não"/>
    <s v="Não"/>
    <s v="Não"/>
    <s v="Não"/>
    <s v="Não"/>
    <s v="Não"/>
    <s v="Não"/>
    <s v="Não"/>
    <s v="Não"/>
    <s v="Não"/>
    <s v="Não"/>
    <s v="Não"/>
    <s v="Não"/>
    <s v="Não"/>
    <s v="Não"/>
    <s v="Não"/>
    <s v="Não"/>
    <s v="Não"/>
    <m/>
    <m/>
    <m/>
    <m/>
    <m/>
    <m/>
    <m/>
    <m/>
    <m/>
    <m/>
    <m/>
    <m/>
    <m/>
    <m/>
    <m/>
    <m/>
    <m/>
    <m/>
    <m/>
    <m/>
    <m/>
    <m/>
    <m/>
    <m/>
    <m/>
    <m/>
    <m/>
    <m/>
    <m/>
    <m/>
    <m/>
    <m/>
    <m/>
    <m/>
    <m/>
    <m/>
    <m/>
    <m/>
    <m/>
    <m/>
    <m/>
    <m/>
    <m/>
    <m/>
    <m/>
    <s v="Não"/>
    <s v="Não"/>
    <s v="Sim"/>
    <s v="Não"/>
    <n v="1"/>
    <n v="0"/>
    <n v="1"/>
    <n v="0"/>
    <s v="Sim"/>
    <s v="Sim, possui estudo/diagnóstico sobre o volume e localização da oferta dos serviços de média e alta complexidade no estad"/>
    <s v="Sim"/>
    <s v="Sim"/>
    <s v="Sim"/>
    <s v="Sim"/>
    <s v="Sim"/>
    <s v="Sim"/>
    <s v="Sim"/>
    <s v="Sim"/>
    <n v="26"/>
    <s v="Não"/>
    <m/>
    <s v="Não"/>
    <m/>
    <s v="Não"/>
    <m/>
    <s v="Não"/>
    <m/>
    <m/>
    <m/>
    <m/>
    <m/>
    <m/>
    <m/>
    <m/>
    <m/>
    <m/>
    <m/>
    <m/>
    <m/>
    <m/>
    <m/>
    <m/>
    <m/>
    <m/>
    <m/>
    <s v="Sim"/>
    <s v="Já pactuado na CIB"/>
    <d v="2013-11-06T00:00:00"/>
    <s v="Sim"/>
    <s v="Em discussão pela CIB"/>
    <m/>
    <s v="Sim"/>
    <s v="Sim"/>
    <s v="Sim"/>
    <s v="Sim"/>
    <s v="Sim"/>
    <s v="Sim"/>
    <s v="Não"/>
    <s v="Sim"/>
    <s v="Não"/>
    <m/>
    <s v="A minoria"/>
    <s v="Nenhum"/>
    <m/>
    <m/>
    <m/>
    <n v="8"/>
    <n v="0"/>
    <n v="0"/>
    <n v="0"/>
    <n v="0"/>
    <n v="0"/>
    <n v="0"/>
    <n v="0"/>
    <n v="21"/>
    <n v="0"/>
    <n v="0"/>
    <n v="0"/>
    <n v="0"/>
    <n v="0"/>
    <n v="21"/>
    <n v="0"/>
    <n v="0"/>
    <n v="0"/>
    <n v="0"/>
    <n v="0"/>
    <n v="0"/>
    <n v="0"/>
    <n v="0"/>
    <n v="0"/>
    <n v="0"/>
    <n v="0"/>
    <m/>
    <s v="Sim"/>
    <s v="Sim"/>
    <s v="Sim"/>
    <s v="Não"/>
    <s v="Não"/>
    <m/>
    <m/>
    <m/>
    <m/>
    <m/>
    <s v="Sim"/>
    <s v="Sim"/>
    <s v="Sim"/>
    <s v="Não"/>
    <s v="Não"/>
    <s v="Sim"/>
    <s v="Não"/>
    <s v="Sim"/>
    <s v="Não"/>
    <s v="Não"/>
    <s v="Não"/>
    <s v="Não"/>
    <s v="Sim"/>
    <s v="Sim"/>
    <s v="Sim"/>
    <s v="Sim"/>
    <s v="Não"/>
    <s v="Sim"/>
    <s v="Não"/>
    <s v="Sim"/>
    <s v="Não"/>
    <s v="Sim"/>
    <s v="Sim"/>
    <s v="Não"/>
    <m/>
    <s v="Sim"/>
    <n v="4"/>
    <n v="2"/>
    <n v="6"/>
    <s v="Sim"/>
    <s v="Sim"/>
    <s v="Sim"/>
    <s v="Sim"/>
    <s v="Sim"/>
    <s v="Sim"/>
    <s v="Sim"/>
    <s v="Sim"/>
    <s v="Frequentemente"/>
    <s v="Não"/>
    <m/>
    <m/>
    <m/>
    <m/>
    <m/>
    <m/>
    <m/>
    <m/>
    <m/>
    <m/>
    <s v="Sim"/>
    <s v="Sim"/>
    <s v="Sim"/>
    <s v="Sim"/>
    <n v="4"/>
    <s v="Sim, para ambas"/>
    <s v="Sim"/>
    <n v="20"/>
    <s v="Não"/>
    <m/>
    <s v="Sim"/>
    <n v="630"/>
    <s v="Não"/>
    <m/>
    <n v="6"/>
    <n v="6"/>
    <n v="3"/>
    <n v="5"/>
    <n v="1"/>
    <n v="1"/>
    <n v="0"/>
    <n v="0"/>
    <n v="2"/>
    <n v="0"/>
    <n v="0"/>
    <n v="0"/>
    <s v="Sim"/>
    <s v="Sim"/>
    <s v="Sim"/>
    <s v="Sim"/>
    <s v="Sim"/>
    <s v="Não"/>
    <s v="Não"/>
    <s v="Anualmente"/>
    <n v="7"/>
    <n v="5"/>
    <n v="1"/>
    <s v="Não"/>
    <s v="Sim"/>
    <s v="Não"/>
    <s v="Não"/>
    <s v="Não"/>
    <s v="Sim"/>
    <s v="Não"/>
    <s v="Não"/>
    <s v="Não"/>
    <s v="Não"/>
    <s v="Não"/>
    <s v="Sim"/>
    <s v="Não"/>
    <m/>
    <d v="2014-11-28T00:00:00"/>
    <s v="SECRETÁRIA"/>
    <m/>
    <s v="COORDENADORA"/>
  </r>
  <r>
    <s v="TO"/>
    <s v="TO"/>
    <x v="0"/>
    <n v="1383445"/>
    <n v="139"/>
    <s v="SECRETARIA DO TRABALHO E DA ASSISTÊNCIA SOCIAL"/>
    <s v="Praça"/>
    <s v="Esplanada das Secretarias Praça dos Girassois"/>
    <s v="0"/>
    <m/>
    <s v="Centro"/>
    <m/>
    <s v="77001-002"/>
    <s v="TO"/>
    <s v="(63) 32181926"/>
    <m/>
    <s v="(63) 32181990"/>
    <x v="1"/>
    <s v="Não"/>
    <s v="Não"/>
    <s v="Não"/>
    <s v="Não"/>
    <s v="Sim"/>
    <s v="Sim"/>
    <s v="Não"/>
    <s v="Não"/>
    <m/>
    <s v="Sim, na estrutura formal do órgão gestor"/>
    <s v="Sim, na estrutura formal do órgão gestor"/>
    <s v="Sim, na estrutura formal do órgão gestor"/>
    <s v="Sim, de maneira informal"/>
    <s v="Sim, na estrutura formal do órgão gestor"/>
    <s v="Sim, de maneira informal"/>
    <s v="Sim, de maneira informal"/>
    <s v="Não constituída"/>
    <s v="Sim, de maneira informal"/>
    <s v="Não"/>
    <m/>
    <m/>
    <m/>
    <m/>
    <m/>
    <m/>
    <m/>
    <m/>
    <m/>
    <m/>
    <m/>
    <m/>
    <m/>
    <m/>
    <m/>
    <m/>
    <m/>
    <m/>
    <m/>
    <m/>
    <m/>
    <m/>
    <s v="Sim, em elaboração pela SEAS"/>
    <s v="Sim"/>
    <s v="Mais de quatro anos"/>
    <n v="2011"/>
    <s v="Sim"/>
    <s v="Sim"/>
    <s v="Sim"/>
    <s v="Sim"/>
    <s v="Sim"/>
    <s v="Sim"/>
    <s v="Sim"/>
    <s v="Não"/>
    <m/>
    <s v="Sim, para a maioria dos servidores"/>
    <s v="Centralizado no governo"/>
    <m/>
    <n v="2014"/>
    <n v="77"/>
    <n v="209"/>
    <n v="116"/>
    <n v="402"/>
    <n v="0"/>
    <n v="0"/>
    <n v="0"/>
    <n v="0"/>
    <n v="0"/>
    <n v="0"/>
    <n v="174"/>
    <n v="174"/>
    <n v="66"/>
    <n v="58"/>
    <n v="37"/>
    <n v="161"/>
    <n v="143"/>
    <n v="267"/>
    <n v="327"/>
    <n v="737"/>
    <n v="77"/>
    <n v="209"/>
    <n v="116"/>
    <n v="402"/>
    <n v="0"/>
    <n v="0"/>
    <n v="0"/>
    <n v="0"/>
    <n v="0"/>
    <n v="0"/>
    <n v="174"/>
    <n v="174"/>
    <n v="66"/>
    <n v="58"/>
    <n v="37"/>
    <n v="161"/>
    <n v="143"/>
    <n v="267"/>
    <n v="327"/>
    <n v="737"/>
    <n v="31"/>
    <n v="3"/>
    <n v="15"/>
    <n v="5"/>
    <n v="0"/>
    <n v="0"/>
    <n v="0"/>
    <n v="0"/>
    <n v="5"/>
    <n v="17"/>
    <n v="3"/>
    <n v="0"/>
    <n v="1"/>
    <n v="0"/>
    <n v="0"/>
    <n v="0"/>
    <n v="0"/>
    <n v="0"/>
    <s v="Não"/>
    <m/>
    <m/>
    <m/>
    <m/>
    <s v="Não"/>
    <m/>
    <m/>
    <m/>
    <m/>
    <s v="Não"/>
    <m/>
    <m/>
    <s v="Não"/>
    <m/>
    <m/>
    <m/>
    <s v="Não"/>
    <m/>
    <m/>
    <m/>
    <s v="Não"/>
    <m/>
    <m/>
    <m/>
    <s v="Não"/>
    <m/>
    <m/>
    <m/>
    <s v="Sim"/>
    <s v="Sim"/>
    <s v="Não"/>
    <s v="Sim"/>
    <s v="Não"/>
    <s v="Não"/>
    <m/>
    <s v="Não"/>
    <s v="Não"/>
    <s v="Sim"/>
    <s v="Não"/>
    <s v="Sim"/>
    <s v="Sim"/>
    <s v="Não"/>
    <m/>
    <n v="139"/>
    <s v="Frequentemente"/>
    <s v="Frequentemente"/>
    <s v="Frequentemente"/>
    <s v="Frequentemente"/>
    <s v="Frequentemente"/>
    <s v="Frequentemente"/>
    <s v="Frequentemente"/>
    <s v="Frequentemente"/>
    <s v="Frequentemente"/>
    <s v="Frequentemente"/>
    <s v="Frequentemente"/>
    <s v="Frequentemente"/>
    <s v="Frequentemente"/>
    <s v="Frequentemente"/>
    <s v="Muito Frequentemente"/>
    <s v="Frequentemente"/>
    <s v="Frequentemente"/>
    <s v="Frequentemente"/>
    <s v="Frequentemente"/>
    <s v="Frequentemente"/>
    <s v="Frequentemente"/>
    <s v="Raramente"/>
    <s v="Nunca"/>
    <s v="Sim, como matriz"/>
    <s v="Sim"/>
    <n v="0"/>
    <n v="0"/>
    <n v="0"/>
    <s v="Não"/>
    <s v="Não"/>
    <s v="Sim"/>
    <s v="Não"/>
    <s v="Não"/>
    <s v="Não"/>
    <s v="Não"/>
    <s v="Sim, a totalidade dos recursos próprios é registrada no FEAS"/>
    <s v="O Secretário(a) Estadual da Assistência Social"/>
    <s v="Não"/>
    <s v="Não"/>
    <s v="Sim"/>
    <s v="Sim"/>
    <s v="Não"/>
    <s v="Não"/>
    <s v="Não"/>
    <s v="Sim"/>
    <s v="Não"/>
    <s v="Não"/>
    <s v="Não"/>
    <s v="Não"/>
    <s v="Não"/>
    <s v="Não"/>
    <s v="Não"/>
    <s v="Não"/>
    <s v="Sim"/>
    <s v="Sim"/>
    <s v="Não"/>
    <s v="Não"/>
    <s v="Não"/>
    <s v="Não"/>
    <s v="Não"/>
    <s v="Não"/>
    <s v="Não"/>
    <m/>
    <s v="Semestralmente"/>
    <s v="Sim, por convênio"/>
    <m/>
    <m/>
    <m/>
    <m/>
    <m/>
    <s v="Não"/>
    <s v="Sim"/>
    <s v="Sim"/>
    <s v="Não"/>
    <s v="Não"/>
    <s v="Não"/>
    <s v="Não"/>
    <n v="1"/>
    <n v="0"/>
    <n v="1"/>
    <n v="0"/>
    <n v="0"/>
    <n v="0"/>
    <n v="1"/>
    <n v="0"/>
    <n v="1"/>
    <n v="1"/>
    <n v="0"/>
    <n v="1"/>
    <n v="0"/>
    <n v="0"/>
    <n v="0"/>
    <n v="0"/>
    <n v="0"/>
    <n v="0"/>
    <n v="0"/>
    <n v="0"/>
    <n v="0"/>
    <n v="0"/>
    <n v="0"/>
    <n v="0"/>
    <s v="Não"/>
    <m/>
    <s v="Não"/>
    <m/>
    <m/>
    <m/>
    <m/>
    <m/>
    <m/>
    <m/>
    <m/>
    <m/>
    <m/>
    <m/>
    <m/>
    <m/>
    <m/>
    <m/>
    <m/>
    <m/>
    <m/>
    <m/>
    <m/>
    <m/>
    <m/>
    <m/>
    <m/>
    <m/>
    <s v="Não"/>
    <m/>
    <m/>
    <m/>
    <m/>
    <m/>
    <m/>
    <m/>
    <m/>
    <m/>
    <m/>
    <m/>
    <m/>
    <m/>
    <m/>
    <m/>
    <m/>
    <m/>
    <m/>
    <m/>
    <m/>
    <m/>
    <m/>
    <m/>
    <m/>
    <m/>
    <m/>
    <m/>
    <m/>
    <m/>
    <m/>
    <m/>
    <m/>
    <m/>
    <m/>
    <m/>
    <m/>
    <m/>
    <m/>
    <m/>
    <m/>
    <m/>
    <m/>
    <m/>
    <m/>
    <m/>
    <s v="Não"/>
    <s v="Não"/>
    <s v="Sim"/>
    <s v="Sim"/>
    <n v="3"/>
    <n v="0"/>
    <n v="2"/>
    <n v="1"/>
    <s v="Sim"/>
    <s v="Sim, possui estudo/diagnóstico sobre o volume e localização da oferta dos serviços de média e alta complexidade no estad"/>
    <s v="Não"/>
    <s v="Não"/>
    <m/>
    <m/>
    <m/>
    <m/>
    <m/>
    <m/>
    <m/>
    <m/>
    <m/>
    <m/>
    <m/>
    <m/>
    <m/>
    <s v="Não"/>
    <m/>
    <m/>
    <m/>
    <m/>
    <m/>
    <m/>
    <m/>
    <m/>
    <m/>
    <m/>
    <m/>
    <m/>
    <m/>
    <m/>
    <m/>
    <m/>
    <m/>
    <m/>
    <m/>
    <s v="Sim"/>
    <s v="Não foi levado a CIB"/>
    <m/>
    <s v="Sim"/>
    <s v="Em discussão pela CIB"/>
    <m/>
    <s v="Sim"/>
    <s v="Sim"/>
    <s v="Não"/>
    <s v="Não"/>
    <s v="Não"/>
    <s v="Sim"/>
    <s v="Sim"/>
    <s v="Sim"/>
    <s v="Não"/>
    <m/>
    <m/>
    <m/>
    <m/>
    <m/>
    <m/>
    <n v="0"/>
    <n v="0"/>
    <n v="22"/>
    <n v="1"/>
    <n v="0"/>
    <n v="0"/>
    <n v="0"/>
    <n v="0"/>
    <n v="0"/>
    <n v="15"/>
    <n v="3"/>
    <n v="0"/>
    <n v="0"/>
    <n v="0"/>
    <n v="0"/>
    <n v="0"/>
    <n v="0"/>
    <n v="0"/>
    <n v="0"/>
    <n v="0"/>
    <n v="0"/>
    <n v="0"/>
    <n v="0"/>
    <n v="0"/>
    <n v="0"/>
    <n v="0"/>
    <m/>
    <s v="Sim"/>
    <s v="Sim"/>
    <s v="Sim"/>
    <s v="Não"/>
    <s v="Sim"/>
    <s v="Sim"/>
    <s v="Sim"/>
    <s v="Sim"/>
    <s v="Não"/>
    <m/>
    <s v="Não"/>
    <s v="Não"/>
    <s v="Não"/>
    <s v="Não"/>
    <s v="Não"/>
    <s v="Não"/>
    <s v="Não"/>
    <s v="Não"/>
    <s v="Não"/>
    <s v="Sim"/>
    <s v="Não"/>
    <s v="Sim"/>
    <s v="Não"/>
    <s v="Sim"/>
    <s v="Sim"/>
    <s v="Sim"/>
    <s v="Sim"/>
    <s v="Sim"/>
    <s v="Sim"/>
    <s v="Sim"/>
    <s v="Sim"/>
    <s v="Sim"/>
    <s v="Não"/>
    <s v="Não"/>
    <m/>
    <s v="Sim"/>
    <n v="2"/>
    <n v="0"/>
    <n v="2"/>
    <s v="Sim"/>
    <s v="Não"/>
    <s v="Não"/>
    <s v="Não"/>
    <s v="Sim"/>
    <s v="Não"/>
    <s v="Sim"/>
    <s v="Sim"/>
    <s v="Muito Frequentemente"/>
    <s v="Não"/>
    <m/>
    <m/>
    <m/>
    <m/>
    <m/>
    <m/>
    <m/>
    <m/>
    <m/>
    <m/>
    <s v="Sim"/>
    <s v="Sim"/>
    <s v="Sim"/>
    <s v="Sim"/>
    <n v="3"/>
    <s v="Sim, para ambas"/>
    <s v="Sim"/>
    <n v="17"/>
    <s v="Não"/>
    <m/>
    <s v="Sim"/>
    <n v="178"/>
    <s v="Não"/>
    <m/>
    <n v="8"/>
    <n v="8"/>
    <n v="4"/>
    <n v="6"/>
    <n v="2"/>
    <n v="2"/>
    <n v="0"/>
    <n v="0"/>
    <n v="2"/>
    <n v="0"/>
    <n v="0"/>
    <n v="0"/>
    <s v="Não"/>
    <m/>
    <s v="Sim"/>
    <s v="Sim"/>
    <s v="Não"/>
    <s v="Sim"/>
    <s v="Não"/>
    <s v="Mensalmente"/>
    <n v="12"/>
    <n v="6"/>
    <n v="0"/>
    <s v="Não"/>
    <s v="Não"/>
    <s v="Não"/>
    <s v="Não"/>
    <s v="Sim"/>
    <s v="Não"/>
    <s v="Não"/>
    <s v="Sim"/>
    <s v="Sim"/>
    <s v="Sim"/>
    <s v="Não"/>
    <s v="Sim"/>
    <s v="Sim"/>
    <s v="PRONATEC, RURALTINS, BOLSA FAMÍLIA E CARTÃO DO IDOSO"/>
    <d v="2014-11-28T00:00:00"/>
    <s v="Subse"/>
    <m/>
    <s v="Analista em Desenvolvimento Social"/>
  </r>
  <r>
    <s v="ES"/>
    <s v="ES"/>
    <x v="4"/>
    <n v="3514952"/>
    <n v="78"/>
    <s v="SECRETARIA DE ESTADO DE ASSISTÊNCIA SOCIAL E DIREITOS HUMANOS"/>
    <s v="Rua"/>
    <s v="Dr João Carlos Souza"/>
    <s v="107"/>
    <s v="Ed Green Tower"/>
    <s v="Barro Vermelho"/>
    <s v="Rua da Delegacia de Homicídios e Proteção à Pessoa DHPP, em frente ao MS Buffet"/>
    <s v="29057-530"/>
    <s v="ES"/>
    <s v="(27) 36366821"/>
    <n v="6824"/>
    <s v="(27) 36366822"/>
    <x v="1"/>
    <s v="Não"/>
    <s v="Não"/>
    <s v="Não"/>
    <s v="Não"/>
    <s v="Sim"/>
    <s v="Não"/>
    <s v="Sim"/>
    <s v="Não"/>
    <m/>
    <s v="Sim, de maneira informal"/>
    <s v="Sim, de maneira informal"/>
    <s v="Sim, de maneira informal"/>
    <s v="Não constituída"/>
    <s v="Sim, de maneira informal"/>
    <s v="Sim, de maneira informal"/>
    <s v="Sim, de maneira informal"/>
    <s v="Não constituída"/>
    <s v="Sim, na estrutura formal do órgão gestor"/>
    <s v="Sim"/>
    <n v="2012"/>
    <s v="9966"/>
    <s v="Sim"/>
    <s v="Sim"/>
    <s v="Sim"/>
    <s v="Sim"/>
    <s v="Sim"/>
    <s v="Sim"/>
    <s v="Sim"/>
    <s v="Sim"/>
    <s v="Sim"/>
    <s v="Sim"/>
    <s v="Sim"/>
    <s v="Não"/>
    <s v="Não"/>
    <s v="Sim"/>
    <s v="Sim"/>
    <s v="Sim"/>
    <s v="Sim"/>
    <s v="Sim"/>
    <s v="Não"/>
    <m/>
    <s v="Não"/>
    <s v="Não"/>
    <m/>
    <m/>
    <m/>
    <m/>
    <m/>
    <m/>
    <m/>
    <m/>
    <m/>
    <s v="Não"/>
    <m/>
    <s v="Não"/>
    <m/>
    <m/>
    <m/>
    <n v="2"/>
    <n v="3"/>
    <n v="14"/>
    <n v="19"/>
    <n v="0"/>
    <n v="0"/>
    <n v="0"/>
    <n v="0"/>
    <n v="2"/>
    <n v="26"/>
    <n v="40"/>
    <n v="68"/>
    <n v="0"/>
    <n v="3"/>
    <n v="6"/>
    <n v="9"/>
    <n v="4"/>
    <n v="32"/>
    <n v="60"/>
    <n v="96"/>
    <n v="2"/>
    <n v="3"/>
    <n v="14"/>
    <n v="19"/>
    <n v="0"/>
    <n v="0"/>
    <n v="0"/>
    <n v="0"/>
    <n v="2"/>
    <n v="26"/>
    <n v="40"/>
    <n v="68"/>
    <n v="0"/>
    <n v="3"/>
    <n v="6"/>
    <n v="9"/>
    <n v="4"/>
    <n v="32"/>
    <n v="60"/>
    <n v="96"/>
    <n v="24"/>
    <n v="0"/>
    <n v="0"/>
    <n v="4"/>
    <n v="0"/>
    <n v="0"/>
    <n v="0"/>
    <n v="0"/>
    <n v="4"/>
    <n v="12"/>
    <n v="3"/>
    <n v="0"/>
    <n v="0"/>
    <n v="0"/>
    <n v="0"/>
    <n v="30"/>
    <n v="2"/>
    <n v="0"/>
    <s v="Não"/>
    <m/>
    <m/>
    <m/>
    <m/>
    <s v="Não"/>
    <m/>
    <m/>
    <m/>
    <m/>
    <s v="Sim"/>
    <n v="2012"/>
    <d v="2012-04-25T00:00:00"/>
    <s v="Não"/>
    <m/>
    <m/>
    <m/>
    <s v="Não"/>
    <m/>
    <m/>
    <m/>
    <s v="Sim"/>
    <n v="777"/>
    <s v="Sim"/>
    <s v="Não"/>
    <s v="Não"/>
    <m/>
    <m/>
    <m/>
    <s v="Sim"/>
    <s v="Sim"/>
    <s v="Sim"/>
    <s v="Sim"/>
    <s v="Sim"/>
    <s v="Não"/>
    <s v="Necessidade de qualificação dos serviços, programas, projetos e benefícios."/>
    <s v="Sim"/>
    <s v="Sim"/>
    <s v="Sim"/>
    <s v="Não"/>
    <s v="Sim"/>
    <s v="Sim"/>
    <s v="Sim"/>
    <s v="Assessoramento técnico na própria Secretaria"/>
    <n v="33"/>
    <s v="Nunca"/>
    <s v="Muito Frequentemente"/>
    <s v="Nunca"/>
    <s v="Muito Frequentemente"/>
    <s v="Frequentemente"/>
    <s v="Raramente"/>
    <s v="Frequentemente"/>
    <s v="Muito Frequentemente"/>
    <s v="Muito Frequentemente"/>
    <s v="Frequentemente"/>
    <s v="Raramente"/>
    <s v="Raramente"/>
    <s v="Raramente"/>
    <s v="Muito Frequentemente"/>
    <s v="Muito Frequentemente"/>
    <s v="Muito Frequentemente"/>
    <s v="Raramente"/>
    <s v="Raramente"/>
    <s v="Nunca"/>
    <s v="Nunca"/>
    <s v="Frequentemente"/>
    <s v="Muito Frequentemente"/>
    <s v="Muito Frequentemente"/>
    <s v="Sim, como matriz"/>
    <s v="Sim"/>
    <n v="0"/>
    <n v="0"/>
    <n v="0"/>
    <s v="Não"/>
    <s v="Sim"/>
    <s v="Não"/>
    <s v="Não"/>
    <s v="Não"/>
    <s v="Não"/>
    <s v="Não"/>
    <s v="Sim, a totalidade dos recursos próprios é registrada no FEAS"/>
    <s v="O Secretário(a) Estadual da Assistência Social"/>
    <s v="Não"/>
    <s v="Não"/>
    <s v="Sim"/>
    <s v="Sim"/>
    <s v="Não"/>
    <s v="Não"/>
    <s v="Não"/>
    <s v="Não"/>
    <s v="Não"/>
    <s v="Não"/>
    <s v="Não"/>
    <s v="Não"/>
    <s v="Não"/>
    <s v="Não"/>
    <s v="Não"/>
    <s v="Não"/>
    <s v="Não"/>
    <s v="Não"/>
    <s v="Não"/>
    <s v="Não"/>
    <s v="Sim"/>
    <s v="Sim"/>
    <s v="Não"/>
    <s v="Não"/>
    <s v="Não"/>
    <m/>
    <s v="Anualmente"/>
    <s v="Sim, ambos"/>
    <s v="Sim"/>
    <s v="O cofinanciamento é realizado por serviço socioassisentencial (PAIF, PAEFI, entre outros)"/>
    <m/>
    <s v="Sim"/>
    <s v="Anualmente"/>
    <s v="Sim"/>
    <s v="Sim"/>
    <s v="Sim"/>
    <s v="Sim"/>
    <s v="Não"/>
    <s v="Sim"/>
    <s v="Sim, houve construção e/ou reforma direta pelo estado de unidades da assistência social nos municípios"/>
    <n v="78"/>
    <n v="78"/>
    <n v="0"/>
    <n v="78"/>
    <n v="78"/>
    <n v="0"/>
    <n v="76"/>
    <n v="76"/>
    <n v="0"/>
    <n v="62"/>
    <n v="62"/>
    <n v="0"/>
    <n v="78"/>
    <n v="78"/>
    <n v="0"/>
    <n v="78"/>
    <n v="78"/>
    <n v="0"/>
    <n v="0"/>
    <n v="0"/>
    <n v="0"/>
    <n v="0"/>
    <n v="0"/>
    <n v="0"/>
    <s v="Não"/>
    <m/>
    <s v="Não"/>
    <m/>
    <m/>
    <m/>
    <m/>
    <m/>
    <m/>
    <m/>
    <m/>
    <m/>
    <m/>
    <m/>
    <m/>
    <m/>
    <m/>
    <m/>
    <m/>
    <m/>
    <m/>
    <m/>
    <m/>
    <m/>
    <m/>
    <m/>
    <m/>
    <m/>
    <s v="Não"/>
    <m/>
    <m/>
    <m/>
    <m/>
    <m/>
    <m/>
    <m/>
    <m/>
    <m/>
    <m/>
    <m/>
    <m/>
    <m/>
    <m/>
    <m/>
    <m/>
    <m/>
    <m/>
    <m/>
    <m/>
    <m/>
    <m/>
    <m/>
    <m/>
    <m/>
    <m/>
    <m/>
    <m/>
    <m/>
    <m/>
    <m/>
    <m/>
    <m/>
    <m/>
    <m/>
    <m/>
    <m/>
    <m/>
    <m/>
    <m/>
    <m/>
    <m/>
    <m/>
    <m/>
    <m/>
    <s v="Não"/>
    <s v="Sim"/>
    <s v="Sim"/>
    <s v="Sim"/>
    <n v="33"/>
    <n v="18"/>
    <n v="6"/>
    <n v="9"/>
    <s v="Não"/>
    <s v="Sim, possui estudo/diagnóstico sobre o volume e localização da oferta dos serviços de média e alta complexidade no estad"/>
    <s v="Não"/>
    <s v="Não"/>
    <m/>
    <m/>
    <m/>
    <m/>
    <m/>
    <m/>
    <m/>
    <m/>
    <m/>
    <m/>
    <m/>
    <m/>
    <m/>
    <s v="Não"/>
    <m/>
    <m/>
    <m/>
    <m/>
    <m/>
    <m/>
    <m/>
    <m/>
    <m/>
    <m/>
    <m/>
    <m/>
    <m/>
    <m/>
    <m/>
    <m/>
    <m/>
    <m/>
    <m/>
    <s v="Sim"/>
    <s v="Já pactuado na CIB"/>
    <d v="2014-04-16T00:00:00"/>
    <s v="Sim"/>
    <s v="Em discussão pela CIB"/>
    <m/>
    <s v="Sim"/>
    <s v="Não"/>
    <s v="Sim"/>
    <s v="Não"/>
    <s v="Não"/>
    <s v="Sim"/>
    <s v="Sim"/>
    <s v="Sim"/>
    <s v="Não"/>
    <m/>
    <m/>
    <m/>
    <m/>
    <m/>
    <m/>
    <n v="3"/>
    <n v="0"/>
    <n v="3"/>
    <n v="0"/>
    <n v="0"/>
    <n v="0"/>
    <n v="0"/>
    <n v="0"/>
    <n v="3"/>
    <n v="0"/>
    <n v="0"/>
    <n v="0"/>
    <n v="3"/>
    <n v="0"/>
    <n v="0"/>
    <n v="0"/>
    <n v="0"/>
    <n v="0"/>
    <n v="0"/>
    <n v="0"/>
    <n v="0"/>
    <n v="0"/>
    <n v="0"/>
    <n v="0"/>
    <n v="0"/>
    <n v="0"/>
    <s v="Constituída Câmara Técnica aprovada na CIB - Resolução nº 153,20/02/2014 2004 com o objetivo de propor diretrizes do redesenho da regionalização de serviços de acolhimento de crianças e adolescentes no âmbito do SUAS,  Espírito Santo pactuou a implantação de um CREAS por município e assinou o termo de aceite da regionalização de três CREAS, mas o Estado fará o aporte financeiro para implantação de doze CREAS em municípios de pequeno porte I."/>
    <s v="Sim"/>
    <s v="Sim"/>
    <s v="Sim"/>
    <s v="Sim"/>
    <s v="Sim"/>
    <s v="Sim"/>
    <s v="Não"/>
    <s v="Sim"/>
    <s v="Não"/>
    <m/>
    <s v="Sim"/>
    <s v="Não"/>
    <s v="Sim"/>
    <s v="Não"/>
    <s v="Não"/>
    <s v="Não"/>
    <s v="Não"/>
    <s v="Não"/>
    <s v="Sim"/>
    <s v="Não"/>
    <s v="Sim"/>
    <s v="Sim"/>
    <s v="Não"/>
    <s v="Não"/>
    <s v="Não"/>
    <s v="Não"/>
    <s v="Sim"/>
    <s v="Sim"/>
    <s v="Sim"/>
    <s v="Sim"/>
    <s v="Sim"/>
    <s v="Sim"/>
    <s v="Sim"/>
    <s v="Não"/>
    <m/>
    <s v="Sim"/>
    <n v="1"/>
    <n v="0"/>
    <n v="1"/>
    <s v="Sim"/>
    <s v="Não"/>
    <s v="Sim"/>
    <s v="Não"/>
    <s v="Sim"/>
    <s v="Não"/>
    <s v="Sim"/>
    <s v="Sim"/>
    <s v="Frequentemente"/>
    <s v="Não"/>
    <m/>
    <m/>
    <m/>
    <m/>
    <m/>
    <m/>
    <m/>
    <m/>
    <m/>
    <m/>
    <s v="Não"/>
    <s v="Sim"/>
    <s v="Sim"/>
    <s v="Sim"/>
    <n v="1"/>
    <s v="Sim, para ambas"/>
    <s v="Não"/>
    <m/>
    <s v="Não"/>
    <m/>
    <s v="Não"/>
    <m/>
    <s v="Não"/>
    <m/>
    <n v="3"/>
    <n v="3"/>
    <n v="2"/>
    <n v="2"/>
    <n v="1"/>
    <n v="1"/>
    <n v="1"/>
    <n v="1"/>
    <n v="1"/>
    <n v="1"/>
    <n v="1"/>
    <n v="1"/>
    <s v="Sim"/>
    <s v="Não"/>
    <s v="Sim"/>
    <s v="Sim"/>
    <s v="Não"/>
    <s v="Sim"/>
    <s v="Não"/>
    <s v="Mensalmente"/>
    <n v="8"/>
    <n v="6"/>
    <n v="0"/>
    <s v="Não"/>
    <s v="Sim"/>
    <s v="Sim"/>
    <s v="Sim"/>
    <s v="Não"/>
    <s v="Sim"/>
    <s v="Não"/>
    <s v="Não"/>
    <s v="Sim"/>
    <s v="Não"/>
    <s v="Não"/>
    <s v="Não"/>
    <s v="Não"/>
    <m/>
    <d v="2014-11-28T00:00:00"/>
    <s v="Subsecret."/>
    <m/>
    <s v="Assistente Social"/>
  </r>
  <r>
    <s v="SP"/>
    <s v="SP"/>
    <x v="4"/>
    <n v="41262199"/>
    <n v="645"/>
    <s v="SECRETARIA DE ESTADO DE DESENVOLVIMENTO SOCIAL"/>
    <s v="Rua"/>
    <s v="RUA BELA CINTRA"/>
    <s v="1032"/>
    <s v="não há"/>
    <s v="CONSOLAÇÃO"/>
    <s v="Esquina com a Avenida Paulista"/>
    <s v="01415-000"/>
    <s v="SP"/>
    <s v="(11) 27638000"/>
    <n v="0"/>
    <s v="(11) 27638255"/>
    <x v="0"/>
    <m/>
    <m/>
    <m/>
    <m/>
    <m/>
    <m/>
    <m/>
    <m/>
    <m/>
    <s v="Sim, de maneira informal"/>
    <s v="Sim, de maneira informal"/>
    <s v="Sim, de maneira informal"/>
    <s v="Sim, de maneira informal"/>
    <s v="Sim, na estrutura formal do órgão gestor"/>
    <s v="Sim, na estrutura formal do órgão gestor"/>
    <s v="Sim, de maneira informal"/>
    <s v="Sim, de maneira informal"/>
    <s v="Sim, na estrutura formal do órgão gestor"/>
    <s v="Não"/>
    <m/>
    <m/>
    <m/>
    <m/>
    <m/>
    <m/>
    <m/>
    <m/>
    <m/>
    <m/>
    <m/>
    <m/>
    <m/>
    <m/>
    <m/>
    <m/>
    <m/>
    <m/>
    <m/>
    <m/>
    <m/>
    <m/>
    <s v="Não"/>
    <s v="Sim"/>
    <s v="Bienalmente"/>
    <n v="2014"/>
    <s v="Sim"/>
    <s v="Sim"/>
    <s v="Sim"/>
    <s v="Sim"/>
    <s v="Sim"/>
    <s v="Sim"/>
    <s v="Sim"/>
    <s v="Não"/>
    <m/>
    <s v="Não"/>
    <m/>
    <m/>
    <m/>
    <n v="134"/>
    <n v="111"/>
    <n v="244"/>
    <n v="489"/>
    <n v="0"/>
    <n v="0"/>
    <n v="0"/>
    <n v="0"/>
    <n v="0"/>
    <n v="124"/>
    <n v="176"/>
    <n v="300"/>
    <n v="0"/>
    <n v="0"/>
    <n v="0"/>
    <n v="0"/>
    <n v="134"/>
    <n v="235"/>
    <n v="420"/>
    <n v="789"/>
    <n v="134"/>
    <n v="111"/>
    <n v="244"/>
    <n v="489"/>
    <n v="0"/>
    <n v="0"/>
    <n v="0"/>
    <n v="0"/>
    <n v="0"/>
    <n v="124"/>
    <n v="176"/>
    <n v="300"/>
    <n v="0"/>
    <n v="0"/>
    <n v="0"/>
    <n v="0"/>
    <n v="134"/>
    <n v="235"/>
    <n v="420"/>
    <n v="789"/>
    <n v="82"/>
    <n v="100"/>
    <n v="30"/>
    <n v="23"/>
    <n v="0"/>
    <n v="8"/>
    <n v="32"/>
    <n v="0"/>
    <n v="0"/>
    <n v="22"/>
    <n v="6"/>
    <n v="0"/>
    <n v="0"/>
    <n v="0"/>
    <n v="0"/>
    <n v="214"/>
    <n v="21"/>
    <n v="0"/>
    <s v="Não"/>
    <m/>
    <m/>
    <m/>
    <m/>
    <s v="Não"/>
    <m/>
    <m/>
    <m/>
    <m/>
    <s v="Sim"/>
    <n v="2014"/>
    <d v="2014-03-13T00:00:00"/>
    <s v="Sim"/>
    <n v="2185"/>
    <s v="Sim"/>
    <s v="Sim"/>
    <s v="Sim"/>
    <n v="5431"/>
    <s v="Sim"/>
    <s v="Sim"/>
    <s v="Sim"/>
    <n v="18969"/>
    <s v="Sim"/>
    <s v="Sim"/>
    <s v="Sim"/>
    <n v="5150"/>
    <s v="Sim"/>
    <s v="Não"/>
    <s v="Sim"/>
    <s v="Sim"/>
    <s v="Sim"/>
    <s v="Sim"/>
    <s v="Sim"/>
    <s v="Não"/>
    <s v="Demandas apontadas pelas unidades descentralizadas (DRADS). / Plano Estadual de Capacitações CADÚnico/PBF. / Temas e prioridades pactuadas na CIT e demandas municipais relacionadas a eles. / Temas da Política Nacional pautados pela equipe técnica."/>
    <s v="Sim"/>
    <s v="Sim"/>
    <s v="Sim"/>
    <s v="Sim"/>
    <s v="Sim"/>
    <s v="Sim"/>
    <s v="Sim"/>
    <s v="Elaboração e distribuição de materiais de campanhas como diversidade sexual, violência sexual contra crianças e adolescentes, desaparecimento de crianças e adolescentes e outros."/>
    <n v="645"/>
    <s v="Frequentemente"/>
    <s v="Muito Frequentemente"/>
    <s v="Frequentemente"/>
    <s v="Raramente"/>
    <s v="Frequentemente"/>
    <s v="Frequentemente"/>
    <s v="Frequentemente"/>
    <s v="Frequentemente"/>
    <s v="Muito Frequentemente"/>
    <s v="Frequentemente"/>
    <s v="Raramente"/>
    <s v="Frequentemente"/>
    <s v="Frequentemente"/>
    <s v="Muito Frequentemente"/>
    <s v="Muito Frequentemente"/>
    <s v="Raramente"/>
    <s v="Nunca"/>
    <s v="Frequentemente"/>
    <s v="Muito Frequentemente"/>
    <s v="Raramente"/>
    <s v="Frequentemente"/>
    <s v="Raramente"/>
    <s v="Nunca"/>
    <s v="Sim, como matriz"/>
    <s v="Sim"/>
    <n v="0"/>
    <n v="0"/>
    <n v="0"/>
    <s v="Sim"/>
    <s v="Não"/>
    <s v="Não"/>
    <s v="Não"/>
    <s v="Não"/>
    <s v="Não"/>
    <s v="Não"/>
    <s v="Sim, a totalidade dos recursos próprios é registrada no FEAS"/>
    <s v="Outro Funcionário da Secretaria de Assistência Social"/>
    <s v="Não"/>
    <s v="Não"/>
    <s v="Sim"/>
    <s v="Sim"/>
    <s v="Não"/>
    <s v="Não"/>
    <s v="Não"/>
    <s v="Não"/>
    <s v="Não"/>
    <s v="Sim"/>
    <s v="Não"/>
    <s v="Não"/>
    <s v="Não"/>
    <s v="Não"/>
    <s v="Não"/>
    <s v="Sim"/>
    <s v="Não"/>
    <s v="Não"/>
    <s v="Não"/>
    <s v="Sim"/>
    <s v="Sim"/>
    <s v="Não"/>
    <s v="Não"/>
    <s v="Não"/>
    <s v="Não"/>
    <m/>
    <s v="Bimestralmente"/>
    <s v="Sim, ambos"/>
    <s v="Sim"/>
    <s v="O cofinanciamento é realizado por nível de proteção (Proteção Social Básica/Proteção Social Especial - Média ou Alta Com"/>
    <m/>
    <s v="Não"/>
    <s v="Mensalmente"/>
    <s v="Sim"/>
    <s v="Sim"/>
    <s v="Sim"/>
    <s v="Não"/>
    <s v="Não"/>
    <s v="Não"/>
    <s v="Sim, houve repasse de recursos aos municípios para construção e/ou reforma de unidades da assistência social"/>
    <n v="645"/>
    <n v="645"/>
    <n v="0"/>
    <n v="641"/>
    <n v="641"/>
    <n v="0"/>
    <n v="314"/>
    <n v="314"/>
    <n v="0"/>
    <n v="331"/>
    <n v="331"/>
    <n v="0"/>
    <n v="0"/>
    <n v="0"/>
    <n v="0"/>
    <n v="0"/>
    <n v="0"/>
    <n v="0"/>
    <n v="0"/>
    <n v="0"/>
    <n v="0"/>
    <n v="0"/>
    <n v="0"/>
    <n v="0"/>
    <s v="Não"/>
    <m/>
    <s v="Não"/>
    <m/>
    <m/>
    <m/>
    <m/>
    <m/>
    <m/>
    <m/>
    <m/>
    <m/>
    <m/>
    <m/>
    <m/>
    <m/>
    <m/>
    <m/>
    <m/>
    <m/>
    <m/>
    <m/>
    <m/>
    <m/>
    <m/>
    <m/>
    <m/>
    <m/>
    <s v="Não"/>
    <m/>
    <m/>
    <m/>
    <m/>
    <m/>
    <m/>
    <m/>
    <m/>
    <m/>
    <m/>
    <m/>
    <m/>
    <m/>
    <m/>
    <m/>
    <m/>
    <m/>
    <m/>
    <m/>
    <m/>
    <m/>
    <m/>
    <m/>
    <m/>
    <m/>
    <m/>
    <m/>
    <m/>
    <m/>
    <m/>
    <m/>
    <m/>
    <m/>
    <m/>
    <m/>
    <m/>
    <m/>
    <m/>
    <m/>
    <m/>
    <m/>
    <m/>
    <m/>
    <m/>
    <m/>
    <s v="Não"/>
    <s v="Sim"/>
    <s v="Não"/>
    <s v="Sim"/>
    <n v="15"/>
    <n v="2"/>
    <n v="0"/>
    <n v="13"/>
    <s v="Sim"/>
    <s v="Sim, possui estudo/diagnóstico sobre o volume e localização da oferta dos serviços de média e alta complexidade no estad"/>
    <s v="Sim"/>
    <s v="Não"/>
    <m/>
    <m/>
    <m/>
    <m/>
    <m/>
    <m/>
    <m/>
    <m/>
    <m/>
    <m/>
    <m/>
    <m/>
    <m/>
    <s v="Não"/>
    <m/>
    <m/>
    <m/>
    <m/>
    <m/>
    <m/>
    <m/>
    <m/>
    <m/>
    <m/>
    <m/>
    <m/>
    <m/>
    <m/>
    <m/>
    <m/>
    <m/>
    <m/>
    <m/>
    <s v="Não"/>
    <m/>
    <m/>
    <s v="Não"/>
    <m/>
    <m/>
    <m/>
    <m/>
    <m/>
    <m/>
    <m/>
    <m/>
    <m/>
    <m/>
    <m/>
    <m/>
    <m/>
    <m/>
    <m/>
    <m/>
    <m/>
    <m/>
    <m/>
    <m/>
    <m/>
    <m/>
    <m/>
    <m/>
    <m/>
    <m/>
    <m/>
    <m/>
    <m/>
    <m/>
    <m/>
    <m/>
    <m/>
    <m/>
    <m/>
    <m/>
    <m/>
    <m/>
    <m/>
    <m/>
    <m/>
    <m/>
    <m/>
    <m/>
    <s v="Sim"/>
    <s v="Sim"/>
    <s v="Sim"/>
    <s v="Não"/>
    <s v="Não"/>
    <m/>
    <m/>
    <m/>
    <m/>
    <m/>
    <s v="Sim"/>
    <s v="Sim"/>
    <s v="Sim"/>
    <s v="Sim"/>
    <s v="Sim"/>
    <s v="Sim"/>
    <s v="Não"/>
    <s v="Sim"/>
    <s v="Sim"/>
    <s v="Sim"/>
    <s v="Sim"/>
    <s v="Sim"/>
    <s v="Sim"/>
    <s v="Sim"/>
    <s v="Sim"/>
    <s v="Sim"/>
    <s v="Sim"/>
    <s v="Sim"/>
    <s v="Sim"/>
    <s v="Sim"/>
    <s v="Sim"/>
    <s v="Sim"/>
    <s v="Sim"/>
    <s v="Não"/>
    <m/>
    <s v="Sim"/>
    <n v="9"/>
    <n v="0"/>
    <n v="9"/>
    <s v="Sim"/>
    <s v="Sim"/>
    <s v="Sim"/>
    <s v="Sim"/>
    <s v="Sim"/>
    <s v="Sim"/>
    <s v="Sim"/>
    <s v="Sim"/>
    <s v="Frequentemente"/>
    <s v="Sim"/>
    <s v="Não"/>
    <s v="Sim"/>
    <s v="Sim"/>
    <s v="Sim"/>
    <s v="Sim"/>
    <s v="Sim"/>
    <s v="Não"/>
    <s v="Não"/>
    <s v="Sim"/>
    <s v="Sistematizar e disseminar as informações dos 645 Planos Municipais de Assistência Social.  /  Cadastrar, acompanhar e monitorar as famílias em situação de vulnerabilidade social."/>
    <s v="Sim"/>
    <s v="Sim"/>
    <s v="Sim"/>
    <s v="Sim"/>
    <n v="5"/>
    <s v="Sim, para ambas"/>
    <s v="Sim"/>
    <n v="22"/>
    <s v="Sim"/>
    <n v="3"/>
    <s v="Sim"/>
    <n v="3255"/>
    <s v="Não"/>
    <m/>
    <n v="6"/>
    <n v="6"/>
    <n v="2"/>
    <n v="2"/>
    <n v="1"/>
    <n v="1"/>
    <n v="1"/>
    <n v="1"/>
    <n v="1"/>
    <n v="1"/>
    <n v="1"/>
    <n v="1"/>
    <s v="Sim"/>
    <s v="Sim"/>
    <s v="Sim"/>
    <s v="Sim"/>
    <s v="Sim"/>
    <s v="Sim"/>
    <s v="Não"/>
    <s v="Bimestralmente"/>
    <n v="5"/>
    <n v="3"/>
    <n v="0"/>
    <s v="Sim"/>
    <s v="Sim"/>
    <s v="Não"/>
    <s v="Sim"/>
    <s v="Sim"/>
    <s v="Não"/>
    <s v="Não"/>
    <s v="Não"/>
    <s v="Não"/>
    <s v="Sim"/>
    <s v="Não"/>
    <s v="Não"/>
    <s v="Não"/>
    <m/>
    <d v="2014-12-04T00:00:00"/>
    <s v="DIRETOR"/>
    <m/>
    <s v="DIRETOR TÉCNICO"/>
  </r>
  <r>
    <s v="PI"/>
    <s v="PI"/>
    <x v="3"/>
    <n v="3118360"/>
    <n v="224"/>
    <s v="SECRETARIA DA ASSISTENCIA SOCIAL E CIDADANIA - SASC"/>
    <s v="Rua"/>
    <s v="ACRE"/>
    <s v="340"/>
    <m/>
    <s v="CABRAL"/>
    <s v="PROXIMO A ASSEMBLEIA LEGISLATIVA"/>
    <s v="64001-650"/>
    <s v="PI"/>
    <s v="(86) 32264880"/>
    <m/>
    <s v="(86) 32217126"/>
    <x v="1"/>
    <s v="Não"/>
    <s v="Não"/>
    <s v="Não"/>
    <s v="Não"/>
    <s v="Sim"/>
    <s v="Não"/>
    <s v="Sim"/>
    <s v="Não"/>
    <m/>
    <s v="Sim, na estrutura formal do órgão gestor"/>
    <s v="Sim, na estrutura formal do órgão gestor"/>
    <s v="Sim, na estrutura formal do órgão gestor"/>
    <s v="Sim, na estrutura formal do órgão gestor"/>
    <s v="Sim, na estrutura formal do órgão gestor"/>
    <s v="Sim, de maneira informal"/>
    <s v="Sim, de maneira informal"/>
    <s v="Não constituída"/>
    <s v="Sim, na estrutura formal do órgão gestor"/>
    <s v="Não"/>
    <m/>
    <m/>
    <m/>
    <m/>
    <m/>
    <m/>
    <m/>
    <m/>
    <m/>
    <m/>
    <m/>
    <m/>
    <m/>
    <m/>
    <m/>
    <m/>
    <m/>
    <m/>
    <m/>
    <m/>
    <m/>
    <m/>
    <s v="Sim, em elaboração pela SEAS"/>
    <s v="Não"/>
    <m/>
    <m/>
    <m/>
    <m/>
    <m/>
    <m/>
    <m/>
    <m/>
    <m/>
    <s v="Não"/>
    <m/>
    <s v="Não"/>
    <m/>
    <m/>
    <m/>
    <n v="200"/>
    <n v="170"/>
    <n v="225"/>
    <n v="595"/>
    <n v="10"/>
    <n v="8"/>
    <n v="5"/>
    <n v="23"/>
    <n v="8"/>
    <n v="35"/>
    <n v="100"/>
    <n v="143"/>
    <n v="170"/>
    <n v="265"/>
    <n v="70"/>
    <n v="505"/>
    <n v="388"/>
    <n v="478"/>
    <n v="400"/>
    <n v="1266"/>
    <n v="200"/>
    <n v="170"/>
    <n v="225"/>
    <n v="595"/>
    <n v="10"/>
    <n v="8"/>
    <n v="5"/>
    <n v="23"/>
    <n v="8"/>
    <n v="35"/>
    <n v="100"/>
    <n v="143"/>
    <n v="170"/>
    <n v="265"/>
    <n v="70"/>
    <n v="505"/>
    <n v="388"/>
    <n v="478"/>
    <n v="400"/>
    <n v="1266"/>
    <n v="33"/>
    <n v="3"/>
    <n v="3"/>
    <n v="0"/>
    <n v="0"/>
    <n v="0"/>
    <n v="0"/>
    <n v="0"/>
    <n v="0"/>
    <n v="0"/>
    <n v="0"/>
    <n v="0"/>
    <n v="0"/>
    <n v="55"/>
    <n v="155"/>
    <n v="45"/>
    <n v="35"/>
    <n v="7"/>
    <s v="Não"/>
    <m/>
    <m/>
    <m/>
    <m/>
    <s v="Não"/>
    <m/>
    <m/>
    <m/>
    <m/>
    <s v="Sim"/>
    <n v="2012"/>
    <d v="2012-04-11T00:00:00"/>
    <s v="Sim"/>
    <n v="12"/>
    <s v="Não"/>
    <s v="Sim"/>
    <s v="Sim"/>
    <n v="15"/>
    <s v="Não"/>
    <s v="Sim"/>
    <s v="Sim"/>
    <n v="2115"/>
    <s v="Sim"/>
    <s v="Não"/>
    <s v="Não"/>
    <m/>
    <m/>
    <m/>
    <s v="Não"/>
    <s v="Sim"/>
    <s v="Sim"/>
    <s v="Não"/>
    <s v="Não"/>
    <s v="Não"/>
    <m/>
    <s v="Sim"/>
    <s v="Não"/>
    <s v="Sim"/>
    <s v="Não"/>
    <s v="Sim"/>
    <s v="Sim"/>
    <s v="Não"/>
    <m/>
    <n v="67"/>
    <s v="Frequentemente"/>
    <s v="Frequentemente"/>
    <s v="Frequentemente"/>
    <s v="Raramente"/>
    <s v="Frequentemente"/>
    <s v="Raramente"/>
    <s v="Muito Frequentemente"/>
    <s v="Muito Frequentemente"/>
    <s v="Frequentemente"/>
    <s v="Raramente"/>
    <s v="Frequentemente"/>
    <s v="Frequentemente"/>
    <s v="Muito Frequentemente"/>
    <s v="Frequentemente"/>
    <s v="Frequentemente"/>
    <s v="Frequentemente"/>
    <s v="Frequentemente"/>
    <s v="Frequentemente"/>
    <s v="Muito Frequentemente"/>
    <s v="Raramente"/>
    <s v="Frequentemente"/>
    <s v="Raramente"/>
    <s v="Nunca"/>
    <s v="Sim, como matriz"/>
    <s v="Sim"/>
    <n v="0"/>
    <n v="0"/>
    <n v="0"/>
    <s v="Não"/>
    <s v="Não"/>
    <s v="Sim"/>
    <s v="Não"/>
    <s v="Não"/>
    <s v="Não"/>
    <s v="Não"/>
    <s v="Sim, a totalidade dos recursos próprios é registrada no FEAS"/>
    <s v="O Secretário(a) Estadual da Assistência Social"/>
    <s v="Não"/>
    <s v="Não"/>
    <s v="Sim"/>
    <s v="Sim"/>
    <s v="Sim"/>
    <s v="Sim"/>
    <s v="Sim"/>
    <s v="Não"/>
    <s v="Sim"/>
    <s v="Sim"/>
    <s v="Sim"/>
    <s v="Não"/>
    <s v="Não"/>
    <s v="Não"/>
    <s v="Não"/>
    <s v="Sim"/>
    <s v="Não"/>
    <s v="Não"/>
    <s v="Não"/>
    <s v="Sim"/>
    <s v="Não"/>
    <s v="Sim"/>
    <s v="Não"/>
    <s v="Não"/>
    <s v="Não"/>
    <m/>
    <s v="Semestralmente"/>
    <s v="Não"/>
    <m/>
    <m/>
    <m/>
    <m/>
    <m/>
    <m/>
    <m/>
    <m/>
    <m/>
    <m/>
    <m/>
    <m/>
    <m/>
    <m/>
    <m/>
    <m/>
    <m/>
    <m/>
    <m/>
    <m/>
    <m/>
    <m/>
    <m/>
    <m/>
    <m/>
    <m/>
    <m/>
    <m/>
    <m/>
    <m/>
    <m/>
    <m/>
    <m/>
    <m/>
    <m/>
    <m/>
    <s v="Sim"/>
    <s v="Sim, para alguns deles"/>
    <s v="Sim"/>
    <s v="Não"/>
    <s v="Não"/>
    <s v="Não"/>
    <s v="Não"/>
    <s v="Não"/>
    <s v="Não"/>
    <s v="Não"/>
    <s v="Não"/>
    <s v="Não"/>
    <s v="Não"/>
    <s v="Não"/>
    <s v="Não"/>
    <s v="Não"/>
    <s v="Não"/>
    <s v="Não"/>
    <s v="Não"/>
    <s v="Não"/>
    <s v="Não"/>
    <s v="Sim"/>
    <s v="Não"/>
    <s v="Não"/>
    <s v="Não"/>
    <s v="Não"/>
    <s v="Não"/>
    <s v="Não"/>
    <s v="Sim"/>
    <s v="Não"/>
    <s v="Não"/>
    <s v="Não"/>
    <s v="Sim"/>
    <s v="Não"/>
    <s v="Não"/>
    <s v="Não"/>
    <s v="Não"/>
    <s v="Sim"/>
    <s v="Não"/>
    <s v="Não"/>
    <s v="Não"/>
    <s v="Não"/>
    <s v="Não"/>
    <s v="Não"/>
    <s v="Não"/>
    <s v="Não"/>
    <s v="Não"/>
    <s v="Não"/>
    <s v="Não"/>
    <s v="Não"/>
    <s v="Não"/>
    <s v="Não"/>
    <s v="Sim"/>
    <s v="Não"/>
    <s v="Não"/>
    <s v="Não"/>
    <s v="Não"/>
    <s v="Não"/>
    <s v="Não"/>
    <s v="Não"/>
    <s v="Não"/>
    <s v="Não"/>
    <s v="Não"/>
    <s v="Sim"/>
    <s v="Não"/>
    <s v="Não"/>
    <s v="Não"/>
    <s v="Não"/>
    <s v="Não"/>
    <s v="Não"/>
    <s v="Não"/>
    <s v="Não"/>
    <s v="Não"/>
    <s v="Não"/>
    <s v="Sim"/>
    <s v="Não"/>
    <s v="Não"/>
    <s v="Não"/>
    <m/>
    <m/>
    <m/>
    <m/>
    <s v="Sim"/>
    <s v="Não possui estudo/diagnóstico sobre o volume e localização da oferta dos serviços de proteção social especial no estado"/>
    <s v="Não"/>
    <s v="Não"/>
    <m/>
    <m/>
    <m/>
    <m/>
    <m/>
    <m/>
    <m/>
    <m/>
    <m/>
    <m/>
    <m/>
    <m/>
    <m/>
    <s v="Não"/>
    <m/>
    <m/>
    <m/>
    <m/>
    <m/>
    <m/>
    <m/>
    <m/>
    <m/>
    <m/>
    <m/>
    <m/>
    <m/>
    <m/>
    <m/>
    <m/>
    <m/>
    <m/>
    <m/>
    <s v="Não"/>
    <m/>
    <m/>
    <s v="Não"/>
    <m/>
    <m/>
    <m/>
    <m/>
    <m/>
    <m/>
    <m/>
    <m/>
    <m/>
    <m/>
    <m/>
    <m/>
    <m/>
    <m/>
    <m/>
    <m/>
    <m/>
    <m/>
    <m/>
    <m/>
    <m/>
    <m/>
    <m/>
    <m/>
    <m/>
    <m/>
    <m/>
    <m/>
    <m/>
    <m/>
    <m/>
    <m/>
    <m/>
    <m/>
    <m/>
    <m/>
    <m/>
    <m/>
    <m/>
    <m/>
    <m/>
    <m/>
    <m/>
    <s v="O ESTADO DO PIAUÍ ASSINOU TERMO DE ACEITE PARA COFINANCIAMENTO DOS SERVIÇOS DE MÉDIA COMPLEXIDADE NO ANO DE 2014."/>
    <s v="Não"/>
    <m/>
    <m/>
    <m/>
    <s v="Sim"/>
    <s v="Sim"/>
    <s v="Sim"/>
    <s v="Sim"/>
    <s v="Não"/>
    <m/>
    <s v="Não"/>
    <s v="Não"/>
    <s v="Sim"/>
    <s v="Sim"/>
    <s v="Sim"/>
    <s v="Não"/>
    <s v="Não"/>
    <s v="Não"/>
    <s v="Não"/>
    <s v="Sim"/>
    <s v="Não"/>
    <s v="Sim"/>
    <s v="Não"/>
    <s v="Não"/>
    <s v="Sim"/>
    <s v="Sim"/>
    <s v="Sim"/>
    <s v="Sim"/>
    <s v="Sim"/>
    <s v="Sim"/>
    <s v="Sim"/>
    <s v="Sim"/>
    <s v="Não"/>
    <s v="Não"/>
    <m/>
    <s v="Não"/>
    <m/>
    <m/>
    <m/>
    <s v="Sim"/>
    <s v="Sim"/>
    <s v="Sim"/>
    <s v="Não"/>
    <s v="Sim"/>
    <s v="Não"/>
    <s v="Sim"/>
    <s v="Sim"/>
    <s v="Frequentemente"/>
    <s v="Não"/>
    <m/>
    <m/>
    <m/>
    <m/>
    <m/>
    <m/>
    <m/>
    <m/>
    <m/>
    <m/>
    <s v="Não"/>
    <s v="Sim"/>
    <s v="Sim"/>
    <s v="Sim"/>
    <n v="1"/>
    <s v="Sim, para ambas"/>
    <s v="Não"/>
    <m/>
    <s v="Não"/>
    <m/>
    <s v="Não"/>
    <m/>
    <s v="Não"/>
    <m/>
    <n v="6"/>
    <n v="6"/>
    <n v="2"/>
    <n v="2"/>
    <n v="1"/>
    <n v="3"/>
    <n v="1"/>
    <n v="1"/>
    <n v="2"/>
    <n v="0"/>
    <n v="0"/>
    <n v="0"/>
    <s v="Sim"/>
    <s v="Sim"/>
    <s v="Sim"/>
    <s v="Sim"/>
    <s v="Sim"/>
    <s v="Não"/>
    <s v="Não"/>
    <s v="Bimestralmente"/>
    <n v="6"/>
    <n v="3"/>
    <n v="0"/>
    <s v="Não"/>
    <s v="Não"/>
    <s v="Não"/>
    <s v="Não"/>
    <s v="Sim"/>
    <s v="Não"/>
    <s v="Sim"/>
    <s v="Não"/>
    <s v="Não"/>
    <s v="Sim"/>
    <s v="Sim"/>
    <s v="Não"/>
    <s v="Sim"/>
    <s v="PACTUAÇÃO DE CRITERIOS DE DISTRIBUIÇÃO DE VAGAS DO CURSO DE INTRODUÇÃO AO PROVIMENTO DOS SERVIÇOS E BENEFICIOS SOCIOASSISTENCIASI SUAS."/>
    <d v="2014-11-27T00:00:00"/>
    <s v="DIRETORA"/>
    <s v="Sim"/>
    <m/>
  </r>
  <r>
    <s v="AL"/>
    <s v="AL"/>
    <x v="3"/>
    <n v="3120494"/>
    <n v="102"/>
    <s v="Secretaria de Estado da Assistencia e Desenvolvimento Social"/>
    <s v="Avenida"/>
    <s v="Comendador Calaca"/>
    <s v="1399"/>
    <s v="predio"/>
    <s v="poco"/>
    <s v="Predio da Antiga LBA"/>
    <s v="57025-640"/>
    <s v="AL"/>
    <s v="(82) 33151030"/>
    <m/>
    <s v="(82) 33151030"/>
    <x v="1"/>
    <s v="Não"/>
    <s v="Não"/>
    <s v="Não"/>
    <s v="Não"/>
    <s v="Sim"/>
    <s v="Não"/>
    <s v="Não"/>
    <s v="Não"/>
    <m/>
    <s v="Sim, na estrutura formal do órgão gestor"/>
    <s v="Sim, na estrutura formal do órgão gestor"/>
    <s v="Sim, na estrutura formal do órgão gestor"/>
    <s v="Sim, na estrutura formal do órgão gestor"/>
    <s v="Sim, na estrutura formal do órgão gestor"/>
    <s v="Sim, na estrutura formal do órgão gestor"/>
    <s v="Sim, na estrutura formal do órgão gestor"/>
    <s v="Não constituída"/>
    <s v="Sim, na estrutura formal do órgão gestor"/>
    <s v="Não"/>
    <m/>
    <m/>
    <m/>
    <m/>
    <m/>
    <m/>
    <m/>
    <m/>
    <m/>
    <m/>
    <m/>
    <m/>
    <m/>
    <m/>
    <m/>
    <m/>
    <m/>
    <m/>
    <m/>
    <m/>
    <m/>
    <m/>
    <s v="Não"/>
    <s v="Sim"/>
    <s v="Bienalmente"/>
    <n v="2011"/>
    <s v="Sim"/>
    <s v="Sim"/>
    <s v="Sim"/>
    <s v="Sim"/>
    <s v="Não"/>
    <s v="Não"/>
    <s v="Sim"/>
    <s v="Não"/>
    <m/>
    <s v="Não"/>
    <m/>
    <m/>
    <m/>
    <n v="78"/>
    <n v="40"/>
    <n v="47"/>
    <n v="165"/>
    <n v="0"/>
    <n v="0"/>
    <n v="0"/>
    <n v="0"/>
    <n v="6"/>
    <n v="17"/>
    <n v="40"/>
    <n v="63"/>
    <n v="0"/>
    <n v="0"/>
    <n v="0"/>
    <n v="0"/>
    <n v="84"/>
    <n v="57"/>
    <n v="87"/>
    <n v="228"/>
    <n v="80"/>
    <n v="61"/>
    <n v="48"/>
    <n v="189"/>
    <n v="0"/>
    <n v="0"/>
    <n v="0"/>
    <n v="0"/>
    <n v="6"/>
    <n v="19"/>
    <n v="43"/>
    <n v="68"/>
    <n v="0"/>
    <n v="0"/>
    <n v="0"/>
    <n v="0"/>
    <n v="86"/>
    <n v="80"/>
    <n v="91"/>
    <n v="257"/>
    <n v="20"/>
    <n v="4"/>
    <n v="0"/>
    <n v="6"/>
    <n v="0"/>
    <n v="0"/>
    <n v="0"/>
    <n v="0"/>
    <n v="1"/>
    <n v="1"/>
    <n v="0"/>
    <n v="0"/>
    <n v="0"/>
    <n v="0"/>
    <n v="0"/>
    <n v="23"/>
    <n v="8"/>
    <n v="2"/>
    <s v="Não"/>
    <m/>
    <m/>
    <m/>
    <m/>
    <s v="Não"/>
    <m/>
    <m/>
    <m/>
    <m/>
    <s v="Sim"/>
    <n v="2012"/>
    <d v="2012-04-25T00:00:00"/>
    <s v="Sim"/>
    <n v="28"/>
    <s v="Sim"/>
    <s v="Sim"/>
    <s v="Não"/>
    <m/>
    <m/>
    <m/>
    <s v="Sim"/>
    <n v="483"/>
    <s v="Sim"/>
    <s v="Não"/>
    <s v="Não"/>
    <m/>
    <m/>
    <m/>
    <s v="Não"/>
    <s v="Sim"/>
    <s v="Sim"/>
    <s v="Sim"/>
    <s v="Sim"/>
    <s v="Não"/>
    <s v="utilização de recursos financeiros, Plano Municpal de Assistência Social"/>
    <s v="Sim"/>
    <s v="Sim"/>
    <s v="Sim"/>
    <s v="Não"/>
    <s v="Sim"/>
    <s v="Sim"/>
    <s v="Sim"/>
    <s v="e-mail, contato telefônio"/>
    <n v="66"/>
    <s v="Raramente"/>
    <s v="Muito Frequentemente"/>
    <s v="Raramente"/>
    <s v="Muito Frequentemente"/>
    <s v="Raramente"/>
    <s v="Raramente"/>
    <s v="Frequentemente"/>
    <s v="Muito Frequentemente"/>
    <s v="Muito Frequentemente"/>
    <s v="Raramente"/>
    <s v="Frequentemente"/>
    <s v="Raramente"/>
    <s v="Muito Frequentemente"/>
    <s v="Muito Frequentemente"/>
    <s v="Muito Frequentemente"/>
    <s v="Raramente"/>
    <s v="Muito Frequentemente"/>
    <s v="Raramente"/>
    <s v="Raramente"/>
    <s v="Raramente"/>
    <s v="Frequentemente"/>
    <s v="Raramente"/>
    <s v="Frequentemente"/>
    <s v="Sim, como matriz"/>
    <s v="Sim"/>
    <n v="2"/>
    <n v="2"/>
    <n v="4"/>
    <s v="Não"/>
    <s v="Sim"/>
    <s v="Não"/>
    <s v="Não"/>
    <s v="Não"/>
    <s v="Não"/>
    <s v="Não"/>
    <s v="Sim, a totalidade dos recursos próprios é registrada no FEAS"/>
    <s v="O Secretário(a) Estadual da Assistência Social"/>
    <s v="Não"/>
    <s v="Não"/>
    <s v="Sim"/>
    <s v="Sim"/>
    <s v="Sim"/>
    <s v="Não"/>
    <s v="Sim"/>
    <s v="Sim"/>
    <s v="Não"/>
    <s v="Sim"/>
    <s v="Não"/>
    <s v="Não"/>
    <s v="Sim"/>
    <s v="Não"/>
    <s v="Não"/>
    <s v="Sim"/>
    <s v="Sim"/>
    <s v="Sim"/>
    <s v="Não"/>
    <s v="Não"/>
    <s v="Não"/>
    <s v="Não"/>
    <s v="Não"/>
    <s v="Não"/>
    <s v="Não"/>
    <m/>
    <s v="Semestralmente"/>
    <s v="Sim, fundo-a-fundo"/>
    <s v="Sim"/>
    <s v="O cofinanciamento é realizado por nível de proteção (Proteção Social Básica/Proteção Social Especial - Média ou Alta Com"/>
    <m/>
    <s v="Sim"/>
    <s v="Não possui frequência regular"/>
    <s v="Sim"/>
    <s v="Sim"/>
    <s v="Não"/>
    <s v="Não"/>
    <s v="Não"/>
    <s v="Sim"/>
    <s v="Não"/>
    <n v="50"/>
    <n v="50"/>
    <n v="0"/>
    <n v="50"/>
    <n v="50"/>
    <n v="0"/>
    <n v="7"/>
    <n v="7"/>
    <n v="0"/>
    <n v="0"/>
    <n v="0"/>
    <n v="0"/>
    <n v="0"/>
    <n v="0"/>
    <n v="0"/>
    <n v="0"/>
    <n v="0"/>
    <n v="0"/>
    <n v="0"/>
    <n v="0"/>
    <n v="0"/>
    <n v="0"/>
    <n v="0"/>
    <n v="0"/>
    <s v="Não"/>
    <m/>
    <s v="Sim"/>
    <s v="Não"/>
    <s v="Não"/>
    <s v="Não"/>
    <s v="Não"/>
    <s v="Não"/>
    <s v="Não"/>
    <s v="Não"/>
    <s v="Não"/>
    <s v="Não"/>
    <s v="Não"/>
    <s v="Não"/>
    <s v="Não"/>
    <s v="Não"/>
    <s v="Não"/>
    <s v="Não"/>
    <s v="Não"/>
    <s v="Não"/>
    <s v="Não"/>
    <s v="Não"/>
    <s v="Não"/>
    <s v="Não"/>
    <s v="Não"/>
    <s v="Não"/>
    <s v="Sim"/>
    <s v="Não"/>
    <s v="Não"/>
    <m/>
    <m/>
    <m/>
    <m/>
    <m/>
    <m/>
    <m/>
    <m/>
    <m/>
    <m/>
    <m/>
    <m/>
    <m/>
    <m/>
    <m/>
    <m/>
    <m/>
    <m/>
    <m/>
    <m/>
    <m/>
    <m/>
    <m/>
    <m/>
    <m/>
    <m/>
    <m/>
    <m/>
    <m/>
    <m/>
    <m/>
    <m/>
    <m/>
    <m/>
    <m/>
    <m/>
    <m/>
    <m/>
    <m/>
    <m/>
    <m/>
    <m/>
    <m/>
    <m/>
    <m/>
    <s v="Não"/>
    <s v="Sim"/>
    <s v="Não"/>
    <s v="Não"/>
    <n v="1"/>
    <n v="1"/>
    <n v="0"/>
    <n v="0"/>
    <s v="Não"/>
    <s v="Sim, possui estudo/diagnóstico sobre o volume e localização da oferta dos serviços de média e alta complexidade no estad"/>
    <s v="Não"/>
    <s v="Sim"/>
    <s v="Sim"/>
    <s v="Não"/>
    <s v="Não"/>
    <s v="Não"/>
    <s v="Não"/>
    <s v="Não"/>
    <m/>
    <s v="Sim"/>
    <n v="7"/>
    <s v="Não"/>
    <m/>
    <s v="Não"/>
    <m/>
    <s v="Não"/>
    <m/>
    <m/>
    <m/>
    <m/>
    <m/>
    <m/>
    <m/>
    <m/>
    <m/>
    <m/>
    <m/>
    <m/>
    <m/>
    <m/>
    <m/>
    <m/>
    <m/>
    <m/>
    <m/>
    <s v="Sim"/>
    <s v="Em discussão pela CIB"/>
    <m/>
    <s v="Sim"/>
    <s v="Em discussão pela CIB"/>
    <m/>
    <s v="Sim"/>
    <s v="Sim"/>
    <s v="Sim"/>
    <s v="Não"/>
    <s v="Não"/>
    <s v="Sim"/>
    <s v="Não"/>
    <s v="Sim"/>
    <s v="Sim"/>
    <s v="Estudo da Regionalização do estado"/>
    <s v="Todos"/>
    <s v="Não há esta unidade regionalizada no Estado"/>
    <m/>
    <m/>
    <m/>
    <n v="0"/>
    <n v="0"/>
    <n v="40"/>
    <n v="40"/>
    <n v="0"/>
    <n v="0"/>
    <n v="0"/>
    <n v="0"/>
    <n v="0"/>
    <n v="0"/>
    <n v="9"/>
    <n v="9"/>
    <n v="0"/>
    <n v="0"/>
    <n v="0"/>
    <n v="0"/>
    <n v="0"/>
    <n v="0"/>
    <n v="0"/>
    <n v="0"/>
    <n v="0"/>
    <n v="0"/>
    <n v="0"/>
    <n v="0"/>
    <n v="0"/>
    <n v="0"/>
    <s v="O Estado está em fase de atualização da proposta de regionalização dos serviços de média e de alta complexidade"/>
    <s v="Não"/>
    <m/>
    <m/>
    <m/>
    <s v="Não"/>
    <m/>
    <m/>
    <m/>
    <m/>
    <m/>
    <s v="Sim"/>
    <s v="Não"/>
    <s v="Sim"/>
    <s v="Não"/>
    <s v="Sim"/>
    <s v="Não"/>
    <s v="Não"/>
    <s v="Sim"/>
    <s v="Sim"/>
    <s v="Não"/>
    <s v="Sim"/>
    <s v="Sim"/>
    <s v="Sim"/>
    <s v="Sim"/>
    <s v="Sim"/>
    <s v="Sim"/>
    <s v="Sim"/>
    <s v="Sim"/>
    <s v="Sim"/>
    <s v="Sim"/>
    <s v="Sim"/>
    <s v="Não"/>
    <s v="Não"/>
    <s v="Não"/>
    <m/>
    <s v="Não"/>
    <m/>
    <m/>
    <m/>
    <s v="Sim"/>
    <s v="Sim"/>
    <s v="Sim"/>
    <s v="Não"/>
    <s v="Não"/>
    <s v="Não"/>
    <s v="Não"/>
    <s v="Sim"/>
    <s v="Frequentemente"/>
    <s v="Não"/>
    <m/>
    <m/>
    <m/>
    <m/>
    <m/>
    <m/>
    <m/>
    <m/>
    <m/>
    <m/>
    <s v="Sim"/>
    <s v="Sim"/>
    <s v="Sim"/>
    <s v="Sim"/>
    <n v="1"/>
    <s v="Sim, para ambas"/>
    <s v="Sim"/>
    <n v="2"/>
    <s v="Não"/>
    <m/>
    <s v="Sim"/>
    <n v="2"/>
    <s v="Não"/>
    <m/>
    <n v="6"/>
    <n v="6"/>
    <n v="2"/>
    <n v="3"/>
    <n v="1"/>
    <n v="1"/>
    <n v="1"/>
    <n v="1"/>
    <n v="2"/>
    <n v="1"/>
    <n v="0"/>
    <n v="0"/>
    <s v="Sim"/>
    <s v="Sim"/>
    <s v="Sim"/>
    <s v="Não"/>
    <m/>
    <m/>
    <m/>
    <s v="Quadrimestralmente"/>
    <n v="3"/>
    <n v="1"/>
    <n v="0"/>
    <s v="Não"/>
    <s v="Não"/>
    <s v="Não"/>
    <s v="Sim"/>
    <s v="Sim"/>
    <s v="Não"/>
    <s v="Não"/>
    <s v="Não"/>
    <s v="Não"/>
    <s v="Não"/>
    <s v="Não"/>
    <s v="Não"/>
    <s v="Sim"/>
    <s v="Plano Municipal de Assistência Social on-line"/>
    <d v="2014-11-28T00:00:00"/>
    <s v="Superinten"/>
    <s v="Sim"/>
    <m/>
  </r>
  <r>
    <s v="RN"/>
    <s v="RN"/>
    <x v="3"/>
    <n v="3168027"/>
    <n v="167"/>
    <s v="SECRETARIA ESTADUAL DO TRABALHO DA HABITACAO E DA ASSISTENCIA SOCIAL"/>
    <s v="Rodovia"/>
    <s v="CENTRO ADMINISTRATIVO DO ESTADO, BR 101, KM 0"/>
    <s v="2"/>
    <m/>
    <s v="LAGOA NOVA"/>
    <s v="outros telefones (84) 3232-1813/ 1809"/>
    <s v="59064-901"/>
    <s v="RN"/>
    <s v="(84) 32321810"/>
    <n v="1806"/>
    <s v="(84) 32321809"/>
    <x v="1"/>
    <s v="Não"/>
    <s v="Não"/>
    <s v="Não"/>
    <s v="Sim"/>
    <s v="Não"/>
    <s v="Sim"/>
    <s v="Não"/>
    <s v="Não"/>
    <m/>
    <s v="Sim, de maneira informal"/>
    <s v="Sim, de maneira informal"/>
    <s v="Sim, de maneira informal"/>
    <s v="Sim, de maneira informal"/>
    <s v="Sim, de maneira informal"/>
    <s v="Não constituída"/>
    <s v="Não constituída"/>
    <s v="Não constituída"/>
    <s v="Sim, de maneira informal"/>
    <s v="Não"/>
    <m/>
    <m/>
    <m/>
    <m/>
    <m/>
    <m/>
    <m/>
    <m/>
    <m/>
    <m/>
    <m/>
    <m/>
    <m/>
    <m/>
    <m/>
    <m/>
    <m/>
    <m/>
    <m/>
    <m/>
    <m/>
    <m/>
    <s v="Sim, em elaboração pela SEAS"/>
    <s v="Não"/>
    <m/>
    <m/>
    <m/>
    <m/>
    <m/>
    <m/>
    <m/>
    <m/>
    <m/>
    <s v="Não"/>
    <m/>
    <s v="Não"/>
    <m/>
    <m/>
    <m/>
    <n v="1"/>
    <n v="0"/>
    <n v="6"/>
    <n v="7"/>
    <n v="0"/>
    <n v="0"/>
    <n v="0"/>
    <n v="0"/>
    <n v="0"/>
    <n v="1"/>
    <n v="3"/>
    <n v="4"/>
    <n v="0"/>
    <n v="0"/>
    <n v="1"/>
    <n v="1"/>
    <n v="1"/>
    <n v="1"/>
    <n v="10"/>
    <n v="12"/>
    <n v="1"/>
    <n v="8"/>
    <n v="27"/>
    <n v="36"/>
    <n v="0"/>
    <n v="0"/>
    <n v="0"/>
    <n v="0"/>
    <n v="0"/>
    <n v="4"/>
    <n v="11"/>
    <n v="15"/>
    <n v="0"/>
    <n v="0"/>
    <n v="2"/>
    <n v="2"/>
    <n v="1"/>
    <n v="12"/>
    <n v="40"/>
    <n v="53"/>
    <n v="3"/>
    <n v="2"/>
    <n v="6"/>
    <n v="5"/>
    <n v="0"/>
    <n v="0"/>
    <n v="1"/>
    <n v="0"/>
    <n v="2"/>
    <n v="2"/>
    <n v="2"/>
    <n v="0"/>
    <n v="0"/>
    <n v="0"/>
    <n v="0"/>
    <n v="0"/>
    <n v="0"/>
    <n v="0"/>
    <s v="Não"/>
    <m/>
    <m/>
    <m/>
    <m/>
    <s v="Não"/>
    <m/>
    <m/>
    <m/>
    <m/>
    <s v="Sim"/>
    <n v="2012"/>
    <d v="2012-05-15T00:00:00"/>
    <s v="Sim"/>
    <n v="8"/>
    <s v="Sim"/>
    <s v="Sim"/>
    <s v="Sim"/>
    <n v="5"/>
    <s v="Não"/>
    <s v="Sim"/>
    <s v="Sim"/>
    <n v="1013"/>
    <s v="Sim"/>
    <s v="Não"/>
    <s v="Não"/>
    <m/>
    <m/>
    <m/>
    <s v="Sim"/>
    <s v="Sim"/>
    <s v="Não"/>
    <s v="Sim"/>
    <s v="Não"/>
    <s v="Não"/>
    <m/>
    <s v="Não"/>
    <s v="Sim"/>
    <s v="Sim"/>
    <s v="Não"/>
    <s v="Sim"/>
    <s v="Sim"/>
    <s v="Sim"/>
    <s v="Atendimentos via email"/>
    <n v="81"/>
    <s v="Raramente"/>
    <s v="Raramente"/>
    <s v="Frequentemente"/>
    <s v="Raramente"/>
    <s v="Frequentemente"/>
    <s v="Frequentemente"/>
    <s v="Frequentemente"/>
    <s v="Frequentemente"/>
    <s v="Frequentemente"/>
    <s v="Raramente"/>
    <s v="Raramente"/>
    <s v="Raramente"/>
    <s v="Muito Frequentemente"/>
    <s v="Frequentemente"/>
    <s v="Frequentemente"/>
    <s v="Nunca"/>
    <s v="Frequentemente"/>
    <s v="Nunca"/>
    <s v="Raramente"/>
    <s v="Nunca"/>
    <s v="Raramente"/>
    <s v="Raramente"/>
    <s v="Nunca"/>
    <s v="Sim, como matriz"/>
    <s v="Sim"/>
    <n v="1"/>
    <n v="1"/>
    <n v="2"/>
    <s v="Não"/>
    <s v="Não"/>
    <s v="Não"/>
    <s v="Não"/>
    <s v="Sim"/>
    <s v="Não"/>
    <s v="Não"/>
    <s v="Sim, a totalidade dos recursos próprios é registrada no FEAS"/>
    <s v="O Secretário(a) Estadual da Assistência Social"/>
    <s v="Não"/>
    <s v="Sim"/>
    <s v="Sim"/>
    <s v="Sim"/>
    <s v="Não"/>
    <s v="Não"/>
    <s v="Não"/>
    <s v="Não"/>
    <s v="Não"/>
    <s v="Sim"/>
    <s v="Sim"/>
    <s v="Não"/>
    <s v="Não"/>
    <s v="Não"/>
    <s v="Sim"/>
    <s v="Sim"/>
    <s v="Não"/>
    <s v="Sim"/>
    <s v="Não"/>
    <s v="Não"/>
    <s v="Não"/>
    <s v="Não"/>
    <s v="Não"/>
    <s v="Não"/>
    <s v="Não"/>
    <m/>
    <s v="Anualmente"/>
    <s v="Não"/>
    <m/>
    <m/>
    <m/>
    <m/>
    <m/>
    <m/>
    <m/>
    <m/>
    <m/>
    <m/>
    <m/>
    <m/>
    <m/>
    <m/>
    <m/>
    <m/>
    <m/>
    <m/>
    <m/>
    <m/>
    <m/>
    <m/>
    <m/>
    <m/>
    <m/>
    <m/>
    <m/>
    <m/>
    <m/>
    <m/>
    <m/>
    <m/>
    <m/>
    <m/>
    <m/>
    <m/>
    <s v="Não"/>
    <m/>
    <s v="Não"/>
    <m/>
    <m/>
    <m/>
    <m/>
    <m/>
    <m/>
    <m/>
    <m/>
    <m/>
    <m/>
    <m/>
    <m/>
    <m/>
    <m/>
    <m/>
    <m/>
    <m/>
    <m/>
    <m/>
    <m/>
    <m/>
    <m/>
    <m/>
    <m/>
    <m/>
    <s v="Não"/>
    <m/>
    <m/>
    <m/>
    <m/>
    <m/>
    <m/>
    <m/>
    <m/>
    <m/>
    <m/>
    <m/>
    <m/>
    <m/>
    <m/>
    <m/>
    <m/>
    <m/>
    <m/>
    <m/>
    <m/>
    <m/>
    <m/>
    <m/>
    <m/>
    <m/>
    <m/>
    <m/>
    <m/>
    <m/>
    <m/>
    <m/>
    <m/>
    <m/>
    <m/>
    <m/>
    <m/>
    <m/>
    <m/>
    <m/>
    <m/>
    <m/>
    <m/>
    <m/>
    <m/>
    <m/>
    <s v="Não"/>
    <s v="Sim"/>
    <s v="Sim"/>
    <s v="Sim"/>
    <n v="30"/>
    <n v="18"/>
    <n v="10"/>
    <n v="2"/>
    <s v="Não"/>
    <s v="Sim, possui estudo/diagnóstico sobre o volume e localização da oferta dos serviços de média e alta complexidade no estad"/>
    <s v="Não"/>
    <s v="Não"/>
    <m/>
    <m/>
    <m/>
    <m/>
    <m/>
    <m/>
    <m/>
    <m/>
    <m/>
    <m/>
    <m/>
    <m/>
    <m/>
    <s v="Não"/>
    <m/>
    <m/>
    <m/>
    <m/>
    <m/>
    <m/>
    <m/>
    <m/>
    <m/>
    <m/>
    <m/>
    <m/>
    <m/>
    <m/>
    <m/>
    <m/>
    <m/>
    <m/>
    <m/>
    <s v="Sim"/>
    <s v="Em discussão pela CIB"/>
    <m/>
    <s v="Sim"/>
    <s v="Em discussão pela CIB"/>
    <m/>
    <s v="Sim"/>
    <s v="Sim"/>
    <s v="Sim"/>
    <s v="Não"/>
    <s v="Não"/>
    <s v="Não"/>
    <s v="Sim"/>
    <s v="Sim"/>
    <s v="Não"/>
    <m/>
    <m/>
    <m/>
    <m/>
    <m/>
    <m/>
    <n v="6"/>
    <n v="0"/>
    <n v="0"/>
    <n v="0"/>
    <n v="0"/>
    <n v="0"/>
    <n v="0"/>
    <n v="0"/>
    <n v="1"/>
    <n v="0"/>
    <n v="0"/>
    <n v="0"/>
    <n v="0"/>
    <n v="0"/>
    <n v="0"/>
    <n v="0"/>
    <n v="0"/>
    <n v="0"/>
    <n v="0"/>
    <n v="0"/>
    <n v="0"/>
    <n v="0"/>
    <n v="0"/>
    <n v="0"/>
    <n v="0"/>
    <n v="0"/>
    <s v="No Estado não há nenhum serviço regionalizado, estamos em discussão junto a CIB e COEGEMAS. Há uma Câmera Técnica de estudo sobre a regionalização e o Cofinanciamento Estadual. Foram pactuados serviços ofertados pelo MDS durante o ano corrente."/>
    <s v="Não"/>
    <m/>
    <m/>
    <m/>
    <s v="Não"/>
    <m/>
    <m/>
    <m/>
    <m/>
    <m/>
    <s v="Não"/>
    <s v="Não"/>
    <s v="Não"/>
    <s v="Não"/>
    <s v="Não"/>
    <s v="Não"/>
    <s v="Não"/>
    <s v="Não"/>
    <s v="Não"/>
    <s v="Não"/>
    <s v="Sim"/>
    <s v="Sim"/>
    <s v="Não"/>
    <s v="Não"/>
    <s v="Não"/>
    <s v="Não"/>
    <s v="Não"/>
    <s v="Não"/>
    <s v="Sim"/>
    <s v="Sim"/>
    <s v="Sim"/>
    <s v="Não"/>
    <s v="Não"/>
    <s v="Não"/>
    <m/>
    <s v="Não"/>
    <m/>
    <m/>
    <m/>
    <s v="Sim"/>
    <s v="Não"/>
    <s v="Sim"/>
    <s v="Não"/>
    <s v="Sim"/>
    <s v="Não"/>
    <s v="Sim"/>
    <s v="Sim"/>
    <s v="Raramente"/>
    <s v="Não"/>
    <m/>
    <m/>
    <m/>
    <m/>
    <m/>
    <m/>
    <m/>
    <m/>
    <m/>
    <m/>
    <s v="Sim"/>
    <s v="Sim"/>
    <s v="Sim"/>
    <s v="Não"/>
    <m/>
    <s v="Sim, para ambas"/>
    <s v="Não"/>
    <m/>
    <s v="Não"/>
    <m/>
    <s v="Não"/>
    <m/>
    <s v="Não"/>
    <m/>
    <n v="1"/>
    <n v="1"/>
    <n v="1"/>
    <n v="1"/>
    <n v="1"/>
    <n v="1"/>
    <n v="1"/>
    <n v="1"/>
    <n v="1"/>
    <n v="1"/>
    <n v="1"/>
    <n v="1"/>
    <s v="Sim"/>
    <s v="Sim"/>
    <s v="Sim"/>
    <s v="Sim"/>
    <s v="Sim"/>
    <s v="Não"/>
    <s v="Não"/>
    <s v="Quadrimestralmente"/>
    <n v="3"/>
    <n v="4"/>
    <n v="0"/>
    <s v="Não"/>
    <s v="Não"/>
    <s v="Não"/>
    <s v="Não"/>
    <s v="Sim"/>
    <s v="Não"/>
    <s v="Não"/>
    <s v="Não"/>
    <s v="Não"/>
    <s v="Não"/>
    <s v="Não"/>
    <s v="Não"/>
    <s v="Não"/>
    <m/>
    <d v="2014-11-28T00:00:00"/>
    <s v="Coordenado"/>
    <s v="Sim"/>
    <m/>
  </r>
  <r>
    <s v="RS"/>
    <s v="RS"/>
    <x v="1"/>
    <n v="10693929"/>
    <n v="497"/>
    <s v="Secretaria do Trabalho e do Desenvolvimento Social"/>
    <s v="Avenida"/>
    <s v="Av. Borges de Medeiros"/>
    <s v="1501"/>
    <s v="8º andar"/>
    <s v="Centro"/>
    <s v="Centro Administrativo do Estado do Rio Grande do Sul"/>
    <s v="90119-900"/>
    <s v="RS"/>
    <s v="(51) 32886400"/>
    <n v="6521"/>
    <s v="(51) 32886526"/>
    <x v="1"/>
    <s v="Não"/>
    <s v="Não"/>
    <s v="Não"/>
    <s v="Não"/>
    <s v="Sim"/>
    <s v="Sim"/>
    <s v="Não"/>
    <s v="Não"/>
    <m/>
    <s v="Sim, de maneira informal"/>
    <s v="Sim, de maneira informal"/>
    <s v="Sim, de maneira informal"/>
    <s v="Não constituída"/>
    <s v="Sim, de maneira informal"/>
    <s v="Sim, de maneira informal"/>
    <s v="Sim, de maneira informal"/>
    <s v="Não constituída"/>
    <s v="Sim, de maneira informal"/>
    <s v="Não"/>
    <m/>
    <m/>
    <m/>
    <m/>
    <m/>
    <m/>
    <m/>
    <m/>
    <m/>
    <m/>
    <m/>
    <m/>
    <m/>
    <m/>
    <m/>
    <m/>
    <m/>
    <m/>
    <m/>
    <m/>
    <m/>
    <m/>
    <s v="Não"/>
    <s v="Sim"/>
    <s v="Mais de quatro anos"/>
    <n v="2009"/>
    <s v="Sim"/>
    <s v="Sim"/>
    <s v="Sim"/>
    <s v="Sim"/>
    <s v="Sim"/>
    <s v="Sim"/>
    <s v="Sim"/>
    <s v="Não"/>
    <m/>
    <s v="Sim, para a minoria dos servidores"/>
    <s v="Centralizado no governo"/>
    <m/>
    <n v="2014"/>
    <n v="0"/>
    <n v="1"/>
    <n v="5"/>
    <n v="6"/>
    <n v="0"/>
    <n v="0"/>
    <n v="2"/>
    <n v="2"/>
    <n v="0"/>
    <n v="0"/>
    <n v="1"/>
    <n v="1"/>
    <n v="0"/>
    <n v="0"/>
    <n v="29"/>
    <n v="29"/>
    <n v="0"/>
    <n v="1"/>
    <n v="37"/>
    <n v="38"/>
    <n v="0"/>
    <n v="1"/>
    <n v="5"/>
    <n v="6"/>
    <n v="0"/>
    <n v="0"/>
    <n v="2"/>
    <n v="2"/>
    <n v="0"/>
    <n v="0"/>
    <n v="1"/>
    <n v="1"/>
    <n v="0"/>
    <n v="0"/>
    <n v="29"/>
    <n v="29"/>
    <n v="0"/>
    <n v="1"/>
    <n v="37"/>
    <n v="38"/>
    <n v="32"/>
    <n v="1"/>
    <n v="1"/>
    <n v="0"/>
    <n v="0"/>
    <n v="0"/>
    <n v="1"/>
    <n v="0"/>
    <n v="0"/>
    <n v="0"/>
    <n v="0"/>
    <n v="0"/>
    <n v="0"/>
    <n v="0"/>
    <n v="0"/>
    <n v="1"/>
    <n v="0"/>
    <n v="0"/>
    <s v="Não"/>
    <m/>
    <m/>
    <m/>
    <m/>
    <s v="Não"/>
    <m/>
    <m/>
    <m/>
    <m/>
    <s v="Sim"/>
    <n v="2012"/>
    <d v="2012-10-10T00:00:00"/>
    <s v="Sim"/>
    <n v="6"/>
    <s v="Não"/>
    <s v="Sim"/>
    <s v="Não"/>
    <m/>
    <m/>
    <m/>
    <s v="Sim"/>
    <n v="1400"/>
    <s v="Sim"/>
    <s v="Não"/>
    <s v="Não"/>
    <m/>
    <m/>
    <m/>
    <s v="Sim"/>
    <s v="Sim"/>
    <s v="Sim"/>
    <s v="Sim"/>
    <s v="Não"/>
    <s v="Não"/>
    <m/>
    <s v="Não"/>
    <s v="Não"/>
    <s v="Sim"/>
    <s v="Não"/>
    <s v="Sim"/>
    <s v="Sim"/>
    <s v="Não"/>
    <m/>
    <n v="70"/>
    <s v="Frequentemente"/>
    <s v="Raramente"/>
    <s v="Raramente"/>
    <s v="Muito Frequentemente"/>
    <s v="Frequentemente"/>
    <s v="Raramente"/>
    <s v="Raramente"/>
    <s v="Muito Frequentemente"/>
    <s v="Muito Frequentemente"/>
    <s v="Muito Frequentemente"/>
    <s v="Raramente"/>
    <s v="Raramente"/>
    <s v="Muito Frequentemente"/>
    <s v="Muito Frequentemente"/>
    <s v="Muito Frequentemente"/>
    <s v="Raramente"/>
    <s v="Raramente"/>
    <s v="Raramente"/>
    <s v="Frequentemente"/>
    <s v="Raramente"/>
    <s v="Raramente"/>
    <s v="Muito Frequentemente"/>
    <s v="Nunca"/>
    <s v="Sim, como matriz"/>
    <s v="Sim"/>
    <n v="1"/>
    <n v="0"/>
    <n v="1"/>
    <s v="Não"/>
    <s v="Não"/>
    <s v="Não"/>
    <s v="Não"/>
    <s v="Não"/>
    <s v="Não"/>
    <s v="Sim"/>
    <s v="Sim, a maior parte dos recursos próprios é registrada no FEAS"/>
    <s v="O Secretário(a) Estadual da Assistência Social"/>
    <s v="Não"/>
    <s v="Não"/>
    <s v="Sim"/>
    <s v="Sim"/>
    <s v="Não"/>
    <s v="Não"/>
    <s v="Não"/>
    <s v="Não"/>
    <s v="Não"/>
    <s v="Não"/>
    <s v="Não"/>
    <s v="Não"/>
    <s v="Não"/>
    <s v="Não"/>
    <s v="Não"/>
    <s v="Sim"/>
    <s v="Não"/>
    <s v="Não"/>
    <s v="Não"/>
    <s v="Não"/>
    <s v="Sim"/>
    <s v="Sim"/>
    <s v="Não"/>
    <s v="Sim"/>
    <s v="Não"/>
    <m/>
    <s v="Anualmente"/>
    <s v="Sim, fundo-a-fundo"/>
    <s v="Sim"/>
    <s v="O cofinanciamento é realizado por nível de proteção (Proteção Social Básica/Proteção Social Especial - Média ou Alta Com"/>
    <m/>
    <s v="Sim"/>
    <s v="Anualmente"/>
    <s v="Sim"/>
    <s v="Sim"/>
    <s v="Sim"/>
    <s v="Não"/>
    <s v="Não"/>
    <s v="Não"/>
    <s v="Não"/>
    <n v="491"/>
    <n v="491"/>
    <n v="0"/>
    <n v="491"/>
    <n v="491"/>
    <n v="0"/>
    <n v="1"/>
    <n v="1"/>
    <n v="0"/>
    <n v="5"/>
    <n v="5"/>
    <n v="0"/>
    <n v="0"/>
    <n v="0"/>
    <n v="0"/>
    <n v="0"/>
    <n v="0"/>
    <n v="0"/>
    <n v="0"/>
    <n v="0"/>
    <n v="0"/>
    <n v="0"/>
    <n v="0"/>
    <n v="0"/>
    <s v="Não"/>
    <m/>
    <s v="Não"/>
    <m/>
    <m/>
    <m/>
    <m/>
    <m/>
    <m/>
    <m/>
    <m/>
    <m/>
    <m/>
    <m/>
    <m/>
    <m/>
    <m/>
    <m/>
    <m/>
    <m/>
    <m/>
    <m/>
    <m/>
    <m/>
    <m/>
    <m/>
    <m/>
    <m/>
    <s v="Não"/>
    <m/>
    <m/>
    <m/>
    <m/>
    <m/>
    <m/>
    <m/>
    <m/>
    <m/>
    <m/>
    <m/>
    <m/>
    <m/>
    <m/>
    <m/>
    <m/>
    <m/>
    <m/>
    <m/>
    <m/>
    <m/>
    <m/>
    <m/>
    <m/>
    <m/>
    <m/>
    <m/>
    <m/>
    <m/>
    <m/>
    <m/>
    <m/>
    <m/>
    <m/>
    <m/>
    <m/>
    <m/>
    <m/>
    <m/>
    <m/>
    <m/>
    <m/>
    <m/>
    <m/>
    <m/>
    <s v="Sim"/>
    <s v="Não"/>
    <s v="Não"/>
    <s v="Não"/>
    <m/>
    <m/>
    <m/>
    <m/>
    <s v="Sim"/>
    <s v="Sim, possui estudo/diagnóstico sobre o volume e localização da oferta dos serviços de alta complexidade no estado"/>
    <s v="Não"/>
    <s v="Não"/>
    <m/>
    <m/>
    <m/>
    <m/>
    <m/>
    <m/>
    <m/>
    <m/>
    <m/>
    <m/>
    <m/>
    <m/>
    <m/>
    <s v="Não"/>
    <m/>
    <m/>
    <m/>
    <m/>
    <m/>
    <m/>
    <m/>
    <m/>
    <m/>
    <m/>
    <m/>
    <m/>
    <m/>
    <m/>
    <m/>
    <m/>
    <m/>
    <m/>
    <m/>
    <s v="Sim"/>
    <s v="Não foi levado a CIB"/>
    <m/>
    <s v="Não"/>
    <m/>
    <m/>
    <s v="Sim"/>
    <s v="Sim"/>
    <s v="Sim"/>
    <s v="Sim"/>
    <s v="Sim"/>
    <s v="Não"/>
    <s v="Sim"/>
    <s v="Sim"/>
    <s v="Não"/>
    <m/>
    <m/>
    <m/>
    <m/>
    <m/>
    <m/>
    <n v="0"/>
    <n v="0"/>
    <n v="0"/>
    <n v="6"/>
    <n v="0"/>
    <n v="0"/>
    <n v="0"/>
    <n v="0"/>
    <n v="0"/>
    <n v="0"/>
    <n v="0"/>
    <n v="0"/>
    <n v="0"/>
    <n v="0"/>
    <n v="0"/>
    <n v="0"/>
    <n v="0"/>
    <n v="0"/>
    <n v="0"/>
    <n v="0"/>
    <n v="0"/>
    <n v="0"/>
    <n v="0"/>
    <n v="0"/>
    <n v="0"/>
    <n v="0"/>
    <s v="O Estado realizou a opção por CREAS municipal"/>
    <s v="Sim"/>
    <s v="Não"/>
    <s v="Sim"/>
    <s v="Sim"/>
    <s v="Não"/>
    <m/>
    <m/>
    <m/>
    <m/>
    <m/>
    <s v="Não"/>
    <s v="Não"/>
    <s v="Não"/>
    <s v="Não"/>
    <s v="Não"/>
    <s v="Não"/>
    <s v="Não"/>
    <s v="Sim"/>
    <s v="Sim"/>
    <s v="Não"/>
    <s v="Sim"/>
    <s v="Não"/>
    <s v="Não"/>
    <s v="Não"/>
    <s v="Não"/>
    <s v="Não"/>
    <s v="Não"/>
    <s v="Sim"/>
    <s v="Sim"/>
    <s v="Sim"/>
    <s v="Sim"/>
    <s v="Não"/>
    <s v="Não"/>
    <s v="Não"/>
    <m/>
    <s v="Sim"/>
    <n v="1"/>
    <n v="0"/>
    <n v="1"/>
    <s v="Não"/>
    <s v="Não"/>
    <s v="Não"/>
    <s v="Não"/>
    <s v="Sim"/>
    <s v="Não"/>
    <s v="Sim"/>
    <s v="Não"/>
    <s v="Frequentemente"/>
    <s v="Sim"/>
    <s v="Não"/>
    <s v="Não"/>
    <s v="Sim"/>
    <s v="Não"/>
    <s v="Não"/>
    <s v="Sim"/>
    <s v="Não"/>
    <s v="Não"/>
    <s v="Não"/>
    <m/>
    <s v="Sim"/>
    <s v="Sim"/>
    <s v="Sim"/>
    <s v="Sim"/>
    <n v="3"/>
    <s v="Sim, somente fornece ajuda de custo para participação nas conferências estaduais"/>
    <s v="Sim"/>
    <n v="18"/>
    <s v="Não"/>
    <m/>
    <s v="Sim"/>
    <n v="1300"/>
    <s v="Não"/>
    <m/>
    <n v="4"/>
    <n v="4"/>
    <n v="3"/>
    <n v="3"/>
    <n v="1"/>
    <n v="1"/>
    <n v="1"/>
    <n v="1"/>
    <n v="0"/>
    <n v="0"/>
    <n v="1"/>
    <n v="1"/>
    <s v="Sim"/>
    <s v="Sim"/>
    <s v="Sim"/>
    <s v="Sim"/>
    <s v="Sim"/>
    <s v="Sim"/>
    <s v="Sim"/>
    <s v="Mensalmente"/>
    <n v="6"/>
    <n v="4"/>
    <n v="0"/>
    <s v="Sim"/>
    <s v="Sim"/>
    <s v="Sim"/>
    <s v="Sim"/>
    <s v="Sim"/>
    <s v="Sim"/>
    <s v="Sim"/>
    <s v="Sim"/>
    <s v="Não"/>
    <s v="Não"/>
    <s v="Não"/>
    <s v="Sim"/>
    <s v="Não"/>
    <m/>
    <d v="2014-11-25T00:00:00"/>
    <s v="DIRETORA"/>
    <s v="Sim"/>
    <m/>
  </r>
  <r>
    <s v="SE"/>
    <s v="SE"/>
    <x v="3"/>
    <n v="2068017"/>
    <n v="75"/>
    <s v="Secretaria de Estado da Inclusão, Assistência e do Desenvolvimento Social"/>
    <s v="Rua"/>
    <s v="Santa Luzia"/>
    <s v="680"/>
    <m/>
    <s v="São José"/>
    <s v="Próximo ao Procon."/>
    <s v="49015-190"/>
    <s v="SE"/>
    <s v="(79) 31791939"/>
    <m/>
    <s v="(79) 31797676"/>
    <x v="1"/>
    <s v="Não"/>
    <s v="Não"/>
    <s v="Não"/>
    <s v="Não"/>
    <s v="Sim"/>
    <s v="Não"/>
    <s v="Não"/>
    <s v="Não"/>
    <m/>
    <s v="Sim, de maneira informal"/>
    <s v="Sim, de maneira informal"/>
    <s v="Sim, de maneira informal"/>
    <s v="Sim, de maneira informal"/>
    <s v="Sim, de maneira informal"/>
    <s v="Não constituída"/>
    <s v="Sim, de maneira informal"/>
    <s v="Sim, na estrutura formal do órgão gestor"/>
    <s v="Sim, na estrutura formal do órgão gestor"/>
    <s v="Não"/>
    <m/>
    <m/>
    <m/>
    <m/>
    <m/>
    <m/>
    <m/>
    <m/>
    <m/>
    <m/>
    <m/>
    <m/>
    <m/>
    <m/>
    <m/>
    <m/>
    <m/>
    <m/>
    <m/>
    <m/>
    <m/>
    <m/>
    <s v="Sim, em elaboração pela SEAS"/>
    <s v="Sim"/>
    <s v="Bienalmente"/>
    <n v="2013"/>
    <s v="Sim"/>
    <s v="Sim"/>
    <s v="Sim"/>
    <s v="Sim"/>
    <s v="Sim"/>
    <s v="Sim"/>
    <s v="Sim"/>
    <s v="Não"/>
    <m/>
    <s v="Não"/>
    <m/>
    <m/>
    <m/>
    <n v="56"/>
    <n v="38"/>
    <n v="13"/>
    <n v="107"/>
    <n v="0"/>
    <n v="0"/>
    <n v="0"/>
    <n v="0"/>
    <n v="0"/>
    <n v="28"/>
    <n v="34"/>
    <n v="62"/>
    <n v="0"/>
    <n v="0"/>
    <n v="0"/>
    <n v="0"/>
    <n v="56"/>
    <n v="66"/>
    <n v="47"/>
    <n v="169"/>
    <n v="56"/>
    <n v="38"/>
    <n v="130"/>
    <n v="224"/>
    <n v="0"/>
    <n v="0"/>
    <n v="0"/>
    <n v="0"/>
    <n v="0"/>
    <n v="30"/>
    <n v="35"/>
    <n v="65"/>
    <n v="0"/>
    <n v="0"/>
    <n v="0"/>
    <n v="0"/>
    <n v="56"/>
    <n v="68"/>
    <n v="165"/>
    <n v="289"/>
    <n v="11"/>
    <n v="1"/>
    <n v="0"/>
    <n v="3"/>
    <n v="0"/>
    <n v="0"/>
    <n v="0"/>
    <n v="0"/>
    <n v="1"/>
    <n v="3"/>
    <n v="2"/>
    <n v="0"/>
    <n v="0"/>
    <n v="0"/>
    <n v="0"/>
    <n v="10"/>
    <n v="15"/>
    <n v="2"/>
    <s v="Não"/>
    <m/>
    <m/>
    <m/>
    <m/>
    <s v="Não"/>
    <m/>
    <m/>
    <m/>
    <m/>
    <s v="Sim"/>
    <n v="2012"/>
    <d v="2012-05-21T00:00:00"/>
    <s v="Sim"/>
    <n v="30"/>
    <s v="Sim"/>
    <s v="Não"/>
    <s v="Sim"/>
    <n v="2"/>
    <s v="Não"/>
    <s v="Sim"/>
    <s v="Sim"/>
    <n v="740"/>
    <s v="Sim"/>
    <s v="Não"/>
    <s v="Não"/>
    <m/>
    <m/>
    <m/>
    <s v="Não"/>
    <s v="Não"/>
    <s v="Sim"/>
    <s v="Não"/>
    <s v="Não"/>
    <s v="Não"/>
    <m/>
    <s v="Sim"/>
    <s v="Sim"/>
    <s v="Sim"/>
    <s v="Não"/>
    <s v="Sim"/>
    <s v="Não"/>
    <s v="Não"/>
    <m/>
    <n v="75"/>
    <s v="Raramente"/>
    <s v="Raramente"/>
    <s v="Nunca"/>
    <s v="Frequentemente"/>
    <s v="Frequentemente"/>
    <s v="Muito Frequentemente"/>
    <s v="Frequentemente"/>
    <s v="Muito Frequentemente"/>
    <s v="Frequentemente"/>
    <s v="Raramente"/>
    <s v="Raramente"/>
    <s v="Raramente"/>
    <s v="Muito Frequentemente"/>
    <s v="Muito Frequentemente"/>
    <s v="Muito Frequentemente"/>
    <s v="Raramente"/>
    <s v="Raramente"/>
    <s v="Raramente"/>
    <s v="Frequentemente"/>
    <s v="Raramente"/>
    <s v="Raramente"/>
    <s v="Frequentemente"/>
    <s v="Frequentemente"/>
    <s v="Sim, como matriz"/>
    <s v="Sim"/>
    <n v="0"/>
    <n v="0"/>
    <n v="0"/>
    <s v="Não"/>
    <s v="Não"/>
    <s v="Sim"/>
    <s v="Não"/>
    <s v="Não"/>
    <s v="Não"/>
    <s v="Não"/>
    <s v="Sim, a menor parte dos recursos próprios é registrada no FEAS"/>
    <s v="O Secretário(a) Estadual da Assistência Social"/>
    <s v="Não"/>
    <s v="Não"/>
    <s v="Sim"/>
    <s v="Sim"/>
    <s v="Sim"/>
    <s v="Não"/>
    <s v="Sim"/>
    <s v="Sim"/>
    <s v="Não"/>
    <s v="Sim"/>
    <s v="Sim"/>
    <s v="Não"/>
    <s v="Sim"/>
    <s v="Sim"/>
    <s v="Não"/>
    <s v="Sim"/>
    <s v="Não"/>
    <s v="Não"/>
    <s v="Não"/>
    <s v="Não"/>
    <s v="Sim"/>
    <s v="Não"/>
    <s v="Não"/>
    <s v="Não"/>
    <s v="Não"/>
    <m/>
    <s v="Semestralmente"/>
    <s v="Sim, fundo-a-fundo"/>
    <s v="Sim"/>
    <s v="O cofinanciamento é realizado por serviço socioassisentencial (PAIF, PAEFI, entre outros)"/>
    <m/>
    <s v="Sim"/>
    <s v="Não possui frequência regular"/>
    <s v="Sim"/>
    <s v="Sim"/>
    <s v="Sim"/>
    <s v="Não"/>
    <s v="Não"/>
    <s v="Sim"/>
    <s v="Sim, houve repasse de recursos aos municípios para construção e/ou reforma de unidades da assistência social"/>
    <n v="74"/>
    <n v="74"/>
    <n v="0"/>
    <n v="74"/>
    <n v="74"/>
    <n v="0"/>
    <n v="68"/>
    <n v="68"/>
    <n v="0"/>
    <n v="32"/>
    <n v="32"/>
    <n v="0"/>
    <n v="0"/>
    <n v="0"/>
    <n v="0"/>
    <n v="0"/>
    <n v="0"/>
    <n v="0"/>
    <n v="0"/>
    <n v="0"/>
    <n v="0"/>
    <n v="0"/>
    <n v="0"/>
    <n v="0"/>
    <s v="Não"/>
    <m/>
    <s v="Não"/>
    <m/>
    <m/>
    <m/>
    <m/>
    <m/>
    <m/>
    <m/>
    <m/>
    <m/>
    <m/>
    <m/>
    <m/>
    <m/>
    <m/>
    <m/>
    <m/>
    <m/>
    <m/>
    <m/>
    <m/>
    <m/>
    <m/>
    <m/>
    <m/>
    <m/>
    <s v="Sim"/>
    <s v="Não"/>
    <s v="Não"/>
    <s v="Não"/>
    <s v="Sim"/>
    <s v="Não"/>
    <s v="Não"/>
    <s v="Não"/>
    <s v="Não"/>
    <s v="Não"/>
    <s v="Não"/>
    <s v="Não"/>
    <s v="Não"/>
    <s v="Não"/>
    <s v="Sim"/>
    <s v="Não"/>
    <s v="Não"/>
    <s v="Não"/>
    <s v="Não"/>
    <s v="Não"/>
    <s v="Não"/>
    <s v="Não"/>
    <s v="Não"/>
    <s v="Não"/>
    <s v="Não"/>
    <s v="Não"/>
    <s v="Não"/>
    <s v="Não"/>
    <s v="Não"/>
    <s v="Não"/>
    <s v="Não"/>
    <s v="Não"/>
    <s v="Não"/>
    <s v="Não"/>
    <s v="Não"/>
    <s v="Sim"/>
    <s v="Não"/>
    <s v="Não"/>
    <s v="Não"/>
    <s v="Não"/>
    <s v="Não"/>
    <s v="Não"/>
    <s v="Não"/>
    <s v="Não"/>
    <s v="Não"/>
    <s v="Não"/>
    <s v="Não"/>
    <s v="Sim"/>
    <s v="Não"/>
    <s v="Sim"/>
    <n v="8"/>
    <n v="6"/>
    <n v="0"/>
    <n v="2"/>
    <s v="Não"/>
    <s v="Sim, possui estudo/diagnóstico sobre o volume e localização da oferta dos serviços de média e alta complexidade no estad"/>
    <s v="Não"/>
    <s v="Não"/>
    <m/>
    <m/>
    <m/>
    <m/>
    <m/>
    <m/>
    <m/>
    <m/>
    <m/>
    <m/>
    <m/>
    <m/>
    <m/>
    <s v="Sim"/>
    <s v="Sim"/>
    <s v="Não"/>
    <s v="Sim"/>
    <s v="Não"/>
    <s v="Não"/>
    <s v="Não"/>
    <s v="Não"/>
    <s v="Não"/>
    <s v="Não"/>
    <s v="Sim"/>
    <n v="2"/>
    <s v="Não"/>
    <m/>
    <s v="Não"/>
    <m/>
    <s v="Não"/>
    <m/>
    <s v="Não"/>
    <m/>
    <s v="Não"/>
    <m/>
    <m/>
    <s v="Sim"/>
    <s v="Já pactuado na CIB"/>
    <d v="2014-04-29T00:00:00"/>
    <s v="Sim"/>
    <s v="Sim"/>
    <s v="Sim"/>
    <s v="Sim"/>
    <s v="Não"/>
    <s v="Não"/>
    <s v="Não"/>
    <s v="Sim"/>
    <s v="Não"/>
    <m/>
    <m/>
    <m/>
    <s v="Todos"/>
    <s v="Não há esta unidade regionalizada no Estado"/>
    <s v="Não há esta unidade regionalizada no Estado"/>
    <n v="0"/>
    <n v="0"/>
    <n v="0"/>
    <n v="0"/>
    <n v="0"/>
    <n v="0"/>
    <n v="0"/>
    <n v="0"/>
    <n v="2"/>
    <n v="2"/>
    <n v="0"/>
    <n v="0"/>
    <n v="0"/>
    <n v="0"/>
    <n v="1"/>
    <n v="1"/>
    <n v="0"/>
    <n v="0"/>
    <n v="0"/>
    <n v="0"/>
    <n v="0"/>
    <n v="0"/>
    <n v="0"/>
    <n v="0"/>
    <n v="0"/>
    <n v="0"/>
    <s v="O Estado cofinancia a implantação do PAEFI em todos os municípios Sergipano."/>
    <s v="Sim"/>
    <s v="Sim"/>
    <s v="Sim"/>
    <s v="Não"/>
    <s v="Não"/>
    <m/>
    <m/>
    <m/>
    <m/>
    <m/>
    <s v="Sim"/>
    <s v="Sim"/>
    <s v="Sim"/>
    <s v="Sim"/>
    <s v="Sim"/>
    <s v="Não"/>
    <s v="Não"/>
    <s v="Sim"/>
    <s v="Sim"/>
    <s v="Não"/>
    <s v="Sim"/>
    <s v="Sim"/>
    <s v="Não"/>
    <s v="Não"/>
    <s v="Não"/>
    <s v="Não"/>
    <s v="Sim"/>
    <s v="Sim"/>
    <s v="Sim"/>
    <s v="Sim"/>
    <s v="Sim"/>
    <s v="Não"/>
    <s v="Não"/>
    <s v="Não"/>
    <m/>
    <s v="Não"/>
    <m/>
    <m/>
    <m/>
    <s v="Sim"/>
    <s v="Sim"/>
    <s v="Não"/>
    <s v="Sim"/>
    <s v="Sim"/>
    <s v="Não"/>
    <s v="Sim"/>
    <s v="Sim"/>
    <s v="Raramente"/>
    <s v="Não"/>
    <m/>
    <m/>
    <m/>
    <m/>
    <m/>
    <m/>
    <m/>
    <m/>
    <m/>
    <m/>
    <s v="Sim"/>
    <s v="Sim"/>
    <s v="Sim"/>
    <s v="Sim"/>
    <n v="5"/>
    <s v="Sim, somente fornece ajuda de custo para participação nas conferências estaduais"/>
    <s v="Não"/>
    <m/>
    <s v="Não"/>
    <m/>
    <s v="Não"/>
    <m/>
    <s v="Não"/>
    <m/>
    <n v="6"/>
    <n v="6"/>
    <n v="2"/>
    <n v="2"/>
    <n v="1"/>
    <n v="1"/>
    <n v="1"/>
    <n v="1"/>
    <n v="2"/>
    <n v="2"/>
    <n v="0"/>
    <n v="0"/>
    <s v="Sim"/>
    <s v="Sim"/>
    <s v="Sim"/>
    <s v="Sim"/>
    <s v="Não"/>
    <s v="Não"/>
    <s v="Sim"/>
    <s v="Bimestralmente"/>
    <n v="7"/>
    <n v="3"/>
    <n v="0"/>
    <s v="Sim"/>
    <s v="Sim"/>
    <s v="Não"/>
    <s v="Sim"/>
    <s v="Sim"/>
    <s v="Sim"/>
    <s v="Sim"/>
    <s v="Sim"/>
    <s v="Sim"/>
    <s v="Sim"/>
    <s v="Não"/>
    <s v="Sim"/>
    <s v="Não"/>
    <m/>
    <d v="2014-11-11T00:00:00"/>
    <s v="DIRETORA"/>
    <s v="Sim"/>
    <m/>
  </r>
  <r>
    <s v="RJ"/>
    <s v="RJ"/>
    <x v="4"/>
    <n v="15989929"/>
    <n v="92"/>
    <s v="SECRETARIA DE ESTADO DE ASSISTÊNCIA SOCIAL E DIREITOS HUMANOS"/>
    <s v="Praça"/>
    <s v="Cristiano Otoni"/>
    <s v="S/N"/>
    <s v="Prédio da Central do Brasil"/>
    <s v="Centro"/>
    <s v="Prédio da Central do Brasil"/>
    <s v="20221-250"/>
    <s v="RJ"/>
    <s v="(21) 23345532"/>
    <m/>
    <s v="(21) 23345559"/>
    <x v="1"/>
    <s v="Não"/>
    <s v="Não"/>
    <s v="Não"/>
    <s v="Não"/>
    <s v="Não"/>
    <s v="Não"/>
    <s v="Sim"/>
    <s v="Não"/>
    <m/>
    <s v="Sim, de maneira informal"/>
    <s v="Sim, de maneira informal"/>
    <s v="Sim, de maneira informal"/>
    <s v="Não constituída"/>
    <s v="Sim, de maneira informal"/>
    <s v="Não constituída"/>
    <s v="Não constituída"/>
    <s v="Sim, de maneira informal"/>
    <s v="Sim, de maneira informal"/>
    <s v="Não"/>
    <m/>
    <m/>
    <m/>
    <m/>
    <m/>
    <m/>
    <m/>
    <m/>
    <m/>
    <m/>
    <m/>
    <m/>
    <m/>
    <m/>
    <m/>
    <m/>
    <m/>
    <m/>
    <m/>
    <m/>
    <m/>
    <m/>
    <s v="Sim, já em tramitação no legislativo"/>
    <s v="Sim"/>
    <s v="De quatro em quatro anos"/>
    <n v="2012"/>
    <s v="Sim"/>
    <s v="Sim"/>
    <s v="Sim"/>
    <s v="Sim"/>
    <s v="Não"/>
    <s v="Não"/>
    <s v="Não"/>
    <s v="Não"/>
    <m/>
    <s v="Não"/>
    <m/>
    <m/>
    <m/>
    <n v="0"/>
    <n v="0"/>
    <n v="5"/>
    <n v="5"/>
    <n v="0"/>
    <n v="0"/>
    <n v="0"/>
    <n v="0"/>
    <n v="0"/>
    <n v="5"/>
    <n v="18"/>
    <n v="23"/>
    <n v="0"/>
    <n v="4"/>
    <n v="7"/>
    <n v="11"/>
    <n v="0"/>
    <n v="9"/>
    <n v="30"/>
    <n v="39"/>
    <n v="0"/>
    <n v="0"/>
    <n v="14"/>
    <n v="14"/>
    <n v="0"/>
    <n v="0"/>
    <n v="0"/>
    <n v="0"/>
    <n v="0"/>
    <n v="10"/>
    <n v="26"/>
    <n v="36"/>
    <n v="0"/>
    <n v="6"/>
    <n v="8"/>
    <n v="14"/>
    <n v="0"/>
    <n v="16"/>
    <n v="48"/>
    <n v="64"/>
    <n v="22"/>
    <n v="6"/>
    <n v="2"/>
    <n v="4"/>
    <n v="0"/>
    <n v="0"/>
    <n v="1"/>
    <n v="0"/>
    <n v="3"/>
    <n v="5"/>
    <n v="2"/>
    <n v="0"/>
    <n v="0"/>
    <n v="0"/>
    <n v="0"/>
    <n v="6"/>
    <n v="5"/>
    <n v="5"/>
    <s v="Não"/>
    <m/>
    <m/>
    <m/>
    <m/>
    <s v="Não"/>
    <m/>
    <m/>
    <m/>
    <m/>
    <s v="Sim"/>
    <n v="2013"/>
    <d v="2013-12-10T00:00:00"/>
    <s v="Sim"/>
    <n v="35"/>
    <s v="Sim"/>
    <s v="Sim"/>
    <s v="Não"/>
    <m/>
    <m/>
    <m/>
    <s v="Sim"/>
    <n v="988"/>
    <s v="Sim"/>
    <s v="Sim"/>
    <s v="Não"/>
    <m/>
    <m/>
    <m/>
    <s v="Não"/>
    <s v="Sim"/>
    <s v="Sim"/>
    <s v="Não"/>
    <s v="Não"/>
    <s v="Não"/>
    <m/>
    <s v="Sim"/>
    <s v="Sim"/>
    <s v="Sim"/>
    <s v="Não"/>
    <s v="Sim"/>
    <s v="Sim"/>
    <s v="Sim"/>
    <s v="Seminários, Encontros para tratar de assuntos específicos"/>
    <n v="92"/>
    <s v="Raramente"/>
    <s v="Frequentemente"/>
    <s v="Frequentemente"/>
    <s v="Muito Frequentemente"/>
    <s v="Raramente"/>
    <s v="Frequentemente"/>
    <s v="Frequentemente"/>
    <s v="Frequentemente"/>
    <s v="Frequentemente"/>
    <s v="Frequentemente"/>
    <s v="Frequentemente"/>
    <s v="Frequentemente"/>
    <s v="Frequentemente"/>
    <s v="Frequentemente"/>
    <s v="Frequentemente"/>
    <s v="Raramente"/>
    <s v="Frequentemente"/>
    <s v="Frequentemente"/>
    <s v="Muito Frequentemente"/>
    <s v="Raramente"/>
    <s v="Raramente"/>
    <s v="Frequentemente"/>
    <s v="Frequentemente"/>
    <s v="Sim, como matriz"/>
    <s v="Sim"/>
    <n v="0"/>
    <n v="0"/>
    <n v="0"/>
    <s v="Não"/>
    <s v="Não"/>
    <s v="Sim"/>
    <s v="Não"/>
    <s v="Não"/>
    <s v="Não"/>
    <s v="Não"/>
    <s v="Sim, a maior parte dos recursos próprios é registrada no FEAS"/>
    <s v="Outro Funcionário da Secretaria de Assistência Social"/>
    <s v="Não"/>
    <s v="Não"/>
    <s v="Sim"/>
    <s v="Não"/>
    <s v="Não"/>
    <s v="Não"/>
    <s v="Não"/>
    <s v="Não"/>
    <s v="Não"/>
    <s v="Não"/>
    <s v="Sim"/>
    <s v="Não"/>
    <s v="Sim"/>
    <s v="Não"/>
    <s v="Não"/>
    <s v="Sim"/>
    <s v="Sim"/>
    <s v="Não"/>
    <s v="Não"/>
    <s v="Não"/>
    <s v="Não"/>
    <s v="Não"/>
    <s v="Não"/>
    <s v="Não"/>
    <s v="Sim"/>
    <s v="Fluxo e Burocracia"/>
    <s v="Anualmente"/>
    <s v="Sim, fundo-a-fundo"/>
    <s v="Sim"/>
    <s v="O cofinanciamento é realizado por nível de proteção (Proteção Social Básica/Proteção Social Especial - Média ou Alta Com"/>
    <m/>
    <s v="Sim"/>
    <s v="Trimestralmente"/>
    <s v="Sim"/>
    <s v="Sim"/>
    <s v="Sim"/>
    <s v="Sim"/>
    <s v="Não"/>
    <s v="Sim"/>
    <s v="Não"/>
    <n v="92"/>
    <n v="92"/>
    <n v="0"/>
    <n v="92"/>
    <n v="92"/>
    <n v="0"/>
    <n v="83"/>
    <n v="83"/>
    <n v="0"/>
    <n v="78"/>
    <n v="78"/>
    <n v="0"/>
    <n v="83"/>
    <n v="83"/>
    <n v="0"/>
    <n v="28"/>
    <n v="28"/>
    <n v="0"/>
    <n v="27"/>
    <n v="27"/>
    <n v="0"/>
    <n v="28"/>
    <n v="28"/>
    <n v="0"/>
    <s v="Não"/>
    <m/>
    <s v="Sim"/>
    <s v="Não"/>
    <s v="Não"/>
    <s v="Não"/>
    <s v="Não"/>
    <s v="Não"/>
    <s v="Não"/>
    <s v="Não"/>
    <s v="Não"/>
    <s v="Não"/>
    <s v="Não"/>
    <s v="Não"/>
    <s v="Não"/>
    <s v="Não"/>
    <s v="Não"/>
    <s v="Não"/>
    <s v="Não"/>
    <s v="Não"/>
    <s v="Não"/>
    <s v="Não"/>
    <s v="Não"/>
    <s v="Não"/>
    <s v="Não"/>
    <s v="Não"/>
    <s v="Sim"/>
    <s v="Não"/>
    <s v="Sim"/>
    <s v="Não"/>
    <s v="Não"/>
    <s v="Não"/>
    <s v="Não"/>
    <s v="Não"/>
    <s v="Não"/>
    <s v="Não"/>
    <s v="Não"/>
    <s v="Não"/>
    <s v="Sim"/>
    <s v="Não"/>
    <s v="Não"/>
    <s v="Não"/>
    <s v="Não"/>
    <s v="Não"/>
    <s v="Não"/>
    <s v="Sim"/>
    <s v="Sim"/>
    <s v="Sim"/>
    <s v="Não"/>
    <s v="Não"/>
    <s v="Não"/>
    <s v="Não"/>
    <s v="Sim"/>
    <s v="Não"/>
    <s v="Não"/>
    <s v="Não"/>
    <s v="Não"/>
    <s v="Não"/>
    <s v="Não"/>
    <s v="Não"/>
    <s v="Não"/>
    <s v="Não"/>
    <s v="Não"/>
    <s v="Sim"/>
    <s v="Não"/>
    <s v="Não"/>
    <s v="Não"/>
    <s v="Não"/>
    <s v="Não"/>
    <s v="Não"/>
    <s v="Não"/>
    <s v="Não"/>
    <s v="Não"/>
    <s v="Não"/>
    <s v="Sim"/>
    <s v="Não"/>
    <s v="Não"/>
    <s v="Não"/>
    <m/>
    <m/>
    <m/>
    <m/>
    <s v="Sim"/>
    <s v="Sim, possui estudo/diagnóstico sobre o volume e localização da oferta dos serviços de alta complexidade no estado"/>
    <s v="Sim"/>
    <s v="Não"/>
    <m/>
    <m/>
    <m/>
    <m/>
    <m/>
    <m/>
    <m/>
    <m/>
    <m/>
    <m/>
    <m/>
    <m/>
    <m/>
    <s v="Não"/>
    <m/>
    <m/>
    <m/>
    <m/>
    <m/>
    <m/>
    <m/>
    <m/>
    <m/>
    <m/>
    <m/>
    <m/>
    <m/>
    <m/>
    <m/>
    <m/>
    <m/>
    <m/>
    <m/>
    <s v="Não"/>
    <m/>
    <m/>
    <s v="Não"/>
    <m/>
    <m/>
    <m/>
    <m/>
    <m/>
    <m/>
    <m/>
    <m/>
    <m/>
    <m/>
    <m/>
    <m/>
    <m/>
    <m/>
    <m/>
    <m/>
    <m/>
    <m/>
    <m/>
    <m/>
    <m/>
    <m/>
    <m/>
    <m/>
    <m/>
    <m/>
    <m/>
    <m/>
    <m/>
    <m/>
    <m/>
    <m/>
    <m/>
    <m/>
    <m/>
    <m/>
    <m/>
    <m/>
    <m/>
    <m/>
    <m/>
    <m/>
    <m/>
    <s v="O Estado do Rio de Janeiro pactuou na CIB a não regionalização dos serviços, fundamentado no Estudo n°03 da Vigilância"/>
    <s v="Sim"/>
    <s v="Sim"/>
    <s v="Sim"/>
    <s v="Sim"/>
    <s v="Sim"/>
    <s v="Não"/>
    <s v="Não"/>
    <s v="Sim"/>
    <s v="Sim"/>
    <s v="Concessão de benefícios eventuais para retorno de famílias e individuos abrigados para seus estados de origem/aluguel social"/>
    <s v="Sim"/>
    <s v="Sim"/>
    <s v="Sim"/>
    <s v="Não"/>
    <s v="Não"/>
    <s v="Sim"/>
    <s v="Sim"/>
    <s v="Sim"/>
    <s v="Sim"/>
    <s v="Não"/>
    <s v="Sim"/>
    <s v="Não"/>
    <s v="Sim"/>
    <s v="Não"/>
    <s v="Não"/>
    <s v="Não"/>
    <s v="Sim"/>
    <s v="Sim"/>
    <s v="Sim"/>
    <s v="Sim"/>
    <s v="Sim"/>
    <s v="Sim"/>
    <s v="Não"/>
    <s v="Não"/>
    <m/>
    <s v="Não"/>
    <m/>
    <m/>
    <m/>
    <s v="Não"/>
    <s v="Não"/>
    <s v="Sim"/>
    <s v="Não"/>
    <s v="Sim"/>
    <s v="Não"/>
    <s v="Sim"/>
    <s v="Sim"/>
    <s v="Frequentemente"/>
    <s v="Não"/>
    <m/>
    <m/>
    <m/>
    <m/>
    <m/>
    <m/>
    <m/>
    <m/>
    <m/>
    <m/>
    <s v="Não"/>
    <s v="Sim"/>
    <s v="Sim"/>
    <s v="Sim"/>
    <n v="5"/>
    <s v="Sim, somente fornece ajuda de custo para participação nas conferências estaduais"/>
    <s v="Não"/>
    <m/>
    <s v="Não"/>
    <m/>
    <s v="Sim"/>
    <n v="55"/>
    <s v="Não"/>
    <m/>
    <n v="6"/>
    <n v="6"/>
    <n v="2"/>
    <n v="1"/>
    <n v="2"/>
    <n v="2"/>
    <n v="0"/>
    <n v="1"/>
    <n v="1"/>
    <n v="1"/>
    <n v="1"/>
    <n v="1"/>
    <s v="Sim"/>
    <s v="Sim"/>
    <s v="Sim"/>
    <s v="Sim"/>
    <s v="Sim"/>
    <s v="Sim"/>
    <s v="Não"/>
    <s v="Mensalmente"/>
    <n v="10"/>
    <n v="5"/>
    <n v="0"/>
    <s v="Não"/>
    <s v="Não"/>
    <s v="Não"/>
    <s v="Não"/>
    <s v="Não"/>
    <s v="Não"/>
    <s v="Não"/>
    <s v="Não"/>
    <s v="Não"/>
    <s v="Não"/>
    <s v="Não"/>
    <s v="Não"/>
    <s v="Sim"/>
    <s v="Pactuação dos critérios de partilha de vagas para a 2ª Etapa do CapacitaSUAS. Pactuação de ações relacionadas ao PRONATEC"/>
    <d v="2014-11-27T00:00:00"/>
    <s v="DIRETOR"/>
    <s v="Sim"/>
    <m/>
  </r>
  <r>
    <s v="RR"/>
    <s v="RR"/>
    <x v="0"/>
    <n v="450479"/>
    <n v="15"/>
    <s v="SECRETARIA DE ESTADO DO TRABALHO E BEM-ESTAR SOCIAL"/>
    <s v="Avenida"/>
    <s v="MARIO HOMEM DE MELO"/>
    <s v="2310"/>
    <s v="não tem"/>
    <s v="MECEJANA"/>
    <s v="ao lado da escola Estadual Ana Libória"/>
    <s v="69304-350"/>
    <s v="RR"/>
    <s v="(95) 21212630"/>
    <n v="2632"/>
    <s v="(95) 21212640"/>
    <x v="1"/>
    <s v="Não"/>
    <s v="Não"/>
    <s v="Não"/>
    <s v="Sim"/>
    <s v="Sim"/>
    <s v="Sim"/>
    <s v="Não"/>
    <s v="Não"/>
    <m/>
    <s v="Sim, na estrutura formal do órgão gestor"/>
    <s v="Sim, na estrutura formal do órgão gestor"/>
    <s v="Sim, de maneira informal"/>
    <s v="Sim, na estrutura formal do órgão gestor"/>
    <s v="Sim, na estrutura formal do órgão gestor"/>
    <s v="Sim, na estrutura formal do órgão gestor"/>
    <s v="Sim, de maneira informal"/>
    <s v="Sim, na estrutura formal do órgão gestor"/>
    <s v="Sim, na estrutura formal do órgão gestor"/>
    <s v="Não"/>
    <m/>
    <m/>
    <m/>
    <m/>
    <m/>
    <m/>
    <m/>
    <m/>
    <m/>
    <m/>
    <m/>
    <m/>
    <m/>
    <m/>
    <m/>
    <m/>
    <m/>
    <m/>
    <m/>
    <m/>
    <m/>
    <m/>
    <s v="Não"/>
    <s v="Não"/>
    <m/>
    <m/>
    <m/>
    <m/>
    <m/>
    <m/>
    <m/>
    <m/>
    <m/>
    <s v="Não"/>
    <m/>
    <s v="Não"/>
    <m/>
    <m/>
    <m/>
    <n v="15"/>
    <n v="84"/>
    <n v="71"/>
    <n v="170"/>
    <n v="0"/>
    <n v="0"/>
    <n v="0"/>
    <n v="0"/>
    <n v="25"/>
    <n v="67"/>
    <n v="29"/>
    <n v="121"/>
    <n v="0"/>
    <n v="0"/>
    <n v="5"/>
    <n v="5"/>
    <n v="40"/>
    <n v="151"/>
    <n v="105"/>
    <n v="296"/>
    <n v="172"/>
    <n v="290"/>
    <n v="118"/>
    <n v="580"/>
    <n v="0"/>
    <n v="0"/>
    <n v="0"/>
    <n v="0"/>
    <n v="70"/>
    <n v="137"/>
    <n v="47"/>
    <n v="254"/>
    <n v="0"/>
    <n v="105"/>
    <n v="5"/>
    <n v="110"/>
    <n v="242"/>
    <n v="532"/>
    <n v="170"/>
    <n v="944"/>
    <n v="32"/>
    <n v="19"/>
    <n v="0"/>
    <n v="0"/>
    <n v="0"/>
    <n v="0"/>
    <n v="1"/>
    <n v="7"/>
    <n v="5"/>
    <n v="3"/>
    <n v="2"/>
    <n v="0"/>
    <n v="0"/>
    <n v="288"/>
    <n v="0"/>
    <n v="111"/>
    <n v="113"/>
    <n v="20"/>
    <s v="Não"/>
    <m/>
    <m/>
    <m/>
    <m/>
    <s v="Não"/>
    <m/>
    <m/>
    <m/>
    <m/>
    <s v="Sim"/>
    <n v="2014"/>
    <d v="2014-09-30T00:00:00"/>
    <s v="Sim"/>
    <n v="50"/>
    <s v="Sim"/>
    <s v="Sim"/>
    <s v="Não"/>
    <m/>
    <m/>
    <m/>
    <s v="Sim"/>
    <n v="685"/>
    <s v="Sim"/>
    <s v="Sim"/>
    <s v="Sim"/>
    <n v="40"/>
    <s v="Sim"/>
    <s v="Não"/>
    <s v="Não"/>
    <s v="Sim"/>
    <s v="Sim"/>
    <s v="Sim"/>
    <s v="Sim"/>
    <s v="Não"/>
    <s v="Demandas Eventuais."/>
    <s v="Sim"/>
    <s v="Não"/>
    <s v="Sim"/>
    <s v="Sim"/>
    <s v="Sim"/>
    <s v="Sim"/>
    <s v="Não"/>
    <m/>
    <n v="15"/>
    <s v="Raramente"/>
    <s v="Raramente"/>
    <s v="Frequentemente"/>
    <s v="Frequentemente"/>
    <s v="Frequentemente"/>
    <s v="Raramente"/>
    <s v="Frequentemente"/>
    <s v="Frequentemente"/>
    <s v="Frequentemente"/>
    <s v="Raramente"/>
    <s v="Nunca"/>
    <s v="Raramente"/>
    <s v="Frequentemente"/>
    <s v="Muito Frequentemente"/>
    <s v="Muito Frequentemente"/>
    <s v="Frequentemente"/>
    <s v="Frequentemente"/>
    <s v="Raramente"/>
    <s v="Raramente"/>
    <s v="Raramente"/>
    <s v="Frequentemente"/>
    <s v="Raramente"/>
    <s v="Nunca"/>
    <s v="Sim, como matriz"/>
    <s v="Sim"/>
    <n v="0"/>
    <n v="0"/>
    <n v="0"/>
    <s v="Não"/>
    <s v="Não"/>
    <s v="Sim"/>
    <s v="Não"/>
    <s v="Não"/>
    <s v="Não"/>
    <s v="Não"/>
    <s v="Sim, a maior parte dos recursos próprios é registrada no FEAS"/>
    <s v="O Secretário(a) Estadual da Assistência Social"/>
    <s v="Não"/>
    <s v="Não"/>
    <s v="Sim"/>
    <s v="Sim"/>
    <s v="Não"/>
    <s v="Não"/>
    <s v="Não"/>
    <s v="Não"/>
    <s v="Não"/>
    <s v="Sim"/>
    <s v="Sim"/>
    <s v="Não"/>
    <s v="Não"/>
    <s v="Sim"/>
    <s v="Não"/>
    <s v="Sim"/>
    <s v="Não"/>
    <s v="Não"/>
    <s v="Não"/>
    <s v="Sim"/>
    <s v="Sim"/>
    <s v="Sim"/>
    <s v="Não"/>
    <s v="Não"/>
    <s v="Sim"/>
    <s v="Burocracia excessiva na tramitação de processos."/>
    <s v="Anualmente"/>
    <s v="Sim, fundo-a-fundo"/>
    <s v="Não"/>
    <s v="O cofinanciamento é realizado por nível de proteção (Proteção Social Básica/Proteção Social Especial - Média ou Alta Com"/>
    <m/>
    <s v="Sim"/>
    <s v="Semestralmente"/>
    <s v="Sim"/>
    <s v="Sim"/>
    <s v="Sim"/>
    <s v="Não"/>
    <s v="Não"/>
    <s v="Não"/>
    <s v="Não"/>
    <n v="15"/>
    <m/>
    <m/>
    <n v="15"/>
    <m/>
    <m/>
    <n v="15"/>
    <m/>
    <m/>
    <n v="2"/>
    <m/>
    <m/>
    <n v="0"/>
    <n v="0"/>
    <n v="0"/>
    <n v="0"/>
    <n v="0"/>
    <n v="0"/>
    <n v="0"/>
    <n v="0"/>
    <n v="0"/>
    <n v="0"/>
    <n v="0"/>
    <n v="0"/>
    <s v="Não"/>
    <m/>
    <s v="Sim"/>
    <s v="Não"/>
    <s v="Não"/>
    <s v="Não"/>
    <s v="Não"/>
    <s v="Não"/>
    <s v="Não"/>
    <s v="Não"/>
    <s v="Não"/>
    <s v="Não"/>
    <s v="Não"/>
    <s v="Não"/>
    <s v="Não"/>
    <s v="Não"/>
    <s v="Não"/>
    <s v="Não"/>
    <s v="Não"/>
    <s v="Não"/>
    <s v="Sim"/>
    <s v="Sim"/>
    <s v="Não"/>
    <s v="Não"/>
    <s v="Não"/>
    <s v="Não"/>
    <s v="Não"/>
    <s v="Não"/>
    <s v="Sim"/>
    <s v="Não"/>
    <s v="Não"/>
    <s v="Não"/>
    <s v="Sim"/>
    <s v="Não"/>
    <s v="Não"/>
    <s v="Não"/>
    <s v="Não"/>
    <s v="Sim"/>
    <s v="Não"/>
    <s v="Não"/>
    <s v="Não"/>
    <s v="Não"/>
    <s v="Sim"/>
    <s v="Não"/>
    <s v="Não"/>
    <s v="Não"/>
    <s v="Não"/>
    <s v="Não"/>
    <s v="Não"/>
    <s v="Não"/>
    <s v="Não"/>
    <s v="Não"/>
    <s v="Sim"/>
    <s v="Não"/>
    <s v="Não"/>
    <s v="Não"/>
    <s v="Não"/>
    <s v="Não"/>
    <s v="Não"/>
    <s v="Não"/>
    <s v="Não"/>
    <s v="Não"/>
    <s v="Não"/>
    <s v="Sim"/>
    <s v="Não"/>
    <s v="Não"/>
    <s v="Não"/>
    <s v="Não"/>
    <s v="Não"/>
    <s v="Não"/>
    <s v="Não"/>
    <s v="Não"/>
    <s v="Não"/>
    <s v="Não"/>
    <s v="Sim"/>
    <s v="Não"/>
    <s v="Não"/>
    <s v="Não"/>
    <m/>
    <m/>
    <m/>
    <m/>
    <s v="Sim"/>
    <s v="Sim, possui estudo/diagnóstico sobre o volume e localização da oferta dos serviços de média e alta complexidade no estad"/>
    <s v="Sim"/>
    <s v="Não"/>
    <m/>
    <m/>
    <m/>
    <m/>
    <m/>
    <m/>
    <m/>
    <m/>
    <m/>
    <m/>
    <m/>
    <m/>
    <m/>
    <s v="Não"/>
    <m/>
    <m/>
    <m/>
    <m/>
    <m/>
    <m/>
    <m/>
    <m/>
    <m/>
    <m/>
    <m/>
    <m/>
    <m/>
    <m/>
    <m/>
    <m/>
    <m/>
    <m/>
    <m/>
    <s v="Sim"/>
    <s v="Já pactuado na CIB"/>
    <d v="2014-07-24T00:00:00"/>
    <s v="Sim"/>
    <s v="Em discussão pela CIB"/>
    <m/>
    <s v="Sim"/>
    <s v="Não"/>
    <s v="Sim"/>
    <s v="Não"/>
    <s v="Sim"/>
    <s v="Sim"/>
    <s v="Sim"/>
    <s v="Sim"/>
    <s v="Não"/>
    <m/>
    <m/>
    <m/>
    <m/>
    <m/>
    <m/>
    <n v="0"/>
    <n v="0"/>
    <n v="0"/>
    <n v="8"/>
    <n v="0"/>
    <n v="0"/>
    <n v="0"/>
    <n v="0"/>
    <n v="0"/>
    <n v="0"/>
    <n v="0"/>
    <n v="0"/>
    <n v="0"/>
    <n v="0"/>
    <n v="0"/>
    <n v="0"/>
    <n v="0"/>
    <n v="0"/>
    <n v="0"/>
    <n v="0"/>
    <n v="0"/>
    <n v="0"/>
    <n v="0"/>
    <n v="0"/>
    <n v="0"/>
    <n v="0"/>
    <m/>
    <s v="Sim"/>
    <s v="Sim"/>
    <s v="Não"/>
    <s v="Não"/>
    <s v="Sim"/>
    <s v="Sim"/>
    <s v="Sim"/>
    <s v="Sim"/>
    <s v="Não"/>
    <m/>
    <s v="Sim"/>
    <s v="Não"/>
    <s v="Sim"/>
    <s v="Sim"/>
    <s v="Sim"/>
    <s v="Sim"/>
    <s v="Sim"/>
    <s v="Sim"/>
    <s v="Sim"/>
    <s v="Sim"/>
    <s v="Sim"/>
    <s v="Não"/>
    <s v="Sim"/>
    <s v="Sim"/>
    <s v="Sim"/>
    <s v="Sim"/>
    <s v="Sim"/>
    <s v="Sim"/>
    <s v="Sim"/>
    <s v="Sim"/>
    <s v="Sim"/>
    <s v="Não"/>
    <s v="Não"/>
    <s v="Não"/>
    <m/>
    <s v="Não"/>
    <m/>
    <m/>
    <m/>
    <s v="Sim"/>
    <s v="Não"/>
    <s v="Sim"/>
    <s v="Não"/>
    <s v="Não"/>
    <s v="Não"/>
    <s v="Não"/>
    <s v="Sim"/>
    <s v="Frequentemente"/>
    <s v="Não"/>
    <m/>
    <m/>
    <m/>
    <m/>
    <m/>
    <m/>
    <m/>
    <m/>
    <m/>
    <m/>
    <s v="Sim"/>
    <s v="Sim"/>
    <s v="Sim"/>
    <s v="Sim"/>
    <n v="2"/>
    <s v="Sim, somente fornece ajuda de custo para participação nas conferências estaduais"/>
    <s v="Sim"/>
    <n v="0"/>
    <s v="Não"/>
    <m/>
    <s v="Sim"/>
    <n v="16"/>
    <s v="Não"/>
    <m/>
    <n v="6"/>
    <n v="6"/>
    <n v="4"/>
    <n v="4"/>
    <n v="1"/>
    <n v="0"/>
    <n v="0"/>
    <n v="0"/>
    <n v="1"/>
    <n v="0"/>
    <n v="0"/>
    <n v="0"/>
    <s v="Sim"/>
    <s v="Sim"/>
    <s v="Sim"/>
    <s v="Sim"/>
    <s v="Não"/>
    <s v="Sim"/>
    <s v="Não"/>
    <s v="Mensalmente"/>
    <n v="10"/>
    <n v="5"/>
    <n v="1"/>
    <s v="Não"/>
    <s v="Não"/>
    <s v="Não"/>
    <s v="Não"/>
    <s v="Não"/>
    <s v="Não"/>
    <s v="Sim"/>
    <s v="Sim"/>
    <s v="Sim"/>
    <s v="Não"/>
    <s v="Não"/>
    <s v="Não"/>
    <s v="Não"/>
    <m/>
    <d v="2014-12-03T00:00:00"/>
    <s v="Coord.SUAS"/>
    <m/>
    <s v="Coord. de Monitoramento Avaliação e Gestão da Informação"/>
  </r>
  <r>
    <s v="RO"/>
    <s v="RO"/>
    <x v="0"/>
    <n v="1562409"/>
    <n v="52"/>
    <s v="SECRETARIA DE ESTADO DE ASSISTÊNCIA SOCIAL"/>
    <s v="Avenida"/>
    <s v="Farquar"/>
    <s v="2986"/>
    <s v="Complexo Rio Madeira, Prédio Rio Jamarí, 2º Andar"/>
    <s v="Pedrinhas"/>
    <s v="Entre Avenida Farquar e Rua PIO XII."/>
    <s v="76801-348"/>
    <s v="RO"/>
    <s v="(69) 32165375"/>
    <n v="0"/>
    <s v="(69) 32165399"/>
    <x v="1"/>
    <s v="Não"/>
    <s v="Não"/>
    <s v="Não"/>
    <s v="Sim"/>
    <s v="Sim"/>
    <s v="Sim"/>
    <s v="Sim"/>
    <s v="Não"/>
    <m/>
    <s v="Sim, de maneira informal"/>
    <s v="Sim, de maneira informal"/>
    <s v="Sim, na estrutura formal do órgão gestor"/>
    <s v="Sim, de maneira informal"/>
    <s v="Sim, de maneira informal"/>
    <s v="Sim, de maneira informal"/>
    <s v="Sim, de maneira informal"/>
    <s v="Sim, de maneira informal"/>
    <s v="Sim, na estrutura formal do órgão gestor"/>
    <s v="Não"/>
    <m/>
    <m/>
    <m/>
    <m/>
    <m/>
    <m/>
    <m/>
    <m/>
    <m/>
    <m/>
    <m/>
    <m/>
    <m/>
    <m/>
    <m/>
    <m/>
    <m/>
    <m/>
    <m/>
    <m/>
    <m/>
    <m/>
    <s v="Sim, em elaboração pela SEAS"/>
    <s v="Não"/>
    <m/>
    <m/>
    <m/>
    <m/>
    <m/>
    <m/>
    <m/>
    <m/>
    <m/>
    <s v="Não"/>
    <m/>
    <s v="Sim, para a totalidade dos servidores"/>
    <s v="Do próprio órgão gestor da Assistência Social"/>
    <m/>
    <n v="2014"/>
    <n v="0"/>
    <n v="14"/>
    <n v="16"/>
    <n v="30"/>
    <n v="0"/>
    <n v="0"/>
    <n v="0"/>
    <n v="0"/>
    <n v="0"/>
    <n v="65"/>
    <n v="41"/>
    <n v="106"/>
    <n v="0"/>
    <n v="0"/>
    <n v="0"/>
    <n v="0"/>
    <n v="0"/>
    <n v="79"/>
    <n v="57"/>
    <n v="136"/>
    <n v="0"/>
    <n v="23"/>
    <n v="12"/>
    <n v="35"/>
    <n v="0"/>
    <n v="0"/>
    <n v="0"/>
    <n v="0"/>
    <n v="7"/>
    <n v="71"/>
    <n v="33"/>
    <n v="111"/>
    <n v="0"/>
    <n v="0"/>
    <n v="0"/>
    <n v="0"/>
    <n v="7"/>
    <n v="94"/>
    <n v="45"/>
    <n v="146"/>
    <n v="13"/>
    <n v="5"/>
    <n v="15"/>
    <n v="10"/>
    <n v="0"/>
    <n v="2"/>
    <n v="0"/>
    <n v="0"/>
    <n v="0"/>
    <n v="0"/>
    <n v="0"/>
    <n v="0"/>
    <n v="0"/>
    <n v="0"/>
    <n v="0"/>
    <n v="71"/>
    <n v="0"/>
    <n v="0"/>
    <s v="Não"/>
    <m/>
    <m/>
    <m/>
    <m/>
    <s v="Não"/>
    <m/>
    <m/>
    <m/>
    <m/>
    <s v="Sim"/>
    <n v="2012"/>
    <d v="2012-11-14T00:00:00"/>
    <s v="Sim"/>
    <n v="10"/>
    <s v="Não"/>
    <s v="Sim"/>
    <s v="Não"/>
    <m/>
    <m/>
    <m/>
    <s v="Sim"/>
    <n v="52"/>
    <s v="Sim"/>
    <s v="Sim"/>
    <s v="Não"/>
    <m/>
    <m/>
    <m/>
    <s v="Sim"/>
    <s v="Sim"/>
    <s v="Sim"/>
    <s v="Não"/>
    <s v="Não"/>
    <s v="Não"/>
    <m/>
    <s v="Não"/>
    <s v="Não"/>
    <s v="Sim"/>
    <s v="Não"/>
    <s v="Sim"/>
    <s v="Sim"/>
    <s v="Não"/>
    <m/>
    <n v="0"/>
    <s v="Raramente"/>
    <s v="Frequentemente"/>
    <s v="Frequentemente"/>
    <s v="Muito Frequentemente"/>
    <s v="Frequentemente"/>
    <s v="Raramente"/>
    <s v="Raramente"/>
    <s v="Raramente"/>
    <s v="Muito Frequentemente"/>
    <s v="Muito Frequentemente"/>
    <s v="Frequentemente"/>
    <s v="Frequentemente"/>
    <s v="Raramente"/>
    <s v="Muito Frequentemente"/>
    <s v="Muito Frequentemente"/>
    <s v="Frequentemente"/>
    <s v="Raramente"/>
    <s v="Raramente"/>
    <s v="Nunca"/>
    <s v="Nunca"/>
    <s v="Frequentemente"/>
    <s v="Frequentemente"/>
    <s v="Frequentemente"/>
    <s v="Sim, como matriz"/>
    <s v="Sim"/>
    <n v="3"/>
    <n v="0"/>
    <n v="3"/>
    <s v="Não"/>
    <s v="Não"/>
    <s v="Sim"/>
    <s v="Não"/>
    <s v="Não"/>
    <s v="Não"/>
    <s v="Não"/>
    <s v="Sim, a menor parte dos recursos próprios é registrada no FEAS"/>
    <s v="O Secretário(a) Estadual da Assistência Social"/>
    <s v="Não"/>
    <s v="Não"/>
    <s v="Sim"/>
    <s v="Sim"/>
    <s v="Sim"/>
    <s v="Não"/>
    <s v="Não"/>
    <s v="Não"/>
    <s v="Não"/>
    <s v="Não"/>
    <s v="Não"/>
    <s v="Não"/>
    <s v="Não"/>
    <s v="Não"/>
    <s v="Não"/>
    <s v="Sim"/>
    <s v="Não"/>
    <s v="Não"/>
    <s v="Não"/>
    <s v="Não"/>
    <s v="Sim"/>
    <s v="Não"/>
    <s v="Não"/>
    <s v="Não"/>
    <s v="Sim"/>
    <s v="Morosidade administrativa do procedimento licitatório"/>
    <s v="Semestralmente"/>
    <s v="Sim, por convênio"/>
    <m/>
    <m/>
    <m/>
    <m/>
    <m/>
    <s v="Sim"/>
    <s v="Sim"/>
    <s v="Não"/>
    <s v="Não"/>
    <s v="Não"/>
    <s v="Não"/>
    <s v="Não"/>
    <n v="23"/>
    <m/>
    <m/>
    <n v="7"/>
    <m/>
    <m/>
    <n v="15"/>
    <m/>
    <m/>
    <n v="0"/>
    <n v="0"/>
    <n v="0"/>
    <n v="0"/>
    <n v="0"/>
    <n v="0"/>
    <n v="0"/>
    <n v="0"/>
    <n v="0"/>
    <n v="0"/>
    <n v="0"/>
    <n v="0"/>
    <n v="0"/>
    <n v="0"/>
    <n v="0"/>
    <s v="Não"/>
    <m/>
    <s v="Não"/>
    <m/>
    <m/>
    <m/>
    <m/>
    <m/>
    <m/>
    <m/>
    <m/>
    <m/>
    <m/>
    <m/>
    <m/>
    <m/>
    <m/>
    <m/>
    <m/>
    <m/>
    <m/>
    <m/>
    <m/>
    <m/>
    <m/>
    <m/>
    <m/>
    <m/>
    <s v="Sim"/>
    <s v="Não"/>
    <s v="Não"/>
    <s v="Não"/>
    <s v="Não"/>
    <s v="Não"/>
    <s v="Não"/>
    <s v="Não"/>
    <s v="Não"/>
    <s v="Sim"/>
    <s v="Não"/>
    <s v="Não"/>
    <s v="Não"/>
    <s v="Não"/>
    <s v="Não"/>
    <s v="Não"/>
    <s v="Não"/>
    <s v="Não"/>
    <s v="Não"/>
    <s v="Não"/>
    <s v="Não"/>
    <s v="Não"/>
    <s v="Não"/>
    <s v="Não"/>
    <s v="Não"/>
    <s v="Não"/>
    <s v="Não"/>
    <s v="Não"/>
    <s v="Não"/>
    <s v="Não"/>
    <s v="Não"/>
    <s v="Não"/>
    <s v="Não"/>
    <s v="Não"/>
    <s v="Não"/>
    <s v="Sim"/>
    <s v="Não"/>
    <s v="Não"/>
    <s v="Não"/>
    <s v="Não"/>
    <s v="Não"/>
    <s v="Não"/>
    <s v="Não"/>
    <s v="Não"/>
    <s v="Não"/>
    <s v="Não"/>
    <s v="Não"/>
    <s v="Sim"/>
    <s v="Sim"/>
    <s v="Não"/>
    <n v="37"/>
    <n v="14"/>
    <n v="23"/>
    <n v="0"/>
    <s v="Sim"/>
    <s v="Sim, possui estudo/diagnóstico sobre o volume e localização da oferta dos serviços de média e alta complexidade no estad"/>
    <s v="Não"/>
    <s v="Não"/>
    <m/>
    <m/>
    <m/>
    <m/>
    <m/>
    <m/>
    <m/>
    <m/>
    <m/>
    <m/>
    <m/>
    <m/>
    <m/>
    <s v="Não"/>
    <m/>
    <m/>
    <m/>
    <m/>
    <m/>
    <m/>
    <m/>
    <m/>
    <m/>
    <m/>
    <m/>
    <m/>
    <m/>
    <m/>
    <m/>
    <m/>
    <m/>
    <m/>
    <m/>
    <s v="Sim"/>
    <s v="Não foi levado a CIB"/>
    <m/>
    <s v="Não"/>
    <m/>
    <m/>
    <s v="Não"/>
    <s v="Sim"/>
    <s v="Não"/>
    <s v="Não"/>
    <s v="Não"/>
    <s v="Não"/>
    <s v="Não"/>
    <s v="Sim"/>
    <s v="Não"/>
    <m/>
    <m/>
    <m/>
    <m/>
    <m/>
    <m/>
    <n v="0"/>
    <n v="0"/>
    <n v="3"/>
    <n v="0"/>
    <n v="0"/>
    <n v="0"/>
    <n v="0"/>
    <n v="0"/>
    <n v="0"/>
    <n v="0"/>
    <n v="0"/>
    <n v="0"/>
    <n v="0"/>
    <n v="0"/>
    <n v="0"/>
    <n v="0"/>
    <n v="0"/>
    <n v="0"/>
    <n v="0"/>
    <n v="0"/>
    <n v="0"/>
    <n v="0"/>
    <n v="0"/>
    <n v="0"/>
    <n v="0"/>
    <n v="0"/>
    <s v="A Proposta de Regionalização, primeiramente visa a implantação de unidades de CREAS Regionais nas localidades com maior vazio de oferta, incidência de jovens em cumprimento de Medidas Socioeducativas em Meio Aberto, Denúncias de abuso e exploração sexual contra crianças e adolescentes, ser região de comarca ou estar na proposta de regionalização do Tribunal de Justiça para implantação de novas comarcas e varas especializadas."/>
    <s v="Não"/>
    <m/>
    <m/>
    <m/>
    <s v="Sim"/>
    <s v="Não"/>
    <s v="Não"/>
    <s v="Sim"/>
    <s v="Não"/>
    <m/>
    <s v="Não"/>
    <s v="Não"/>
    <s v="Não"/>
    <s v="Não"/>
    <s v="Não"/>
    <s v="Não"/>
    <s v="Não"/>
    <s v="Não"/>
    <s v="Não"/>
    <s v="Sim"/>
    <s v="Sim"/>
    <s v="Não"/>
    <s v="Não"/>
    <s v="Não"/>
    <s v="Sim"/>
    <s v="Sim"/>
    <s v="Não"/>
    <s v="Sim"/>
    <s v="Sim"/>
    <s v="Sim"/>
    <s v="Sim"/>
    <s v="Não"/>
    <s v="Não"/>
    <s v="Não"/>
    <m/>
    <s v="Não"/>
    <m/>
    <m/>
    <m/>
    <s v="Não"/>
    <s v="Não"/>
    <s v="Não"/>
    <s v="Não"/>
    <s v="Sim"/>
    <s v="Não"/>
    <s v="Sim"/>
    <s v="Sim"/>
    <s v="Muito Frequentemente"/>
    <s v="Não"/>
    <m/>
    <m/>
    <m/>
    <m/>
    <m/>
    <m/>
    <m/>
    <m/>
    <m/>
    <m/>
    <s v="Sim"/>
    <s v="Sim"/>
    <s v="Sim"/>
    <s v="Sim"/>
    <n v="1"/>
    <s v="Sim, somente fornece ajuda de custo para participação nas conferências estaduais"/>
    <s v="Sim"/>
    <n v="16"/>
    <s v="Não"/>
    <m/>
    <s v="Sim"/>
    <n v="110"/>
    <s v="Não"/>
    <m/>
    <n v="3"/>
    <n v="3"/>
    <n v="2"/>
    <n v="2"/>
    <n v="1"/>
    <n v="1"/>
    <n v="1"/>
    <n v="1"/>
    <n v="1"/>
    <n v="1"/>
    <n v="1"/>
    <n v="1"/>
    <s v="Sim"/>
    <s v="Não"/>
    <s v="Sim"/>
    <s v="Sim"/>
    <s v="Sim"/>
    <s v="Sim"/>
    <s v="Sim"/>
    <s v="Bimestralmente"/>
    <n v="6"/>
    <n v="2"/>
    <n v="0"/>
    <s v="Sim"/>
    <s v="Sim"/>
    <s v="Não"/>
    <s v="Não"/>
    <s v="Não"/>
    <s v="Não"/>
    <s v="Não"/>
    <s v="Sim"/>
    <s v="Não"/>
    <s v="Não"/>
    <s v="Não"/>
    <s v="Não"/>
    <s v="Não"/>
    <m/>
    <d v="2014-12-05T00:00:00"/>
    <s v="Coordenado"/>
    <s v="Sim"/>
    <m/>
  </r>
  <r>
    <s v="MT"/>
    <s v="MT"/>
    <x v="2"/>
    <n v="3035122"/>
    <n v="141"/>
    <s v="SECRETARIA DE ESTADO DE TRABALHO E ASSISTENCIA SOCIAL"/>
    <s v="Avenida"/>
    <s v="TRANSVERSAL BLOCO B"/>
    <s v="0"/>
    <s v="s/n"/>
    <s v="Centro Politico Administrativo"/>
    <s v="CENTRO POLÍTICO ADMINISTRATIVO"/>
    <s v="78050-970"/>
    <s v="MT"/>
    <s v="(65) 36135711"/>
    <n v="11"/>
    <s v="(65) 36135711"/>
    <x v="1"/>
    <s v="Não"/>
    <s v="Não"/>
    <s v="Não"/>
    <s v="Não"/>
    <s v="Não"/>
    <s v="Sim"/>
    <s v="Não"/>
    <s v="Não"/>
    <m/>
    <s v="Sim, na estrutura formal do órgão gestor"/>
    <s v="Sim, na estrutura formal do órgão gestor"/>
    <s v="Sim, na estrutura formal do órgão gestor"/>
    <s v="Não constituída"/>
    <s v="Sim, na estrutura formal do órgão gestor"/>
    <s v="Não constituída"/>
    <s v="Não constituída"/>
    <s v="Sim, na estrutura formal do órgão gestor"/>
    <s v="Sim, na estrutura formal do órgão gestor"/>
    <s v="Não"/>
    <m/>
    <m/>
    <m/>
    <m/>
    <m/>
    <m/>
    <m/>
    <m/>
    <m/>
    <m/>
    <m/>
    <m/>
    <m/>
    <m/>
    <m/>
    <m/>
    <m/>
    <m/>
    <m/>
    <m/>
    <m/>
    <m/>
    <s v="Sim, em processo de validação e debate pela SEAS"/>
    <s v="Sim"/>
    <s v="Mais de quatro anos"/>
    <n v="2005"/>
    <s v="Sim"/>
    <s v="Não"/>
    <s v="Sim"/>
    <s v="Sim"/>
    <s v="Sim"/>
    <s v="Não"/>
    <s v="Sim"/>
    <s v="Não"/>
    <m/>
    <s v="Sim, para a totalidade dos servidores"/>
    <s v="Centralizado no governo"/>
    <m/>
    <n v="2014"/>
    <n v="9"/>
    <n v="20"/>
    <n v="32"/>
    <n v="61"/>
    <n v="0"/>
    <n v="0"/>
    <n v="2"/>
    <n v="2"/>
    <n v="1"/>
    <n v="6"/>
    <n v="14"/>
    <n v="21"/>
    <n v="0"/>
    <n v="0"/>
    <n v="2"/>
    <n v="2"/>
    <n v="10"/>
    <n v="26"/>
    <n v="50"/>
    <n v="86"/>
    <n v="25"/>
    <n v="148"/>
    <n v="46"/>
    <n v="219"/>
    <n v="0"/>
    <n v="0"/>
    <n v="2"/>
    <n v="2"/>
    <n v="1"/>
    <n v="12"/>
    <n v="18"/>
    <n v="31"/>
    <n v="0"/>
    <n v="1"/>
    <n v="6"/>
    <n v="7"/>
    <n v="26"/>
    <n v="161"/>
    <n v="72"/>
    <n v="259"/>
    <n v="31"/>
    <n v="10"/>
    <n v="4"/>
    <n v="4"/>
    <n v="0"/>
    <n v="0"/>
    <n v="1"/>
    <n v="1"/>
    <n v="2"/>
    <n v="2"/>
    <n v="1"/>
    <n v="0"/>
    <n v="1"/>
    <n v="96"/>
    <n v="11"/>
    <n v="32"/>
    <n v="2"/>
    <n v="17"/>
    <s v="Não"/>
    <m/>
    <m/>
    <m/>
    <m/>
    <s v="Não"/>
    <m/>
    <m/>
    <m/>
    <m/>
    <s v="Sim"/>
    <n v="2012"/>
    <d v="2012-04-18T00:00:00"/>
    <s v="Não"/>
    <m/>
    <m/>
    <m/>
    <s v="Não"/>
    <m/>
    <m/>
    <m/>
    <s v="Não"/>
    <m/>
    <m/>
    <m/>
    <s v="Não"/>
    <m/>
    <m/>
    <m/>
    <s v="Sim"/>
    <s v="Sim"/>
    <s v="Sim"/>
    <s v="Sim"/>
    <s v="Não"/>
    <s v="Não"/>
    <m/>
    <s v="Sim"/>
    <s v="Sim"/>
    <s v="Sim"/>
    <s v="Não"/>
    <s v="Sim"/>
    <s v="Sim"/>
    <s v="Não"/>
    <m/>
    <n v="141"/>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Frequentemente"/>
    <s v="Nunca"/>
    <s v="Sim, como matriz"/>
    <s v="Sim"/>
    <n v="2"/>
    <n v="2"/>
    <n v="4"/>
    <s v="Não"/>
    <s v="Não"/>
    <s v="Sim"/>
    <s v="Não"/>
    <s v="Não"/>
    <s v="Não"/>
    <s v="Não"/>
    <s v="Sim, a maior parte dos recursos próprios é registrada no FEAS"/>
    <s v="Outro Funcionário da Secretaria de Assistência Social"/>
    <s v="Não"/>
    <s v="Não"/>
    <s v="Sim"/>
    <s v="Sim"/>
    <s v="Não"/>
    <s v="Não"/>
    <s v="Não"/>
    <s v="Não"/>
    <s v="Sim"/>
    <s v="Não"/>
    <s v="Sim"/>
    <s v="Não"/>
    <s v="Sim"/>
    <s v="Não"/>
    <s v="Não"/>
    <s v="Não"/>
    <s v="Não"/>
    <s v="Não"/>
    <s v="Não"/>
    <s v="Não"/>
    <s v="Não"/>
    <s v="Não"/>
    <s v="Não"/>
    <s v="Não"/>
    <s v="Sim"/>
    <s v="implantação do repasse fundo a fundo"/>
    <s v="Anualmente"/>
    <s v="Sim, por convênio"/>
    <m/>
    <m/>
    <m/>
    <m/>
    <m/>
    <s v="Sim"/>
    <s v="Sim"/>
    <s v="Sim"/>
    <s v="Sim"/>
    <s v="Sim"/>
    <s v="Não"/>
    <s v="Não"/>
    <n v="141"/>
    <n v="0"/>
    <n v="141"/>
    <n v="141"/>
    <n v="0"/>
    <n v="141"/>
    <n v="141"/>
    <n v="0"/>
    <n v="141"/>
    <n v="141"/>
    <n v="0"/>
    <n v="141"/>
    <n v="141"/>
    <n v="0"/>
    <n v="141"/>
    <n v="141"/>
    <n v="0"/>
    <n v="141"/>
    <n v="0"/>
    <n v="0"/>
    <n v="0"/>
    <n v="0"/>
    <n v="0"/>
    <n v="0"/>
    <s v="Não"/>
    <m/>
    <s v="Não"/>
    <m/>
    <m/>
    <m/>
    <m/>
    <m/>
    <m/>
    <m/>
    <m/>
    <m/>
    <m/>
    <m/>
    <m/>
    <m/>
    <m/>
    <m/>
    <m/>
    <m/>
    <m/>
    <m/>
    <m/>
    <m/>
    <m/>
    <m/>
    <m/>
    <m/>
    <s v="Sim"/>
    <s v="Não"/>
    <s v="Não"/>
    <s v="Não"/>
    <s v="Sim"/>
    <s v="Não"/>
    <s v="Não"/>
    <s v="Não"/>
    <s v="Não"/>
    <s v="Não"/>
    <s v="Não"/>
    <s v="Não"/>
    <s v="Não"/>
    <s v="Não"/>
    <s v="Não"/>
    <s v="Não"/>
    <s v="Não"/>
    <s v="Não"/>
    <s v="Não"/>
    <s v="Não"/>
    <s v="Não"/>
    <s v="Não"/>
    <s v="Não"/>
    <s v="Não"/>
    <s v="Não"/>
    <s v="Não"/>
    <s v="Não"/>
    <s v="Não"/>
    <s v="Não"/>
    <s v="Não"/>
    <s v="Não"/>
    <s v="Não"/>
    <s v="Não"/>
    <s v="Não"/>
    <s v="Não"/>
    <s v="Sim"/>
    <s v="Não"/>
    <s v="Não"/>
    <s v="Não"/>
    <s v="Não"/>
    <s v="Não"/>
    <s v="Não"/>
    <s v="Não"/>
    <s v="Não"/>
    <s v="Não"/>
    <s v="Não"/>
    <s v="Não"/>
    <s v="Não"/>
    <s v="Sim"/>
    <s v="Sim"/>
    <m/>
    <m/>
    <m/>
    <m/>
    <s v="Sim"/>
    <s v="Sim, possui estudo/diagnóstico sobre o volume e localização da oferta dos serviços de alta complexidade no estado"/>
    <s v="Sim"/>
    <s v="Não"/>
    <m/>
    <m/>
    <m/>
    <m/>
    <m/>
    <m/>
    <m/>
    <m/>
    <m/>
    <m/>
    <m/>
    <m/>
    <m/>
    <s v="Sim"/>
    <s v="Sim"/>
    <s v="Não"/>
    <s v="Não"/>
    <s v="Não"/>
    <s v="Não"/>
    <s v="Não"/>
    <s v="Não"/>
    <s v="Não"/>
    <s v="Não"/>
    <s v="Sim"/>
    <n v="1"/>
    <s v="Não"/>
    <m/>
    <s v="Não"/>
    <m/>
    <s v="Não"/>
    <m/>
    <s v="Não"/>
    <m/>
    <s v="Não"/>
    <m/>
    <m/>
    <s v="Sim"/>
    <s v="Em discussão pela CIB"/>
    <m/>
    <s v="Sim"/>
    <s v="Sim"/>
    <s v="Sim"/>
    <s v="Sim"/>
    <s v="Sim"/>
    <s v="Sim"/>
    <s v="Sim"/>
    <s v="Sim"/>
    <s v="Não"/>
    <m/>
    <m/>
    <m/>
    <s v="Todos"/>
    <s v="Não há esta unidade regionalizada no Estado"/>
    <s v="Não há esta unidade regionalizada no Estado"/>
    <n v="0"/>
    <n v="0"/>
    <n v="0"/>
    <n v="0"/>
    <n v="0"/>
    <n v="0"/>
    <n v="0"/>
    <n v="0"/>
    <n v="1"/>
    <n v="0"/>
    <n v="0"/>
    <n v="0"/>
    <n v="0"/>
    <n v="0"/>
    <n v="0"/>
    <n v="0"/>
    <n v="0"/>
    <n v="0"/>
    <n v="0"/>
    <n v="0"/>
    <n v="0"/>
    <n v="0"/>
    <n v="0"/>
    <n v="0"/>
    <n v="0"/>
    <n v="0"/>
    <s v="Não existe informações adicionais"/>
    <s v="Sim"/>
    <s v="Sim"/>
    <s v="Sim"/>
    <s v="Sim"/>
    <s v="Não"/>
    <m/>
    <m/>
    <m/>
    <m/>
    <m/>
    <s v="Não"/>
    <s v="Não"/>
    <s v="Sim"/>
    <s v="Não"/>
    <s v="Não"/>
    <s v="Sim"/>
    <s v="Sim"/>
    <s v="Sim"/>
    <s v="Sim"/>
    <s v="Não"/>
    <s v="Sim"/>
    <s v="Não"/>
    <s v="Não"/>
    <s v="Não"/>
    <s v="Sim"/>
    <s v="Não"/>
    <s v="Sim"/>
    <s v="Sim"/>
    <s v="Sim"/>
    <s v="Sim"/>
    <s v="Sim"/>
    <s v="Não"/>
    <s v="Não"/>
    <s v="Não"/>
    <m/>
    <s v="Não"/>
    <m/>
    <m/>
    <m/>
    <s v="Sim"/>
    <s v="Sim"/>
    <s v="Sim"/>
    <s v="Não"/>
    <s v="Sim"/>
    <s v="Não"/>
    <s v="Não"/>
    <s v="Não"/>
    <s v="Muito Frequentemente"/>
    <s v="Não"/>
    <m/>
    <m/>
    <m/>
    <m/>
    <m/>
    <m/>
    <m/>
    <m/>
    <m/>
    <m/>
    <s v="Sim"/>
    <s v="Sim"/>
    <s v="Sim"/>
    <s v="Sim"/>
    <n v="5"/>
    <s v="Não"/>
    <s v="Não"/>
    <m/>
    <s v="Não"/>
    <m/>
    <s v="Não"/>
    <m/>
    <s v="Não"/>
    <m/>
    <n v="6"/>
    <n v="6"/>
    <n v="2"/>
    <n v="2"/>
    <n v="1"/>
    <n v="1"/>
    <n v="1"/>
    <n v="1"/>
    <n v="1"/>
    <n v="1"/>
    <n v="1"/>
    <n v="1"/>
    <s v="Não"/>
    <m/>
    <s v="Sim"/>
    <s v="Sim"/>
    <s v="Não"/>
    <s v="Não"/>
    <s v="Sim"/>
    <s v="Trimestralmente"/>
    <n v="4"/>
    <n v="2"/>
    <n v="4"/>
    <s v="Sim"/>
    <s v="Sim"/>
    <s v="Não"/>
    <s v="Sim"/>
    <s v="Sim"/>
    <s v="Não"/>
    <s v="Sim"/>
    <s v="Sim"/>
    <s v="Não"/>
    <s v="Não"/>
    <s v="Sim"/>
    <s v="Sim"/>
    <s v="Não"/>
    <m/>
    <d v="2014-11-24T00:00:00"/>
    <s v="SECRETÁRIA"/>
    <s v="Si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3"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59:D67" firstHeaderRow="1" firstDataRow="2" firstDataCol="1"/>
  <pivotFields count="561">
    <pivotField showAll="0"/>
    <pivotField showAll="0"/>
    <pivotField axis="axisRow" showAll="0">
      <items count="7">
        <item x="0"/>
        <item x="3"/>
        <item f="1" x="5"/>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5" showAll="0"/>
    <pivotField showAll="0"/>
    <pivotField showAll="0"/>
    <pivotField showAll="0"/>
  </pivotFields>
  <rowFields count="1">
    <field x="2"/>
  </rowFields>
  <rowItems count="7">
    <i>
      <x/>
    </i>
    <i>
      <x v="1"/>
    </i>
    <i>
      <x v="2"/>
    </i>
    <i>
      <x v="3"/>
    </i>
    <i>
      <x v="4"/>
    </i>
    <i>
      <x v="5"/>
    </i>
    <i t="grand">
      <x/>
    </i>
  </rowItems>
  <colFields count="1">
    <field x="17"/>
  </colFields>
  <colItems count="3">
    <i>
      <x/>
    </i>
    <i>
      <x v="1"/>
    </i>
    <i t="grand">
      <x/>
    </i>
  </colItems>
  <dataFields count="1">
    <dataField name="Contagem de Ident_13" fld="16" subtotal="count" showDataAs="percentOfRow" baseField="2"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10"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1:F39" firstHeaderRow="1" firstDataRow="2" firstDataCol="1"/>
  <pivotFields count="304">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items count="11">
        <item x="2"/>
        <item x="6"/>
        <item x="0"/>
        <item x="8"/>
        <item x="5"/>
        <item x="3"/>
        <item x="9"/>
        <item x="4"/>
        <item x="7"/>
        <item x="1"/>
        <item t="default"/>
      </items>
    </pivotField>
    <pivotField axis="axisCol" dataField="1" showAll="0">
      <items count="5">
        <item x="2"/>
        <item x="1"/>
        <item x="0"/>
        <item x="3"/>
        <item t="default"/>
      </items>
    </pivotField>
    <pivotField showAll="0">
      <items count="4">
        <item x="1"/>
        <item x="0"/>
        <item x="2"/>
        <item t="default"/>
      </items>
    </pivotField>
    <pivotField showAll="0">
      <items count="5">
        <item x="2"/>
        <item x="1"/>
        <item x="0"/>
        <item x="3"/>
        <item t="default"/>
      </items>
    </pivotField>
    <pivotField showAll="0" includeNewItemsInFilter="1">
      <items count="5">
        <item x="0"/>
        <item x="1"/>
        <item x="2"/>
        <item x="3"/>
        <item t="default"/>
      </items>
    </pivotField>
    <pivotField showAll="0">
      <items count="5">
        <item x="2"/>
        <item x="0"/>
        <item x="1"/>
        <item x="3"/>
        <item t="default"/>
      </items>
    </pivotField>
    <pivotField showAll="0"/>
    <pivotField showAll="0">
      <items count="4">
        <item x="1"/>
        <item x="0"/>
        <item x="2"/>
        <item t="default"/>
      </items>
    </pivotField>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Fields count="1">
    <field x="31"/>
  </colFields>
  <colItems count="5">
    <i>
      <x/>
    </i>
    <i>
      <x v="1"/>
    </i>
    <i>
      <x v="2"/>
    </i>
    <i>
      <x v="3"/>
    </i>
    <i t="grand">
      <x/>
    </i>
  </colItems>
  <dataFields count="1">
    <dataField name="Contagem de q3_1" fld="31" subtotal="count" showDataAs="percentOfRow" baseField="2"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3:W41"/>
  <sheetViews>
    <sheetView workbookViewId="0">
      <selection activeCell="M32" sqref="M32"/>
    </sheetView>
  </sheetViews>
  <sheetFormatPr defaultRowHeight="15" x14ac:dyDescent="0.25"/>
  <cols>
    <col min="3" max="3" width="11.5703125" bestFit="1" customWidth="1"/>
    <col min="7" max="7" width="10.7109375" bestFit="1" customWidth="1"/>
    <col min="15" max="15" width="12.7109375" bestFit="1" customWidth="1"/>
  </cols>
  <sheetData>
    <row r="3" spans="2:23" ht="15" customHeight="1" x14ac:dyDescent="0.25">
      <c r="B3" s="15"/>
      <c r="C3" s="153" t="s">
        <v>66</v>
      </c>
      <c r="D3" s="153"/>
      <c r="E3" s="153"/>
      <c r="F3" s="153"/>
      <c r="G3" s="153"/>
      <c r="H3" s="153"/>
      <c r="I3" s="153"/>
      <c r="J3" s="153"/>
      <c r="K3" s="153"/>
      <c r="L3" s="153"/>
      <c r="M3" s="85"/>
      <c r="N3" s="86"/>
      <c r="O3" s="86"/>
      <c r="P3" s="84"/>
      <c r="Q3" s="84"/>
      <c r="R3" s="84"/>
      <c r="S3" s="84"/>
      <c r="T3" s="84"/>
      <c r="U3" s="84"/>
      <c r="V3" s="84"/>
      <c r="W3" s="84"/>
    </row>
    <row r="4" spans="2:23" x14ac:dyDescent="0.25">
      <c r="B4" s="15"/>
      <c r="C4" s="153"/>
      <c r="D4" s="153"/>
      <c r="E4" s="153"/>
      <c r="F4" s="153"/>
      <c r="G4" s="153"/>
      <c r="H4" s="153"/>
      <c r="I4" s="153"/>
      <c r="J4" s="153"/>
      <c r="K4" s="153"/>
      <c r="L4" s="153"/>
      <c r="M4" s="85"/>
      <c r="N4" s="86"/>
      <c r="O4" s="86"/>
      <c r="P4" s="84"/>
      <c r="Q4" s="84"/>
      <c r="R4" s="84"/>
      <c r="S4" s="84"/>
      <c r="T4" s="84"/>
      <c r="U4" s="84"/>
      <c r="V4" s="84"/>
      <c r="W4" s="84"/>
    </row>
    <row r="5" spans="2:23" x14ac:dyDescent="0.25">
      <c r="B5" s="15"/>
      <c r="C5" s="153"/>
      <c r="D5" s="153"/>
      <c r="E5" s="153"/>
      <c r="F5" s="153"/>
      <c r="G5" s="153"/>
      <c r="H5" s="153"/>
      <c r="I5" s="153"/>
      <c r="J5" s="153"/>
      <c r="K5" s="153"/>
      <c r="L5" s="153"/>
      <c r="M5" s="85"/>
      <c r="N5" s="86"/>
      <c r="O5" s="86"/>
      <c r="P5" s="84"/>
      <c r="Q5" s="84"/>
      <c r="R5" s="84"/>
      <c r="S5" s="84"/>
      <c r="T5" s="84"/>
      <c r="U5" s="84"/>
      <c r="V5" s="84"/>
      <c r="W5" s="84"/>
    </row>
    <row r="6" spans="2:23" x14ac:dyDescent="0.25">
      <c r="B6" s="15"/>
      <c r="C6" s="153"/>
      <c r="D6" s="153"/>
      <c r="E6" s="153"/>
      <c r="F6" s="153"/>
      <c r="G6" s="153"/>
      <c r="H6" s="153"/>
      <c r="I6" s="153"/>
      <c r="J6" s="153"/>
      <c r="K6" s="153"/>
      <c r="L6" s="153"/>
      <c r="M6" s="85"/>
      <c r="N6" s="86"/>
      <c r="O6" s="86"/>
      <c r="P6" s="84"/>
      <c r="Q6" s="84"/>
      <c r="R6" s="84"/>
      <c r="S6" s="84"/>
      <c r="T6" s="84"/>
      <c r="U6" s="84"/>
      <c r="V6" s="84"/>
      <c r="W6" s="84"/>
    </row>
    <row r="7" spans="2:23" x14ac:dyDescent="0.25">
      <c r="B7" s="15"/>
      <c r="C7" s="153"/>
      <c r="D7" s="153"/>
      <c r="E7" s="153"/>
      <c r="F7" s="153"/>
      <c r="G7" s="153"/>
      <c r="H7" s="153"/>
      <c r="I7" s="153"/>
      <c r="J7" s="153"/>
      <c r="K7" s="153"/>
      <c r="L7" s="153"/>
      <c r="M7" s="85"/>
      <c r="N7" s="86"/>
      <c r="O7" s="86"/>
      <c r="P7" s="84"/>
      <c r="Q7" s="84"/>
      <c r="R7" s="84"/>
      <c r="S7" s="84"/>
      <c r="T7" s="84"/>
      <c r="U7" s="84"/>
      <c r="V7" s="84"/>
      <c r="W7" s="84"/>
    </row>
    <row r="8" spans="2:23" x14ac:dyDescent="0.25">
      <c r="B8" s="15"/>
      <c r="C8" s="153"/>
      <c r="D8" s="153"/>
      <c r="E8" s="153"/>
      <c r="F8" s="153"/>
      <c r="G8" s="153"/>
      <c r="H8" s="153"/>
      <c r="I8" s="153"/>
      <c r="J8" s="153"/>
      <c r="K8" s="153"/>
      <c r="L8" s="153"/>
      <c r="M8" s="85"/>
      <c r="N8" s="86"/>
      <c r="O8" s="86"/>
      <c r="P8" s="84"/>
      <c r="Q8" s="84"/>
      <c r="R8" s="84"/>
      <c r="S8" s="84"/>
      <c r="T8" s="84"/>
      <c r="U8" s="84"/>
      <c r="V8" s="84"/>
      <c r="W8" s="84"/>
    </row>
    <row r="9" spans="2:23" x14ac:dyDescent="0.25">
      <c r="B9" s="15"/>
      <c r="C9" s="153"/>
      <c r="D9" s="153"/>
      <c r="E9" s="153"/>
      <c r="F9" s="153"/>
      <c r="G9" s="153"/>
      <c r="H9" s="153"/>
      <c r="I9" s="153"/>
      <c r="J9" s="153"/>
      <c r="K9" s="153"/>
      <c r="L9" s="153"/>
      <c r="M9" s="85"/>
      <c r="N9" s="86"/>
      <c r="O9" s="86"/>
      <c r="P9" s="84"/>
      <c r="Q9" s="84"/>
      <c r="R9" s="84"/>
      <c r="S9" s="84"/>
      <c r="T9" s="84"/>
      <c r="U9" s="84"/>
      <c r="V9" s="84"/>
      <c r="W9" s="84"/>
    </row>
    <row r="10" spans="2:23" x14ac:dyDescent="0.25">
      <c r="B10" s="15"/>
      <c r="C10" s="153"/>
      <c r="D10" s="153"/>
      <c r="E10" s="153"/>
      <c r="F10" s="153"/>
      <c r="G10" s="153"/>
      <c r="H10" s="153"/>
      <c r="I10" s="153"/>
      <c r="J10" s="153"/>
      <c r="K10" s="153"/>
      <c r="L10" s="153"/>
      <c r="M10" s="85"/>
      <c r="N10" s="86"/>
      <c r="O10" s="86"/>
      <c r="P10" s="84"/>
      <c r="Q10" s="84"/>
      <c r="R10" s="84"/>
      <c r="S10" s="84"/>
      <c r="T10" s="84"/>
      <c r="U10" s="84"/>
      <c r="V10" s="84"/>
      <c r="W10" s="84"/>
    </row>
    <row r="11" spans="2:23" x14ac:dyDescent="0.25">
      <c r="B11" s="15"/>
      <c r="C11" s="153"/>
      <c r="D11" s="153"/>
      <c r="E11" s="153"/>
      <c r="F11" s="153"/>
      <c r="G11" s="153"/>
      <c r="H11" s="153"/>
      <c r="I11" s="153"/>
      <c r="J11" s="153"/>
      <c r="K11" s="153"/>
      <c r="L11" s="153"/>
      <c r="M11" s="85"/>
      <c r="N11" s="86"/>
      <c r="O11" s="86"/>
      <c r="P11" s="84"/>
      <c r="Q11" s="84"/>
      <c r="R11" s="84"/>
      <c r="S11" s="84"/>
      <c r="T11" s="84"/>
      <c r="U11" s="84"/>
      <c r="V11" s="84"/>
      <c r="W11" s="84"/>
    </row>
    <row r="12" spans="2:23" x14ac:dyDescent="0.25">
      <c r="B12" s="15"/>
      <c r="C12" s="153"/>
      <c r="D12" s="153"/>
      <c r="E12" s="153"/>
      <c r="F12" s="153"/>
      <c r="G12" s="153"/>
      <c r="H12" s="153"/>
      <c r="I12" s="153"/>
      <c r="J12" s="153"/>
      <c r="K12" s="153"/>
      <c r="L12" s="153"/>
      <c r="M12" s="85"/>
      <c r="N12" s="86"/>
      <c r="O12" s="86"/>
      <c r="P12" s="84"/>
      <c r="Q12" s="84"/>
      <c r="R12" s="84"/>
      <c r="S12" s="84"/>
      <c r="T12" s="84"/>
      <c r="U12" s="84"/>
      <c r="V12" s="84"/>
      <c r="W12" s="84"/>
    </row>
    <row r="13" spans="2:23" x14ac:dyDescent="0.25">
      <c r="B13" s="15"/>
      <c r="C13" s="153"/>
      <c r="D13" s="153"/>
      <c r="E13" s="153"/>
      <c r="F13" s="153"/>
      <c r="G13" s="153"/>
      <c r="H13" s="153"/>
      <c r="I13" s="153"/>
      <c r="J13" s="153"/>
      <c r="K13" s="153"/>
      <c r="L13" s="153"/>
      <c r="M13" s="85"/>
      <c r="N13" s="86"/>
      <c r="O13" s="86"/>
      <c r="P13" s="84"/>
      <c r="Q13" s="84"/>
      <c r="R13" s="84"/>
      <c r="S13" s="84"/>
      <c r="T13" s="84"/>
      <c r="U13" s="84"/>
      <c r="V13" s="84"/>
      <c r="W13" s="84"/>
    </row>
    <row r="14" spans="2:23" x14ac:dyDescent="0.25">
      <c r="B14" s="15"/>
      <c r="C14" s="153"/>
      <c r="D14" s="153"/>
      <c r="E14" s="153"/>
      <c r="F14" s="153"/>
      <c r="G14" s="153"/>
      <c r="H14" s="153"/>
      <c r="I14" s="153"/>
      <c r="J14" s="153"/>
      <c r="K14" s="153"/>
      <c r="L14" s="153"/>
      <c r="M14" s="85"/>
      <c r="N14" s="86"/>
      <c r="O14" s="86"/>
      <c r="P14" s="84"/>
      <c r="Q14" s="84"/>
      <c r="R14" s="84"/>
      <c r="S14" s="84"/>
      <c r="T14" s="84"/>
      <c r="U14" s="84"/>
      <c r="V14" s="84"/>
      <c r="W14" s="84"/>
    </row>
    <row r="15" spans="2:23" x14ac:dyDescent="0.25">
      <c r="B15" s="15"/>
      <c r="C15" s="153"/>
      <c r="D15" s="153"/>
      <c r="E15" s="153"/>
      <c r="F15" s="153"/>
      <c r="G15" s="153"/>
      <c r="H15" s="153"/>
      <c r="I15" s="153"/>
      <c r="J15" s="153"/>
      <c r="K15" s="153"/>
      <c r="L15" s="153"/>
      <c r="M15" s="85"/>
      <c r="N15" s="86"/>
      <c r="O15" s="86"/>
      <c r="P15" s="84"/>
      <c r="Q15" s="84"/>
      <c r="R15" s="84"/>
      <c r="S15" s="84"/>
      <c r="T15" s="84"/>
      <c r="U15" s="84"/>
      <c r="V15" s="84"/>
      <c r="W15" s="84"/>
    </row>
    <row r="16" spans="2:23" x14ac:dyDescent="0.25">
      <c r="B16" s="15"/>
      <c r="C16" s="153"/>
      <c r="D16" s="153"/>
      <c r="E16" s="153"/>
      <c r="F16" s="153"/>
      <c r="G16" s="153"/>
      <c r="H16" s="153"/>
      <c r="I16" s="153"/>
      <c r="J16" s="153"/>
      <c r="K16" s="153"/>
      <c r="L16" s="153"/>
      <c r="M16" s="85"/>
      <c r="N16" s="86"/>
      <c r="O16" s="86"/>
      <c r="P16" s="84"/>
      <c r="Q16" s="84"/>
      <c r="R16" s="84"/>
      <c r="S16" s="84"/>
      <c r="T16" s="84"/>
      <c r="U16" s="84"/>
      <c r="V16" s="84"/>
      <c r="W16" s="84"/>
    </row>
    <row r="17" spans="2:23" x14ac:dyDescent="0.25">
      <c r="B17" s="15"/>
      <c r="C17" s="153"/>
      <c r="D17" s="153"/>
      <c r="E17" s="153"/>
      <c r="F17" s="153"/>
      <c r="G17" s="153"/>
      <c r="H17" s="153"/>
      <c r="I17" s="153"/>
      <c r="J17" s="153"/>
      <c r="K17" s="153"/>
      <c r="L17" s="153"/>
      <c r="M17" s="85"/>
      <c r="N17" s="86"/>
      <c r="O17" s="86"/>
      <c r="P17" s="84"/>
      <c r="Q17" s="84"/>
      <c r="R17" s="84"/>
      <c r="S17" s="84"/>
      <c r="T17" s="84"/>
      <c r="U17" s="84"/>
      <c r="V17" s="84"/>
      <c r="W17" s="84"/>
    </row>
    <row r="18" spans="2:23" x14ac:dyDescent="0.25">
      <c r="B18" s="15"/>
      <c r="C18" s="153"/>
      <c r="D18" s="153"/>
      <c r="E18" s="153"/>
      <c r="F18" s="153"/>
      <c r="G18" s="153"/>
      <c r="H18" s="153"/>
      <c r="I18" s="153"/>
      <c r="J18" s="153"/>
      <c r="K18" s="153"/>
      <c r="L18" s="153"/>
      <c r="M18" s="85"/>
      <c r="N18" s="86"/>
      <c r="O18" s="86"/>
      <c r="P18" s="84"/>
      <c r="Q18" s="84"/>
      <c r="R18" s="84"/>
      <c r="S18" s="84"/>
      <c r="T18" s="84"/>
      <c r="U18" s="84"/>
      <c r="V18" s="84"/>
      <c r="W18" s="84"/>
    </row>
    <row r="19" spans="2:23" x14ac:dyDescent="0.25">
      <c r="B19" s="15"/>
      <c r="C19" s="153"/>
      <c r="D19" s="153"/>
      <c r="E19" s="153"/>
      <c r="F19" s="153"/>
      <c r="G19" s="153"/>
      <c r="H19" s="153"/>
      <c r="I19" s="153"/>
      <c r="J19" s="153"/>
      <c r="K19" s="153"/>
      <c r="L19" s="153"/>
      <c r="M19" s="85"/>
      <c r="N19" s="86"/>
      <c r="O19" s="86"/>
      <c r="P19" s="84"/>
      <c r="Q19" s="84"/>
      <c r="R19" s="84"/>
      <c r="S19" s="84"/>
      <c r="T19" s="84"/>
      <c r="U19" s="84"/>
      <c r="V19" s="84"/>
      <c r="W19" s="84"/>
    </row>
    <row r="20" spans="2:23" x14ac:dyDescent="0.25">
      <c r="B20" s="15"/>
      <c r="C20" s="153"/>
      <c r="D20" s="153"/>
      <c r="E20" s="153"/>
      <c r="F20" s="153"/>
      <c r="G20" s="153"/>
      <c r="H20" s="153"/>
      <c r="I20" s="153"/>
      <c r="J20" s="153"/>
      <c r="K20" s="153"/>
      <c r="L20" s="153"/>
      <c r="M20" s="85"/>
      <c r="N20" s="86"/>
      <c r="O20" s="86"/>
      <c r="P20" s="84"/>
      <c r="Q20" s="84"/>
      <c r="R20" s="84"/>
      <c r="S20" s="84"/>
      <c r="T20" s="84"/>
      <c r="U20" s="84"/>
      <c r="V20" s="84"/>
      <c r="W20" s="84"/>
    </row>
    <row r="21" spans="2:23" x14ac:dyDescent="0.25">
      <c r="B21" s="15"/>
      <c r="C21" s="153"/>
      <c r="D21" s="153"/>
      <c r="E21" s="153"/>
      <c r="F21" s="153"/>
      <c r="G21" s="153"/>
      <c r="H21" s="153"/>
      <c r="I21" s="153"/>
      <c r="J21" s="153"/>
      <c r="K21" s="153"/>
      <c r="L21" s="153"/>
      <c r="M21" s="85"/>
      <c r="N21" s="86"/>
      <c r="O21" s="86"/>
      <c r="P21" s="84"/>
      <c r="Q21" s="84"/>
      <c r="R21" s="84"/>
      <c r="S21" s="84"/>
      <c r="T21" s="84"/>
      <c r="U21" s="84"/>
      <c r="V21" s="84"/>
      <c r="W21" s="84"/>
    </row>
    <row r="22" spans="2:23" x14ac:dyDescent="0.25">
      <c r="B22" s="15"/>
      <c r="C22" s="153"/>
      <c r="D22" s="153"/>
      <c r="E22" s="153"/>
      <c r="F22" s="153"/>
      <c r="G22" s="153"/>
      <c r="H22" s="153"/>
      <c r="I22" s="153"/>
      <c r="J22" s="153"/>
      <c r="K22" s="153"/>
      <c r="L22" s="153"/>
      <c r="M22" s="85"/>
      <c r="N22" s="86"/>
      <c r="O22" s="86"/>
      <c r="P22" s="84"/>
      <c r="Q22" s="84"/>
      <c r="R22" s="84"/>
      <c r="S22" s="84"/>
      <c r="T22" s="84"/>
      <c r="U22" s="84"/>
      <c r="V22" s="84"/>
      <c r="W22" s="84"/>
    </row>
    <row r="23" spans="2:23" x14ac:dyDescent="0.25">
      <c r="B23" s="15"/>
      <c r="C23" s="153"/>
      <c r="D23" s="153"/>
      <c r="E23" s="153"/>
      <c r="F23" s="153"/>
      <c r="G23" s="153"/>
      <c r="H23" s="153"/>
      <c r="I23" s="153"/>
      <c r="J23" s="153"/>
      <c r="K23" s="153"/>
      <c r="L23" s="153"/>
      <c r="M23" s="85"/>
      <c r="N23" s="86"/>
      <c r="O23" s="86"/>
      <c r="P23" s="84"/>
      <c r="Q23" s="84"/>
      <c r="R23" s="84"/>
      <c r="S23" s="84"/>
      <c r="T23" s="84"/>
      <c r="U23" s="84"/>
      <c r="V23" s="84"/>
      <c r="W23" s="84"/>
    </row>
    <row r="24" spans="2:23" x14ac:dyDescent="0.25">
      <c r="B24" s="15"/>
      <c r="C24" s="153"/>
      <c r="D24" s="153"/>
      <c r="E24" s="153"/>
      <c r="F24" s="153"/>
      <c r="G24" s="153"/>
      <c r="H24" s="153"/>
      <c r="I24" s="153"/>
      <c r="J24" s="153"/>
      <c r="K24" s="153"/>
      <c r="L24" s="153"/>
      <c r="M24" s="85"/>
      <c r="N24" s="86"/>
      <c r="O24" s="86"/>
      <c r="P24" s="84"/>
      <c r="Q24" s="84"/>
      <c r="R24" s="84"/>
      <c r="S24" s="84"/>
      <c r="T24" s="84"/>
      <c r="U24" s="84"/>
      <c r="V24" s="84"/>
      <c r="W24" s="84"/>
    </row>
    <row r="25" spans="2:23" x14ac:dyDescent="0.25">
      <c r="B25" s="15"/>
      <c r="C25" s="153"/>
      <c r="D25" s="153"/>
      <c r="E25" s="153"/>
      <c r="F25" s="153"/>
      <c r="G25" s="153"/>
      <c r="H25" s="153"/>
      <c r="I25" s="153"/>
      <c r="J25" s="153"/>
      <c r="K25" s="153"/>
      <c r="L25" s="153"/>
      <c r="M25" s="85"/>
      <c r="N25" s="86"/>
      <c r="O25" s="86"/>
      <c r="P25" s="84"/>
      <c r="Q25" s="84"/>
      <c r="R25" s="84"/>
      <c r="S25" s="84"/>
      <c r="T25" s="84"/>
      <c r="U25" s="84"/>
      <c r="V25" s="84"/>
      <c r="W25" s="84"/>
    </row>
    <row r="26" spans="2:23" x14ac:dyDescent="0.25">
      <c r="B26" s="15"/>
      <c r="C26" s="153"/>
      <c r="D26" s="153"/>
      <c r="E26" s="153"/>
      <c r="F26" s="153"/>
      <c r="G26" s="153"/>
      <c r="H26" s="153"/>
      <c r="I26" s="153"/>
      <c r="J26" s="153"/>
      <c r="K26" s="153"/>
      <c r="L26" s="153"/>
      <c r="M26" s="85"/>
      <c r="N26" s="86"/>
      <c r="O26" s="86"/>
      <c r="P26" s="84"/>
      <c r="Q26" s="84"/>
      <c r="R26" s="84"/>
      <c r="S26" s="84"/>
      <c r="T26" s="84"/>
      <c r="U26" s="84"/>
      <c r="V26" s="84"/>
      <c r="W26" s="84"/>
    </row>
    <row r="27" spans="2:23" x14ac:dyDescent="0.25">
      <c r="B27" s="15"/>
      <c r="C27" s="87"/>
      <c r="D27" s="87"/>
      <c r="E27" s="87"/>
      <c r="F27" s="87"/>
      <c r="G27" s="87"/>
      <c r="H27" s="87"/>
      <c r="I27" s="87"/>
      <c r="J27" s="87"/>
      <c r="K27" s="87"/>
      <c r="L27" s="87"/>
      <c r="M27" s="85"/>
      <c r="N27" s="86"/>
      <c r="O27" s="86"/>
      <c r="P27" s="84"/>
      <c r="Q27" s="84"/>
      <c r="R27" s="84"/>
      <c r="S27" s="84"/>
      <c r="T27" s="84"/>
      <c r="U27" s="84"/>
      <c r="V27" s="84"/>
      <c r="W27" s="84"/>
    </row>
    <row r="28" spans="2:23" ht="91.5" customHeight="1" x14ac:dyDescent="0.25">
      <c r="B28" s="15"/>
      <c r="C28" s="152" t="s">
        <v>65</v>
      </c>
      <c r="D28" s="152"/>
      <c r="E28" s="152"/>
      <c r="F28" s="152"/>
      <c r="G28" s="152"/>
      <c r="H28" s="152"/>
      <c r="I28" s="152"/>
      <c r="J28" s="152"/>
      <c r="K28" s="152"/>
      <c r="L28" s="152"/>
      <c r="M28" s="85"/>
      <c r="N28" s="86"/>
      <c r="O28" s="86"/>
      <c r="P28" s="84"/>
      <c r="Q28" s="84"/>
      <c r="R28" s="84"/>
      <c r="S28" s="84"/>
      <c r="T28" s="84"/>
      <c r="U28" s="84"/>
      <c r="V28" s="84"/>
      <c r="W28" s="84"/>
    </row>
    <row r="29" spans="2:23" x14ac:dyDescent="0.25">
      <c r="B29" s="15"/>
      <c r="C29" s="87"/>
      <c r="D29" s="87"/>
      <c r="E29" s="87"/>
      <c r="F29" s="87"/>
      <c r="G29" s="87"/>
      <c r="H29" s="87"/>
      <c r="I29" s="87"/>
      <c r="J29" s="87"/>
      <c r="K29" s="87"/>
      <c r="L29" s="87"/>
      <c r="M29" s="85"/>
      <c r="N29" s="86"/>
      <c r="O29" s="86"/>
      <c r="P29" s="84"/>
      <c r="Q29" s="84"/>
      <c r="R29" s="84"/>
      <c r="S29" s="84"/>
      <c r="T29" s="84"/>
      <c r="U29" s="84"/>
      <c r="V29" s="84"/>
      <c r="W29" s="84"/>
    </row>
    <row r="30" spans="2:23" x14ac:dyDescent="0.25">
      <c r="B30" s="15"/>
      <c r="C30" s="87"/>
      <c r="D30" s="87"/>
      <c r="E30" s="87"/>
      <c r="F30" s="87"/>
      <c r="G30" s="87"/>
      <c r="H30" s="87"/>
      <c r="I30" s="87"/>
      <c r="J30" s="87"/>
      <c r="K30" s="87"/>
      <c r="L30" s="87"/>
      <c r="M30" s="85"/>
      <c r="N30" s="86"/>
      <c r="O30" s="86"/>
      <c r="P30" s="84"/>
      <c r="Q30" s="84"/>
      <c r="R30" s="84"/>
      <c r="S30" s="84"/>
      <c r="T30" s="84"/>
      <c r="U30" s="84"/>
      <c r="V30" s="84"/>
      <c r="W30" s="84"/>
    </row>
    <row r="31" spans="2:23" x14ac:dyDescent="0.25">
      <c r="B31" s="15"/>
      <c r="C31" s="87"/>
      <c r="D31" s="87"/>
      <c r="E31" s="87"/>
      <c r="F31" s="87"/>
      <c r="G31" s="87"/>
      <c r="H31" s="87"/>
      <c r="I31" s="87"/>
      <c r="J31" s="87"/>
      <c r="K31" s="87"/>
      <c r="L31" s="87"/>
      <c r="M31" s="85"/>
      <c r="N31" s="86"/>
      <c r="O31" s="86"/>
      <c r="P31" s="84"/>
      <c r="Q31" s="84"/>
      <c r="R31" s="84"/>
      <c r="S31" s="84"/>
      <c r="T31" s="84"/>
      <c r="U31" s="84"/>
      <c r="V31" s="84"/>
      <c r="W31" s="84"/>
    </row>
    <row r="32" spans="2:23" x14ac:dyDescent="0.25">
      <c r="B32" s="15"/>
      <c r="C32" s="90"/>
      <c r="D32" s="87"/>
      <c r="E32" s="87"/>
      <c r="F32" s="87"/>
      <c r="G32" s="87"/>
      <c r="H32" s="87"/>
      <c r="I32" s="87"/>
      <c r="J32" s="87"/>
      <c r="K32" s="87"/>
      <c r="L32" s="87"/>
      <c r="M32" s="85"/>
      <c r="N32" s="86"/>
      <c r="O32" s="89"/>
      <c r="P32" s="84"/>
      <c r="Q32" s="84"/>
      <c r="R32" s="84"/>
      <c r="S32" s="84"/>
      <c r="T32" s="84"/>
      <c r="U32" s="84"/>
      <c r="V32" s="84"/>
      <c r="W32" s="84"/>
    </row>
    <row r="33" spans="2:23" x14ac:dyDescent="0.25">
      <c r="B33" s="15"/>
      <c r="C33" s="90"/>
      <c r="D33" s="87"/>
      <c r="E33" s="87"/>
      <c r="F33" s="87"/>
      <c r="G33" s="87"/>
      <c r="H33" s="87"/>
      <c r="I33" s="87"/>
      <c r="J33" s="87"/>
      <c r="K33" s="87"/>
      <c r="L33" s="87"/>
      <c r="M33" s="85"/>
      <c r="N33" s="86"/>
      <c r="O33" s="89"/>
      <c r="P33" s="84"/>
      <c r="Q33" s="84"/>
      <c r="R33" s="84"/>
      <c r="S33" s="84"/>
      <c r="T33" s="84"/>
      <c r="U33" s="84"/>
      <c r="V33" s="84"/>
      <c r="W33" s="84"/>
    </row>
    <row r="34" spans="2:23" x14ac:dyDescent="0.25">
      <c r="B34" s="15"/>
      <c r="C34" s="87"/>
      <c r="D34" s="87"/>
      <c r="E34" s="87"/>
      <c r="F34" s="87"/>
      <c r="G34" s="88"/>
      <c r="H34" s="87"/>
      <c r="I34" s="87"/>
      <c r="J34" s="87"/>
      <c r="K34" s="87"/>
      <c r="L34" s="87"/>
      <c r="M34" s="85"/>
      <c r="N34" s="86"/>
      <c r="O34" s="89"/>
      <c r="P34" s="84"/>
      <c r="Q34" s="84"/>
      <c r="R34" s="84"/>
      <c r="S34" s="84"/>
      <c r="T34" s="84"/>
      <c r="U34" s="84"/>
      <c r="V34" s="84"/>
      <c r="W34" s="84"/>
    </row>
    <row r="35" spans="2:23" x14ac:dyDescent="0.25">
      <c r="B35" s="15"/>
      <c r="C35" s="87"/>
      <c r="D35" s="87"/>
      <c r="E35" s="87"/>
      <c r="F35" s="87"/>
      <c r="G35" s="88"/>
      <c r="H35" s="87"/>
      <c r="I35" s="87"/>
      <c r="J35" s="87"/>
      <c r="K35" s="87"/>
      <c r="L35" s="87"/>
      <c r="M35" s="85"/>
      <c r="N35" s="86"/>
      <c r="O35" s="86"/>
      <c r="P35" s="84"/>
      <c r="Q35" s="84"/>
      <c r="R35" s="84"/>
      <c r="S35" s="84"/>
      <c r="T35" s="84"/>
      <c r="U35" s="84"/>
      <c r="V35" s="84"/>
      <c r="W35" s="84"/>
    </row>
    <row r="36" spans="2:23" x14ac:dyDescent="0.25">
      <c r="B36" s="15"/>
      <c r="C36" s="87"/>
      <c r="D36" s="87"/>
      <c r="E36" s="87"/>
      <c r="F36" s="87"/>
      <c r="G36" s="87"/>
      <c r="H36" s="87"/>
      <c r="I36" s="87"/>
      <c r="J36" s="87"/>
      <c r="K36" s="87"/>
      <c r="L36" s="87"/>
      <c r="M36" s="85"/>
      <c r="N36" s="86"/>
      <c r="O36" s="86"/>
      <c r="P36" s="84"/>
      <c r="Q36" s="84"/>
      <c r="R36" s="84"/>
      <c r="S36" s="84"/>
      <c r="T36" s="84"/>
      <c r="U36" s="84"/>
      <c r="V36" s="84"/>
      <c r="W36" s="84"/>
    </row>
    <row r="37" spans="2:23" x14ac:dyDescent="0.25">
      <c r="C37" s="55"/>
      <c r="D37" s="55"/>
      <c r="E37" s="55"/>
      <c r="F37" s="55"/>
      <c r="G37" s="55"/>
      <c r="H37" s="55"/>
      <c r="I37" s="55"/>
      <c r="J37" s="55"/>
      <c r="K37" s="55"/>
      <c r="L37" s="55"/>
      <c r="M37" s="55"/>
      <c r="N37" s="55"/>
      <c r="O37" s="54"/>
      <c r="P37" s="54"/>
      <c r="Q37" s="54"/>
      <c r="R37" s="54"/>
      <c r="S37" s="54"/>
      <c r="T37" s="54"/>
      <c r="U37" s="54"/>
    </row>
    <row r="38" spans="2:23" ht="78" customHeight="1" x14ac:dyDescent="0.25">
      <c r="M38" s="54"/>
      <c r="N38" s="54"/>
      <c r="O38" s="54"/>
      <c r="P38" s="54"/>
      <c r="Q38" s="54"/>
      <c r="R38" s="54"/>
      <c r="S38" s="54"/>
      <c r="T38" s="54"/>
      <c r="U38" s="54"/>
    </row>
    <row r="39" spans="2:23" x14ac:dyDescent="0.25">
      <c r="C39" s="55"/>
      <c r="D39" s="55"/>
      <c r="E39" s="55"/>
      <c r="F39" s="55"/>
      <c r="G39" s="55"/>
      <c r="H39" s="55"/>
      <c r="I39" s="55"/>
      <c r="J39" s="55"/>
      <c r="K39" s="55"/>
      <c r="L39" s="55"/>
      <c r="M39" s="55"/>
      <c r="N39" s="55"/>
      <c r="O39" s="54"/>
      <c r="P39" s="54"/>
      <c r="Q39" s="54"/>
      <c r="R39" s="54"/>
      <c r="S39" s="54"/>
      <c r="T39" s="54"/>
      <c r="U39" s="54"/>
    </row>
    <row r="40" spans="2:23" x14ac:dyDescent="0.25">
      <c r="C40" s="54"/>
      <c r="D40" s="54"/>
      <c r="E40" s="54"/>
      <c r="F40" s="54"/>
      <c r="G40" s="54"/>
      <c r="H40" s="54"/>
      <c r="I40" s="54"/>
      <c r="J40" s="54"/>
      <c r="K40" s="54"/>
      <c r="L40" s="54"/>
      <c r="M40" s="54"/>
      <c r="N40" s="54"/>
      <c r="O40" s="54"/>
      <c r="P40" s="54"/>
      <c r="Q40" s="54"/>
      <c r="R40" s="54"/>
      <c r="S40" s="54"/>
      <c r="T40" s="54"/>
      <c r="U40" s="54"/>
    </row>
    <row r="41" spans="2:23" x14ac:dyDescent="0.25">
      <c r="C41" s="54"/>
      <c r="D41" s="54"/>
      <c r="E41" s="54"/>
      <c r="F41" s="54"/>
      <c r="G41" s="54"/>
      <c r="H41" s="54"/>
      <c r="I41" s="54"/>
      <c r="J41" s="54"/>
      <c r="K41" s="54"/>
      <c r="L41" s="54"/>
      <c r="M41" s="54"/>
      <c r="N41" s="54"/>
      <c r="O41" s="54"/>
      <c r="P41" s="54"/>
      <c r="Q41" s="54"/>
      <c r="R41" s="54"/>
      <c r="S41" s="54"/>
      <c r="T41" s="54"/>
      <c r="U41" s="54"/>
    </row>
  </sheetData>
  <mergeCells count="2">
    <mergeCell ref="C28:L28"/>
    <mergeCell ref="C3:L26"/>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O67"/>
  <sheetViews>
    <sheetView zoomScale="85" zoomScaleNormal="85" zoomScaleSheetLayoutView="100" workbookViewId="0">
      <selection activeCell="A8" sqref="A8:XFD8"/>
    </sheetView>
  </sheetViews>
  <sheetFormatPr defaultRowHeight="15" x14ac:dyDescent="0.25"/>
  <cols>
    <col min="1" max="1" width="13.140625" customWidth="1"/>
  </cols>
  <sheetData>
    <row r="1" spans="1:14" x14ac:dyDescent="0.25">
      <c r="A1" s="154" t="s">
        <v>67</v>
      </c>
      <c r="B1" s="154"/>
      <c r="C1" s="154"/>
      <c r="D1" s="154"/>
      <c r="E1" s="154"/>
      <c r="F1" s="154"/>
      <c r="G1" s="154"/>
      <c r="H1" s="154"/>
      <c r="I1" s="154"/>
      <c r="J1" s="154"/>
      <c r="K1" s="154"/>
      <c r="L1" s="154"/>
      <c r="M1" s="154"/>
      <c r="N1" s="154"/>
    </row>
    <row r="3" spans="1:14" x14ac:dyDescent="0.25">
      <c r="B3" s="4">
        <v>2010</v>
      </c>
      <c r="C3" s="4">
        <v>2011</v>
      </c>
      <c r="D3" s="4">
        <v>2012</v>
      </c>
      <c r="E3" s="4">
        <v>2013</v>
      </c>
      <c r="F3" s="4">
        <v>2014</v>
      </c>
      <c r="G3" s="4">
        <v>2015</v>
      </c>
      <c r="H3" s="4">
        <v>2016</v>
      </c>
      <c r="I3" s="4">
        <v>2017</v>
      </c>
    </row>
    <row r="4" spans="1:14" ht="15.75" x14ac:dyDescent="0.25">
      <c r="A4" s="4" t="s">
        <v>17</v>
      </c>
      <c r="B4" s="117">
        <f>J64</f>
        <v>0.7142857142857143</v>
      </c>
      <c r="C4" s="117">
        <f>J55</f>
        <v>0.33333333333333331</v>
      </c>
      <c r="D4" s="117">
        <f>J48</f>
        <v>0.5714285714285714</v>
      </c>
      <c r="E4" s="117">
        <f>J39</f>
        <v>0.42857142857142855</v>
      </c>
      <c r="F4" s="117">
        <f>GETPIVOTDATA("Ident_13",$A$59,"Região","Norte","q1","Secretaria estadual exclusiva da área de Assistência Social")</f>
        <v>0.5714285714285714</v>
      </c>
      <c r="G4" s="111">
        <f>C54</f>
        <v>0.2857142857142857</v>
      </c>
      <c r="H4" s="111">
        <f>C46</f>
        <v>0.2857142857142857</v>
      </c>
      <c r="I4" s="111">
        <f>C38</f>
        <v>0.2857142857142857</v>
      </c>
      <c r="J4" s="8"/>
      <c r="K4" s="8"/>
      <c r="L4" s="1"/>
    </row>
    <row r="5" spans="1:14" ht="15.75" x14ac:dyDescent="0.25">
      <c r="A5" s="4" t="s">
        <v>0</v>
      </c>
      <c r="B5" s="117">
        <f>J63</f>
        <v>0.44444444444444442</v>
      </c>
      <c r="C5" s="117">
        <f>J56</f>
        <v>0.2857142857142857</v>
      </c>
      <c r="D5" s="117">
        <f>J47</f>
        <v>0.33333333333333331</v>
      </c>
      <c r="E5" s="117">
        <f>J38</f>
        <v>0.22222222222222221</v>
      </c>
      <c r="F5" s="117">
        <f>GETPIVOTDATA("Ident_13",$A$59,"Região","Nordeste","q1","Secretaria estadual exclusiva da área de Assistência Social")</f>
        <v>0.1111111111111111</v>
      </c>
      <c r="G5" s="111">
        <f>C53</f>
        <v>0.22222222222222221</v>
      </c>
      <c r="H5" s="111">
        <f>C45</f>
        <v>0.22222222222222221</v>
      </c>
      <c r="I5" s="111">
        <f>C37</f>
        <v>0.15384615384615385</v>
      </c>
      <c r="J5" s="8"/>
      <c r="K5" s="8"/>
      <c r="L5" s="1"/>
    </row>
    <row r="6" spans="1:14" ht="15.75" x14ac:dyDescent="0.25">
      <c r="A6" s="4" t="s">
        <v>1</v>
      </c>
      <c r="B6" s="117">
        <f>J65</f>
        <v>0.25</v>
      </c>
      <c r="C6" s="117">
        <f>J57</f>
        <v>0.25</v>
      </c>
      <c r="D6" s="117">
        <f>J49</f>
        <v>0.25</v>
      </c>
      <c r="E6" s="117">
        <f>J40</f>
        <v>0.25</v>
      </c>
      <c r="F6" s="117">
        <f>GETPIVOTDATA("Ident_13",$A$59,"Região","Sudeste","q1","Secretaria estadual exclusiva da área de Assistência Social")</f>
        <v>0.5</v>
      </c>
      <c r="G6" s="111">
        <f>C55</f>
        <v>0</v>
      </c>
      <c r="H6" s="111">
        <f>C47</f>
        <v>0</v>
      </c>
      <c r="I6" s="111">
        <f>C39</f>
        <v>0</v>
      </c>
      <c r="J6" s="8"/>
      <c r="K6" s="8"/>
      <c r="L6" s="1"/>
    </row>
    <row r="7" spans="1:14" ht="15.75" x14ac:dyDescent="0.25">
      <c r="A7" s="4" t="s">
        <v>2</v>
      </c>
      <c r="B7" s="111">
        <f>J66</f>
        <v>0</v>
      </c>
      <c r="C7" s="111">
        <f>J58</f>
        <v>0</v>
      </c>
      <c r="D7" s="111">
        <f>J50</f>
        <v>0</v>
      </c>
      <c r="E7" s="117">
        <f>J41</f>
        <v>0.33333333333333331</v>
      </c>
      <c r="F7" s="111">
        <f>GETPIVOTDATA("Ident_13",$A$59,"Região","Sul","q1","Secretaria estadual exclusiva da área de Assistência Social")</f>
        <v>0</v>
      </c>
      <c r="G7" s="111">
        <f>C56</f>
        <v>0</v>
      </c>
      <c r="H7" s="111">
        <f>C48</f>
        <v>0.33333333333333331</v>
      </c>
      <c r="I7" s="111">
        <f>C40</f>
        <v>0.33333333333333331</v>
      </c>
      <c r="J7" s="8"/>
      <c r="K7" s="8"/>
      <c r="L7" s="1"/>
    </row>
    <row r="8" spans="1:14" ht="15.75" x14ac:dyDescent="0.25">
      <c r="A8" s="4" t="s">
        <v>3</v>
      </c>
      <c r="B8" s="111">
        <f>J62</f>
        <v>0</v>
      </c>
      <c r="C8" s="111">
        <f>J46</f>
        <v>0</v>
      </c>
      <c r="D8" s="111">
        <f>J46</f>
        <v>0</v>
      </c>
      <c r="E8" s="111">
        <f>J37</f>
        <v>0</v>
      </c>
      <c r="F8" s="111">
        <f>GETPIVOTDATA("Ident_13",$A$59,"Região","Centro-Oeste","q1","Secretaria estadual exclusiva da área de Assistência Social")</f>
        <v>0</v>
      </c>
      <c r="G8" s="111">
        <f>C52</f>
        <v>0</v>
      </c>
      <c r="H8" s="111">
        <f>C44</f>
        <v>0</v>
      </c>
      <c r="I8" s="111">
        <f>C36</f>
        <v>0</v>
      </c>
      <c r="J8" s="8"/>
      <c r="K8" s="8"/>
      <c r="L8" s="1"/>
    </row>
    <row r="9" spans="1:14" ht="15.75" x14ac:dyDescent="0.25">
      <c r="A9" s="72" t="s">
        <v>59</v>
      </c>
      <c r="B9" s="117">
        <f>J67</f>
        <v>0.38461538461538464</v>
      </c>
      <c r="C9" s="117">
        <f>J59</f>
        <v>0.23076923076923078</v>
      </c>
      <c r="D9" s="117">
        <f>J51</f>
        <v>0.30769230769230771</v>
      </c>
      <c r="E9" s="117">
        <f>J42</f>
        <v>0.26923076923076922</v>
      </c>
      <c r="F9" s="117">
        <f>GETPIVOTDATA("Ident_13",$A$59,"q1","Secretaria estadual exclusiva da área de Assistência Social")</f>
        <v>0.26923076923076922</v>
      </c>
      <c r="G9" s="111">
        <f>C57</f>
        <v>0.15384615384615385</v>
      </c>
      <c r="H9" s="111">
        <f>C49</f>
        <v>0.19230769230769232</v>
      </c>
      <c r="I9" s="111">
        <f>C41</f>
        <v>0.15384615384615385</v>
      </c>
      <c r="J9" s="8"/>
      <c r="K9" s="8"/>
      <c r="L9" s="1"/>
    </row>
    <row r="10" spans="1:14" x14ac:dyDescent="0.25">
      <c r="B10" s="100"/>
      <c r="C10" s="100"/>
      <c r="D10" s="100"/>
      <c r="E10" s="100"/>
      <c r="F10" s="100"/>
      <c r="G10" s="100"/>
      <c r="H10" s="100"/>
      <c r="I10" s="100"/>
    </row>
    <row r="11" spans="1:14" ht="15.75" customHeight="1" x14ac:dyDescent="0.25">
      <c r="A11" s="155" t="s">
        <v>94</v>
      </c>
      <c r="B11" s="155"/>
      <c r="C11" s="155"/>
      <c r="D11" s="155"/>
      <c r="E11" s="155"/>
      <c r="F11" s="155"/>
      <c r="G11" s="155"/>
      <c r="H11" s="155"/>
      <c r="I11" s="155"/>
      <c r="J11" s="155"/>
      <c r="K11" s="155"/>
    </row>
    <row r="12" spans="1:14" ht="15.75" customHeight="1" x14ac:dyDescent="0.25">
      <c r="A12" s="155"/>
      <c r="B12" s="155"/>
      <c r="C12" s="155"/>
      <c r="D12" s="155"/>
      <c r="E12" s="155"/>
      <c r="F12" s="155"/>
      <c r="G12" s="155"/>
      <c r="H12" s="155"/>
      <c r="I12" s="155"/>
      <c r="J12" s="155"/>
      <c r="K12" s="155"/>
    </row>
    <row r="13" spans="1:14" ht="15.75" customHeight="1" x14ac:dyDescent="0.25">
      <c r="A13" s="155"/>
      <c r="B13" s="155"/>
      <c r="C13" s="155"/>
      <c r="D13" s="155"/>
      <c r="E13" s="155"/>
      <c r="F13" s="155"/>
      <c r="G13" s="155"/>
      <c r="H13" s="155"/>
      <c r="I13" s="155"/>
      <c r="J13" s="155"/>
      <c r="K13" s="155"/>
    </row>
    <row r="14" spans="1:14" ht="15.75" customHeight="1" x14ac:dyDescent="0.25">
      <c r="A14" s="155"/>
      <c r="B14" s="155"/>
      <c r="C14" s="155"/>
      <c r="D14" s="155"/>
      <c r="E14" s="155"/>
      <c r="F14" s="155"/>
      <c r="G14" s="155"/>
      <c r="H14" s="155"/>
      <c r="I14" s="155"/>
      <c r="J14" s="155"/>
      <c r="K14" s="155"/>
    </row>
    <row r="15" spans="1:14" ht="15.75" customHeight="1" x14ac:dyDescent="0.25">
      <c r="A15" s="155"/>
      <c r="B15" s="155"/>
      <c r="C15" s="155"/>
      <c r="D15" s="155"/>
      <c r="E15" s="155"/>
      <c r="F15" s="155"/>
      <c r="G15" s="155"/>
      <c r="H15" s="155"/>
      <c r="I15" s="155"/>
      <c r="J15" s="155"/>
      <c r="K15" s="155"/>
    </row>
    <row r="16" spans="1:14" ht="15.75" customHeight="1" x14ac:dyDescent="0.25">
      <c r="A16" s="155"/>
      <c r="B16" s="155"/>
      <c r="C16" s="155"/>
      <c r="D16" s="155"/>
      <c r="E16" s="155"/>
      <c r="F16" s="155"/>
      <c r="G16" s="155"/>
      <c r="H16" s="155"/>
      <c r="I16" s="155"/>
      <c r="J16" s="155"/>
      <c r="K16" s="155"/>
    </row>
    <row r="17" spans="1:15" ht="15.75" customHeight="1" x14ac:dyDescent="0.25">
      <c r="A17" s="155"/>
      <c r="B17" s="155"/>
      <c r="C17" s="155"/>
      <c r="D17" s="155"/>
      <c r="E17" s="155"/>
      <c r="F17" s="155"/>
      <c r="G17" s="155"/>
      <c r="H17" s="155"/>
      <c r="I17" s="155"/>
      <c r="J17" s="155"/>
      <c r="K17" s="155"/>
    </row>
    <row r="18" spans="1:15" ht="15.75" customHeight="1" x14ac:dyDescent="0.25">
      <c r="A18" s="155"/>
      <c r="B18" s="155"/>
      <c r="C18" s="155"/>
      <c r="D18" s="155"/>
      <c r="E18" s="155"/>
      <c r="F18" s="155"/>
      <c r="G18" s="155"/>
      <c r="H18" s="155"/>
      <c r="I18" s="155"/>
      <c r="J18" s="155"/>
      <c r="K18" s="155"/>
    </row>
    <row r="19" spans="1:15" ht="15.75" customHeight="1" x14ac:dyDescent="0.25">
      <c r="A19" s="155"/>
      <c r="B19" s="155"/>
      <c r="C19" s="155"/>
      <c r="D19" s="155"/>
      <c r="E19" s="155"/>
      <c r="F19" s="155"/>
      <c r="G19" s="155"/>
      <c r="H19" s="155"/>
      <c r="I19" s="155"/>
      <c r="J19" s="155"/>
      <c r="K19" s="155"/>
    </row>
    <row r="20" spans="1:15" ht="15.75" customHeight="1" x14ac:dyDescent="0.25">
      <c r="A20" s="155"/>
      <c r="B20" s="155"/>
      <c r="C20" s="155"/>
      <c r="D20" s="155"/>
      <c r="E20" s="155"/>
      <c r="F20" s="155"/>
      <c r="G20" s="155"/>
      <c r="H20" s="155"/>
      <c r="I20" s="155"/>
      <c r="J20" s="155"/>
      <c r="K20" s="155"/>
    </row>
    <row r="21" spans="1:15" ht="15.75" customHeight="1" x14ac:dyDescent="0.25">
      <c r="A21" s="155"/>
      <c r="B21" s="155"/>
      <c r="C21" s="155"/>
      <c r="D21" s="155"/>
      <c r="E21" s="155"/>
      <c r="F21" s="155"/>
      <c r="G21" s="155"/>
      <c r="H21" s="155"/>
      <c r="I21" s="155"/>
      <c r="J21" s="155"/>
      <c r="K21" s="155"/>
    </row>
    <row r="22" spans="1:15" ht="15.75" customHeight="1" x14ac:dyDescent="0.25">
      <c r="A22" s="155"/>
      <c r="B22" s="155"/>
      <c r="C22" s="155"/>
      <c r="D22" s="155"/>
      <c r="E22" s="155"/>
      <c r="F22" s="155"/>
      <c r="G22" s="155"/>
      <c r="H22" s="155"/>
      <c r="I22" s="155"/>
      <c r="J22" s="155"/>
      <c r="K22" s="155"/>
    </row>
    <row r="23" spans="1:15" ht="15.75" customHeight="1" x14ac:dyDescent="0.25">
      <c r="A23" s="155"/>
      <c r="B23" s="155"/>
      <c r="C23" s="155"/>
      <c r="D23" s="155"/>
      <c r="E23" s="155"/>
      <c r="F23" s="155"/>
      <c r="G23" s="155"/>
      <c r="H23" s="155"/>
      <c r="I23" s="155"/>
      <c r="J23" s="155"/>
      <c r="K23" s="155"/>
    </row>
    <row r="24" spans="1:15" ht="15.75" customHeight="1" x14ac:dyDescent="0.25">
      <c r="A24" s="155"/>
      <c r="B24" s="155"/>
      <c r="C24" s="155"/>
      <c r="D24" s="155"/>
      <c r="E24" s="155"/>
      <c r="F24" s="155"/>
      <c r="G24" s="155"/>
      <c r="H24" s="155"/>
      <c r="I24" s="155"/>
      <c r="J24" s="155"/>
      <c r="K24" s="155"/>
    </row>
    <row r="25" spans="1:15" ht="15.75" customHeight="1" x14ac:dyDescent="0.25">
      <c r="A25" s="155"/>
      <c r="B25" s="155"/>
      <c r="C25" s="155"/>
      <c r="D25" s="155"/>
      <c r="E25" s="155"/>
      <c r="F25" s="155"/>
      <c r="G25" s="155"/>
      <c r="H25" s="155"/>
      <c r="I25" s="155"/>
      <c r="J25" s="155"/>
      <c r="K25" s="155"/>
    </row>
    <row r="26" spans="1:15" ht="15.75" customHeight="1" x14ac:dyDescent="0.25">
      <c r="A26" s="155"/>
      <c r="B26" s="155"/>
      <c r="C26" s="155"/>
      <c r="D26" s="155"/>
      <c r="E26" s="155"/>
      <c r="F26" s="155"/>
      <c r="G26" s="155"/>
      <c r="H26" s="155"/>
      <c r="I26" s="155"/>
      <c r="J26" s="155"/>
      <c r="K26" s="155"/>
    </row>
    <row r="27" spans="1:15" ht="15.75" customHeight="1" x14ac:dyDescent="0.25">
      <c r="A27" s="155"/>
      <c r="B27" s="155"/>
      <c r="C27" s="155"/>
      <c r="D27" s="155"/>
      <c r="E27" s="155"/>
      <c r="F27" s="155"/>
      <c r="G27" s="155"/>
      <c r="H27" s="155"/>
      <c r="I27" s="155"/>
      <c r="J27" s="155"/>
      <c r="K27" s="155"/>
    </row>
    <row r="28" spans="1:15" ht="15.75" customHeight="1" x14ac:dyDescent="0.25">
      <c r="A28" s="155"/>
      <c r="B28" s="155"/>
      <c r="C28" s="155"/>
      <c r="D28" s="155"/>
      <c r="E28" s="155"/>
      <c r="F28" s="155"/>
      <c r="G28" s="155"/>
      <c r="H28" s="155"/>
      <c r="I28" s="155"/>
      <c r="J28" s="155"/>
      <c r="K28" s="155"/>
    </row>
    <row r="29" spans="1:15" ht="15.75" customHeight="1" x14ac:dyDescent="0.25">
      <c r="A29" s="155"/>
      <c r="B29" s="155"/>
      <c r="C29" s="155"/>
      <c r="D29" s="155"/>
      <c r="E29" s="155"/>
      <c r="F29" s="155"/>
      <c r="G29" s="155"/>
      <c r="H29" s="155"/>
      <c r="I29" s="155"/>
      <c r="J29" s="155"/>
      <c r="K29" s="155"/>
    </row>
    <row r="30" spans="1:15" ht="15.75" customHeight="1" x14ac:dyDescent="0.25">
      <c r="A30" s="155"/>
      <c r="B30" s="155"/>
      <c r="C30" s="155"/>
      <c r="D30" s="155"/>
      <c r="E30" s="155"/>
      <c r="F30" s="155"/>
      <c r="G30" s="155"/>
      <c r="H30" s="155"/>
      <c r="I30" s="155"/>
      <c r="J30" s="155"/>
      <c r="K30" s="155"/>
    </row>
    <row r="31" spans="1:15" ht="15.75" x14ac:dyDescent="0.25">
      <c r="A31" s="6"/>
      <c r="B31" s="7"/>
      <c r="C31" s="7"/>
      <c r="D31" s="7"/>
      <c r="E31" s="7"/>
      <c r="F31" s="7"/>
    </row>
    <row r="32" spans="1:15" x14ac:dyDescent="0.25">
      <c r="A32" s="77" t="s">
        <v>62</v>
      </c>
      <c r="L32" s="9"/>
      <c r="M32" s="156" t="s">
        <v>4</v>
      </c>
      <c r="N32" s="156"/>
      <c r="O32" s="156"/>
    </row>
    <row r="33" spans="1:15" x14ac:dyDescent="0.25">
      <c r="L33" s="9"/>
      <c r="M33" s="92"/>
      <c r="N33" s="92"/>
      <c r="O33" s="92"/>
    </row>
    <row r="34" spans="1:15" x14ac:dyDescent="0.25">
      <c r="A34" s="40">
        <v>2017</v>
      </c>
      <c r="L34" s="9"/>
      <c r="M34" s="92"/>
      <c r="N34" s="92"/>
      <c r="O34" s="92"/>
    </row>
    <row r="35" spans="1:15" x14ac:dyDescent="0.25">
      <c r="A35" s="109" t="s">
        <v>83</v>
      </c>
      <c r="B35" s="109" t="s">
        <v>84</v>
      </c>
      <c r="C35" s="109" t="s">
        <v>85</v>
      </c>
      <c r="D35" s="109"/>
      <c r="E35" s="109" t="s">
        <v>87</v>
      </c>
      <c r="H35" s="40">
        <v>2013</v>
      </c>
      <c r="L35" s="9"/>
      <c r="M35" s="92" t="s">
        <v>214</v>
      </c>
      <c r="N35" s="92"/>
      <c r="O35" s="92"/>
    </row>
    <row r="36" spans="1:15" x14ac:dyDescent="0.25">
      <c r="A36" s="107" t="s">
        <v>3</v>
      </c>
      <c r="B36" s="112">
        <v>1</v>
      </c>
      <c r="C36" s="112">
        <v>0</v>
      </c>
      <c r="D36" s="112"/>
      <c r="E36" s="112">
        <v>1</v>
      </c>
      <c r="F36" s="1">
        <f>C36/E36</f>
        <v>0</v>
      </c>
      <c r="H36" s="109" t="s">
        <v>83</v>
      </c>
      <c r="I36" s="109" t="s">
        <v>84</v>
      </c>
      <c r="J36" s="109" t="s">
        <v>88</v>
      </c>
      <c r="K36" s="109" t="s">
        <v>87</v>
      </c>
    </row>
    <row r="37" spans="1:15" x14ac:dyDescent="0.25">
      <c r="A37" s="107" t="s">
        <v>0</v>
      </c>
      <c r="B37" s="112">
        <v>0.88888888888888884</v>
      </c>
      <c r="C37" s="112">
        <f>C41</f>
        <v>0.15384615384615385</v>
      </c>
      <c r="D37" s="112"/>
      <c r="E37" s="112">
        <v>1</v>
      </c>
      <c r="F37" s="1">
        <f>C37/E37</f>
        <v>0.15384615384615385</v>
      </c>
      <c r="H37" s="108" t="s">
        <v>89</v>
      </c>
      <c r="I37" s="112">
        <v>1</v>
      </c>
      <c r="J37" s="112">
        <v>0</v>
      </c>
      <c r="K37" s="112">
        <v>1</v>
      </c>
    </row>
    <row r="38" spans="1:15" x14ac:dyDescent="0.25">
      <c r="A38" s="107" t="s">
        <v>17</v>
      </c>
      <c r="B38" s="112">
        <v>0.7142857142857143</v>
      </c>
      <c r="C38" s="112">
        <v>0.2857142857142857</v>
      </c>
      <c r="D38" s="112"/>
      <c r="E38" s="112">
        <v>1</v>
      </c>
      <c r="F38" s="1">
        <f>C38/E38</f>
        <v>0.2857142857142857</v>
      </c>
      <c r="H38" s="108" t="s">
        <v>90</v>
      </c>
      <c r="I38" s="112">
        <v>0.77777777777777779</v>
      </c>
      <c r="J38" s="112">
        <v>0.22222222222222221</v>
      </c>
      <c r="K38" s="112">
        <v>1</v>
      </c>
    </row>
    <row r="39" spans="1:15" x14ac:dyDescent="0.25">
      <c r="A39" s="107" t="s">
        <v>1</v>
      </c>
      <c r="B39" s="112">
        <v>1</v>
      </c>
      <c r="C39" s="112">
        <v>0</v>
      </c>
      <c r="D39" s="112"/>
      <c r="E39" s="112">
        <v>1</v>
      </c>
      <c r="F39" s="1">
        <f>C39/E39</f>
        <v>0</v>
      </c>
      <c r="H39" s="108" t="s">
        <v>91</v>
      </c>
      <c r="I39" s="112">
        <v>0.5714285714285714</v>
      </c>
      <c r="J39" s="112">
        <v>0.42857142857142855</v>
      </c>
      <c r="K39" s="112">
        <v>1</v>
      </c>
    </row>
    <row r="40" spans="1:15" x14ac:dyDescent="0.25">
      <c r="A40" s="107" t="s">
        <v>2</v>
      </c>
      <c r="B40" s="112">
        <v>0.66666666666666663</v>
      </c>
      <c r="C40" s="112">
        <v>0.33333333333333331</v>
      </c>
      <c r="D40" s="112"/>
      <c r="E40" s="112">
        <v>1</v>
      </c>
      <c r="F40" s="1">
        <f>C40/E40</f>
        <v>0.33333333333333331</v>
      </c>
      <c r="H40" s="108" t="s">
        <v>92</v>
      </c>
      <c r="I40" s="112">
        <v>0.75</v>
      </c>
      <c r="J40" s="112">
        <v>0.25</v>
      </c>
      <c r="K40" s="112">
        <v>1</v>
      </c>
    </row>
    <row r="41" spans="1:15" x14ac:dyDescent="0.25">
      <c r="A41" s="110" t="s">
        <v>87</v>
      </c>
      <c r="B41" s="113">
        <v>0.84615384615384615</v>
      </c>
      <c r="C41" s="113">
        <v>0.15384615384615385</v>
      </c>
      <c r="D41" s="113"/>
      <c r="E41" s="113">
        <v>1</v>
      </c>
      <c r="H41" s="108" t="s">
        <v>93</v>
      </c>
      <c r="I41" s="112">
        <v>0.66666666666666663</v>
      </c>
      <c r="J41" s="112">
        <v>0.33333333333333331</v>
      </c>
      <c r="K41" s="112">
        <v>1</v>
      </c>
    </row>
    <row r="42" spans="1:15" x14ac:dyDescent="0.25">
      <c r="A42" s="40">
        <v>2016</v>
      </c>
      <c r="H42" s="110" t="s">
        <v>87</v>
      </c>
      <c r="I42" s="113">
        <v>0.73076923076923073</v>
      </c>
      <c r="J42" s="113">
        <v>0.26923076923076922</v>
      </c>
      <c r="K42" s="113">
        <v>1</v>
      </c>
    </row>
    <row r="43" spans="1:15" x14ac:dyDescent="0.25">
      <c r="A43" s="109" t="s">
        <v>83</v>
      </c>
      <c r="B43" s="109" t="s">
        <v>84</v>
      </c>
      <c r="C43" s="109" t="s">
        <v>85</v>
      </c>
      <c r="D43" s="109" t="s">
        <v>87</v>
      </c>
    </row>
    <row r="44" spans="1:15" x14ac:dyDescent="0.25">
      <c r="A44" s="107" t="s">
        <v>3</v>
      </c>
      <c r="B44" s="112">
        <v>1</v>
      </c>
      <c r="C44" s="112">
        <v>0</v>
      </c>
      <c r="D44" s="112">
        <v>1</v>
      </c>
      <c r="H44" s="40">
        <v>2012</v>
      </c>
    </row>
    <row r="45" spans="1:15" x14ac:dyDescent="0.25">
      <c r="A45" s="107" t="s">
        <v>0</v>
      </c>
      <c r="B45" s="112">
        <v>0.77777777777777779</v>
      </c>
      <c r="C45" s="112">
        <v>0.22222222222222221</v>
      </c>
      <c r="D45" s="112">
        <v>1</v>
      </c>
      <c r="H45" s="109" t="s">
        <v>83</v>
      </c>
      <c r="I45" s="109" t="s">
        <v>84</v>
      </c>
      <c r="J45" s="109" t="s">
        <v>85</v>
      </c>
      <c r="K45" s="109" t="s">
        <v>87</v>
      </c>
    </row>
    <row r="46" spans="1:15" x14ac:dyDescent="0.25">
      <c r="A46" s="107" t="s">
        <v>17</v>
      </c>
      <c r="B46" s="112">
        <v>0.7142857142857143</v>
      </c>
      <c r="C46" s="112">
        <v>0.2857142857142857</v>
      </c>
      <c r="D46" s="112">
        <v>1</v>
      </c>
      <c r="H46" s="108" t="s">
        <v>89</v>
      </c>
      <c r="I46" s="112">
        <v>1</v>
      </c>
      <c r="J46" s="112">
        <v>0</v>
      </c>
      <c r="K46" s="112">
        <v>1</v>
      </c>
    </row>
    <row r="47" spans="1:15" x14ac:dyDescent="0.25">
      <c r="A47" s="107" t="s">
        <v>1</v>
      </c>
      <c r="B47" s="112">
        <v>1</v>
      </c>
      <c r="C47" s="112">
        <v>0</v>
      </c>
      <c r="D47" s="112">
        <v>1</v>
      </c>
      <c r="H47" s="108" t="s">
        <v>90</v>
      </c>
      <c r="I47" s="112">
        <v>0.66666666666666663</v>
      </c>
      <c r="J47" s="112">
        <v>0.33333333333333331</v>
      </c>
      <c r="K47" s="112">
        <v>1</v>
      </c>
    </row>
    <row r="48" spans="1:15" x14ac:dyDescent="0.25">
      <c r="A48" s="107" t="s">
        <v>2</v>
      </c>
      <c r="B48" s="112">
        <v>0.66666666666666663</v>
      </c>
      <c r="C48" s="112">
        <v>0.33333333333333331</v>
      </c>
      <c r="D48" s="112">
        <v>1</v>
      </c>
      <c r="H48" s="108" t="s">
        <v>91</v>
      </c>
      <c r="I48" s="112">
        <v>0.42857142857142855</v>
      </c>
      <c r="J48" s="112">
        <v>0.5714285714285714</v>
      </c>
      <c r="K48" s="112">
        <v>1</v>
      </c>
    </row>
    <row r="49" spans="1:11" x14ac:dyDescent="0.25">
      <c r="A49" s="110" t="s">
        <v>87</v>
      </c>
      <c r="B49" s="113">
        <v>0.80769230769230771</v>
      </c>
      <c r="C49" s="113">
        <v>0.19230769230769232</v>
      </c>
      <c r="D49" s="113">
        <v>1</v>
      </c>
      <c r="H49" s="108" t="s">
        <v>92</v>
      </c>
      <c r="I49" s="112">
        <v>0.75</v>
      </c>
      <c r="J49" s="112">
        <v>0.25</v>
      </c>
      <c r="K49" s="112">
        <v>1</v>
      </c>
    </row>
    <row r="50" spans="1:11" x14ac:dyDescent="0.25">
      <c r="A50" s="40">
        <v>2015</v>
      </c>
      <c r="H50" s="108" t="s">
        <v>93</v>
      </c>
      <c r="I50" s="112">
        <v>1</v>
      </c>
      <c r="J50" s="112">
        <v>0</v>
      </c>
      <c r="K50" s="112">
        <v>1</v>
      </c>
    </row>
    <row r="51" spans="1:11" x14ac:dyDescent="0.25">
      <c r="A51" s="109" t="s">
        <v>83</v>
      </c>
      <c r="B51" s="109" t="s">
        <v>84</v>
      </c>
      <c r="C51" s="109" t="s">
        <v>85</v>
      </c>
      <c r="D51" s="109" t="s">
        <v>87</v>
      </c>
      <c r="H51" s="110" t="s">
        <v>87</v>
      </c>
      <c r="I51" s="113">
        <v>0.69230769230769229</v>
      </c>
      <c r="J51" s="113">
        <v>0.30769230769230771</v>
      </c>
      <c r="K51" s="113">
        <v>1</v>
      </c>
    </row>
    <row r="52" spans="1:11" x14ac:dyDescent="0.25">
      <c r="A52" s="108" t="s">
        <v>3</v>
      </c>
      <c r="B52" s="112">
        <v>1</v>
      </c>
      <c r="C52" s="112">
        <v>0</v>
      </c>
      <c r="D52" s="112">
        <v>1</v>
      </c>
      <c r="H52" s="40">
        <v>2011</v>
      </c>
    </row>
    <row r="53" spans="1:11" x14ac:dyDescent="0.25">
      <c r="A53" s="108" t="s">
        <v>0</v>
      </c>
      <c r="B53" s="112">
        <v>0.77777777777777779</v>
      </c>
      <c r="C53" s="112">
        <v>0.22222222222222221</v>
      </c>
      <c r="D53" s="112">
        <v>1</v>
      </c>
      <c r="H53" s="109" t="s">
        <v>83</v>
      </c>
      <c r="I53" s="109" t="s">
        <v>84</v>
      </c>
      <c r="J53" s="109" t="s">
        <v>85</v>
      </c>
      <c r="K53" s="109" t="s">
        <v>87</v>
      </c>
    </row>
    <row r="54" spans="1:11" x14ac:dyDescent="0.25">
      <c r="A54" s="108" t="s">
        <v>17</v>
      </c>
      <c r="B54" s="112">
        <v>0.7142857142857143</v>
      </c>
      <c r="C54" s="112">
        <v>0.2857142857142857</v>
      </c>
      <c r="D54" s="112">
        <v>1</v>
      </c>
      <c r="H54" s="108" t="s">
        <v>89</v>
      </c>
      <c r="I54" s="112">
        <v>1</v>
      </c>
      <c r="J54" s="112">
        <v>0</v>
      </c>
      <c r="K54" s="112">
        <v>1</v>
      </c>
    </row>
    <row r="55" spans="1:11" x14ac:dyDescent="0.25">
      <c r="A55" s="108" t="s">
        <v>1</v>
      </c>
      <c r="B55" s="112">
        <v>1</v>
      </c>
      <c r="C55" s="112">
        <v>0</v>
      </c>
      <c r="D55" s="112">
        <v>1</v>
      </c>
      <c r="H55" s="108" t="s">
        <v>90</v>
      </c>
      <c r="I55" s="112">
        <v>0.66666666666666663</v>
      </c>
      <c r="J55" s="112">
        <v>0.33333333333333331</v>
      </c>
      <c r="K55" s="112">
        <v>1</v>
      </c>
    </row>
    <row r="56" spans="1:11" x14ac:dyDescent="0.25">
      <c r="A56" s="108" t="s">
        <v>2</v>
      </c>
      <c r="B56" s="112">
        <v>1</v>
      </c>
      <c r="C56" s="112">
        <v>0</v>
      </c>
      <c r="D56" s="112">
        <v>1</v>
      </c>
      <c r="H56" s="108" t="s">
        <v>91</v>
      </c>
      <c r="I56" s="112">
        <v>0.7142857142857143</v>
      </c>
      <c r="J56" s="112">
        <v>0.2857142857142857</v>
      </c>
      <c r="K56" s="112">
        <v>1</v>
      </c>
    </row>
    <row r="57" spans="1:11" x14ac:dyDescent="0.25">
      <c r="A57" s="110" t="s">
        <v>87</v>
      </c>
      <c r="B57" s="113">
        <v>0.84615384615384615</v>
      </c>
      <c r="C57" s="113">
        <v>0.15384615384615385</v>
      </c>
      <c r="D57" s="113">
        <v>1</v>
      </c>
      <c r="H57" s="108" t="s">
        <v>92</v>
      </c>
      <c r="I57" s="112">
        <v>0.75</v>
      </c>
      <c r="J57" s="112">
        <v>0.25</v>
      </c>
      <c r="K57" s="112">
        <v>1</v>
      </c>
    </row>
    <row r="58" spans="1:11" x14ac:dyDescent="0.25">
      <c r="A58" s="40">
        <v>2014</v>
      </c>
      <c r="H58" s="108" t="s">
        <v>93</v>
      </c>
      <c r="I58" s="112">
        <v>1</v>
      </c>
      <c r="J58" s="112">
        <v>0</v>
      </c>
      <c r="K58" s="112">
        <v>1</v>
      </c>
    </row>
    <row r="59" spans="1:11" x14ac:dyDescent="0.25">
      <c r="A59" s="119" t="s">
        <v>151</v>
      </c>
      <c r="B59" s="119" t="s">
        <v>103</v>
      </c>
      <c r="H59" s="110" t="s">
        <v>87</v>
      </c>
      <c r="I59" s="113">
        <v>0.76923076923076927</v>
      </c>
      <c r="J59" s="113">
        <v>0.23076923076923078</v>
      </c>
      <c r="K59" s="113">
        <v>1</v>
      </c>
    </row>
    <row r="60" spans="1:11" x14ac:dyDescent="0.25">
      <c r="A60" s="119" t="s">
        <v>83</v>
      </c>
      <c r="B60" t="s">
        <v>84</v>
      </c>
      <c r="C60" t="s">
        <v>85</v>
      </c>
      <c r="D60" t="s">
        <v>87</v>
      </c>
      <c r="H60" s="40">
        <v>2010</v>
      </c>
    </row>
    <row r="61" spans="1:11" x14ac:dyDescent="0.25">
      <c r="A61" s="114" t="s">
        <v>17</v>
      </c>
      <c r="B61" s="112">
        <v>0.42857142857142855</v>
      </c>
      <c r="C61" s="112">
        <v>0.5714285714285714</v>
      </c>
      <c r="D61" s="112">
        <v>1</v>
      </c>
      <c r="H61" s="109" t="s">
        <v>83</v>
      </c>
      <c r="I61" s="109" t="s">
        <v>84</v>
      </c>
      <c r="J61" s="109" t="s">
        <v>85</v>
      </c>
      <c r="K61" s="109" t="s">
        <v>87</v>
      </c>
    </row>
    <row r="62" spans="1:11" x14ac:dyDescent="0.25">
      <c r="A62" s="114" t="s">
        <v>0</v>
      </c>
      <c r="B62" s="112">
        <v>0.88888888888888884</v>
      </c>
      <c r="C62" s="112">
        <v>0.1111111111111111</v>
      </c>
      <c r="D62" s="112">
        <v>1</v>
      </c>
      <c r="H62" s="108" t="s">
        <v>89</v>
      </c>
      <c r="I62" s="112">
        <v>1</v>
      </c>
      <c r="J62" s="112">
        <v>0</v>
      </c>
      <c r="K62" s="112">
        <v>1</v>
      </c>
    </row>
    <row r="63" spans="1:11" x14ac:dyDescent="0.25">
      <c r="A63" s="114" t="s">
        <v>152</v>
      </c>
      <c r="B63" s="112" t="e">
        <v>#DIV/0!</v>
      </c>
      <c r="C63" s="112" t="e">
        <v>#DIV/0!</v>
      </c>
      <c r="D63" s="112" t="e">
        <v>#DIV/0!</v>
      </c>
      <c r="H63" s="108" t="s">
        <v>90</v>
      </c>
      <c r="I63" s="112">
        <v>0.55555555555555558</v>
      </c>
      <c r="J63" s="112">
        <v>0.44444444444444442</v>
      </c>
      <c r="K63" s="112">
        <v>1</v>
      </c>
    </row>
    <row r="64" spans="1:11" x14ac:dyDescent="0.25">
      <c r="A64" s="114" t="s">
        <v>1</v>
      </c>
      <c r="B64" s="112">
        <v>0.5</v>
      </c>
      <c r="C64" s="112">
        <v>0.5</v>
      </c>
      <c r="D64" s="112">
        <v>1</v>
      </c>
      <c r="H64" s="108" t="s">
        <v>91</v>
      </c>
      <c r="I64" s="112">
        <v>0.2857142857142857</v>
      </c>
      <c r="J64" s="112">
        <v>0.7142857142857143</v>
      </c>
      <c r="K64" s="112">
        <v>1</v>
      </c>
    </row>
    <row r="65" spans="1:11" x14ac:dyDescent="0.25">
      <c r="A65" s="114" t="s">
        <v>2</v>
      </c>
      <c r="B65" s="112">
        <v>1</v>
      </c>
      <c r="C65" s="112">
        <v>0</v>
      </c>
      <c r="D65" s="112">
        <v>1</v>
      </c>
      <c r="H65" s="108" t="s">
        <v>92</v>
      </c>
      <c r="I65" s="112">
        <v>0.75</v>
      </c>
      <c r="J65" s="112">
        <v>0.25</v>
      </c>
      <c r="K65" s="112">
        <v>1</v>
      </c>
    </row>
    <row r="66" spans="1:11" x14ac:dyDescent="0.25">
      <c r="A66" s="114" t="s">
        <v>3</v>
      </c>
      <c r="B66" s="112">
        <v>1</v>
      </c>
      <c r="C66" s="112">
        <v>0</v>
      </c>
      <c r="D66" s="112">
        <v>1</v>
      </c>
      <c r="H66" s="108" t="s">
        <v>93</v>
      </c>
      <c r="I66" s="112">
        <v>1</v>
      </c>
      <c r="J66" s="112">
        <v>0</v>
      </c>
      <c r="K66" s="112">
        <v>1</v>
      </c>
    </row>
    <row r="67" spans="1:11" x14ac:dyDescent="0.25">
      <c r="A67" s="114" t="s">
        <v>87</v>
      </c>
      <c r="B67" s="112">
        <v>0.73076923076923073</v>
      </c>
      <c r="C67" s="112">
        <v>0.26923076923076922</v>
      </c>
      <c r="D67" s="112">
        <v>1</v>
      </c>
      <c r="H67" s="110" t="s">
        <v>87</v>
      </c>
      <c r="I67" s="113">
        <v>0.61538461538461542</v>
      </c>
      <c r="J67" s="113">
        <v>0.38461538461538464</v>
      </c>
      <c r="K67" s="113">
        <v>1</v>
      </c>
    </row>
  </sheetData>
  <mergeCells count="3">
    <mergeCell ref="A1:N1"/>
    <mergeCell ref="A11:K30"/>
    <mergeCell ref="M32:O32"/>
  </mergeCells>
  <pageMargins left="0.511811024" right="0.511811024" top="0.78740157499999996" bottom="0.78740157499999996" header="0.31496062000000002" footer="0.31496062000000002"/>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P64"/>
  <sheetViews>
    <sheetView topLeftCell="D1" zoomScaleNormal="100" zoomScaleSheetLayoutView="85" workbookViewId="0">
      <selection sqref="A1:N1"/>
    </sheetView>
  </sheetViews>
  <sheetFormatPr defaultRowHeight="15" x14ac:dyDescent="0.25"/>
  <cols>
    <col min="1" max="1" width="26.28515625" customWidth="1"/>
    <col min="2" max="2" width="18.7109375" customWidth="1"/>
    <col min="3" max="3" width="16.5703125" customWidth="1"/>
    <col min="4" max="4" width="15.85546875" customWidth="1"/>
  </cols>
  <sheetData>
    <row r="1" spans="1:14" x14ac:dyDescent="0.25">
      <c r="A1" s="154" t="s">
        <v>70</v>
      </c>
      <c r="B1" s="154"/>
      <c r="C1" s="154"/>
      <c r="D1" s="154"/>
      <c r="E1" s="154"/>
      <c r="F1" s="154"/>
      <c r="G1" s="154"/>
      <c r="H1" s="154"/>
      <c r="I1" s="154"/>
      <c r="J1" s="154"/>
      <c r="K1" s="154"/>
      <c r="L1" s="154"/>
      <c r="M1" s="154"/>
      <c r="N1" s="154"/>
    </row>
    <row r="2" spans="1:14" x14ac:dyDescent="0.25">
      <c r="A2" s="91"/>
      <c r="B2" s="91"/>
      <c r="C2" s="91"/>
      <c r="D2" s="91"/>
      <c r="E2" s="91"/>
      <c r="F2" s="91"/>
      <c r="G2" s="91"/>
      <c r="H2" s="91"/>
      <c r="I2" s="91"/>
      <c r="J2" s="91"/>
      <c r="K2" s="91"/>
      <c r="L2" s="91"/>
      <c r="M2" s="91"/>
      <c r="N2" s="91"/>
    </row>
    <row r="3" spans="1:14" ht="30" x14ac:dyDescent="0.25">
      <c r="A3" s="2"/>
      <c r="B3" s="12" t="s">
        <v>8</v>
      </c>
      <c r="C3" s="12" t="s">
        <v>5</v>
      </c>
      <c r="D3" s="13" t="s">
        <v>6</v>
      </c>
      <c r="E3" s="2"/>
      <c r="F3" s="2"/>
      <c r="G3" s="2"/>
      <c r="H3" s="2"/>
      <c r="I3" s="2"/>
      <c r="J3" s="2"/>
      <c r="K3" s="2"/>
      <c r="L3" s="2"/>
    </row>
    <row r="4" spans="1:14" x14ac:dyDescent="0.25">
      <c r="A4" s="17" t="s">
        <v>7</v>
      </c>
      <c r="B4" s="122">
        <f>J60</f>
        <v>0.73076923076923073</v>
      </c>
      <c r="C4" s="122">
        <f>I60</f>
        <v>0.26923076923076922</v>
      </c>
      <c r="D4" s="123">
        <f>D49</f>
        <v>0</v>
      </c>
      <c r="E4" s="16" t="s">
        <v>100</v>
      </c>
      <c r="F4" s="16">
        <f t="shared" ref="F4:F12" si="0">D4+C4+B4</f>
        <v>1</v>
      </c>
      <c r="G4" s="2"/>
      <c r="H4" s="2"/>
      <c r="I4" s="2"/>
      <c r="J4" s="2"/>
      <c r="K4" s="2"/>
    </row>
    <row r="5" spans="1:14" x14ac:dyDescent="0.25">
      <c r="A5" s="17" t="s">
        <v>9</v>
      </c>
      <c r="B5" s="122">
        <f>O40</f>
        <v>0.73076923076923073</v>
      </c>
      <c r="C5" s="122">
        <f>N40</f>
        <v>0.26923076923076922</v>
      </c>
      <c r="D5" s="123">
        <f>D49</f>
        <v>0</v>
      </c>
      <c r="E5" s="16" t="s">
        <v>101</v>
      </c>
      <c r="F5" s="16">
        <f t="shared" si="0"/>
        <v>1</v>
      </c>
      <c r="G5" s="2"/>
      <c r="H5" s="2"/>
      <c r="I5" s="2"/>
      <c r="J5" s="2"/>
      <c r="K5" s="2"/>
      <c r="L5" s="2"/>
    </row>
    <row r="6" spans="1:14" ht="45" x14ac:dyDescent="0.25">
      <c r="A6" s="17" t="s">
        <v>113</v>
      </c>
      <c r="B6" s="122">
        <f>O50</f>
        <v>0.61538461538461542</v>
      </c>
      <c r="C6" s="122">
        <f>N50</f>
        <v>0.38461538461538464</v>
      </c>
      <c r="D6" s="123">
        <f>D49</f>
        <v>0</v>
      </c>
      <c r="E6" s="16" t="s">
        <v>114</v>
      </c>
      <c r="F6" s="16">
        <f t="shared" si="0"/>
        <v>1</v>
      </c>
      <c r="G6" s="2"/>
      <c r="H6" s="2"/>
      <c r="I6" s="2"/>
      <c r="J6" s="2"/>
      <c r="K6" s="2"/>
      <c r="L6" s="2"/>
    </row>
    <row r="7" spans="1:14" ht="30" x14ac:dyDescent="0.25">
      <c r="A7" s="124" t="s">
        <v>112</v>
      </c>
      <c r="B7" s="125">
        <f>O60</f>
        <v>0.5</v>
      </c>
      <c r="C7" s="125">
        <f>N60</f>
        <v>0.38461538461538464</v>
      </c>
      <c r="D7" s="126">
        <f>P60</f>
        <v>0.11538461538461539</v>
      </c>
      <c r="E7" s="16" t="s">
        <v>115</v>
      </c>
      <c r="F7" s="16">
        <f t="shared" si="0"/>
        <v>1</v>
      </c>
      <c r="G7" s="2"/>
      <c r="H7" s="2"/>
      <c r="I7" s="2"/>
      <c r="J7" s="2"/>
      <c r="K7" s="2"/>
      <c r="L7" s="2"/>
    </row>
    <row r="8" spans="1:14" x14ac:dyDescent="0.25">
      <c r="A8" s="11" t="s">
        <v>11</v>
      </c>
      <c r="B8" s="120">
        <f>GETPIVOTDATA("q3_1",$A$31,"q3_1","Sim, na estrutura formal do órgão gestor")</f>
        <v>0.69230769230769229</v>
      </c>
      <c r="C8" s="120">
        <f>GETPIVOTDATA("q3_1",$A$31,"q3_1","Sim, de maneira informal")</f>
        <v>0.26923076923076922</v>
      </c>
      <c r="D8" s="121">
        <f>GETPIVOTDATA("q3_1",$A$31,"q3_1","Não constituída")</f>
        <v>3.8461538461538464E-2</v>
      </c>
      <c r="E8" s="16" t="s">
        <v>95</v>
      </c>
      <c r="F8" s="16">
        <f t="shared" si="0"/>
        <v>1</v>
      </c>
      <c r="G8" s="2"/>
      <c r="H8" s="2"/>
      <c r="I8" s="2"/>
      <c r="J8" s="2"/>
      <c r="K8" s="2"/>
      <c r="L8" s="2"/>
    </row>
    <row r="9" spans="1:14" ht="48.75" customHeight="1" x14ac:dyDescent="0.25">
      <c r="A9" s="11" t="s">
        <v>12</v>
      </c>
      <c r="B9" s="120">
        <f>C49</f>
        <v>0.57692307692307687</v>
      </c>
      <c r="C9" s="120">
        <f>B49</f>
        <v>0.42307692307692307</v>
      </c>
      <c r="D9" s="121">
        <f>D49</f>
        <v>0</v>
      </c>
      <c r="E9" s="16" t="s">
        <v>97</v>
      </c>
      <c r="F9" s="16">
        <f t="shared" si="0"/>
        <v>1</v>
      </c>
      <c r="G9" s="2"/>
      <c r="H9" s="2"/>
      <c r="I9" s="2"/>
      <c r="J9" s="2"/>
      <c r="K9" s="2"/>
      <c r="L9" s="2"/>
    </row>
    <row r="10" spans="1:14" x14ac:dyDescent="0.25">
      <c r="A10" s="11" t="s">
        <v>13</v>
      </c>
      <c r="B10" s="120">
        <f>D60</f>
        <v>0.30769230769230771</v>
      </c>
      <c r="C10" s="120">
        <f>C60</f>
        <v>0.61538461538461542</v>
      </c>
      <c r="D10" s="121">
        <f>B60</f>
        <v>7.6923076923076927E-2</v>
      </c>
      <c r="E10" s="16" t="s">
        <v>96</v>
      </c>
      <c r="F10" s="16">
        <f t="shared" si="0"/>
        <v>1</v>
      </c>
      <c r="G10" s="2"/>
      <c r="H10" s="2"/>
      <c r="I10" s="2"/>
      <c r="J10" s="2"/>
      <c r="K10" s="2"/>
      <c r="L10" s="2"/>
    </row>
    <row r="11" spans="1:14" x14ac:dyDescent="0.25">
      <c r="A11" s="11" t="s">
        <v>14</v>
      </c>
      <c r="B11" s="120">
        <f>K40</f>
        <v>0.23076923076923078</v>
      </c>
      <c r="C11" s="120">
        <f>J40</f>
        <v>0.30769230769230771</v>
      </c>
      <c r="D11" s="121">
        <f>I40</f>
        <v>0.46153846153846156</v>
      </c>
      <c r="E11" s="16" t="s">
        <v>98</v>
      </c>
      <c r="F11" s="16">
        <f t="shared" si="0"/>
        <v>1</v>
      </c>
      <c r="G11" s="2"/>
      <c r="H11" s="2"/>
      <c r="I11" s="2"/>
      <c r="J11" s="2"/>
      <c r="K11" s="2"/>
      <c r="L11" s="2"/>
    </row>
    <row r="12" spans="1:14" ht="30" x14ac:dyDescent="0.25">
      <c r="A12" s="11" t="s">
        <v>15</v>
      </c>
      <c r="B12" s="120">
        <f>K50</f>
        <v>0.65384615384615385</v>
      </c>
      <c r="C12" s="120">
        <f>J50</f>
        <v>0.26923076923076922</v>
      </c>
      <c r="D12" s="121">
        <f>I50</f>
        <v>7.6923076923076927E-2</v>
      </c>
      <c r="E12" s="16" t="s">
        <v>99</v>
      </c>
      <c r="F12" s="16">
        <f t="shared" si="0"/>
        <v>1</v>
      </c>
      <c r="G12" s="2"/>
      <c r="H12" s="2"/>
      <c r="I12" s="2"/>
      <c r="J12" s="14"/>
      <c r="K12" s="14"/>
      <c r="L12" s="15"/>
    </row>
    <row r="13" spans="1:14" x14ac:dyDescent="0.25">
      <c r="A13" s="2"/>
      <c r="B13" s="2"/>
      <c r="C13" s="2"/>
      <c r="D13" s="2"/>
      <c r="E13" s="2"/>
      <c r="F13" s="2"/>
      <c r="G13" s="2"/>
      <c r="H13" s="2"/>
      <c r="I13" s="2"/>
      <c r="J13" s="2"/>
      <c r="K13" s="2"/>
      <c r="L13" s="2"/>
    </row>
    <row r="14" spans="1:14" x14ac:dyDescent="0.25">
      <c r="A14" s="157"/>
      <c r="B14" s="157"/>
      <c r="C14" s="157"/>
      <c r="D14" s="157"/>
      <c r="E14" s="157"/>
      <c r="F14" s="2"/>
      <c r="G14" s="2"/>
      <c r="H14" s="2"/>
      <c r="I14" s="2"/>
      <c r="J14" s="2"/>
      <c r="K14" s="2"/>
      <c r="L14" s="2"/>
    </row>
    <row r="15" spans="1:14" x14ac:dyDescent="0.25">
      <c r="A15" s="157"/>
      <c r="B15" s="157"/>
      <c r="C15" s="157"/>
      <c r="D15" s="157"/>
      <c r="E15" s="157"/>
      <c r="F15" s="2"/>
      <c r="G15" s="2"/>
      <c r="H15" s="2"/>
      <c r="I15" s="2"/>
      <c r="J15" s="2"/>
      <c r="K15" s="2"/>
      <c r="L15" s="2"/>
    </row>
    <row r="16" spans="1:14" x14ac:dyDescent="0.25">
      <c r="A16" s="157"/>
      <c r="B16" s="157"/>
      <c r="C16" s="157"/>
      <c r="D16" s="157"/>
      <c r="E16" s="157"/>
      <c r="F16" s="2"/>
      <c r="G16" s="2"/>
      <c r="H16" s="2"/>
      <c r="I16" s="2"/>
      <c r="J16" s="2"/>
      <c r="K16" s="2"/>
      <c r="L16" s="2"/>
    </row>
    <row r="17" spans="1:15" x14ac:dyDescent="0.25">
      <c r="A17" s="157"/>
      <c r="B17" s="157"/>
      <c r="C17" s="157"/>
      <c r="D17" s="157"/>
      <c r="E17" s="157"/>
      <c r="F17" s="2"/>
      <c r="G17" s="2"/>
      <c r="H17" s="2"/>
      <c r="I17" s="2"/>
      <c r="J17" s="2"/>
      <c r="K17" s="2"/>
      <c r="L17" s="2"/>
    </row>
    <row r="18" spans="1:15" x14ac:dyDescent="0.25">
      <c r="A18" s="157"/>
      <c r="B18" s="157"/>
      <c r="C18" s="157"/>
      <c r="D18" s="157"/>
      <c r="E18" s="157"/>
      <c r="F18" s="2"/>
      <c r="G18" s="2"/>
      <c r="H18" s="2"/>
      <c r="I18" s="2"/>
      <c r="J18" s="2"/>
      <c r="K18" s="2"/>
      <c r="L18" s="2"/>
    </row>
    <row r="19" spans="1:15" x14ac:dyDescent="0.25">
      <c r="A19" s="157"/>
      <c r="B19" s="157"/>
      <c r="C19" s="157"/>
      <c r="D19" s="157"/>
      <c r="E19" s="157"/>
      <c r="F19" s="2"/>
      <c r="G19" s="2"/>
      <c r="H19" s="2"/>
      <c r="I19" s="2"/>
      <c r="J19" s="2"/>
      <c r="K19" s="2"/>
      <c r="L19" s="2"/>
    </row>
    <row r="20" spans="1:15" x14ac:dyDescent="0.25">
      <c r="A20" s="157"/>
      <c r="B20" s="157"/>
      <c r="C20" s="157"/>
      <c r="D20" s="157"/>
      <c r="E20" s="157"/>
      <c r="F20" s="2"/>
      <c r="G20" s="2"/>
      <c r="H20" s="2"/>
      <c r="I20" s="2"/>
      <c r="J20" s="2"/>
      <c r="K20" s="2"/>
      <c r="L20" s="2"/>
    </row>
    <row r="21" spans="1:15" x14ac:dyDescent="0.25">
      <c r="A21" s="157"/>
      <c r="B21" s="157"/>
      <c r="C21" s="157"/>
      <c r="D21" s="157"/>
      <c r="E21" s="157"/>
      <c r="F21" s="2"/>
      <c r="G21" s="2"/>
      <c r="H21" s="2"/>
      <c r="I21" s="2"/>
      <c r="J21" s="2"/>
      <c r="K21" s="2"/>
      <c r="L21" s="2"/>
    </row>
    <row r="22" spans="1:15" x14ac:dyDescent="0.25">
      <c r="A22" s="157"/>
      <c r="B22" s="157"/>
      <c r="C22" s="157"/>
      <c r="D22" s="157"/>
      <c r="E22" s="157"/>
      <c r="F22" s="2"/>
      <c r="G22" s="2"/>
      <c r="H22" s="2"/>
      <c r="I22" s="2"/>
      <c r="J22" s="2"/>
      <c r="K22" s="2"/>
      <c r="L22" s="2"/>
    </row>
    <row r="23" spans="1:15" x14ac:dyDescent="0.25">
      <c r="A23" s="157"/>
      <c r="B23" s="157"/>
      <c r="C23" s="157"/>
      <c r="D23" s="157"/>
      <c r="E23" s="157"/>
    </row>
    <row r="24" spans="1:15" x14ac:dyDescent="0.25">
      <c r="A24" s="157"/>
      <c r="B24" s="157"/>
      <c r="C24" s="157"/>
      <c r="D24" s="157"/>
      <c r="E24" s="157"/>
    </row>
    <row r="25" spans="1:15" x14ac:dyDescent="0.25">
      <c r="A25" s="157"/>
      <c r="B25" s="157"/>
      <c r="C25" s="157"/>
      <c r="D25" s="157"/>
      <c r="E25" s="157"/>
    </row>
    <row r="26" spans="1:15" x14ac:dyDescent="0.25">
      <c r="A26" s="157"/>
      <c r="B26" s="157"/>
      <c r="C26" s="157"/>
      <c r="D26" s="157"/>
      <c r="E26" s="157"/>
    </row>
    <row r="27" spans="1:15" x14ac:dyDescent="0.25">
      <c r="A27" s="157"/>
      <c r="B27" s="157"/>
      <c r="C27" s="157"/>
      <c r="D27" s="157"/>
      <c r="E27" s="157"/>
    </row>
    <row r="28" spans="1:15" x14ac:dyDescent="0.25">
      <c r="A28" s="157"/>
      <c r="B28" s="157"/>
      <c r="C28" s="157"/>
      <c r="D28" s="157"/>
      <c r="E28" s="157"/>
    </row>
    <row r="29" spans="1:15" x14ac:dyDescent="0.25">
      <c r="A29" s="157"/>
      <c r="B29" s="157"/>
      <c r="C29" s="157"/>
      <c r="D29" s="157"/>
      <c r="E29" s="157"/>
    </row>
    <row r="30" spans="1:15" x14ac:dyDescent="0.25">
      <c r="G30" s="156" t="s">
        <v>4</v>
      </c>
      <c r="H30" s="156"/>
      <c r="I30" s="156"/>
    </row>
    <row r="31" spans="1:15" x14ac:dyDescent="0.25">
      <c r="A31" s="119" t="s">
        <v>102</v>
      </c>
      <c r="B31" s="119" t="s">
        <v>103</v>
      </c>
    </row>
    <row r="32" spans="1:15" x14ac:dyDescent="0.25">
      <c r="A32" s="119" t="s">
        <v>83</v>
      </c>
      <c r="B32" t="s">
        <v>6</v>
      </c>
      <c r="C32" t="s">
        <v>5</v>
      </c>
      <c r="D32" t="s">
        <v>104</v>
      </c>
      <c r="E32" t="s">
        <v>86</v>
      </c>
      <c r="F32" t="s">
        <v>87</v>
      </c>
      <c r="H32" s="79" t="s">
        <v>107</v>
      </c>
      <c r="I32" s="79" t="s">
        <v>103</v>
      </c>
      <c r="J32" s="79"/>
      <c r="K32" s="79"/>
      <c r="M32" s="79" t="s">
        <v>110</v>
      </c>
      <c r="N32" s="79" t="s">
        <v>103</v>
      </c>
      <c r="O32" s="79"/>
    </row>
    <row r="33" spans="1:15" x14ac:dyDescent="0.25">
      <c r="A33" s="108" t="s">
        <v>3</v>
      </c>
      <c r="B33" s="112">
        <v>0</v>
      </c>
      <c r="C33" s="112">
        <v>0</v>
      </c>
      <c r="D33" s="112">
        <v>1</v>
      </c>
      <c r="E33" s="112">
        <v>0</v>
      </c>
      <c r="F33" s="112">
        <v>1</v>
      </c>
      <c r="H33" s="79" t="s">
        <v>83</v>
      </c>
      <c r="I33" s="79" t="s">
        <v>6</v>
      </c>
      <c r="J33" s="79" t="s">
        <v>5</v>
      </c>
      <c r="K33" s="79" t="s">
        <v>104</v>
      </c>
      <c r="M33" s="79" t="s">
        <v>83</v>
      </c>
      <c r="N33" s="79" t="s">
        <v>5</v>
      </c>
      <c r="O33" s="79" t="s">
        <v>104</v>
      </c>
    </row>
    <row r="34" spans="1:15" x14ac:dyDescent="0.25">
      <c r="A34" s="108" t="s">
        <v>0</v>
      </c>
      <c r="B34" s="112">
        <v>0</v>
      </c>
      <c r="C34" s="112">
        <v>0.22222222222222221</v>
      </c>
      <c r="D34" s="112">
        <v>0.77777777777777779</v>
      </c>
      <c r="E34" s="112">
        <v>0</v>
      </c>
      <c r="F34" s="112">
        <v>1</v>
      </c>
      <c r="H34" s="79" t="s">
        <v>3</v>
      </c>
      <c r="I34" s="79">
        <v>0.66666666666666663</v>
      </c>
      <c r="J34" s="79">
        <v>0.33333333333333331</v>
      </c>
      <c r="K34" s="79">
        <v>0</v>
      </c>
      <c r="M34" s="79" t="s">
        <v>3</v>
      </c>
      <c r="N34" s="79">
        <v>0.33333333333333331</v>
      </c>
      <c r="O34" s="79">
        <v>0.66666666666666663</v>
      </c>
    </row>
    <row r="35" spans="1:15" x14ac:dyDescent="0.25">
      <c r="A35" s="108" t="s">
        <v>17</v>
      </c>
      <c r="B35" s="112">
        <v>0.14285714285714285</v>
      </c>
      <c r="C35" s="112">
        <v>0.42857142857142855</v>
      </c>
      <c r="D35" s="112">
        <v>0.42857142857142855</v>
      </c>
      <c r="E35" s="112">
        <v>0</v>
      </c>
      <c r="F35" s="112">
        <v>1</v>
      </c>
      <c r="H35" s="79" t="s">
        <v>0</v>
      </c>
      <c r="I35" s="79">
        <v>0.44444444444444442</v>
      </c>
      <c r="J35" s="79">
        <v>0.33333333333333331</v>
      </c>
      <c r="K35" s="79">
        <v>0.22222222222222221</v>
      </c>
      <c r="M35" s="79" t="s">
        <v>0</v>
      </c>
      <c r="N35" s="79">
        <v>0.22222222222222221</v>
      </c>
      <c r="O35" s="79">
        <v>0.77777777777777779</v>
      </c>
    </row>
    <row r="36" spans="1:15" x14ac:dyDescent="0.25">
      <c r="A36" s="108" t="s">
        <v>1</v>
      </c>
      <c r="B36" s="112">
        <v>0</v>
      </c>
      <c r="C36" s="112">
        <v>0.25</v>
      </c>
      <c r="D36" s="112">
        <v>0.75</v>
      </c>
      <c r="E36" s="112">
        <v>0</v>
      </c>
      <c r="F36" s="112">
        <v>1</v>
      </c>
      <c r="H36" s="79" t="s">
        <v>17</v>
      </c>
      <c r="I36" s="79">
        <v>0.2857142857142857</v>
      </c>
      <c r="J36" s="79">
        <v>0.42857142857142855</v>
      </c>
      <c r="K36" s="79">
        <v>0.2857142857142857</v>
      </c>
      <c r="M36" s="79" t="s">
        <v>17</v>
      </c>
      <c r="N36" s="79">
        <v>0.2857142857142857</v>
      </c>
      <c r="O36" s="79">
        <v>0.7142857142857143</v>
      </c>
    </row>
    <row r="37" spans="1:15" x14ac:dyDescent="0.25">
      <c r="A37" s="108" t="s">
        <v>2</v>
      </c>
      <c r="B37" s="112">
        <v>0</v>
      </c>
      <c r="C37" s="112">
        <v>0.33333333333333331</v>
      </c>
      <c r="D37" s="112">
        <v>0.66666666666666663</v>
      </c>
      <c r="E37" s="112">
        <v>0</v>
      </c>
      <c r="F37" s="112">
        <v>1</v>
      </c>
      <c r="H37" s="79" t="s">
        <v>1</v>
      </c>
      <c r="I37" s="79">
        <v>0.5</v>
      </c>
      <c r="J37" s="79">
        <v>0.25</v>
      </c>
      <c r="K37" s="79">
        <v>0.25</v>
      </c>
      <c r="M37" s="79" t="s">
        <v>1</v>
      </c>
      <c r="N37" s="79">
        <v>0.25</v>
      </c>
      <c r="O37" s="79">
        <v>0.75</v>
      </c>
    </row>
    <row r="38" spans="1:15" x14ac:dyDescent="0.25">
      <c r="A38" s="108" t="s">
        <v>86</v>
      </c>
      <c r="B38" s="112" t="e">
        <v>#DIV/0!</v>
      </c>
      <c r="C38" s="112" t="e">
        <v>#DIV/0!</v>
      </c>
      <c r="D38" s="112" t="e">
        <v>#DIV/0!</v>
      </c>
      <c r="E38" s="112" t="e">
        <v>#DIV/0!</v>
      </c>
      <c r="F38" s="112" t="e">
        <v>#DIV/0!</v>
      </c>
      <c r="H38" s="79" t="s">
        <v>2</v>
      </c>
      <c r="I38" s="79">
        <v>0.66666666666666663</v>
      </c>
      <c r="J38" s="79">
        <v>0</v>
      </c>
      <c r="K38" s="79">
        <v>0.33333333333333331</v>
      </c>
      <c r="M38" s="79" t="s">
        <v>2</v>
      </c>
      <c r="N38" s="79">
        <v>0.33333333333333331</v>
      </c>
      <c r="O38" s="79">
        <v>0.66666666666666663</v>
      </c>
    </row>
    <row r="39" spans="1:15" x14ac:dyDescent="0.25">
      <c r="A39" s="108" t="s">
        <v>87</v>
      </c>
      <c r="B39" s="112">
        <v>3.8461538461538464E-2</v>
      </c>
      <c r="C39" s="112">
        <v>0.26923076923076922</v>
      </c>
      <c r="D39" s="112">
        <v>0.69230769230769229</v>
      </c>
      <c r="E39" s="112">
        <v>0</v>
      </c>
      <c r="F39" s="112">
        <v>1</v>
      </c>
      <c r="H39" s="79" t="s">
        <v>86</v>
      </c>
      <c r="I39" s="79" t="e">
        <v>#DIV/0!</v>
      </c>
      <c r="J39" s="79" t="e">
        <v>#DIV/0!</v>
      </c>
      <c r="K39" s="79" t="e">
        <v>#DIV/0!</v>
      </c>
      <c r="M39" s="79" t="s">
        <v>86</v>
      </c>
      <c r="N39" s="79" t="e">
        <v>#DIV/0!</v>
      </c>
      <c r="O39" s="79" t="e">
        <v>#DIV/0!</v>
      </c>
    </row>
    <row r="40" spans="1:15" x14ac:dyDescent="0.25">
      <c r="H40" s="79" t="s">
        <v>87</v>
      </c>
      <c r="I40" s="69">
        <v>0.46153846153846156</v>
      </c>
      <c r="J40" s="69">
        <v>0.30769230769230771</v>
      </c>
      <c r="K40" s="69">
        <v>0.23076923076923078</v>
      </c>
      <c r="M40" s="79" t="s">
        <v>87</v>
      </c>
      <c r="N40" s="69">
        <v>0.26923076923076922</v>
      </c>
      <c r="O40" s="69">
        <v>0.73076923076923073</v>
      </c>
    </row>
    <row r="41" spans="1:15" x14ac:dyDescent="0.25">
      <c r="A41" s="79" t="s">
        <v>106</v>
      </c>
      <c r="B41" s="79" t="s">
        <v>103</v>
      </c>
      <c r="C41" s="79"/>
      <c r="D41" s="79"/>
      <c r="E41" s="79"/>
    </row>
    <row r="42" spans="1:15" x14ac:dyDescent="0.25">
      <c r="A42" s="79" t="s">
        <v>83</v>
      </c>
      <c r="B42" s="79" t="s">
        <v>5</v>
      </c>
      <c r="C42" s="79" t="s">
        <v>104</v>
      </c>
      <c r="D42" s="79" t="s">
        <v>86</v>
      </c>
      <c r="E42" s="79" t="s">
        <v>87</v>
      </c>
      <c r="H42" s="79" t="s">
        <v>108</v>
      </c>
      <c r="I42" s="79" t="s">
        <v>103</v>
      </c>
      <c r="J42" s="79"/>
      <c r="K42" s="79"/>
      <c r="M42" s="79" t="s">
        <v>111</v>
      </c>
      <c r="N42" s="79" t="s">
        <v>103</v>
      </c>
      <c r="O42" s="79"/>
    </row>
    <row r="43" spans="1:15" x14ac:dyDescent="0.25">
      <c r="A43" s="79" t="s">
        <v>3</v>
      </c>
      <c r="B43" s="79">
        <v>0.33333333333333331</v>
      </c>
      <c r="C43" s="79">
        <v>0.66666666666666663</v>
      </c>
      <c r="D43" s="79">
        <v>0</v>
      </c>
      <c r="E43" s="79">
        <v>1</v>
      </c>
      <c r="H43" s="79" t="s">
        <v>83</v>
      </c>
      <c r="I43" s="79" t="s">
        <v>6</v>
      </c>
      <c r="J43" s="79" t="s">
        <v>5</v>
      </c>
      <c r="K43" s="79" t="s">
        <v>104</v>
      </c>
      <c r="M43" s="79" t="s">
        <v>83</v>
      </c>
      <c r="N43" s="79" t="s">
        <v>5</v>
      </c>
      <c r="O43" s="79" t="s">
        <v>104</v>
      </c>
    </row>
    <row r="44" spans="1:15" x14ac:dyDescent="0.25">
      <c r="A44" s="79" t="s">
        <v>0</v>
      </c>
      <c r="B44" s="79">
        <v>0.33333333333333331</v>
      </c>
      <c r="C44" s="79">
        <v>0.66666666666666663</v>
      </c>
      <c r="D44" s="79">
        <v>0</v>
      </c>
      <c r="E44" s="79">
        <v>1</v>
      </c>
      <c r="H44" s="79" t="s">
        <v>3</v>
      </c>
      <c r="I44" s="79">
        <v>0.33333333333333331</v>
      </c>
      <c r="J44" s="79">
        <v>0</v>
      </c>
      <c r="K44" s="79">
        <v>0.66666666666666663</v>
      </c>
      <c r="M44" s="79" t="s">
        <v>3</v>
      </c>
      <c r="N44" s="79">
        <v>0.33333333333333331</v>
      </c>
      <c r="O44" s="79">
        <v>0.66666666666666663</v>
      </c>
    </row>
    <row r="45" spans="1:15" x14ac:dyDescent="0.25">
      <c r="A45" s="79" t="s">
        <v>17</v>
      </c>
      <c r="B45" s="79">
        <v>0.5714285714285714</v>
      </c>
      <c r="C45" s="79">
        <v>0.42857142857142855</v>
      </c>
      <c r="D45" s="79">
        <v>0</v>
      </c>
      <c r="E45" s="79">
        <v>1</v>
      </c>
      <c r="H45" s="79" t="s">
        <v>0</v>
      </c>
      <c r="I45" s="79">
        <v>0</v>
      </c>
      <c r="J45" s="79">
        <v>0.22222222222222221</v>
      </c>
      <c r="K45" s="79">
        <v>0.77777777777777779</v>
      </c>
      <c r="M45" s="79" t="s">
        <v>0</v>
      </c>
      <c r="N45" s="79">
        <v>0.22222222222222221</v>
      </c>
      <c r="O45" s="79">
        <v>0.77777777777777779</v>
      </c>
    </row>
    <row r="46" spans="1:15" x14ac:dyDescent="0.25">
      <c r="A46" s="79" t="s">
        <v>1</v>
      </c>
      <c r="B46" s="79">
        <v>0.25</v>
      </c>
      <c r="C46" s="79">
        <v>0.75</v>
      </c>
      <c r="D46" s="79">
        <v>0</v>
      </c>
      <c r="E46" s="79">
        <v>1</v>
      </c>
      <c r="H46" s="79" t="s">
        <v>17</v>
      </c>
      <c r="I46" s="79">
        <v>0.14285714285714285</v>
      </c>
      <c r="J46" s="79">
        <v>0.42857142857142855</v>
      </c>
      <c r="K46" s="79">
        <v>0.42857142857142855</v>
      </c>
      <c r="M46" s="79" t="s">
        <v>17</v>
      </c>
      <c r="N46" s="79">
        <v>0.2857142857142857</v>
      </c>
      <c r="O46" s="79">
        <v>0.7142857142857143</v>
      </c>
    </row>
    <row r="47" spans="1:15" x14ac:dyDescent="0.25">
      <c r="A47" s="79" t="s">
        <v>2</v>
      </c>
      <c r="B47" s="79">
        <v>0.66666666666666663</v>
      </c>
      <c r="C47" s="79">
        <v>0.33333333333333331</v>
      </c>
      <c r="D47" s="79">
        <v>0</v>
      </c>
      <c r="E47" s="79">
        <v>1</v>
      </c>
      <c r="H47" s="79" t="s">
        <v>1</v>
      </c>
      <c r="I47" s="79">
        <v>0</v>
      </c>
      <c r="J47" s="79">
        <v>0.25</v>
      </c>
      <c r="K47" s="79">
        <v>0.75</v>
      </c>
      <c r="M47" s="79" t="s">
        <v>1</v>
      </c>
      <c r="N47" s="79">
        <v>0.75</v>
      </c>
      <c r="O47" s="79">
        <v>0.25</v>
      </c>
    </row>
    <row r="48" spans="1:15" x14ac:dyDescent="0.25">
      <c r="A48" s="79" t="s">
        <v>86</v>
      </c>
      <c r="B48" s="79" t="e">
        <v>#DIV/0!</v>
      </c>
      <c r="C48" s="79" t="e">
        <v>#DIV/0!</v>
      </c>
      <c r="D48" s="79" t="e">
        <v>#DIV/0!</v>
      </c>
      <c r="E48" s="79" t="e">
        <v>#DIV/0!</v>
      </c>
      <c r="H48" s="79" t="s">
        <v>2</v>
      </c>
      <c r="I48" s="79">
        <v>0</v>
      </c>
      <c r="J48" s="79">
        <v>0.33333333333333331</v>
      </c>
      <c r="K48" s="79">
        <v>0.66666666666666663</v>
      </c>
      <c r="M48" s="79" t="s">
        <v>2</v>
      </c>
      <c r="N48" s="79">
        <v>0.66666666666666663</v>
      </c>
      <c r="O48" s="79">
        <v>0.33333333333333331</v>
      </c>
    </row>
    <row r="49" spans="1:16" x14ac:dyDescent="0.25">
      <c r="A49" s="79" t="s">
        <v>87</v>
      </c>
      <c r="B49" s="69">
        <v>0.42307692307692307</v>
      </c>
      <c r="C49" s="69">
        <v>0.57692307692307687</v>
      </c>
      <c r="D49" s="79">
        <v>0</v>
      </c>
      <c r="E49" s="79">
        <v>1</v>
      </c>
      <c r="H49" s="79" t="s">
        <v>86</v>
      </c>
      <c r="I49" s="79" t="e">
        <v>#DIV/0!</v>
      </c>
      <c r="J49" s="79" t="e">
        <v>#DIV/0!</v>
      </c>
      <c r="K49" s="79" t="e">
        <v>#DIV/0!</v>
      </c>
      <c r="M49" s="79" t="s">
        <v>86</v>
      </c>
      <c r="N49" s="79" t="e">
        <v>#DIV/0!</v>
      </c>
      <c r="O49" s="79" t="e">
        <v>#DIV/0!</v>
      </c>
    </row>
    <row r="50" spans="1:16" x14ac:dyDescent="0.25">
      <c r="H50" s="79" t="s">
        <v>87</v>
      </c>
      <c r="I50" s="69">
        <v>7.6923076923076927E-2</v>
      </c>
      <c r="J50" s="69">
        <v>0.26923076923076922</v>
      </c>
      <c r="K50" s="69">
        <v>0.65384615384615385</v>
      </c>
      <c r="M50" s="79" t="s">
        <v>87</v>
      </c>
      <c r="N50" s="69">
        <v>0.38461538461538464</v>
      </c>
      <c r="O50" s="69">
        <v>0.61538461538461542</v>
      </c>
    </row>
    <row r="52" spans="1:16" x14ac:dyDescent="0.25">
      <c r="A52" s="79" t="s">
        <v>105</v>
      </c>
      <c r="B52" s="79" t="s">
        <v>103</v>
      </c>
      <c r="C52" s="79"/>
      <c r="D52" s="79"/>
      <c r="E52" s="79"/>
      <c r="F52" s="79"/>
      <c r="H52" s="79" t="s">
        <v>109</v>
      </c>
      <c r="I52" s="79" t="s">
        <v>103</v>
      </c>
      <c r="J52" s="79"/>
      <c r="M52" s="79" t="s">
        <v>116</v>
      </c>
      <c r="N52" s="79" t="s">
        <v>103</v>
      </c>
      <c r="O52" s="79"/>
      <c r="P52" s="79"/>
    </row>
    <row r="53" spans="1:16" x14ac:dyDescent="0.25">
      <c r="A53" s="79" t="s">
        <v>83</v>
      </c>
      <c r="B53" s="79" t="s">
        <v>6</v>
      </c>
      <c r="C53" s="79" t="s">
        <v>5</v>
      </c>
      <c r="D53" s="79" t="s">
        <v>104</v>
      </c>
      <c r="E53" s="79" t="s">
        <v>86</v>
      </c>
      <c r="F53" s="79" t="s">
        <v>87</v>
      </c>
      <c r="H53" s="79" t="s">
        <v>83</v>
      </c>
      <c r="I53" s="79" t="s">
        <v>5</v>
      </c>
      <c r="J53" s="79" t="s">
        <v>104</v>
      </c>
      <c r="M53" s="79" t="s">
        <v>83</v>
      </c>
      <c r="N53" s="79" t="s">
        <v>5</v>
      </c>
      <c r="O53" s="79" t="s">
        <v>104</v>
      </c>
      <c r="P53" s="79" t="s">
        <v>6</v>
      </c>
    </row>
    <row r="54" spans="1:16" x14ac:dyDescent="0.25">
      <c r="A54" s="79" t="s">
        <v>3</v>
      </c>
      <c r="B54" s="79">
        <v>0.33333333333333331</v>
      </c>
      <c r="C54" s="79">
        <v>0.33333333333333331</v>
      </c>
      <c r="D54" s="79">
        <v>0.33333333333333331</v>
      </c>
      <c r="E54" s="79">
        <v>0</v>
      </c>
      <c r="F54" s="79">
        <v>1</v>
      </c>
      <c r="H54" s="79" t="s">
        <v>3</v>
      </c>
      <c r="I54" s="79">
        <v>0.33333333333333331</v>
      </c>
      <c r="J54" s="79">
        <v>0.66666666666666663</v>
      </c>
      <c r="M54" s="79" t="s">
        <v>3</v>
      </c>
      <c r="N54" s="79">
        <v>0.66666666666666663</v>
      </c>
      <c r="O54" s="79">
        <v>0</v>
      </c>
      <c r="P54" s="79">
        <v>0.33333333333333331</v>
      </c>
    </row>
    <row r="55" spans="1:16" x14ac:dyDescent="0.25">
      <c r="A55" s="79" t="s">
        <v>0</v>
      </c>
      <c r="B55" s="79">
        <v>0.1111111111111111</v>
      </c>
      <c r="C55" s="79">
        <v>0.55555555555555558</v>
      </c>
      <c r="D55" s="79">
        <v>0.33333333333333331</v>
      </c>
      <c r="E55" s="79">
        <v>0</v>
      </c>
      <c r="F55" s="79">
        <v>1</v>
      </c>
      <c r="H55" s="79" t="s">
        <v>0</v>
      </c>
      <c r="I55" s="79">
        <v>0.22222222222222221</v>
      </c>
      <c r="J55" s="79">
        <v>0.77777777777777779</v>
      </c>
      <c r="M55" s="79" t="s">
        <v>0</v>
      </c>
      <c r="N55" s="79">
        <v>0.33333333333333331</v>
      </c>
      <c r="O55" s="79">
        <v>0.55555555555555558</v>
      </c>
      <c r="P55" s="79">
        <v>0.1111111111111111</v>
      </c>
    </row>
    <row r="56" spans="1:16" x14ac:dyDescent="0.25">
      <c r="A56" s="79" t="s">
        <v>17</v>
      </c>
      <c r="B56" s="79">
        <v>0</v>
      </c>
      <c r="C56" s="79">
        <v>0.7142857142857143</v>
      </c>
      <c r="D56" s="79">
        <v>0.2857142857142857</v>
      </c>
      <c r="E56" s="79">
        <v>0</v>
      </c>
      <c r="F56" s="79">
        <v>1</v>
      </c>
      <c r="H56" s="79" t="s">
        <v>17</v>
      </c>
      <c r="I56" s="79">
        <v>0.2857142857142857</v>
      </c>
      <c r="J56" s="79">
        <v>0.7142857142857143</v>
      </c>
      <c r="M56" s="79" t="s">
        <v>17</v>
      </c>
      <c r="N56" s="79">
        <v>0.2857142857142857</v>
      </c>
      <c r="O56" s="79">
        <v>0.7142857142857143</v>
      </c>
      <c r="P56" s="79">
        <v>0</v>
      </c>
    </row>
    <row r="57" spans="1:16" x14ac:dyDescent="0.25">
      <c r="A57" s="79" t="s">
        <v>1</v>
      </c>
      <c r="B57" s="79">
        <v>0</v>
      </c>
      <c r="C57" s="79">
        <v>0.75</v>
      </c>
      <c r="D57" s="79">
        <v>0.25</v>
      </c>
      <c r="E57" s="79">
        <v>0</v>
      </c>
      <c r="F57" s="79">
        <v>1</v>
      </c>
      <c r="H57" s="79" t="s">
        <v>1</v>
      </c>
      <c r="I57" s="79">
        <v>0.25</v>
      </c>
      <c r="J57" s="79">
        <v>0.75</v>
      </c>
      <c r="M57" s="79" t="s">
        <v>1</v>
      </c>
      <c r="N57" s="79">
        <v>0.5</v>
      </c>
      <c r="O57" s="79">
        <v>0.5</v>
      </c>
      <c r="P57" s="79">
        <v>0</v>
      </c>
    </row>
    <row r="58" spans="1:16" x14ac:dyDescent="0.25">
      <c r="A58" s="79" t="s">
        <v>2</v>
      </c>
      <c r="B58" s="79">
        <v>0</v>
      </c>
      <c r="C58" s="79">
        <v>0.66666666666666663</v>
      </c>
      <c r="D58" s="79">
        <v>0.33333333333333331</v>
      </c>
      <c r="E58" s="79">
        <v>0</v>
      </c>
      <c r="F58" s="79">
        <v>1</v>
      </c>
      <c r="H58" s="79" t="s">
        <v>2</v>
      </c>
      <c r="I58" s="79">
        <v>0.33333333333333331</v>
      </c>
      <c r="J58" s="79">
        <v>0.66666666666666663</v>
      </c>
      <c r="M58" s="79" t="s">
        <v>2</v>
      </c>
      <c r="N58" s="79">
        <v>0.33333333333333331</v>
      </c>
      <c r="O58" s="79">
        <v>0.33333333333333331</v>
      </c>
      <c r="P58" s="79">
        <v>0.33333333333333331</v>
      </c>
    </row>
    <row r="59" spans="1:16" x14ac:dyDescent="0.25">
      <c r="A59" s="79" t="s">
        <v>86</v>
      </c>
      <c r="B59" s="79" t="e">
        <v>#DIV/0!</v>
      </c>
      <c r="C59" s="79" t="e">
        <v>#DIV/0!</v>
      </c>
      <c r="D59" s="79" t="e">
        <v>#DIV/0!</v>
      </c>
      <c r="E59" s="79" t="e">
        <v>#DIV/0!</v>
      </c>
      <c r="F59" s="79" t="e">
        <v>#DIV/0!</v>
      </c>
      <c r="H59" s="79" t="s">
        <v>86</v>
      </c>
      <c r="I59" s="79" t="e">
        <v>#DIV/0!</v>
      </c>
      <c r="J59" s="79" t="e">
        <v>#DIV/0!</v>
      </c>
      <c r="M59" s="79" t="s">
        <v>86</v>
      </c>
      <c r="N59" s="79" t="e">
        <v>#DIV/0!</v>
      </c>
      <c r="O59" s="79" t="e">
        <v>#DIV/0!</v>
      </c>
      <c r="P59" s="79" t="e">
        <v>#DIV/0!</v>
      </c>
    </row>
    <row r="60" spans="1:16" x14ac:dyDescent="0.25">
      <c r="A60" s="79" t="s">
        <v>87</v>
      </c>
      <c r="B60" s="69">
        <v>7.6923076923076927E-2</v>
      </c>
      <c r="C60" s="69">
        <v>0.61538461538461542</v>
      </c>
      <c r="D60" s="69">
        <v>0.30769230769230771</v>
      </c>
      <c r="E60" s="79">
        <v>0</v>
      </c>
      <c r="F60" s="79">
        <v>1</v>
      </c>
      <c r="H60" s="79" t="s">
        <v>87</v>
      </c>
      <c r="I60" s="69">
        <v>0.26923076923076922</v>
      </c>
      <c r="J60" s="69">
        <v>0.73076923076923073</v>
      </c>
      <c r="M60" s="79" t="s">
        <v>87</v>
      </c>
      <c r="N60" s="69">
        <v>0.38461538461538464</v>
      </c>
      <c r="O60" s="69">
        <v>0.5</v>
      </c>
      <c r="P60" s="69">
        <v>0.11538461538461539</v>
      </c>
    </row>
    <row r="64" spans="1:16" x14ac:dyDescent="0.25">
      <c r="A64" s="118"/>
    </row>
  </sheetData>
  <mergeCells count="3">
    <mergeCell ref="A1:N1"/>
    <mergeCell ref="A14:E29"/>
    <mergeCell ref="G30:I30"/>
  </mergeCells>
  <pageMargins left="0.511811024" right="0.511811024" top="0.78740157499999996" bottom="0.78740157499999996" header="0.31496062000000002" footer="0.31496062000000002"/>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V43"/>
  <sheetViews>
    <sheetView zoomScaleNormal="100" zoomScaleSheetLayoutView="85" workbookViewId="0">
      <selection activeCell="C29" sqref="C29"/>
    </sheetView>
  </sheetViews>
  <sheetFormatPr defaultRowHeight="15" x14ac:dyDescent="0.25"/>
  <cols>
    <col min="1" max="1" width="18.42578125" customWidth="1"/>
    <col min="2" max="9" width="15.7109375" customWidth="1"/>
    <col min="10" max="10" width="11.7109375" customWidth="1"/>
    <col min="11" max="11" width="8.28515625" customWidth="1"/>
    <col min="12" max="13" width="10.85546875" customWidth="1"/>
  </cols>
  <sheetData>
    <row r="1" spans="1:22" x14ac:dyDescent="0.25">
      <c r="A1" s="158" t="s">
        <v>153</v>
      </c>
      <c r="B1" s="158"/>
      <c r="C1" s="158"/>
      <c r="D1" s="158"/>
      <c r="E1" s="158"/>
      <c r="F1" s="158"/>
      <c r="G1" s="158"/>
      <c r="H1" s="158"/>
      <c r="I1" s="158"/>
      <c r="J1" s="158"/>
      <c r="K1" s="158"/>
      <c r="L1" s="158"/>
      <c r="M1" s="158"/>
      <c r="N1" s="158"/>
      <c r="O1" s="158"/>
      <c r="P1" s="158"/>
      <c r="Q1" s="158"/>
      <c r="R1" s="158"/>
      <c r="S1" s="158"/>
      <c r="T1" s="158"/>
      <c r="U1" s="158"/>
      <c r="V1" s="158"/>
    </row>
    <row r="3" spans="1:22" x14ac:dyDescent="0.25">
      <c r="A3" s="53"/>
      <c r="B3" s="53"/>
      <c r="C3" s="53"/>
      <c r="D3" s="53"/>
      <c r="E3" s="53"/>
      <c r="F3" s="53"/>
      <c r="G3" s="53"/>
      <c r="H3" s="53"/>
      <c r="I3" s="53"/>
      <c r="J3" s="53"/>
      <c r="K3" s="53"/>
      <c r="L3" s="53"/>
    </row>
    <row r="4" spans="1:22" ht="30" x14ac:dyDescent="0.25">
      <c r="A4" s="53"/>
      <c r="B4" s="116" t="s">
        <v>182</v>
      </c>
      <c r="C4" s="116" t="s">
        <v>180</v>
      </c>
      <c r="D4" s="116" t="s">
        <v>181</v>
      </c>
      <c r="E4" s="53"/>
      <c r="F4" s="53"/>
      <c r="G4" s="53"/>
      <c r="H4" s="53"/>
      <c r="I4" s="53"/>
      <c r="J4" s="53"/>
      <c r="K4" s="53"/>
      <c r="L4" s="53"/>
    </row>
    <row r="5" spans="1:22" x14ac:dyDescent="0.25">
      <c r="A5" s="53"/>
      <c r="B5" s="116" t="s">
        <v>154</v>
      </c>
      <c r="C5" s="116">
        <v>2015</v>
      </c>
      <c r="D5" s="116"/>
      <c r="E5" s="53"/>
      <c r="F5" s="53"/>
      <c r="G5" s="53"/>
      <c r="H5" s="53"/>
      <c r="I5" s="53"/>
      <c r="J5" s="53"/>
      <c r="K5" s="53"/>
      <c r="L5" s="53"/>
    </row>
    <row r="6" spans="1:22" x14ac:dyDescent="0.25">
      <c r="A6" s="53"/>
      <c r="B6" s="116" t="s">
        <v>155</v>
      </c>
      <c r="C6" s="116">
        <v>2011</v>
      </c>
      <c r="D6" s="116"/>
      <c r="E6" s="53"/>
      <c r="F6" s="53"/>
      <c r="G6" s="53"/>
      <c r="H6" s="53"/>
      <c r="I6" s="53"/>
      <c r="J6" s="53"/>
      <c r="K6" s="53"/>
      <c r="L6" s="53"/>
    </row>
    <row r="7" spans="1:22" x14ac:dyDescent="0.25">
      <c r="A7" s="53"/>
      <c r="B7" s="116" t="s">
        <v>156</v>
      </c>
      <c r="C7" s="116">
        <v>2016</v>
      </c>
      <c r="D7" s="116"/>
      <c r="E7" s="53"/>
      <c r="F7" s="53"/>
      <c r="G7" s="53"/>
      <c r="H7" s="53"/>
      <c r="I7" s="53"/>
      <c r="J7" s="53"/>
      <c r="K7" s="53"/>
      <c r="L7" s="53"/>
    </row>
    <row r="8" spans="1:22" x14ac:dyDescent="0.25">
      <c r="A8" s="53"/>
      <c r="B8" s="116" t="s">
        <v>157</v>
      </c>
      <c r="C8" s="116">
        <v>2012</v>
      </c>
      <c r="D8" s="116"/>
      <c r="E8" s="53"/>
      <c r="F8" s="53"/>
      <c r="G8" s="53"/>
      <c r="H8" s="53"/>
      <c r="I8" s="53"/>
      <c r="J8" s="53"/>
      <c r="K8" s="53"/>
      <c r="L8" s="53"/>
    </row>
    <row r="9" spans="1:22" x14ac:dyDescent="0.25">
      <c r="A9" s="53"/>
      <c r="B9" s="116" t="s">
        <v>158</v>
      </c>
      <c r="C9" s="116">
        <v>2001</v>
      </c>
      <c r="D9" s="116"/>
      <c r="E9" s="53"/>
      <c r="F9" s="53"/>
      <c r="G9" s="53"/>
      <c r="H9" s="53"/>
      <c r="I9" s="53"/>
      <c r="J9" s="53"/>
      <c r="K9" s="53"/>
      <c r="L9" s="53"/>
    </row>
    <row r="10" spans="1:22" x14ac:dyDescent="0.25">
      <c r="A10" s="53"/>
      <c r="B10" s="116" t="s">
        <v>159</v>
      </c>
      <c r="C10" s="116">
        <v>2017</v>
      </c>
      <c r="D10" s="116"/>
      <c r="E10" s="53"/>
      <c r="F10" s="53"/>
      <c r="G10" s="53"/>
      <c r="H10" s="53"/>
      <c r="I10" s="53"/>
      <c r="J10" s="53"/>
      <c r="K10" s="53"/>
      <c r="L10" s="53"/>
    </row>
    <row r="11" spans="1:22" x14ac:dyDescent="0.25">
      <c r="A11" s="53"/>
      <c r="B11" s="116" t="s">
        <v>160</v>
      </c>
      <c r="C11" s="116"/>
      <c r="D11" s="116" t="s">
        <v>183</v>
      </c>
      <c r="E11" s="53"/>
      <c r="F11" s="53"/>
      <c r="G11" s="53"/>
      <c r="H11" s="53"/>
      <c r="I11" s="53"/>
      <c r="J11" s="53"/>
      <c r="K11" s="53"/>
      <c r="L11" s="53"/>
    </row>
    <row r="12" spans="1:22" x14ac:dyDescent="0.25">
      <c r="A12" s="53"/>
      <c r="B12" s="116" t="s">
        <v>161</v>
      </c>
      <c r="C12" s="116">
        <v>2007</v>
      </c>
      <c r="D12" s="116"/>
      <c r="E12" s="53"/>
      <c r="F12" s="53"/>
      <c r="G12" s="53"/>
      <c r="H12" s="53"/>
      <c r="I12" s="53"/>
      <c r="J12" s="53"/>
      <c r="K12" s="53"/>
      <c r="L12" s="53"/>
    </row>
    <row r="13" spans="1:22" x14ac:dyDescent="0.25">
      <c r="A13" s="53"/>
      <c r="B13" s="116" t="s">
        <v>162</v>
      </c>
      <c r="C13" s="116"/>
      <c r="D13" s="116" t="s">
        <v>183</v>
      </c>
      <c r="E13" s="53"/>
      <c r="F13" s="53"/>
      <c r="G13" s="53"/>
      <c r="H13" s="53"/>
      <c r="I13" s="53"/>
      <c r="J13" s="53"/>
      <c r="K13" s="53"/>
      <c r="L13" s="53"/>
    </row>
    <row r="14" spans="1:22" x14ac:dyDescent="0.25">
      <c r="A14" s="53"/>
      <c r="B14" s="116" t="s">
        <v>163</v>
      </c>
      <c r="C14" s="116">
        <v>2013</v>
      </c>
      <c r="D14" s="116"/>
      <c r="E14" s="53"/>
      <c r="F14" s="53"/>
      <c r="G14" s="53"/>
      <c r="H14" s="53"/>
      <c r="I14" s="53"/>
      <c r="J14" s="53"/>
      <c r="K14" s="53"/>
      <c r="L14" s="53"/>
    </row>
    <row r="15" spans="1:22" x14ac:dyDescent="0.25">
      <c r="A15" s="53"/>
      <c r="B15" s="116" t="s">
        <v>164</v>
      </c>
      <c r="C15" s="116">
        <v>2016</v>
      </c>
      <c r="D15" s="116"/>
      <c r="E15" s="53"/>
      <c r="F15" s="53"/>
      <c r="G15" s="53"/>
      <c r="H15" s="53"/>
      <c r="I15" s="53"/>
      <c r="J15" s="53"/>
      <c r="K15" s="53"/>
      <c r="L15" s="53"/>
    </row>
    <row r="16" spans="1:22" x14ac:dyDescent="0.25">
      <c r="A16" s="53"/>
      <c r="B16" s="116" t="s">
        <v>165</v>
      </c>
      <c r="C16" s="116"/>
      <c r="D16" s="116" t="s">
        <v>183</v>
      </c>
      <c r="E16" s="53"/>
      <c r="F16" s="53"/>
      <c r="G16" s="53"/>
      <c r="H16" s="53"/>
      <c r="I16" s="53"/>
      <c r="J16" s="53"/>
      <c r="K16" s="53"/>
      <c r="L16" s="53"/>
    </row>
    <row r="17" spans="1:12" x14ac:dyDescent="0.25">
      <c r="A17" s="53"/>
      <c r="B17" s="116" t="s">
        <v>166</v>
      </c>
      <c r="C17" s="116">
        <v>2016</v>
      </c>
      <c r="D17" s="116"/>
      <c r="E17" s="53"/>
      <c r="F17" s="53"/>
      <c r="G17" s="53"/>
      <c r="H17" s="53"/>
      <c r="I17" s="53"/>
      <c r="J17" s="53"/>
      <c r="K17" s="53"/>
      <c r="L17" s="53"/>
    </row>
    <row r="18" spans="1:12" x14ac:dyDescent="0.25">
      <c r="A18" s="53"/>
      <c r="B18" s="116" t="s">
        <v>167</v>
      </c>
      <c r="C18" s="116">
        <v>2015</v>
      </c>
      <c r="D18" s="116"/>
      <c r="E18" s="53"/>
      <c r="F18" s="53"/>
      <c r="G18" s="53"/>
      <c r="H18" s="53"/>
      <c r="I18" s="53"/>
      <c r="J18" s="53"/>
      <c r="K18" s="53"/>
      <c r="L18" s="53"/>
    </row>
    <row r="19" spans="1:12" x14ac:dyDescent="0.25">
      <c r="A19" s="53"/>
      <c r="B19" s="116" t="s">
        <v>168</v>
      </c>
      <c r="C19" s="116">
        <v>2015</v>
      </c>
      <c r="D19" s="116"/>
      <c r="E19" s="53"/>
      <c r="F19" s="53"/>
      <c r="G19" s="53"/>
      <c r="H19" s="53"/>
      <c r="I19" s="53"/>
      <c r="J19" s="53"/>
      <c r="K19" s="53"/>
      <c r="L19" s="53"/>
    </row>
    <row r="20" spans="1:12" x14ac:dyDescent="0.25">
      <c r="A20" s="53"/>
      <c r="B20" s="116" t="s">
        <v>169</v>
      </c>
      <c r="C20" s="116">
        <v>2012</v>
      </c>
      <c r="D20" s="116"/>
      <c r="E20" s="53"/>
      <c r="F20" s="53"/>
      <c r="G20" s="53"/>
      <c r="H20" s="53"/>
      <c r="I20" s="53"/>
      <c r="J20" s="53"/>
      <c r="K20" s="53"/>
      <c r="L20" s="53"/>
    </row>
    <row r="21" spans="1:12" x14ac:dyDescent="0.25">
      <c r="A21" s="53"/>
      <c r="B21" s="116" t="s">
        <v>170</v>
      </c>
      <c r="C21" s="116">
        <v>2016</v>
      </c>
      <c r="D21" s="116"/>
      <c r="E21" s="53"/>
      <c r="F21" s="53"/>
      <c r="G21" s="53"/>
      <c r="H21" s="53"/>
      <c r="I21" s="53"/>
      <c r="J21" s="53"/>
      <c r="K21" s="53"/>
      <c r="L21" s="53"/>
    </row>
    <row r="22" spans="1:12" x14ac:dyDescent="0.25">
      <c r="A22" s="53"/>
      <c r="B22" s="116" t="s">
        <v>171</v>
      </c>
      <c r="C22" s="116">
        <v>2016</v>
      </c>
      <c r="D22" s="116"/>
      <c r="E22" s="53"/>
      <c r="F22" s="53"/>
      <c r="G22" s="53"/>
      <c r="H22" s="53"/>
      <c r="I22" s="53"/>
      <c r="J22" s="53"/>
      <c r="K22" s="53"/>
      <c r="L22" s="53"/>
    </row>
    <row r="23" spans="1:12" x14ac:dyDescent="0.25">
      <c r="A23" s="53"/>
      <c r="B23" s="116" t="s">
        <v>172</v>
      </c>
      <c r="C23" s="116">
        <v>2010</v>
      </c>
      <c r="D23" s="116"/>
      <c r="E23" s="53"/>
      <c r="F23" s="53"/>
      <c r="G23" s="53"/>
      <c r="H23" s="53"/>
      <c r="I23" s="53"/>
      <c r="J23" s="53"/>
      <c r="K23" s="53"/>
      <c r="L23" s="53"/>
    </row>
    <row r="24" spans="1:12" x14ac:dyDescent="0.25">
      <c r="A24" s="53"/>
      <c r="B24" s="116" t="s">
        <v>173</v>
      </c>
      <c r="C24" s="116">
        <v>2017</v>
      </c>
      <c r="D24" s="116"/>
      <c r="E24" s="53"/>
      <c r="F24" s="53"/>
      <c r="G24" s="53"/>
      <c r="H24" s="53"/>
      <c r="I24" s="53"/>
      <c r="J24" s="53"/>
      <c r="K24" s="53"/>
      <c r="L24" s="53"/>
    </row>
    <row r="25" spans="1:12" x14ac:dyDescent="0.25">
      <c r="B25" s="134" t="s">
        <v>174</v>
      </c>
      <c r="C25" s="116">
        <v>2017</v>
      </c>
      <c r="D25" s="135"/>
      <c r="E25" s="8"/>
      <c r="F25" s="8"/>
      <c r="G25" s="8"/>
      <c r="H25" s="8"/>
      <c r="I25" s="8"/>
      <c r="J25" s="8"/>
      <c r="K25" s="8"/>
      <c r="L25" s="8"/>
    </row>
    <row r="26" spans="1:12" x14ac:dyDescent="0.25">
      <c r="B26" s="134" t="s">
        <v>175</v>
      </c>
      <c r="C26" s="116">
        <v>2007</v>
      </c>
      <c r="D26" s="135"/>
      <c r="E26" s="8"/>
      <c r="F26" s="8"/>
      <c r="G26" s="8"/>
      <c r="H26" s="8"/>
      <c r="I26" s="8"/>
      <c r="J26" s="8"/>
      <c r="K26" s="8"/>
      <c r="L26" s="8"/>
    </row>
    <row r="27" spans="1:12" x14ac:dyDescent="0.25">
      <c r="B27" s="134" t="s">
        <v>176</v>
      </c>
      <c r="C27" s="116">
        <v>2017</v>
      </c>
      <c r="D27" s="135"/>
      <c r="E27" s="8"/>
      <c r="F27" s="8"/>
      <c r="G27" s="8"/>
      <c r="H27" s="8"/>
      <c r="I27" s="8"/>
      <c r="J27" s="8"/>
      <c r="K27" s="8"/>
      <c r="L27" s="8"/>
    </row>
    <row r="28" spans="1:12" x14ac:dyDescent="0.25">
      <c r="B28" s="134" t="s">
        <v>177</v>
      </c>
      <c r="C28" s="116">
        <v>2015</v>
      </c>
      <c r="D28" s="135"/>
      <c r="E28" s="8"/>
      <c r="F28" s="8"/>
      <c r="G28" s="8"/>
      <c r="H28" s="8"/>
      <c r="I28" s="8"/>
      <c r="J28" s="8"/>
      <c r="K28" s="8"/>
      <c r="L28" s="8"/>
    </row>
    <row r="29" spans="1:12" x14ac:dyDescent="0.25">
      <c r="B29" s="134" t="s">
        <v>178</v>
      </c>
      <c r="C29" s="116">
        <v>2016</v>
      </c>
      <c r="D29" s="135"/>
      <c r="E29" s="8"/>
      <c r="F29" s="8"/>
      <c r="G29" s="8"/>
      <c r="H29" s="8"/>
      <c r="I29" s="8"/>
      <c r="J29" s="8"/>
      <c r="K29" s="8"/>
      <c r="L29" s="8"/>
    </row>
    <row r="30" spans="1:12" x14ac:dyDescent="0.25">
      <c r="B30" s="134" t="s">
        <v>179</v>
      </c>
      <c r="C30" s="116">
        <v>2017</v>
      </c>
      <c r="D30" s="135"/>
      <c r="E30" s="8"/>
      <c r="F30" s="8"/>
      <c r="G30" s="8"/>
      <c r="H30" s="8"/>
      <c r="I30" s="8"/>
      <c r="J30" s="8"/>
      <c r="K30" s="8"/>
      <c r="L30" s="8"/>
    </row>
    <row r="31" spans="1:12" x14ac:dyDescent="0.25">
      <c r="B31" s="156" t="s">
        <v>4</v>
      </c>
      <c r="C31" s="156"/>
      <c r="D31" s="156"/>
      <c r="E31" s="8"/>
      <c r="F31" s="8"/>
      <c r="G31" s="8"/>
      <c r="H31" s="8"/>
      <c r="I31" s="8"/>
      <c r="J31" s="8"/>
      <c r="K31" s="8"/>
      <c r="L31" s="8"/>
    </row>
    <row r="32" spans="1:12" x14ac:dyDescent="0.25">
      <c r="A32" s="77" t="s">
        <v>63</v>
      </c>
      <c r="C32" s="8"/>
      <c r="D32" s="8"/>
      <c r="E32" s="8"/>
      <c r="F32" s="8"/>
      <c r="G32" s="8"/>
      <c r="H32" s="8"/>
      <c r="I32" s="8"/>
      <c r="J32" s="8"/>
      <c r="K32" s="8"/>
      <c r="L32" s="8"/>
    </row>
    <row r="33" spans="1:1" ht="14.25" customHeight="1" x14ac:dyDescent="0.25"/>
    <row r="43" spans="1:1" x14ac:dyDescent="0.25">
      <c r="A43" s="118"/>
    </row>
  </sheetData>
  <mergeCells count="2">
    <mergeCell ref="A1:V1"/>
    <mergeCell ref="B31:D31"/>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S64"/>
  <sheetViews>
    <sheetView workbookViewId="0">
      <selection activeCell="A24" sqref="A24:D35"/>
    </sheetView>
  </sheetViews>
  <sheetFormatPr defaultRowHeight="15" x14ac:dyDescent="0.25"/>
  <cols>
    <col min="2" max="2" width="25.140625" bestFit="1" customWidth="1"/>
    <col min="3" max="3" width="32.5703125" customWidth="1"/>
    <col min="4" max="4" width="35.140625" customWidth="1"/>
    <col min="7" max="7" width="11.28515625" customWidth="1"/>
    <col min="8" max="8" width="8" customWidth="1"/>
    <col min="9" max="9" width="12" customWidth="1"/>
  </cols>
  <sheetData>
    <row r="1" spans="1:19" x14ac:dyDescent="0.25">
      <c r="A1" s="158" t="s">
        <v>82</v>
      </c>
      <c r="B1" s="158"/>
      <c r="C1" s="158"/>
      <c r="D1" s="158"/>
      <c r="E1" s="158"/>
      <c r="F1" s="158"/>
      <c r="G1" s="158"/>
      <c r="H1" s="158"/>
      <c r="I1" s="158"/>
      <c r="J1" s="158"/>
      <c r="K1" s="158"/>
      <c r="L1" s="158"/>
      <c r="M1" s="158"/>
      <c r="N1" s="158"/>
      <c r="O1" s="158"/>
      <c r="P1" s="158"/>
      <c r="Q1" s="158"/>
      <c r="R1" s="158"/>
      <c r="S1" s="158"/>
    </row>
    <row r="3" spans="1:19" ht="30" x14ac:dyDescent="0.25">
      <c r="A3" s="21"/>
      <c r="B3" s="20" t="s">
        <v>43</v>
      </c>
      <c r="C3" s="20" t="s">
        <v>44</v>
      </c>
      <c r="D3" s="20" t="s">
        <v>46</v>
      </c>
    </row>
    <row r="4" spans="1:19" x14ac:dyDescent="0.25">
      <c r="A4" s="44" t="s">
        <v>45</v>
      </c>
      <c r="B4" s="24">
        <f>E45</f>
        <v>5</v>
      </c>
      <c r="C4" s="21">
        <f>B54</f>
        <v>1</v>
      </c>
      <c r="D4" s="24">
        <f>B64</f>
        <v>1</v>
      </c>
    </row>
    <row r="5" spans="1:19" x14ac:dyDescent="0.25">
      <c r="A5" s="44">
        <v>2012</v>
      </c>
      <c r="B5" s="24">
        <f>F44</f>
        <v>2</v>
      </c>
      <c r="C5" s="21">
        <f>C54</f>
        <v>1</v>
      </c>
      <c r="D5" s="24">
        <f>C64</f>
        <v>4</v>
      </c>
    </row>
    <row r="6" spans="1:19" x14ac:dyDescent="0.25">
      <c r="A6" s="44">
        <v>2013</v>
      </c>
      <c r="B6" s="24">
        <f>G44</f>
        <v>1</v>
      </c>
      <c r="C6" s="21">
        <f>D54</f>
        <v>1</v>
      </c>
      <c r="D6" s="24">
        <v>0</v>
      </c>
    </row>
    <row r="7" spans="1:19" x14ac:dyDescent="0.25">
      <c r="A7" s="44">
        <v>2014</v>
      </c>
      <c r="B7" s="24">
        <v>0</v>
      </c>
      <c r="C7" s="21">
        <v>0</v>
      </c>
      <c r="D7" s="21">
        <f>D64</f>
        <v>1</v>
      </c>
    </row>
    <row r="8" spans="1:19" x14ac:dyDescent="0.25">
      <c r="A8" s="44">
        <v>2015</v>
      </c>
      <c r="B8" s="24">
        <f>H44</f>
        <v>4</v>
      </c>
      <c r="C8" s="21">
        <f>E54</f>
        <v>1</v>
      </c>
      <c r="D8" s="24">
        <f>E64</f>
        <v>1</v>
      </c>
    </row>
    <row r="9" spans="1:19" x14ac:dyDescent="0.25">
      <c r="A9" s="44">
        <v>2016</v>
      </c>
      <c r="B9" s="24">
        <f>I44</f>
        <v>6</v>
      </c>
      <c r="C9" s="21">
        <f>F54</f>
        <v>1</v>
      </c>
      <c r="D9" s="24">
        <f>F64</f>
        <v>6</v>
      </c>
    </row>
    <row r="10" spans="1:19" x14ac:dyDescent="0.25">
      <c r="A10" s="44">
        <v>2017</v>
      </c>
      <c r="B10" s="24">
        <f>J44</f>
        <v>5</v>
      </c>
      <c r="C10" s="21">
        <f>G54</f>
        <v>1</v>
      </c>
      <c r="D10" s="24">
        <f>G64</f>
        <v>7</v>
      </c>
    </row>
    <row r="11" spans="1:19" x14ac:dyDescent="0.25">
      <c r="A11" s="45"/>
      <c r="B11" s="5">
        <f>SUM(B4:B10)</f>
        <v>23</v>
      </c>
      <c r="C11">
        <f>SUM(C4:C10)</f>
        <v>6</v>
      </c>
      <c r="D11" s="5">
        <f>SUM(D4:D10)</f>
        <v>20</v>
      </c>
    </row>
    <row r="12" spans="1:19" x14ac:dyDescent="0.25">
      <c r="B12" s="1">
        <f>B11/23</f>
        <v>1</v>
      </c>
      <c r="C12" s="1">
        <f>C11/6</f>
        <v>1</v>
      </c>
      <c r="D12" s="1">
        <f>D11/20</f>
        <v>1</v>
      </c>
    </row>
    <row r="13" spans="1:19" x14ac:dyDescent="0.25">
      <c r="B13" s="1"/>
      <c r="C13" s="1"/>
      <c r="D13" s="1"/>
    </row>
    <row r="14" spans="1:19" ht="30" x14ac:dyDescent="0.25">
      <c r="A14" s="32"/>
      <c r="B14" s="32" t="s">
        <v>43</v>
      </c>
      <c r="C14" s="28" t="s">
        <v>44</v>
      </c>
      <c r="D14" s="28" t="s">
        <v>46</v>
      </c>
    </row>
    <row r="15" spans="1:19" x14ac:dyDescent="0.25">
      <c r="A15" s="60" t="s">
        <v>45</v>
      </c>
      <c r="B15" s="19">
        <f>B4/$B$11</f>
        <v>0.21739130434782608</v>
      </c>
      <c r="C15" s="19">
        <f>C4/$C$11</f>
        <v>0.16666666666666666</v>
      </c>
      <c r="D15" s="19">
        <f>D4/$D$11</f>
        <v>0.05</v>
      </c>
    </row>
    <row r="16" spans="1:19" x14ac:dyDescent="0.25">
      <c r="A16" s="60">
        <v>2012</v>
      </c>
      <c r="B16" s="19">
        <f t="shared" ref="B16:B20" si="0">B5/$B$11</f>
        <v>8.6956521739130432E-2</v>
      </c>
      <c r="C16" s="19">
        <f t="shared" ref="C16:C21" si="1">C5/$C$11</f>
        <v>0.16666666666666666</v>
      </c>
      <c r="D16" s="19">
        <f t="shared" ref="D16:D21" si="2">D5/$D$11</f>
        <v>0.2</v>
      </c>
    </row>
    <row r="17" spans="1:4" x14ac:dyDescent="0.25">
      <c r="A17" s="60">
        <v>2013</v>
      </c>
      <c r="B17" s="19">
        <f t="shared" si="0"/>
        <v>4.3478260869565216E-2</v>
      </c>
      <c r="C17" s="19">
        <f t="shared" si="1"/>
        <v>0.16666666666666666</v>
      </c>
      <c r="D17" s="19">
        <f t="shared" si="2"/>
        <v>0</v>
      </c>
    </row>
    <row r="18" spans="1:4" x14ac:dyDescent="0.25">
      <c r="A18" s="60">
        <v>2014</v>
      </c>
      <c r="B18" s="19">
        <f t="shared" si="0"/>
        <v>0</v>
      </c>
      <c r="C18" s="19">
        <f t="shared" si="1"/>
        <v>0</v>
      </c>
      <c r="D18" s="19">
        <f t="shared" si="2"/>
        <v>0.05</v>
      </c>
    </row>
    <row r="19" spans="1:4" x14ac:dyDescent="0.25">
      <c r="A19" s="60">
        <v>2015</v>
      </c>
      <c r="B19" s="19">
        <f t="shared" si="0"/>
        <v>0.17391304347826086</v>
      </c>
      <c r="C19" s="19">
        <f t="shared" si="1"/>
        <v>0.16666666666666666</v>
      </c>
      <c r="D19" s="19">
        <f t="shared" si="2"/>
        <v>0.05</v>
      </c>
    </row>
    <row r="20" spans="1:4" x14ac:dyDescent="0.25">
      <c r="A20" s="60">
        <v>2016</v>
      </c>
      <c r="B20" s="19">
        <f t="shared" si="0"/>
        <v>0.2608695652173913</v>
      </c>
      <c r="C20" s="19">
        <f t="shared" si="1"/>
        <v>0.16666666666666666</v>
      </c>
      <c r="D20" s="19">
        <f t="shared" si="2"/>
        <v>0.3</v>
      </c>
    </row>
    <row r="21" spans="1:4" x14ac:dyDescent="0.25">
      <c r="A21" s="60">
        <v>2017</v>
      </c>
      <c r="B21" s="19">
        <f>B10/$B$11</f>
        <v>0.21739130434782608</v>
      </c>
      <c r="C21" s="19">
        <f t="shared" si="1"/>
        <v>0.16666666666666666</v>
      </c>
      <c r="D21" s="19">
        <f t="shared" si="2"/>
        <v>0.35</v>
      </c>
    </row>
    <row r="22" spans="1:4" x14ac:dyDescent="0.25">
      <c r="B22" s="8">
        <f>SUM(B15:B21)</f>
        <v>0.99999999999999989</v>
      </c>
      <c r="C22" s="8">
        <f>SUM(C15:C21)</f>
        <v>0.99999999999999989</v>
      </c>
      <c r="D22" s="8">
        <f>SUM(D15:D21)</f>
        <v>0.99999999999999989</v>
      </c>
    </row>
    <row r="23" spans="1:4" x14ac:dyDescent="0.25">
      <c r="B23" s="1"/>
      <c r="C23" s="1"/>
      <c r="D23" s="1"/>
    </row>
    <row r="24" spans="1:4" x14ac:dyDescent="0.25">
      <c r="A24" s="159"/>
      <c r="B24" s="159"/>
      <c r="C24" s="159"/>
      <c r="D24" s="159"/>
    </row>
    <row r="25" spans="1:4" x14ac:dyDescent="0.25">
      <c r="A25" s="159"/>
      <c r="B25" s="159"/>
      <c r="C25" s="159"/>
      <c r="D25" s="159"/>
    </row>
    <row r="26" spans="1:4" x14ac:dyDescent="0.25">
      <c r="A26" s="159"/>
      <c r="B26" s="159"/>
      <c r="C26" s="159"/>
      <c r="D26" s="159"/>
    </row>
    <row r="27" spans="1:4" x14ac:dyDescent="0.25">
      <c r="A27" s="159"/>
      <c r="B27" s="159"/>
      <c r="C27" s="159"/>
      <c r="D27" s="159"/>
    </row>
    <row r="28" spans="1:4" x14ac:dyDescent="0.25">
      <c r="A28" s="159"/>
      <c r="B28" s="159"/>
      <c r="C28" s="159"/>
      <c r="D28" s="159"/>
    </row>
    <row r="29" spans="1:4" x14ac:dyDescent="0.25">
      <c r="A29" s="159"/>
      <c r="B29" s="159"/>
      <c r="C29" s="159"/>
      <c r="D29" s="159"/>
    </row>
    <row r="30" spans="1:4" x14ac:dyDescent="0.25">
      <c r="A30" s="159"/>
      <c r="B30" s="159"/>
      <c r="C30" s="159"/>
      <c r="D30" s="159"/>
    </row>
    <row r="31" spans="1:4" x14ac:dyDescent="0.25">
      <c r="A31" s="159"/>
      <c r="B31" s="159"/>
      <c r="C31" s="159"/>
      <c r="D31" s="159"/>
    </row>
    <row r="32" spans="1:4" x14ac:dyDescent="0.25">
      <c r="A32" s="159"/>
      <c r="B32" s="159"/>
      <c r="C32" s="159"/>
      <c r="D32" s="159"/>
    </row>
    <row r="33" spans="1:11" x14ac:dyDescent="0.25">
      <c r="A33" s="159"/>
      <c r="B33" s="159"/>
      <c r="C33" s="159"/>
      <c r="D33" s="159"/>
    </row>
    <row r="34" spans="1:11" x14ac:dyDescent="0.25">
      <c r="A34" s="159"/>
      <c r="B34" s="159"/>
      <c r="C34" s="159"/>
      <c r="D34" s="159"/>
      <c r="G34" s="156" t="s">
        <v>4</v>
      </c>
      <c r="H34" s="156"/>
      <c r="I34" s="156"/>
    </row>
    <row r="35" spans="1:11" x14ac:dyDescent="0.25">
      <c r="A35" s="159"/>
      <c r="B35" s="159"/>
      <c r="C35" s="159"/>
      <c r="D35" s="159"/>
    </row>
    <row r="36" spans="1:11" x14ac:dyDescent="0.25">
      <c r="A36" t="s">
        <v>117</v>
      </c>
      <c r="B36" s="1"/>
      <c r="C36" s="1"/>
      <c r="D36" s="1"/>
    </row>
    <row r="37" spans="1:11" x14ac:dyDescent="0.25">
      <c r="A37" s="79" t="s">
        <v>118</v>
      </c>
      <c r="B37" s="69" t="s">
        <v>103</v>
      </c>
      <c r="C37" s="69"/>
      <c r="D37" s="69"/>
      <c r="E37" s="79"/>
      <c r="F37" s="79"/>
      <c r="G37" s="79"/>
      <c r="H37" s="79"/>
      <c r="I37" s="79"/>
      <c r="J37" s="79"/>
      <c r="K37" s="79"/>
    </row>
    <row r="38" spans="1:11" x14ac:dyDescent="0.25">
      <c r="A38" s="79" t="s">
        <v>83</v>
      </c>
      <c r="B38" s="79">
        <v>2001</v>
      </c>
      <c r="C38" s="79">
        <v>2007</v>
      </c>
      <c r="D38" s="79">
        <v>2010</v>
      </c>
      <c r="E38" s="79">
        <v>2011</v>
      </c>
      <c r="F38" s="79">
        <v>2012</v>
      </c>
      <c r="G38" s="79">
        <v>2013</v>
      </c>
      <c r="H38" s="79">
        <v>2015</v>
      </c>
      <c r="I38" s="79">
        <v>2016</v>
      </c>
      <c r="J38" s="79">
        <v>2017</v>
      </c>
      <c r="K38" s="79" t="s">
        <v>87</v>
      </c>
    </row>
    <row r="39" spans="1:11" x14ac:dyDescent="0.25">
      <c r="A39" s="79" t="s">
        <v>3</v>
      </c>
      <c r="B39" s="79"/>
      <c r="C39" s="79">
        <v>1</v>
      </c>
      <c r="D39" s="79"/>
      <c r="E39" s="79"/>
      <c r="F39" s="79"/>
      <c r="G39" s="79"/>
      <c r="H39" s="79"/>
      <c r="I39" s="79">
        <v>1</v>
      </c>
      <c r="J39" s="79"/>
      <c r="K39" s="79">
        <v>2</v>
      </c>
    </row>
    <row r="40" spans="1:11" x14ac:dyDescent="0.25">
      <c r="A40" s="79" t="s">
        <v>0</v>
      </c>
      <c r="B40" s="79">
        <v>1</v>
      </c>
      <c r="C40" s="79"/>
      <c r="D40" s="79">
        <v>1</v>
      </c>
      <c r="E40" s="79">
        <v>1</v>
      </c>
      <c r="F40" s="79">
        <v>1</v>
      </c>
      <c r="G40" s="79"/>
      <c r="H40" s="79">
        <v>3</v>
      </c>
      <c r="I40" s="79"/>
      <c r="J40" s="79">
        <v>1</v>
      </c>
      <c r="K40" s="79">
        <v>8</v>
      </c>
    </row>
    <row r="41" spans="1:11" x14ac:dyDescent="0.25">
      <c r="A41" s="79" t="s">
        <v>17</v>
      </c>
      <c r="B41" s="79"/>
      <c r="C41" s="79"/>
      <c r="D41" s="79"/>
      <c r="E41" s="79"/>
      <c r="F41" s="79">
        <v>1</v>
      </c>
      <c r="G41" s="79"/>
      <c r="H41" s="79">
        <v>1</v>
      </c>
      <c r="I41" s="79">
        <v>2</v>
      </c>
      <c r="J41" s="79">
        <v>3</v>
      </c>
      <c r="K41" s="79">
        <v>7</v>
      </c>
    </row>
    <row r="42" spans="1:11" x14ac:dyDescent="0.25">
      <c r="A42" s="79" t="s">
        <v>1</v>
      </c>
      <c r="B42" s="79"/>
      <c r="C42" s="79"/>
      <c r="D42" s="79"/>
      <c r="E42" s="79"/>
      <c r="F42" s="79"/>
      <c r="G42" s="79">
        <v>1</v>
      </c>
      <c r="H42" s="79"/>
      <c r="I42" s="79">
        <v>2</v>
      </c>
      <c r="J42" s="79"/>
      <c r="K42" s="79">
        <v>3</v>
      </c>
    </row>
    <row r="43" spans="1:11" x14ac:dyDescent="0.25">
      <c r="A43" s="79" t="s">
        <v>2</v>
      </c>
      <c r="B43" s="79"/>
      <c r="C43" s="79">
        <v>1</v>
      </c>
      <c r="D43" s="79"/>
      <c r="E43" s="79"/>
      <c r="F43" s="79"/>
      <c r="G43" s="79"/>
      <c r="H43" s="79"/>
      <c r="I43" s="79">
        <v>1</v>
      </c>
      <c r="J43" s="79">
        <v>1</v>
      </c>
      <c r="K43" s="79">
        <v>3</v>
      </c>
    </row>
    <row r="44" spans="1:11" x14ac:dyDescent="0.25">
      <c r="A44" s="79" t="s">
        <v>87</v>
      </c>
      <c r="B44" s="79">
        <v>1</v>
      </c>
      <c r="C44" s="79">
        <v>2</v>
      </c>
      <c r="D44" s="79">
        <v>1</v>
      </c>
      <c r="E44" s="79">
        <v>1</v>
      </c>
      <c r="F44" s="79">
        <v>2</v>
      </c>
      <c r="G44" s="79">
        <v>1</v>
      </c>
      <c r="H44" s="79">
        <v>4</v>
      </c>
      <c r="I44" s="79">
        <v>6</v>
      </c>
      <c r="J44" s="79">
        <v>5</v>
      </c>
      <c r="K44" s="79">
        <v>23</v>
      </c>
    </row>
    <row r="45" spans="1:11" x14ac:dyDescent="0.25">
      <c r="E45">
        <f>SUM(B44:E44)</f>
        <v>5</v>
      </c>
    </row>
    <row r="46" spans="1:11" x14ac:dyDescent="0.25">
      <c r="A46" t="s">
        <v>123</v>
      </c>
    </row>
    <row r="47" spans="1:11" x14ac:dyDescent="0.25">
      <c r="A47" s="79" t="s">
        <v>124</v>
      </c>
      <c r="B47" s="79" t="s">
        <v>103</v>
      </c>
      <c r="C47" s="79"/>
      <c r="D47" s="79"/>
      <c r="E47" s="79"/>
      <c r="F47" s="79"/>
      <c r="G47" s="79"/>
      <c r="H47" s="79"/>
    </row>
    <row r="48" spans="1:11" x14ac:dyDescent="0.25">
      <c r="A48" s="79" t="s">
        <v>83</v>
      </c>
      <c r="B48" s="79">
        <v>2011</v>
      </c>
      <c r="C48" s="79">
        <v>2012</v>
      </c>
      <c r="D48" s="79">
        <v>2013</v>
      </c>
      <c r="E48" s="79">
        <v>2015</v>
      </c>
      <c r="F48" s="79">
        <v>2016</v>
      </c>
      <c r="G48" s="79">
        <v>2017</v>
      </c>
      <c r="H48" s="79" t="s">
        <v>87</v>
      </c>
    </row>
    <row r="49" spans="1:8" x14ac:dyDescent="0.25">
      <c r="A49" s="79" t="s">
        <v>3</v>
      </c>
      <c r="B49" s="79"/>
      <c r="C49" s="79"/>
      <c r="D49" s="79"/>
      <c r="E49" s="79">
        <v>1</v>
      </c>
      <c r="F49" s="79">
        <v>1</v>
      </c>
      <c r="G49" s="79"/>
      <c r="H49" s="79">
        <v>2</v>
      </c>
    </row>
    <row r="50" spans="1:8" x14ac:dyDescent="0.25">
      <c r="A50" s="79" t="s">
        <v>0</v>
      </c>
      <c r="B50" s="79"/>
      <c r="C50" s="79"/>
      <c r="D50" s="79"/>
      <c r="E50" s="79"/>
      <c r="F50" s="79"/>
      <c r="G50" s="79"/>
      <c r="H50" s="79"/>
    </row>
    <row r="51" spans="1:8" x14ac:dyDescent="0.25">
      <c r="A51" s="79" t="s">
        <v>17</v>
      </c>
      <c r="B51" s="79"/>
      <c r="C51" s="79"/>
      <c r="D51" s="79"/>
      <c r="E51" s="79"/>
      <c r="F51" s="79"/>
      <c r="G51" s="79">
        <v>1</v>
      </c>
      <c r="H51" s="79">
        <v>1</v>
      </c>
    </row>
    <row r="52" spans="1:8" x14ac:dyDescent="0.25">
      <c r="A52" s="79" t="s">
        <v>1</v>
      </c>
      <c r="B52" s="79">
        <v>1</v>
      </c>
      <c r="C52" s="79">
        <v>1</v>
      </c>
      <c r="D52" s="79"/>
      <c r="E52" s="79"/>
      <c r="F52" s="79"/>
      <c r="G52" s="79"/>
      <c r="H52" s="79">
        <v>2</v>
      </c>
    </row>
    <row r="53" spans="1:8" x14ac:dyDescent="0.25">
      <c r="A53" s="79" t="s">
        <v>2</v>
      </c>
      <c r="B53" s="79"/>
      <c r="C53" s="79"/>
      <c r="D53" s="79">
        <v>1</v>
      </c>
      <c r="E53" s="79"/>
      <c r="F53" s="79"/>
      <c r="G53" s="79"/>
      <c r="H53" s="79">
        <v>1</v>
      </c>
    </row>
    <row r="54" spans="1:8" x14ac:dyDescent="0.25">
      <c r="A54" s="79" t="s">
        <v>87</v>
      </c>
      <c r="B54" s="79">
        <v>1</v>
      </c>
      <c r="C54" s="79">
        <v>1</v>
      </c>
      <c r="D54" s="79">
        <v>1</v>
      </c>
      <c r="E54" s="79">
        <v>1</v>
      </c>
      <c r="F54" s="79">
        <v>1</v>
      </c>
      <c r="G54" s="79">
        <v>1</v>
      </c>
      <c r="H54" s="79">
        <v>6</v>
      </c>
    </row>
    <row r="56" spans="1:8" x14ac:dyDescent="0.25">
      <c r="A56" t="s">
        <v>125</v>
      </c>
    </row>
    <row r="57" spans="1:8" x14ac:dyDescent="0.25">
      <c r="A57" s="79" t="s">
        <v>126</v>
      </c>
      <c r="B57" s="79" t="s">
        <v>103</v>
      </c>
      <c r="C57" s="79"/>
      <c r="D57" s="79"/>
      <c r="E57" s="79"/>
      <c r="F57" s="79"/>
      <c r="G57" s="79"/>
      <c r="H57" s="79"/>
    </row>
    <row r="58" spans="1:8" x14ac:dyDescent="0.25">
      <c r="A58" s="79" t="s">
        <v>83</v>
      </c>
      <c r="B58" s="79">
        <v>2011</v>
      </c>
      <c r="C58" s="79">
        <v>2012</v>
      </c>
      <c r="D58" s="79">
        <v>2014</v>
      </c>
      <c r="E58" s="79">
        <v>2015</v>
      </c>
      <c r="F58" s="79">
        <v>2016</v>
      </c>
      <c r="G58" s="79">
        <v>2017</v>
      </c>
      <c r="H58" s="79" t="s">
        <v>87</v>
      </c>
    </row>
    <row r="59" spans="1:8" x14ac:dyDescent="0.25">
      <c r="A59" s="128" t="s">
        <v>3</v>
      </c>
      <c r="B59" s="79"/>
      <c r="C59" s="79"/>
      <c r="D59" s="79"/>
      <c r="E59" s="79">
        <v>1</v>
      </c>
      <c r="F59" s="79">
        <v>1</v>
      </c>
      <c r="G59" s="79">
        <v>1</v>
      </c>
      <c r="H59" s="79">
        <v>3</v>
      </c>
    </row>
    <row r="60" spans="1:8" x14ac:dyDescent="0.25">
      <c r="A60" s="79" t="s">
        <v>0</v>
      </c>
      <c r="B60" s="79">
        <v>1</v>
      </c>
      <c r="C60" s="79">
        <v>4</v>
      </c>
      <c r="D60" s="79"/>
      <c r="E60" s="79"/>
      <c r="F60" s="79">
        <v>1</v>
      </c>
      <c r="G60" s="79">
        <v>2</v>
      </c>
      <c r="H60" s="79">
        <v>8</v>
      </c>
    </row>
    <row r="61" spans="1:8" x14ac:dyDescent="0.25">
      <c r="A61" s="79" t="s">
        <v>17</v>
      </c>
      <c r="B61" s="79"/>
      <c r="C61" s="79"/>
      <c r="D61" s="79"/>
      <c r="E61" s="79"/>
      <c r="F61" s="79">
        <v>1</v>
      </c>
      <c r="G61" s="79">
        <v>3</v>
      </c>
      <c r="H61" s="79">
        <v>4</v>
      </c>
    </row>
    <row r="62" spans="1:8" x14ac:dyDescent="0.25">
      <c r="A62" s="79" t="s">
        <v>1</v>
      </c>
      <c r="B62" s="79"/>
      <c r="C62" s="79"/>
      <c r="D62" s="79">
        <v>1</v>
      </c>
      <c r="E62" s="79"/>
      <c r="F62" s="79">
        <v>2</v>
      </c>
      <c r="G62" s="79"/>
      <c r="H62" s="79">
        <v>3</v>
      </c>
    </row>
    <row r="63" spans="1:8" x14ac:dyDescent="0.25">
      <c r="A63" s="79" t="s">
        <v>2</v>
      </c>
      <c r="B63" s="79"/>
      <c r="C63" s="79"/>
      <c r="D63" s="79"/>
      <c r="E63" s="79"/>
      <c r="F63" s="79">
        <v>1</v>
      </c>
      <c r="G63" s="79">
        <v>1</v>
      </c>
      <c r="H63" s="79">
        <v>2</v>
      </c>
    </row>
    <row r="64" spans="1:8" x14ac:dyDescent="0.25">
      <c r="A64" s="79" t="s">
        <v>87</v>
      </c>
      <c r="B64" s="79">
        <v>1</v>
      </c>
      <c r="C64" s="79">
        <v>4</v>
      </c>
      <c r="D64" s="79">
        <v>1</v>
      </c>
      <c r="E64" s="79">
        <v>1</v>
      </c>
      <c r="F64" s="79">
        <v>6</v>
      </c>
      <c r="G64" s="79">
        <v>7</v>
      </c>
      <c r="H64" s="79">
        <v>20</v>
      </c>
    </row>
  </sheetData>
  <mergeCells count="3">
    <mergeCell ref="A1:S1"/>
    <mergeCell ref="A24:D35"/>
    <mergeCell ref="G34:I34"/>
  </mergeCells>
  <pageMargins left="0.511811024" right="0.511811024" top="0.78740157499999996" bottom="0.78740157499999996" header="0.31496062000000002" footer="0.31496062000000002"/>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S57"/>
  <sheetViews>
    <sheetView tabSelected="1" workbookViewId="0">
      <selection activeCell="K24" sqref="K24"/>
    </sheetView>
  </sheetViews>
  <sheetFormatPr defaultRowHeight="15" x14ac:dyDescent="0.25"/>
  <cols>
    <col min="1" max="1" width="19" bestFit="1" customWidth="1"/>
    <col min="7" max="7" width="27.28515625" customWidth="1"/>
  </cols>
  <sheetData>
    <row r="1" spans="1:19" x14ac:dyDescent="0.25">
      <c r="A1" s="154" t="s">
        <v>72</v>
      </c>
      <c r="B1" s="154"/>
      <c r="C1" s="154"/>
      <c r="D1" s="154"/>
      <c r="E1" s="154"/>
      <c r="F1" s="154"/>
      <c r="G1" s="154"/>
      <c r="H1" s="154"/>
      <c r="I1" s="154"/>
      <c r="J1" s="154"/>
      <c r="K1" s="154"/>
      <c r="L1" s="154"/>
    </row>
    <row r="3" spans="1:19" x14ac:dyDescent="0.25">
      <c r="A3" s="154"/>
      <c r="B3" s="154"/>
      <c r="C3" s="154"/>
      <c r="D3" s="154"/>
      <c r="E3" s="154"/>
      <c r="F3" s="154"/>
      <c r="G3" s="154"/>
      <c r="H3" s="154"/>
      <c r="I3" s="154"/>
      <c r="J3" s="154"/>
      <c r="K3" s="154"/>
      <c r="L3" s="154"/>
      <c r="M3" s="154"/>
      <c r="N3" s="154"/>
      <c r="O3" s="154"/>
      <c r="P3" s="154"/>
      <c r="Q3" s="154"/>
      <c r="R3" s="154"/>
      <c r="S3" s="154"/>
    </row>
    <row r="4" spans="1:19" ht="15" customHeight="1" x14ac:dyDescent="0.25">
      <c r="B4" s="41"/>
      <c r="C4" s="41"/>
      <c r="D4" s="41"/>
      <c r="E4" s="41"/>
      <c r="G4" s="115"/>
      <c r="H4" s="115"/>
      <c r="I4" s="115"/>
      <c r="J4" s="115"/>
    </row>
    <row r="5" spans="1:19" x14ac:dyDescent="0.25">
      <c r="A5" s="105"/>
      <c r="B5" s="101"/>
      <c r="C5" s="101"/>
      <c r="D5" s="101"/>
      <c r="E5" s="101"/>
      <c r="G5" s="115"/>
      <c r="H5" s="115"/>
      <c r="I5" s="115"/>
      <c r="J5" s="115"/>
    </row>
    <row r="6" spans="1:19" x14ac:dyDescent="0.25">
      <c r="A6" s="106"/>
      <c r="B6" s="102"/>
      <c r="C6" s="102"/>
      <c r="D6" s="103"/>
      <c r="E6" s="103"/>
      <c r="G6" s="115"/>
      <c r="H6" s="115"/>
      <c r="I6" s="115"/>
      <c r="J6" s="115"/>
    </row>
    <row r="7" spans="1:19" x14ac:dyDescent="0.25">
      <c r="A7" s="106"/>
      <c r="B7" s="102"/>
      <c r="C7" s="102"/>
      <c r="D7" s="103"/>
      <c r="E7" s="103"/>
      <c r="G7" s="115"/>
      <c r="H7" s="115"/>
      <c r="I7" s="115"/>
      <c r="J7" s="115"/>
    </row>
    <row r="8" spans="1:19" x14ac:dyDescent="0.25">
      <c r="A8" s="106"/>
      <c r="B8" s="102"/>
      <c r="C8" s="102"/>
      <c r="D8" s="103"/>
      <c r="E8" s="103"/>
      <c r="G8" s="115"/>
      <c r="H8" s="115"/>
      <c r="I8" s="115"/>
      <c r="J8" s="115"/>
    </row>
    <row r="9" spans="1:19" x14ac:dyDescent="0.25">
      <c r="B9" s="104"/>
      <c r="C9" s="104"/>
      <c r="D9" s="104"/>
      <c r="E9" s="104"/>
      <c r="G9" s="115"/>
      <c r="H9" s="115"/>
      <c r="I9" s="115"/>
      <c r="J9" s="115"/>
    </row>
    <row r="10" spans="1:19" x14ac:dyDescent="0.25">
      <c r="B10" s="104"/>
      <c r="C10" s="104"/>
      <c r="D10" s="104"/>
      <c r="E10" s="104"/>
      <c r="G10" s="115"/>
      <c r="H10" s="115"/>
      <c r="I10" s="115"/>
      <c r="J10" s="115"/>
    </row>
    <row r="11" spans="1:19" x14ac:dyDescent="0.25">
      <c r="G11" s="115"/>
      <c r="H11" s="115"/>
      <c r="I11" s="115"/>
      <c r="J11" s="115"/>
    </row>
    <row r="12" spans="1:19" x14ac:dyDescent="0.25">
      <c r="B12" s="32">
        <v>2013</v>
      </c>
      <c r="C12" s="32">
        <v>2014</v>
      </c>
      <c r="D12" s="32">
        <v>2015</v>
      </c>
      <c r="E12" s="32">
        <v>2016</v>
      </c>
      <c r="F12" s="32">
        <v>2017</v>
      </c>
      <c r="H12" s="115"/>
      <c r="I12" s="115"/>
      <c r="J12" s="115"/>
      <c r="K12" s="115"/>
    </row>
    <row r="13" spans="1:19" x14ac:dyDescent="0.25">
      <c r="A13" s="61" t="s">
        <v>61</v>
      </c>
      <c r="B13" s="29">
        <v>0.19230769230769232</v>
      </c>
      <c r="C13" s="29">
        <v>0.15384615384615385</v>
      </c>
      <c r="D13" s="29">
        <v>0.15384615384615385</v>
      </c>
      <c r="E13" s="29">
        <v>0.11538461538461539</v>
      </c>
      <c r="F13" s="29">
        <f>B20/$B$23</f>
        <v>0.11538461538461539</v>
      </c>
      <c r="H13" s="115"/>
      <c r="I13" s="115"/>
      <c r="J13" s="115"/>
      <c r="K13" s="115"/>
    </row>
    <row r="14" spans="1:19" x14ac:dyDescent="0.25">
      <c r="A14" s="62" t="s">
        <v>53</v>
      </c>
      <c r="B14" s="51">
        <v>0.46153846153846156</v>
      </c>
      <c r="C14" s="51">
        <v>0.53846153846153844</v>
      </c>
      <c r="D14" s="51">
        <v>0.53846153846153844</v>
      </c>
      <c r="E14" s="51">
        <v>0.65384615384615385</v>
      </c>
      <c r="F14" s="29">
        <v>0.76923076923076905</v>
      </c>
      <c r="H14" s="115"/>
      <c r="I14" s="115"/>
      <c r="J14" s="115"/>
      <c r="K14" s="115"/>
    </row>
    <row r="15" spans="1:19" x14ac:dyDescent="0.25">
      <c r="A15" s="62" t="s">
        <v>54</v>
      </c>
      <c r="B15" s="51">
        <v>0.15384615384615385</v>
      </c>
      <c r="C15" s="51">
        <v>0.11538461538461539</v>
      </c>
      <c r="D15" s="51">
        <v>0.11538461538461539</v>
      </c>
      <c r="E15" s="51">
        <v>3.8461538461538464E-2</v>
      </c>
      <c r="F15" s="51">
        <v>8.5999999999999993E-2</v>
      </c>
      <c r="H15" s="115"/>
      <c r="I15" s="115"/>
      <c r="J15" s="115"/>
      <c r="K15" s="115"/>
    </row>
    <row r="16" spans="1:19" x14ac:dyDescent="0.25">
      <c r="A16" s="62" t="s">
        <v>55</v>
      </c>
      <c r="B16" s="51">
        <v>0.19230769230769232</v>
      </c>
      <c r="C16" s="51">
        <v>0.19230769230769232</v>
      </c>
      <c r="D16" s="51">
        <v>0.19230769230769232</v>
      </c>
      <c r="E16" s="51">
        <v>0.19230769230769232</v>
      </c>
      <c r="F16" s="51">
        <v>8.5999999999999993E-2</v>
      </c>
      <c r="H16" s="115"/>
      <c r="I16" s="115"/>
      <c r="J16" s="115"/>
      <c r="K16" s="115"/>
    </row>
    <row r="17" spans="1:14" x14ac:dyDescent="0.25">
      <c r="B17" s="8"/>
      <c r="C17" s="8"/>
      <c r="D17" s="8"/>
      <c r="E17" s="8"/>
      <c r="G17" s="115"/>
      <c r="H17" s="115"/>
      <c r="I17" s="115"/>
      <c r="J17" s="115"/>
    </row>
    <row r="18" spans="1:14" x14ac:dyDescent="0.25">
      <c r="B18" s="8"/>
      <c r="C18" s="8"/>
      <c r="D18" s="8"/>
      <c r="E18" s="8"/>
      <c r="G18" s="115"/>
      <c r="H18" s="115"/>
      <c r="I18" s="115"/>
      <c r="J18" s="115"/>
      <c r="L18" s="156" t="s">
        <v>4</v>
      </c>
      <c r="M18" s="156"/>
      <c r="N18" s="156"/>
    </row>
    <row r="19" spans="1:14" x14ac:dyDescent="0.25">
      <c r="A19" s="79" t="s">
        <v>83</v>
      </c>
      <c r="B19" s="79" t="s">
        <v>127</v>
      </c>
      <c r="G19" s="115"/>
      <c r="H19" s="115"/>
      <c r="I19" s="115"/>
      <c r="J19" s="115"/>
    </row>
    <row r="20" spans="1:14" x14ac:dyDescent="0.25">
      <c r="A20" s="79" t="s">
        <v>74</v>
      </c>
      <c r="B20" s="79">
        <v>3</v>
      </c>
      <c r="G20" s="115"/>
      <c r="H20" s="115"/>
      <c r="I20" s="115"/>
      <c r="J20" s="115"/>
    </row>
    <row r="21" spans="1:14" ht="75" x14ac:dyDescent="0.25">
      <c r="A21" s="79" t="s">
        <v>128</v>
      </c>
      <c r="B21" s="79">
        <v>3</v>
      </c>
      <c r="G21" s="115" t="s">
        <v>215</v>
      </c>
      <c r="H21" s="115"/>
      <c r="I21" s="115"/>
      <c r="J21" s="115"/>
    </row>
    <row r="22" spans="1:14" x14ac:dyDescent="0.25">
      <c r="A22" s="79" t="s">
        <v>129</v>
      </c>
      <c r="B22" s="79">
        <v>20</v>
      </c>
      <c r="G22" s="115"/>
      <c r="H22" s="115"/>
      <c r="I22" s="115"/>
      <c r="J22" s="115"/>
    </row>
    <row r="23" spans="1:14" x14ac:dyDescent="0.25">
      <c r="A23" s="79" t="s">
        <v>87</v>
      </c>
      <c r="B23" s="79">
        <v>26</v>
      </c>
      <c r="G23" s="115"/>
      <c r="H23" s="115"/>
      <c r="I23" s="115"/>
      <c r="J23" s="115"/>
    </row>
    <row r="24" spans="1:14" x14ac:dyDescent="0.25">
      <c r="G24" s="115"/>
      <c r="H24" s="115"/>
      <c r="I24" s="115"/>
      <c r="J24" s="115"/>
    </row>
    <row r="25" spans="1:14" x14ac:dyDescent="0.25">
      <c r="G25" s="115"/>
      <c r="H25" s="115"/>
      <c r="I25" s="115"/>
      <c r="J25" s="115"/>
    </row>
    <row r="26" spans="1:14" x14ac:dyDescent="0.25">
      <c r="G26" s="115"/>
      <c r="H26" s="115"/>
      <c r="I26" s="115"/>
      <c r="J26" s="115"/>
    </row>
    <row r="27" spans="1:14" x14ac:dyDescent="0.25">
      <c r="G27" s="115"/>
      <c r="H27" s="115"/>
      <c r="I27" s="115"/>
      <c r="J27" s="115"/>
    </row>
    <row r="28" spans="1:14" x14ac:dyDescent="0.25">
      <c r="G28" s="115"/>
      <c r="H28" s="115"/>
      <c r="I28" s="115"/>
      <c r="J28" s="115"/>
    </row>
    <row r="29" spans="1:14" x14ac:dyDescent="0.25">
      <c r="G29" s="71"/>
      <c r="H29" s="71"/>
      <c r="I29" s="71"/>
      <c r="J29" s="71"/>
    </row>
    <row r="31" spans="1:14" x14ac:dyDescent="0.25">
      <c r="A31" s="77" t="s">
        <v>64</v>
      </c>
    </row>
    <row r="57" spans="1:1" x14ac:dyDescent="0.25">
      <c r="A57" s="118"/>
    </row>
  </sheetData>
  <mergeCells count="3">
    <mergeCell ref="A1:L1"/>
    <mergeCell ref="L18:N18"/>
    <mergeCell ref="A3:S3"/>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Q58"/>
  <sheetViews>
    <sheetView workbookViewId="0">
      <selection activeCell="L25" sqref="L25"/>
    </sheetView>
  </sheetViews>
  <sheetFormatPr defaultRowHeight="15" x14ac:dyDescent="0.25"/>
  <cols>
    <col min="1" max="1" width="32.7109375" customWidth="1"/>
    <col min="3" max="3" width="12.28515625" bestFit="1" customWidth="1"/>
    <col min="6" max="6" width="7.140625" bestFit="1" customWidth="1"/>
    <col min="7" max="7" width="7.28515625" customWidth="1"/>
    <col min="14" max="14" width="5.28515625" customWidth="1"/>
    <col min="15" max="15" width="17.42578125" customWidth="1"/>
    <col min="16" max="16" width="13.85546875" customWidth="1"/>
    <col min="18" max="18" width="16.5703125" customWidth="1"/>
  </cols>
  <sheetData>
    <row r="1" spans="1:14" x14ac:dyDescent="0.25">
      <c r="A1" s="154" t="s">
        <v>73</v>
      </c>
      <c r="B1" s="154"/>
      <c r="C1" s="154"/>
      <c r="D1" s="154"/>
      <c r="E1" s="154"/>
      <c r="F1" s="154"/>
      <c r="G1" s="154"/>
      <c r="H1" s="154"/>
      <c r="I1" s="154"/>
      <c r="J1" s="154"/>
      <c r="K1" s="154"/>
      <c r="L1" s="154"/>
      <c r="M1" s="154"/>
    </row>
    <row r="2" spans="1:14" x14ac:dyDescent="0.25">
      <c r="A2" s="34"/>
      <c r="B2" s="34"/>
      <c r="C2" s="34"/>
      <c r="D2" s="34"/>
      <c r="E2" s="34"/>
      <c r="F2" s="34"/>
      <c r="G2" s="52"/>
      <c r="H2" s="34"/>
      <c r="I2" s="34"/>
      <c r="J2" s="34"/>
      <c r="K2" s="34"/>
      <c r="L2" s="34"/>
      <c r="M2" s="34"/>
    </row>
    <row r="3" spans="1:14" x14ac:dyDescent="0.25">
      <c r="D3" t="s">
        <v>56</v>
      </c>
      <c r="E3" t="s">
        <v>47</v>
      </c>
    </row>
    <row r="4" spans="1:14" x14ac:dyDescent="0.25">
      <c r="B4" s="32">
        <v>2013</v>
      </c>
      <c r="C4" s="32">
        <v>2014</v>
      </c>
      <c r="D4" s="32">
        <v>2015</v>
      </c>
      <c r="E4" s="32">
        <v>2016</v>
      </c>
      <c r="F4" s="32">
        <v>2017</v>
      </c>
      <c r="I4" s="159"/>
      <c r="J4" s="159"/>
      <c r="K4" s="159"/>
      <c r="L4" s="159"/>
      <c r="M4" s="159"/>
      <c r="N4" s="159"/>
    </row>
    <row r="5" spans="1:14" x14ac:dyDescent="0.25">
      <c r="A5" s="28" t="s">
        <v>48</v>
      </c>
      <c r="B5" s="46">
        <v>18</v>
      </c>
      <c r="C5" s="46">
        <v>21</v>
      </c>
      <c r="D5" s="46">
        <v>20</v>
      </c>
      <c r="E5" s="21">
        <v>22</v>
      </c>
      <c r="F5" s="21">
        <f>D27</f>
        <v>21</v>
      </c>
      <c r="I5" s="159"/>
      <c r="J5" s="159"/>
      <c r="K5" s="159"/>
      <c r="L5" s="159"/>
      <c r="M5" s="159"/>
      <c r="N5" s="159"/>
    </row>
    <row r="6" spans="1:14" ht="30" x14ac:dyDescent="0.25">
      <c r="A6" s="28" t="s">
        <v>49</v>
      </c>
      <c r="B6" s="46">
        <v>18</v>
      </c>
      <c r="C6" s="46">
        <v>20</v>
      </c>
      <c r="D6" s="46">
        <v>19</v>
      </c>
      <c r="E6" s="21">
        <v>21</v>
      </c>
      <c r="F6" s="21">
        <f>D28</f>
        <v>21</v>
      </c>
      <c r="I6" s="159"/>
      <c r="J6" s="159"/>
      <c r="K6" s="159"/>
      <c r="L6" s="159"/>
      <c r="M6" s="159"/>
      <c r="N6" s="159"/>
    </row>
    <row r="7" spans="1:14" ht="30" x14ac:dyDescent="0.25">
      <c r="A7" s="28" t="s">
        <v>50</v>
      </c>
      <c r="B7" s="46">
        <v>14</v>
      </c>
      <c r="C7" s="46">
        <v>18</v>
      </c>
      <c r="D7" s="46">
        <v>16</v>
      </c>
      <c r="E7" s="21">
        <v>16</v>
      </c>
      <c r="F7" s="21">
        <f>D29</f>
        <v>15</v>
      </c>
      <c r="I7" s="159"/>
      <c r="J7" s="159"/>
      <c r="K7" s="159"/>
      <c r="L7" s="159"/>
      <c r="M7" s="159"/>
      <c r="N7" s="159"/>
    </row>
    <row r="8" spans="1:14" x14ac:dyDescent="0.25">
      <c r="A8" s="28" t="s">
        <v>51</v>
      </c>
      <c r="B8" s="46">
        <v>12</v>
      </c>
      <c r="C8" s="46">
        <v>12</v>
      </c>
      <c r="D8" s="46">
        <v>13</v>
      </c>
      <c r="E8" s="21">
        <v>12</v>
      </c>
      <c r="F8" s="21">
        <f>D30</f>
        <v>16</v>
      </c>
      <c r="I8" s="159"/>
      <c r="J8" s="159"/>
      <c r="K8" s="159"/>
      <c r="L8" s="159"/>
      <c r="M8" s="159"/>
      <c r="N8" s="159"/>
    </row>
    <row r="9" spans="1:14" ht="30" x14ac:dyDescent="0.25">
      <c r="A9" s="28" t="s">
        <v>52</v>
      </c>
      <c r="B9" s="46">
        <v>2</v>
      </c>
      <c r="C9" s="46">
        <v>3</v>
      </c>
      <c r="D9" s="46">
        <v>2</v>
      </c>
      <c r="E9" s="21">
        <v>4</v>
      </c>
      <c r="F9" s="21">
        <f>D31</f>
        <v>5</v>
      </c>
      <c r="I9" s="159"/>
      <c r="J9" s="159"/>
      <c r="K9" s="159"/>
      <c r="L9" s="159"/>
      <c r="M9" s="159"/>
      <c r="N9" s="159"/>
    </row>
    <row r="10" spans="1:14" x14ac:dyDescent="0.25">
      <c r="I10" s="159"/>
      <c r="J10" s="159"/>
      <c r="K10" s="159"/>
      <c r="L10" s="159"/>
      <c r="M10" s="159"/>
      <c r="N10" s="159"/>
    </row>
    <row r="11" spans="1:14" x14ac:dyDescent="0.25">
      <c r="A11" s="22" t="s">
        <v>57</v>
      </c>
      <c r="B11" s="48">
        <v>21</v>
      </c>
      <c r="C11" s="48">
        <v>22</v>
      </c>
      <c r="D11" s="48">
        <v>22</v>
      </c>
      <c r="E11" s="48">
        <v>23</v>
      </c>
      <c r="F11" s="48">
        <v>21</v>
      </c>
      <c r="I11" s="159"/>
      <c r="J11" s="159"/>
      <c r="K11" s="159"/>
      <c r="L11" s="159"/>
      <c r="M11" s="159"/>
      <c r="N11" s="159"/>
    </row>
    <row r="12" spans="1:14" x14ac:dyDescent="0.25">
      <c r="A12" s="22" t="s">
        <v>58</v>
      </c>
      <c r="B12" s="49">
        <v>5</v>
      </c>
      <c r="C12" s="49">
        <v>4</v>
      </c>
      <c r="D12" s="48">
        <v>4</v>
      </c>
      <c r="E12" s="48">
        <v>3</v>
      </c>
      <c r="F12" s="48">
        <v>2</v>
      </c>
      <c r="I12" s="159"/>
      <c r="J12" s="159"/>
      <c r="K12" s="159"/>
      <c r="L12" s="159"/>
      <c r="M12" s="159"/>
      <c r="N12" s="159"/>
    </row>
    <row r="13" spans="1:14" x14ac:dyDescent="0.25">
      <c r="B13" s="36"/>
      <c r="C13" s="36"/>
      <c r="D13" s="36"/>
      <c r="E13" s="36"/>
      <c r="F13" s="36"/>
      <c r="I13" s="159"/>
      <c r="J13" s="159"/>
      <c r="K13" s="159"/>
      <c r="L13" s="159"/>
      <c r="M13" s="159"/>
      <c r="N13" s="159"/>
    </row>
    <row r="14" spans="1:14" x14ac:dyDescent="0.25">
      <c r="A14" s="35"/>
      <c r="B14" s="50">
        <v>2013</v>
      </c>
      <c r="C14" s="50">
        <v>2014</v>
      </c>
      <c r="D14" s="50">
        <v>2015</v>
      </c>
      <c r="E14" s="50">
        <v>2016</v>
      </c>
      <c r="F14" s="50">
        <v>2017</v>
      </c>
      <c r="H14" s="42"/>
      <c r="I14" s="159"/>
      <c r="J14" s="159"/>
      <c r="K14" s="159"/>
      <c r="L14" s="159"/>
      <c r="M14" s="159"/>
      <c r="N14" s="159"/>
    </row>
    <row r="15" spans="1:14" x14ac:dyDescent="0.25">
      <c r="A15" s="63" t="s">
        <v>48</v>
      </c>
      <c r="B15" s="64">
        <f>B5/26</f>
        <v>0.69230769230769229</v>
      </c>
      <c r="C15" s="64">
        <f>C5/26</f>
        <v>0.80769230769230771</v>
      </c>
      <c r="D15" s="64">
        <f>D5/26</f>
        <v>0.76923076923076927</v>
      </c>
      <c r="E15" s="64">
        <f>E5/26</f>
        <v>0.84615384615384615</v>
      </c>
      <c r="F15" s="64">
        <f>F5/SUM($F$11:$F$12)</f>
        <v>0.91304347826086951</v>
      </c>
      <c r="G15" s="65"/>
      <c r="H15" s="43"/>
      <c r="I15" s="159"/>
      <c r="J15" s="159"/>
      <c r="K15" s="159"/>
      <c r="L15" s="159"/>
      <c r="M15" s="159"/>
      <c r="N15" s="159"/>
    </row>
    <row r="16" spans="1:14" ht="30" x14ac:dyDescent="0.25">
      <c r="A16" s="63" t="s">
        <v>49</v>
      </c>
      <c r="B16" s="64">
        <f>B6/26</f>
        <v>0.69230769230769229</v>
      </c>
      <c r="C16" s="64">
        <f t="shared" ref="B16:D19" si="0">C6/26</f>
        <v>0.76923076923076927</v>
      </c>
      <c r="D16" s="64">
        <f t="shared" si="0"/>
        <v>0.73076923076923073</v>
      </c>
      <c r="E16" s="64">
        <f>E6/26</f>
        <v>0.80769230769230771</v>
      </c>
      <c r="F16" s="64">
        <f>F6/SUM($F$11:$F$12)</f>
        <v>0.91304347826086951</v>
      </c>
      <c r="G16" s="65"/>
      <c r="H16" s="43"/>
      <c r="I16" s="159"/>
      <c r="J16" s="159"/>
      <c r="K16" s="159"/>
      <c r="L16" s="159"/>
      <c r="M16" s="159"/>
      <c r="N16" s="159"/>
    </row>
    <row r="17" spans="1:17" ht="30" x14ac:dyDescent="0.25">
      <c r="A17" s="63" t="s">
        <v>50</v>
      </c>
      <c r="B17" s="64">
        <f t="shared" si="0"/>
        <v>0.53846153846153844</v>
      </c>
      <c r="C17" s="64">
        <f t="shared" si="0"/>
        <v>0.69230769230769229</v>
      </c>
      <c r="D17" s="64">
        <f t="shared" si="0"/>
        <v>0.61538461538461542</v>
      </c>
      <c r="E17" s="64">
        <f>E7/26</f>
        <v>0.61538461538461542</v>
      </c>
      <c r="F17" s="64">
        <f>F7/SUM($F$11:$F$12)</f>
        <v>0.65217391304347827</v>
      </c>
      <c r="G17" s="65"/>
      <c r="H17" s="43"/>
      <c r="I17" s="159"/>
      <c r="J17" s="159"/>
      <c r="K17" s="159"/>
      <c r="L17" s="159"/>
      <c r="M17" s="159"/>
      <c r="N17" s="159"/>
    </row>
    <row r="18" spans="1:17" x14ac:dyDescent="0.25">
      <c r="A18" s="63" t="s">
        <v>51</v>
      </c>
      <c r="B18" s="64">
        <f t="shared" si="0"/>
        <v>0.46153846153846156</v>
      </c>
      <c r="C18" s="64">
        <f t="shared" si="0"/>
        <v>0.46153846153846156</v>
      </c>
      <c r="D18" s="64">
        <f t="shared" si="0"/>
        <v>0.5</v>
      </c>
      <c r="E18" s="64">
        <f>E8/26</f>
        <v>0.46153846153846156</v>
      </c>
      <c r="F18" s="64">
        <f>F8/SUM($F$11:$F$12)</f>
        <v>0.69565217391304346</v>
      </c>
      <c r="G18" s="65"/>
      <c r="H18" s="43"/>
      <c r="I18" s="159"/>
      <c r="J18" s="159"/>
      <c r="K18" s="159"/>
      <c r="L18" s="159"/>
      <c r="M18" s="159"/>
      <c r="N18" s="159"/>
    </row>
    <row r="19" spans="1:17" ht="30" x14ac:dyDescent="0.25">
      <c r="A19" s="63" t="s">
        <v>52</v>
      </c>
      <c r="B19" s="64">
        <f t="shared" si="0"/>
        <v>7.6923076923076927E-2</v>
      </c>
      <c r="C19" s="64">
        <f t="shared" si="0"/>
        <v>0.11538461538461539</v>
      </c>
      <c r="D19" s="64">
        <f t="shared" si="0"/>
        <v>7.6923076923076927E-2</v>
      </c>
      <c r="E19" s="64">
        <f>E9/26</f>
        <v>0.15384615384615385</v>
      </c>
      <c r="F19" s="64">
        <f>F9/SUM($F$11:$F$12)</f>
        <v>0.21739130434782608</v>
      </c>
      <c r="G19" s="65"/>
      <c r="H19" s="43"/>
      <c r="I19" s="159"/>
      <c r="J19" s="159"/>
      <c r="K19" s="159"/>
      <c r="L19" s="159"/>
      <c r="M19" s="159"/>
      <c r="N19" s="159"/>
    </row>
    <row r="21" spans="1:17" x14ac:dyDescent="0.25">
      <c r="A21" s="38" t="s">
        <v>57</v>
      </c>
      <c r="B21" s="36">
        <v>21</v>
      </c>
      <c r="C21" s="36">
        <v>22</v>
      </c>
      <c r="D21" s="36">
        <v>22</v>
      </c>
      <c r="E21" s="36">
        <v>23</v>
      </c>
    </row>
    <row r="22" spans="1:17" x14ac:dyDescent="0.25">
      <c r="A22" s="38" t="s">
        <v>58</v>
      </c>
      <c r="B22" s="37">
        <v>5</v>
      </c>
      <c r="C22" s="37">
        <v>4</v>
      </c>
      <c r="D22" s="36">
        <v>4</v>
      </c>
      <c r="E22" s="36">
        <v>3</v>
      </c>
      <c r="O22" s="156" t="s">
        <v>4</v>
      </c>
      <c r="P22" s="156"/>
      <c r="Q22" s="156"/>
    </row>
    <row r="23" spans="1:17" x14ac:dyDescent="0.25">
      <c r="A23" s="38"/>
      <c r="B23" s="1">
        <f>B21/26</f>
        <v>0.80769230769230771</v>
      </c>
      <c r="C23" s="1">
        <f>C21/26</f>
        <v>0.84615384615384615</v>
      </c>
      <c r="D23" s="1">
        <f>D21/26</f>
        <v>0.84615384615384615</v>
      </c>
      <c r="E23" s="1">
        <f>E21/26</f>
        <v>0.88461538461538458</v>
      </c>
    </row>
    <row r="24" spans="1:17" x14ac:dyDescent="0.25">
      <c r="A24" s="38"/>
      <c r="B24" s="37"/>
      <c r="C24" s="37"/>
      <c r="D24" s="36"/>
      <c r="E24" s="36"/>
    </row>
    <row r="25" spans="1:17" x14ac:dyDescent="0.25">
      <c r="A25" s="38"/>
      <c r="B25" s="37"/>
      <c r="C25" s="37"/>
      <c r="D25" s="36"/>
      <c r="E25" s="36"/>
    </row>
    <row r="26" spans="1:17" x14ac:dyDescent="0.25">
      <c r="A26" s="79" t="s">
        <v>136</v>
      </c>
      <c r="B26" s="79" t="s">
        <v>74</v>
      </c>
      <c r="C26" s="79"/>
      <c r="D26" s="79" t="s">
        <v>130</v>
      </c>
      <c r="E26" s="79"/>
      <c r="F26" s="79"/>
      <c r="G26" s="79" t="s">
        <v>137</v>
      </c>
    </row>
    <row r="27" spans="1:17" x14ac:dyDescent="0.25">
      <c r="A27" s="79" t="s">
        <v>133</v>
      </c>
      <c r="B27" s="79">
        <v>2</v>
      </c>
      <c r="C27" s="69">
        <f>B27/$G27</f>
        <v>8.6956521739130432E-2</v>
      </c>
      <c r="D27" s="79">
        <v>21</v>
      </c>
      <c r="E27" s="69">
        <f ca="1">D27/F$27</f>
        <v>0</v>
      </c>
      <c r="F27" s="69">
        <f ca="1">E27+C27</f>
        <v>1</v>
      </c>
      <c r="G27" s="79">
        <v>23</v>
      </c>
    </row>
    <row r="28" spans="1:17" x14ac:dyDescent="0.25">
      <c r="A28" s="79" t="s">
        <v>131</v>
      </c>
      <c r="B28" s="79">
        <v>2</v>
      </c>
      <c r="C28" s="69">
        <f>B28/$G28</f>
        <v>8.6956521739130432E-2</v>
      </c>
      <c r="D28" s="79">
        <v>21</v>
      </c>
      <c r="E28" s="69">
        <f>D28/G$27</f>
        <v>0.91304347826086951</v>
      </c>
      <c r="F28" s="69">
        <f>E28+C28</f>
        <v>1</v>
      </c>
      <c r="G28" s="79">
        <v>23</v>
      </c>
    </row>
    <row r="29" spans="1:17" x14ac:dyDescent="0.25">
      <c r="A29" s="79" t="s">
        <v>132</v>
      </c>
      <c r="B29" s="79">
        <v>8</v>
      </c>
      <c r="C29" s="69">
        <f>B29/$G29</f>
        <v>0.34782608695652173</v>
      </c>
      <c r="D29" s="79">
        <v>15</v>
      </c>
      <c r="E29" s="69">
        <f>D29/G$27</f>
        <v>0.65217391304347827</v>
      </c>
      <c r="F29" s="69">
        <f>E29+C29</f>
        <v>1</v>
      </c>
      <c r="G29" s="79">
        <v>23</v>
      </c>
    </row>
    <row r="30" spans="1:17" x14ac:dyDescent="0.25">
      <c r="A30" s="79" t="s">
        <v>134</v>
      </c>
      <c r="B30" s="79">
        <v>7</v>
      </c>
      <c r="C30" s="69">
        <f>B30/$G30</f>
        <v>0.30434782608695654</v>
      </c>
      <c r="D30" s="79">
        <v>16</v>
      </c>
      <c r="E30" s="69">
        <f>D30/G$27</f>
        <v>0.69565217391304346</v>
      </c>
      <c r="F30" s="69">
        <f>E30+C30</f>
        <v>1</v>
      </c>
      <c r="G30" s="79">
        <v>23</v>
      </c>
    </row>
    <row r="31" spans="1:17" x14ac:dyDescent="0.25">
      <c r="A31" s="79" t="s">
        <v>135</v>
      </c>
      <c r="B31" s="79">
        <v>18</v>
      </c>
      <c r="C31" s="69">
        <f>B31/$G31</f>
        <v>0.78260869565217395</v>
      </c>
      <c r="D31" s="79">
        <v>5</v>
      </c>
      <c r="E31" s="69">
        <f>D31/G$27</f>
        <v>0.21739130434782608</v>
      </c>
      <c r="F31" s="69">
        <f>E31+C31</f>
        <v>1</v>
      </c>
      <c r="G31" s="79">
        <v>23</v>
      </c>
    </row>
    <row r="58" spans="1:1" x14ac:dyDescent="0.25">
      <c r="A58" s="118"/>
    </row>
  </sheetData>
  <mergeCells count="3">
    <mergeCell ref="O22:Q22"/>
    <mergeCell ref="A1:M1"/>
    <mergeCell ref="I4:N19"/>
  </mergeCells>
  <pageMargins left="0.511811024" right="0.511811024" top="0.78740157499999996" bottom="0.78740157499999996" header="0.31496062000000002" footer="0.31496062000000002"/>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J58"/>
  <sheetViews>
    <sheetView workbookViewId="0">
      <selection activeCell="I34" sqref="I34"/>
    </sheetView>
  </sheetViews>
  <sheetFormatPr defaultRowHeight="15" x14ac:dyDescent="0.25"/>
  <cols>
    <col min="1" max="1" width="59.7109375" customWidth="1"/>
    <col min="9" max="9" width="15.5703125" customWidth="1"/>
  </cols>
  <sheetData>
    <row r="1" spans="1:8" x14ac:dyDescent="0.25">
      <c r="A1" s="154" t="s">
        <v>80</v>
      </c>
      <c r="B1" s="154"/>
      <c r="C1" s="154"/>
      <c r="D1" s="154"/>
      <c r="E1" s="154"/>
    </row>
    <row r="4" spans="1:8" x14ac:dyDescent="0.25">
      <c r="A4" s="40"/>
      <c r="B4" s="32">
        <v>2013</v>
      </c>
      <c r="C4" s="32">
        <v>2014</v>
      </c>
      <c r="D4" s="32">
        <v>2015</v>
      </c>
      <c r="E4" s="32">
        <v>2016</v>
      </c>
      <c r="F4" s="32">
        <v>2017</v>
      </c>
      <c r="G4" s="1"/>
    </row>
    <row r="5" spans="1:8" x14ac:dyDescent="0.25">
      <c r="A5" s="47" t="s">
        <v>32</v>
      </c>
      <c r="B5" s="39">
        <v>0.42307692307692307</v>
      </c>
      <c r="C5" s="39">
        <v>0.30769230769230771</v>
      </c>
      <c r="D5" s="39">
        <v>0.34615384615384615</v>
      </c>
      <c r="E5" s="39">
        <v>0.26923076923076922</v>
      </c>
      <c r="F5" s="39">
        <f>E34</f>
        <v>0.42307692307692307</v>
      </c>
      <c r="G5" s="1"/>
      <c r="H5" s="8">
        <f t="shared" ref="H5:H11" si="0">F5-D5</f>
        <v>7.6923076923076927E-2</v>
      </c>
    </row>
    <row r="6" spans="1:8" x14ac:dyDescent="0.25">
      <c r="A6" s="47" t="s">
        <v>35</v>
      </c>
      <c r="B6" s="39">
        <v>0.57692307692307687</v>
      </c>
      <c r="C6" s="39">
        <v>0.30769230769230771</v>
      </c>
      <c r="D6" s="39">
        <v>0.38461538461538464</v>
      </c>
      <c r="E6" s="39">
        <v>0.15384615384615385</v>
      </c>
      <c r="F6" s="39">
        <f t="shared" ref="F6:F11" si="1">E35</f>
        <v>0.30769230769230771</v>
      </c>
      <c r="G6" s="1"/>
      <c r="H6" s="8">
        <f t="shared" si="0"/>
        <v>-7.6923076923076927E-2</v>
      </c>
    </row>
    <row r="7" spans="1:8" x14ac:dyDescent="0.25">
      <c r="A7" s="47" t="s">
        <v>29</v>
      </c>
      <c r="B7" s="39">
        <v>0.69230769230769229</v>
      </c>
      <c r="C7" s="39">
        <v>0.73076923076923073</v>
      </c>
      <c r="D7" s="39">
        <v>0.57692307692307687</v>
      </c>
      <c r="E7" s="39">
        <v>0.73076923076923073</v>
      </c>
      <c r="F7" s="39">
        <f t="shared" si="1"/>
        <v>0.80769230769230771</v>
      </c>
      <c r="G7" s="1"/>
      <c r="H7" s="8">
        <f t="shared" si="0"/>
        <v>0.23076923076923084</v>
      </c>
    </row>
    <row r="8" spans="1:8" ht="30" x14ac:dyDescent="0.25">
      <c r="A8" s="47" t="s">
        <v>30</v>
      </c>
      <c r="B8" s="39">
        <v>0.73076923076923073</v>
      </c>
      <c r="C8" s="39">
        <v>0.53846153846153844</v>
      </c>
      <c r="D8" s="39">
        <v>0.61538461538461542</v>
      </c>
      <c r="E8" s="39">
        <v>0.73076923076923073</v>
      </c>
      <c r="F8" s="39">
        <f t="shared" si="1"/>
        <v>0.69230769230769229</v>
      </c>
      <c r="G8" s="1"/>
      <c r="H8" s="8">
        <f t="shared" si="0"/>
        <v>7.6923076923076872E-2</v>
      </c>
    </row>
    <row r="9" spans="1:8" x14ac:dyDescent="0.25">
      <c r="A9" s="47" t="s">
        <v>31</v>
      </c>
      <c r="B9" s="39">
        <v>0.73076923076923073</v>
      </c>
      <c r="C9" s="39">
        <v>1</v>
      </c>
      <c r="D9" s="39">
        <v>0.92307692307692313</v>
      </c>
      <c r="E9" s="39">
        <v>0.92307692307692313</v>
      </c>
      <c r="F9" s="39">
        <f t="shared" si="1"/>
        <v>1</v>
      </c>
      <c r="G9" s="1"/>
      <c r="H9" s="8">
        <f t="shared" si="0"/>
        <v>7.6923076923076872E-2</v>
      </c>
    </row>
    <row r="10" spans="1:8" x14ac:dyDescent="0.25">
      <c r="A10" s="47" t="s">
        <v>34</v>
      </c>
      <c r="B10" s="39">
        <v>0.61538461538461542</v>
      </c>
      <c r="C10" s="39">
        <v>0.92307692307692313</v>
      </c>
      <c r="D10" s="39">
        <v>0.96153846153846156</v>
      </c>
      <c r="E10" s="39">
        <v>0.92307692307692313</v>
      </c>
      <c r="F10" s="39">
        <f t="shared" si="1"/>
        <v>0.88461538461538458</v>
      </c>
      <c r="G10" s="1"/>
      <c r="H10" s="8">
        <f t="shared" si="0"/>
        <v>-7.6923076923076983E-2</v>
      </c>
    </row>
    <row r="11" spans="1:8" x14ac:dyDescent="0.25">
      <c r="A11" s="47" t="s">
        <v>33</v>
      </c>
      <c r="B11" s="39">
        <v>0.92307692307692313</v>
      </c>
      <c r="C11" s="39">
        <v>0.96153846153846156</v>
      </c>
      <c r="D11" s="39">
        <v>1</v>
      </c>
      <c r="E11" s="39">
        <v>0.96153846153846156</v>
      </c>
      <c r="F11" s="39">
        <f t="shared" si="1"/>
        <v>1</v>
      </c>
      <c r="G11" s="1"/>
      <c r="H11" s="8">
        <f t="shared" si="0"/>
        <v>0</v>
      </c>
    </row>
    <row r="13" spans="1:8" ht="15" customHeight="1" x14ac:dyDescent="0.25">
      <c r="A13" s="160"/>
      <c r="B13" s="160"/>
      <c r="C13" s="160"/>
      <c r="D13" s="160"/>
      <c r="E13" s="160"/>
    </row>
    <row r="14" spans="1:8" x14ac:dyDescent="0.25">
      <c r="A14" s="160"/>
      <c r="B14" s="160"/>
      <c r="C14" s="160"/>
      <c r="D14" s="160"/>
      <c r="E14" s="160"/>
    </row>
    <row r="15" spans="1:8" x14ac:dyDescent="0.25">
      <c r="A15" s="160"/>
      <c r="B15" s="160"/>
      <c r="C15" s="160"/>
      <c r="D15" s="160"/>
      <c r="E15" s="160"/>
    </row>
    <row r="16" spans="1:8" x14ac:dyDescent="0.25">
      <c r="A16" s="160"/>
      <c r="B16" s="160"/>
      <c r="C16" s="160"/>
      <c r="D16" s="160"/>
      <c r="E16" s="160"/>
    </row>
    <row r="17" spans="1:10" x14ac:dyDescent="0.25">
      <c r="A17" s="160"/>
      <c r="B17" s="160"/>
      <c r="C17" s="160"/>
      <c r="D17" s="160"/>
      <c r="E17" s="160"/>
    </row>
    <row r="18" spans="1:10" x14ac:dyDescent="0.25">
      <c r="A18" s="160"/>
      <c r="B18" s="160"/>
      <c r="C18" s="160"/>
      <c r="D18" s="160"/>
      <c r="E18" s="160"/>
    </row>
    <row r="19" spans="1:10" x14ac:dyDescent="0.25">
      <c r="A19" s="160"/>
      <c r="B19" s="160"/>
      <c r="C19" s="160"/>
      <c r="D19" s="160"/>
      <c r="E19" s="160"/>
    </row>
    <row r="20" spans="1:10" x14ac:dyDescent="0.25">
      <c r="A20" s="160"/>
      <c r="B20" s="160"/>
      <c r="C20" s="160"/>
      <c r="D20" s="160"/>
      <c r="E20" s="160"/>
    </row>
    <row r="21" spans="1:10" ht="15" customHeight="1" x14ac:dyDescent="0.25">
      <c r="A21" s="160"/>
      <c r="B21" s="160"/>
      <c r="C21" s="160"/>
      <c r="D21" s="160"/>
      <c r="E21" s="160"/>
      <c r="F21" s="53"/>
    </row>
    <row r="22" spans="1:10" x14ac:dyDescent="0.25">
      <c r="A22" s="160"/>
      <c r="B22" s="160"/>
      <c r="C22" s="160"/>
      <c r="D22" s="160"/>
      <c r="E22" s="160"/>
      <c r="F22" s="53"/>
    </row>
    <row r="23" spans="1:10" x14ac:dyDescent="0.25">
      <c r="A23" s="160"/>
      <c r="B23" s="160"/>
      <c r="C23" s="160"/>
      <c r="D23" s="160"/>
      <c r="E23" s="160"/>
      <c r="F23" s="53"/>
    </row>
    <row r="24" spans="1:10" x14ac:dyDescent="0.25">
      <c r="A24" s="160"/>
      <c r="B24" s="160"/>
      <c r="C24" s="160"/>
      <c r="D24" s="160"/>
      <c r="E24" s="160"/>
      <c r="F24" s="53"/>
    </row>
    <row r="25" spans="1:10" x14ac:dyDescent="0.25">
      <c r="A25" s="160"/>
      <c r="B25" s="160"/>
      <c r="C25" s="160"/>
      <c r="D25" s="160"/>
      <c r="E25" s="160"/>
      <c r="F25" s="53"/>
    </row>
    <row r="26" spans="1:10" x14ac:dyDescent="0.25">
      <c r="A26" s="160"/>
      <c r="B26" s="160"/>
      <c r="C26" s="160"/>
      <c r="D26" s="160"/>
      <c r="E26" s="160"/>
      <c r="F26" s="53"/>
    </row>
    <row r="27" spans="1:10" x14ac:dyDescent="0.25">
      <c r="A27" s="160"/>
      <c r="B27" s="160"/>
      <c r="C27" s="160"/>
      <c r="D27" s="160"/>
      <c r="E27" s="160"/>
      <c r="F27" s="53"/>
    </row>
    <row r="28" spans="1:10" x14ac:dyDescent="0.25">
      <c r="A28" s="160"/>
      <c r="B28" s="160"/>
      <c r="C28" s="160"/>
      <c r="D28" s="160"/>
      <c r="E28" s="160"/>
      <c r="F28" s="53"/>
    </row>
    <row r="29" spans="1:10" x14ac:dyDescent="0.25">
      <c r="H29" s="156" t="s">
        <v>4</v>
      </c>
      <c r="I29" s="156"/>
      <c r="J29" s="156"/>
    </row>
    <row r="33" spans="1:7" x14ac:dyDescent="0.25">
      <c r="A33" s="79" t="s">
        <v>136</v>
      </c>
      <c r="B33" s="79" t="s">
        <v>145</v>
      </c>
      <c r="C33" s="79"/>
      <c r="D33" s="79" t="s">
        <v>130</v>
      </c>
      <c r="E33" s="79"/>
      <c r="F33" s="79"/>
    </row>
    <row r="34" spans="1:7" x14ac:dyDescent="0.25">
      <c r="A34" s="79" t="s">
        <v>144</v>
      </c>
      <c r="B34" s="79">
        <v>15</v>
      </c>
      <c r="C34" s="69">
        <f>B34/$F34</f>
        <v>0.57692307692307687</v>
      </c>
      <c r="D34" s="79">
        <v>11</v>
      </c>
      <c r="E34" s="69">
        <f>D34/$F34</f>
        <v>0.42307692307692307</v>
      </c>
      <c r="F34" s="79">
        <v>26</v>
      </c>
      <c r="G34" s="69">
        <f>E34+C34</f>
        <v>1</v>
      </c>
    </row>
    <row r="35" spans="1:7" x14ac:dyDescent="0.25">
      <c r="A35" s="79" t="s">
        <v>138</v>
      </c>
      <c r="B35" s="79">
        <v>18</v>
      </c>
      <c r="C35" s="69">
        <f t="shared" ref="C35:E40" si="2">B35/$F35</f>
        <v>0.69230769230769229</v>
      </c>
      <c r="D35" s="79">
        <v>8</v>
      </c>
      <c r="E35" s="69">
        <f t="shared" si="2"/>
        <v>0.30769230769230771</v>
      </c>
      <c r="F35" s="79">
        <v>26</v>
      </c>
      <c r="G35" s="69">
        <f t="shared" ref="G35:G40" si="3">E35+C35</f>
        <v>1</v>
      </c>
    </row>
    <row r="36" spans="1:7" x14ac:dyDescent="0.25">
      <c r="A36" s="79" t="s">
        <v>141</v>
      </c>
      <c r="B36" s="79">
        <v>5</v>
      </c>
      <c r="C36" s="69">
        <f t="shared" si="2"/>
        <v>0.19230769230769232</v>
      </c>
      <c r="D36" s="79">
        <v>21</v>
      </c>
      <c r="E36" s="69">
        <f t="shared" si="2"/>
        <v>0.80769230769230771</v>
      </c>
      <c r="F36" s="79">
        <v>26</v>
      </c>
      <c r="G36" s="69">
        <f t="shared" si="3"/>
        <v>1</v>
      </c>
    </row>
    <row r="37" spans="1:7" x14ac:dyDescent="0.25">
      <c r="A37" s="79" t="s">
        <v>142</v>
      </c>
      <c r="B37" s="79">
        <v>8</v>
      </c>
      <c r="C37" s="69">
        <f t="shared" si="2"/>
        <v>0.30769230769230771</v>
      </c>
      <c r="D37" s="79">
        <v>18</v>
      </c>
      <c r="E37" s="69">
        <f t="shared" si="2"/>
        <v>0.69230769230769229</v>
      </c>
      <c r="F37" s="79">
        <v>26</v>
      </c>
      <c r="G37" s="69">
        <f t="shared" si="3"/>
        <v>1</v>
      </c>
    </row>
    <row r="38" spans="1:7" x14ac:dyDescent="0.25">
      <c r="A38" s="79" t="s">
        <v>143</v>
      </c>
      <c r="B38" s="79"/>
      <c r="C38" s="69">
        <f t="shared" si="2"/>
        <v>0</v>
      </c>
      <c r="D38" s="79">
        <v>26</v>
      </c>
      <c r="E38" s="69">
        <f t="shared" si="2"/>
        <v>1</v>
      </c>
      <c r="F38" s="79">
        <v>26</v>
      </c>
      <c r="G38" s="69">
        <f t="shared" si="3"/>
        <v>1</v>
      </c>
    </row>
    <row r="39" spans="1:7" x14ac:dyDescent="0.25">
      <c r="A39" s="79" t="s">
        <v>139</v>
      </c>
      <c r="B39" s="79">
        <v>3</v>
      </c>
      <c r="C39" s="69">
        <f t="shared" si="2"/>
        <v>0.11538461538461539</v>
      </c>
      <c r="D39" s="79">
        <v>23</v>
      </c>
      <c r="E39" s="69">
        <f t="shared" si="2"/>
        <v>0.88461538461538458</v>
      </c>
      <c r="F39" s="79">
        <v>26</v>
      </c>
      <c r="G39" s="69">
        <f t="shared" si="3"/>
        <v>1</v>
      </c>
    </row>
    <row r="40" spans="1:7" x14ac:dyDescent="0.25">
      <c r="A40" s="79" t="s">
        <v>140</v>
      </c>
      <c r="B40" s="79"/>
      <c r="C40" s="69">
        <f t="shared" si="2"/>
        <v>0</v>
      </c>
      <c r="D40" s="79">
        <v>26</v>
      </c>
      <c r="E40" s="69">
        <f t="shared" si="2"/>
        <v>1</v>
      </c>
      <c r="F40" s="79">
        <v>26</v>
      </c>
      <c r="G40" s="69">
        <f t="shared" si="3"/>
        <v>1</v>
      </c>
    </row>
    <row r="58" spans="1:1" x14ac:dyDescent="0.25">
      <c r="A58" s="118"/>
    </row>
  </sheetData>
  <mergeCells count="3">
    <mergeCell ref="H29:J29"/>
    <mergeCell ref="A1:E1"/>
    <mergeCell ref="A13:E28"/>
  </mergeCell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9"/>
  <sheetViews>
    <sheetView workbookViewId="0">
      <selection activeCell="K37" sqref="K37"/>
    </sheetView>
  </sheetViews>
  <sheetFormatPr defaultRowHeight="15" x14ac:dyDescent="0.25"/>
  <cols>
    <col min="1" max="1" width="13.140625" customWidth="1"/>
  </cols>
  <sheetData>
    <row r="1" spans="1:13" x14ac:dyDescent="0.25">
      <c r="A1" s="154" t="s">
        <v>68</v>
      </c>
      <c r="B1" s="154"/>
      <c r="C1" s="154"/>
      <c r="D1" s="154"/>
      <c r="E1" s="154"/>
      <c r="F1" s="154"/>
      <c r="G1" s="154"/>
      <c r="H1" s="154"/>
      <c r="I1" s="154"/>
      <c r="J1" s="154"/>
      <c r="K1" s="154"/>
      <c r="L1" s="154"/>
      <c r="M1" s="154"/>
    </row>
    <row r="3" spans="1:13" x14ac:dyDescent="0.25">
      <c r="B3" s="4">
        <v>2010</v>
      </c>
      <c r="C3" s="4">
        <v>2011</v>
      </c>
      <c r="D3" s="4">
        <v>2012</v>
      </c>
      <c r="E3" s="4">
        <v>2013</v>
      </c>
      <c r="F3" s="4">
        <v>2014</v>
      </c>
      <c r="G3" s="4">
        <v>2015</v>
      </c>
      <c r="H3" s="4">
        <v>2016</v>
      </c>
      <c r="I3" s="4">
        <v>2017</v>
      </c>
    </row>
    <row r="4" spans="1:13" ht="15.75" x14ac:dyDescent="0.25">
      <c r="A4" s="4" t="s">
        <v>17</v>
      </c>
      <c r="B4" s="98">
        <v>0.72649416909621001</v>
      </c>
      <c r="C4" s="98">
        <v>0.75498522895125597</v>
      </c>
      <c r="D4" s="98">
        <v>0.76556914393226705</v>
      </c>
      <c r="E4" s="98">
        <v>0.78959941198088901</v>
      </c>
      <c r="F4" s="98">
        <v>0.77518115942028998</v>
      </c>
      <c r="G4" s="99">
        <v>0.79254545454545455</v>
      </c>
      <c r="H4" s="99">
        <v>0.78489326765188838</v>
      </c>
      <c r="I4" s="111">
        <f t="shared" ref="I4:I9" si="0">D37</f>
        <v>0.78923766816143492</v>
      </c>
      <c r="J4" s="8"/>
      <c r="K4" s="8"/>
      <c r="L4" s="1"/>
    </row>
    <row r="5" spans="1:13" ht="15.75" x14ac:dyDescent="0.25">
      <c r="A5" s="4" t="s">
        <v>0</v>
      </c>
      <c r="B5" s="98">
        <v>0.82</v>
      </c>
      <c r="C5" s="98">
        <v>0.83099999999999996</v>
      </c>
      <c r="D5" s="98">
        <v>0.84244562022339808</v>
      </c>
      <c r="E5" s="98">
        <v>0.82917139614074908</v>
      </c>
      <c r="F5" s="98">
        <v>0.83299999999999996</v>
      </c>
      <c r="G5" s="99">
        <v>0.85360360360360366</v>
      </c>
      <c r="H5" s="99">
        <v>0.84320360970107167</v>
      </c>
      <c r="I5" s="111">
        <f t="shared" si="0"/>
        <v>0.81120448179271709</v>
      </c>
      <c r="J5" s="8"/>
      <c r="K5" s="8"/>
      <c r="L5" s="1"/>
    </row>
    <row r="6" spans="1:13" ht="15.75" x14ac:dyDescent="0.25">
      <c r="A6" s="4" t="s">
        <v>1</v>
      </c>
      <c r="B6" s="98">
        <v>0.70299999999999996</v>
      </c>
      <c r="C6" s="98">
        <v>0.73899999999999999</v>
      </c>
      <c r="D6" s="98">
        <v>0.76229508196721307</v>
      </c>
      <c r="E6" s="98">
        <v>0.83933002481389574</v>
      </c>
      <c r="F6" s="98">
        <v>0.79200000000000004</v>
      </c>
      <c r="G6" s="99">
        <v>0.79548229548229543</v>
      </c>
      <c r="H6" s="99">
        <v>0.78580171358629136</v>
      </c>
      <c r="I6" s="111">
        <f t="shared" si="0"/>
        <v>0.79902557856272838</v>
      </c>
      <c r="J6" s="8"/>
      <c r="K6" s="8"/>
      <c r="L6" s="1"/>
    </row>
    <row r="7" spans="1:13" ht="15.75" x14ac:dyDescent="0.25">
      <c r="A7" s="4" t="s">
        <v>2</v>
      </c>
      <c r="B7" s="98">
        <v>0.57199999999999995</v>
      </c>
      <c r="C7" s="98">
        <v>0.54900000000000004</v>
      </c>
      <c r="D7" s="98">
        <v>0.611353711790393</v>
      </c>
      <c r="E7" s="98">
        <v>0.64635193133047208</v>
      </c>
      <c r="F7" s="98">
        <v>0.63</v>
      </c>
      <c r="G7" s="99">
        <v>0.65818490245971162</v>
      </c>
      <c r="H7" s="99">
        <v>0.65646258503401356</v>
      </c>
      <c r="I7" s="111">
        <f t="shared" si="0"/>
        <v>0.64194373401534521</v>
      </c>
      <c r="J7" s="8"/>
      <c r="K7" s="8"/>
      <c r="L7" s="1"/>
    </row>
    <row r="8" spans="1:13" ht="15.75" x14ac:dyDescent="0.25">
      <c r="A8" s="4" t="s">
        <v>3</v>
      </c>
      <c r="B8" s="98">
        <v>0.80800000000000005</v>
      </c>
      <c r="C8" s="98">
        <v>0.86799999999999999</v>
      </c>
      <c r="D8" s="98">
        <v>0.8459821428571429</v>
      </c>
      <c r="E8" s="98">
        <v>0.80911062906724507</v>
      </c>
      <c r="F8" s="98">
        <v>0.84599999999999997</v>
      </c>
      <c r="G8" s="99">
        <v>0.86462882096069871</v>
      </c>
      <c r="H8" s="99">
        <v>0.84615384615384615</v>
      </c>
      <c r="I8" s="111">
        <f t="shared" si="0"/>
        <v>0.82150537634408605</v>
      </c>
      <c r="J8" s="8"/>
      <c r="K8" s="8"/>
      <c r="L8" s="1"/>
    </row>
    <row r="9" spans="1:13" ht="15.75" x14ac:dyDescent="0.25">
      <c r="A9" s="72" t="s">
        <v>59</v>
      </c>
      <c r="B9" s="98">
        <v>0.72649416909621001</v>
      </c>
      <c r="C9" s="98">
        <v>0.75498522895125597</v>
      </c>
      <c r="D9" s="98">
        <v>0.76556914393226705</v>
      </c>
      <c r="E9" s="98">
        <v>0.78959941198088901</v>
      </c>
      <c r="F9" s="98">
        <v>0.77518115942028998</v>
      </c>
      <c r="G9" s="99">
        <v>0.79254545454545455</v>
      </c>
      <c r="H9" s="99">
        <v>0.78489326765188838</v>
      </c>
      <c r="I9" s="111">
        <f t="shared" si="0"/>
        <v>0.77064053710760294</v>
      </c>
      <c r="J9" s="8"/>
      <c r="K9" s="8"/>
      <c r="L9" s="1"/>
    </row>
    <row r="11" spans="1:13" ht="15.75" customHeight="1" x14ac:dyDescent="0.25">
      <c r="A11" s="161"/>
      <c r="B11" s="161"/>
      <c r="C11" s="161"/>
      <c r="D11" s="161"/>
      <c r="E11" s="161"/>
      <c r="F11" s="161"/>
      <c r="G11" s="161"/>
      <c r="H11" s="161"/>
      <c r="I11" s="161"/>
      <c r="J11" s="161"/>
    </row>
    <row r="12" spans="1:13" ht="15.75" customHeight="1" x14ac:dyDescent="0.25">
      <c r="A12" s="161"/>
      <c r="B12" s="161"/>
      <c r="C12" s="161"/>
      <c r="D12" s="161"/>
      <c r="E12" s="161"/>
      <c r="F12" s="161"/>
      <c r="G12" s="161"/>
      <c r="H12" s="161"/>
      <c r="I12" s="161"/>
      <c r="J12" s="161"/>
    </row>
    <row r="13" spans="1:13" ht="15.75" customHeight="1" x14ac:dyDescent="0.25">
      <c r="A13" s="161"/>
      <c r="B13" s="161"/>
      <c r="C13" s="161"/>
      <c r="D13" s="161"/>
      <c r="E13" s="161"/>
      <c r="F13" s="161"/>
      <c r="G13" s="161"/>
      <c r="H13" s="161"/>
      <c r="I13" s="161"/>
      <c r="J13" s="161"/>
    </row>
    <row r="14" spans="1:13" ht="15.75" customHeight="1" x14ac:dyDescent="0.25">
      <c r="A14" s="161"/>
      <c r="B14" s="161"/>
      <c r="C14" s="161"/>
      <c r="D14" s="161"/>
      <c r="E14" s="161"/>
      <c r="F14" s="161"/>
      <c r="G14" s="161"/>
      <c r="H14" s="161"/>
      <c r="I14" s="161"/>
      <c r="J14" s="161"/>
    </row>
    <row r="15" spans="1:13" ht="15.75" customHeight="1" x14ac:dyDescent="0.25">
      <c r="A15" s="161"/>
      <c r="B15" s="161"/>
      <c r="C15" s="161"/>
      <c r="D15" s="161"/>
      <c r="E15" s="161"/>
      <c r="F15" s="161"/>
      <c r="G15" s="161"/>
      <c r="H15" s="161"/>
      <c r="I15" s="161"/>
      <c r="J15" s="161"/>
    </row>
    <row r="16" spans="1:13" ht="15.75" customHeight="1" x14ac:dyDescent="0.25">
      <c r="A16" s="161"/>
      <c r="B16" s="161"/>
      <c r="C16" s="161"/>
      <c r="D16" s="161"/>
      <c r="E16" s="161"/>
      <c r="F16" s="161"/>
      <c r="G16" s="161"/>
      <c r="H16" s="161"/>
      <c r="I16" s="161"/>
      <c r="J16" s="161"/>
    </row>
    <row r="17" spans="1:14" ht="15.75" customHeight="1" x14ac:dyDescent="0.25">
      <c r="A17" s="161"/>
      <c r="B17" s="161"/>
      <c r="C17" s="161"/>
      <c r="D17" s="161"/>
      <c r="E17" s="161"/>
      <c r="F17" s="161"/>
      <c r="G17" s="161"/>
      <c r="H17" s="161"/>
      <c r="I17" s="161"/>
      <c r="J17" s="161"/>
    </row>
    <row r="18" spans="1:14" ht="15.75" customHeight="1" x14ac:dyDescent="0.25">
      <c r="A18" s="161"/>
      <c r="B18" s="161"/>
      <c r="C18" s="161"/>
      <c r="D18" s="161"/>
      <c r="E18" s="161"/>
      <c r="F18" s="161"/>
      <c r="G18" s="161"/>
      <c r="H18" s="161"/>
      <c r="I18" s="161"/>
      <c r="J18" s="161"/>
    </row>
    <row r="19" spans="1:14" ht="15.75" customHeight="1" x14ac:dyDescent="0.25">
      <c r="A19" s="161"/>
      <c r="B19" s="161"/>
      <c r="C19" s="161"/>
      <c r="D19" s="161"/>
      <c r="E19" s="161"/>
      <c r="F19" s="161"/>
      <c r="G19" s="161"/>
      <c r="H19" s="161"/>
      <c r="I19" s="161"/>
      <c r="J19" s="161"/>
    </row>
    <row r="20" spans="1:14" ht="15.75" customHeight="1" x14ac:dyDescent="0.25">
      <c r="A20" s="161"/>
      <c r="B20" s="161"/>
      <c r="C20" s="161"/>
      <c r="D20" s="161"/>
      <c r="E20" s="161"/>
      <c r="F20" s="161"/>
      <c r="G20" s="161"/>
      <c r="H20" s="161"/>
      <c r="I20" s="161"/>
      <c r="J20" s="161"/>
    </row>
    <row r="21" spans="1:14" ht="15.75" customHeight="1" x14ac:dyDescent="0.25">
      <c r="A21" s="161"/>
      <c r="B21" s="161"/>
      <c r="C21" s="161"/>
      <c r="D21" s="161"/>
      <c r="E21" s="161"/>
      <c r="F21" s="161"/>
      <c r="G21" s="161"/>
      <c r="H21" s="161"/>
      <c r="I21" s="161"/>
      <c r="J21" s="161"/>
    </row>
    <row r="22" spans="1:14" ht="15.75" customHeight="1" x14ac:dyDescent="0.25">
      <c r="A22" s="161"/>
      <c r="B22" s="161"/>
      <c r="C22" s="161"/>
      <c r="D22" s="161"/>
      <c r="E22" s="161"/>
      <c r="F22" s="161"/>
      <c r="G22" s="161"/>
      <c r="H22" s="161"/>
      <c r="I22" s="161"/>
      <c r="J22" s="161"/>
    </row>
    <row r="23" spans="1:14" ht="15.75" customHeight="1" x14ac:dyDescent="0.25">
      <c r="A23" s="161"/>
      <c r="B23" s="161"/>
      <c r="C23" s="161"/>
      <c r="D23" s="161"/>
      <c r="E23" s="161"/>
      <c r="F23" s="161"/>
      <c r="G23" s="161"/>
      <c r="H23" s="161"/>
      <c r="I23" s="161"/>
      <c r="J23" s="161"/>
    </row>
    <row r="24" spans="1:14" ht="15.75" customHeight="1" x14ac:dyDescent="0.25">
      <c r="A24" s="161"/>
      <c r="B24" s="161"/>
      <c r="C24" s="161"/>
      <c r="D24" s="161"/>
      <c r="E24" s="161"/>
      <c r="F24" s="161"/>
      <c r="G24" s="161"/>
      <c r="H24" s="161"/>
      <c r="I24" s="161"/>
      <c r="J24" s="161"/>
    </row>
    <row r="25" spans="1:14" ht="15.75" customHeight="1" x14ac:dyDescent="0.25">
      <c r="A25" s="161"/>
      <c r="B25" s="161"/>
      <c r="C25" s="161"/>
      <c r="D25" s="161"/>
      <c r="E25" s="161"/>
      <c r="F25" s="161"/>
      <c r="G25" s="161"/>
      <c r="H25" s="161"/>
      <c r="I25" s="161"/>
      <c r="J25" s="161"/>
    </row>
    <row r="26" spans="1:14" ht="15.75" customHeight="1" x14ac:dyDescent="0.25">
      <c r="A26" s="161"/>
      <c r="B26" s="161"/>
      <c r="C26" s="161"/>
      <c r="D26" s="161"/>
      <c r="E26" s="161"/>
      <c r="F26" s="161"/>
      <c r="G26" s="161"/>
      <c r="H26" s="161"/>
      <c r="I26" s="161"/>
      <c r="J26" s="161"/>
    </row>
    <row r="27" spans="1:14" ht="15.75" customHeight="1" x14ac:dyDescent="0.25">
      <c r="A27" s="161"/>
      <c r="B27" s="161"/>
      <c r="C27" s="161"/>
      <c r="D27" s="161"/>
      <c r="E27" s="161"/>
      <c r="F27" s="161"/>
      <c r="G27" s="161"/>
      <c r="H27" s="161"/>
      <c r="I27" s="161"/>
      <c r="J27" s="161"/>
    </row>
    <row r="28" spans="1:14" ht="15.75" customHeight="1" x14ac:dyDescent="0.25">
      <c r="A28" s="161"/>
      <c r="B28" s="161"/>
      <c r="C28" s="161"/>
      <c r="D28" s="161"/>
      <c r="E28" s="161"/>
      <c r="F28" s="161"/>
      <c r="G28" s="161"/>
      <c r="H28" s="161"/>
      <c r="I28" s="161"/>
      <c r="J28" s="161"/>
    </row>
    <row r="29" spans="1:14" ht="15.75" customHeight="1" x14ac:dyDescent="0.25">
      <c r="A29" s="161"/>
      <c r="B29" s="161"/>
      <c r="C29" s="161"/>
      <c r="D29" s="161"/>
      <c r="E29" s="161"/>
      <c r="F29" s="161"/>
      <c r="G29" s="161"/>
      <c r="H29" s="161"/>
      <c r="I29" s="161"/>
      <c r="J29" s="161"/>
    </row>
    <row r="30" spans="1:14" ht="15.75" customHeight="1" x14ac:dyDescent="0.25">
      <c r="A30" s="161"/>
      <c r="B30" s="161"/>
      <c r="C30" s="161"/>
      <c r="D30" s="161"/>
      <c r="E30" s="161"/>
      <c r="F30" s="161"/>
      <c r="G30" s="161"/>
      <c r="H30" s="161"/>
      <c r="I30" s="161"/>
      <c r="J30" s="161"/>
    </row>
    <row r="31" spans="1:14" ht="15.75" x14ac:dyDescent="0.25">
      <c r="A31" s="6"/>
      <c r="B31" s="7"/>
      <c r="C31" s="7"/>
      <c r="D31" s="7"/>
      <c r="E31" s="7"/>
      <c r="F31" s="7"/>
    </row>
    <row r="32" spans="1:14" x14ac:dyDescent="0.25">
      <c r="K32" s="9"/>
      <c r="L32" s="156" t="s">
        <v>4</v>
      </c>
      <c r="M32" s="156"/>
      <c r="N32" s="156"/>
    </row>
    <row r="33" spans="1:14" x14ac:dyDescent="0.25">
      <c r="A33" s="131"/>
      <c r="B33" s="131"/>
      <c r="K33" s="9"/>
      <c r="L33" s="10"/>
      <c r="M33" s="10"/>
      <c r="N33" s="10"/>
    </row>
    <row r="34" spans="1:14" x14ac:dyDescent="0.25">
      <c r="A34" s="131"/>
      <c r="B34" s="131"/>
      <c r="C34" s="1"/>
      <c r="K34" s="9"/>
      <c r="L34" s="10"/>
      <c r="M34" s="10"/>
      <c r="N34" s="10"/>
    </row>
    <row r="35" spans="1:14" x14ac:dyDescent="0.25">
      <c r="A35" s="130" t="s">
        <v>146</v>
      </c>
      <c r="B35" s="130" t="s">
        <v>103</v>
      </c>
      <c r="C35" s="69"/>
      <c r="D35" s="79"/>
      <c r="E35" s="79"/>
      <c r="F35" s="79"/>
      <c r="K35" s="9"/>
      <c r="L35" s="10"/>
      <c r="M35" s="10"/>
      <c r="N35" s="10"/>
    </row>
    <row r="36" spans="1:14" x14ac:dyDescent="0.25">
      <c r="A36" s="130" t="s">
        <v>83</v>
      </c>
      <c r="B36" s="130" t="s">
        <v>147</v>
      </c>
      <c r="C36" s="69" t="s">
        <v>148</v>
      </c>
      <c r="D36" s="79" t="s">
        <v>149</v>
      </c>
      <c r="E36" s="79" t="s">
        <v>150</v>
      </c>
      <c r="F36" s="79" t="s">
        <v>87</v>
      </c>
    </row>
    <row r="37" spans="1:14" x14ac:dyDescent="0.25">
      <c r="A37" s="130" t="s">
        <v>91</v>
      </c>
      <c r="B37" s="133">
        <v>2.242152466367713E-3</v>
      </c>
      <c r="C37" s="69">
        <v>0.19955156950672645</v>
      </c>
      <c r="D37" s="69">
        <v>0.78923766816143492</v>
      </c>
      <c r="E37" s="69">
        <v>8.9686098654708519E-3</v>
      </c>
      <c r="F37" s="127">
        <v>1</v>
      </c>
    </row>
    <row r="38" spans="1:14" x14ac:dyDescent="0.25">
      <c r="A38" s="130" t="s">
        <v>90</v>
      </c>
      <c r="B38" s="133">
        <v>5.602240896358543E-4</v>
      </c>
      <c r="C38" s="69">
        <v>0.1876750700280112</v>
      </c>
      <c r="D38" s="69">
        <v>0.81120448179271709</v>
      </c>
      <c r="E38" s="69">
        <v>5.602240896358543E-4</v>
      </c>
      <c r="F38" s="127">
        <v>1</v>
      </c>
    </row>
    <row r="39" spans="1:14" x14ac:dyDescent="0.25">
      <c r="A39" s="79" t="s">
        <v>92</v>
      </c>
      <c r="B39" s="69">
        <v>1.2180267965895249E-3</v>
      </c>
      <c r="C39" s="69">
        <v>0.13337393422655297</v>
      </c>
      <c r="D39" s="69">
        <v>0.79902557856272838</v>
      </c>
      <c r="E39" s="69">
        <v>6.638246041412911E-2</v>
      </c>
      <c r="F39" s="127">
        <v>1</v>
      </c>
    </row>
    <row r="40" spans="1:14" x14ac:dyDescent="0.25">
      <c r="A40" s="79" t="s">
        <v>93</v>
      </c>
      <c r="B40" s="69">
        <v>5.9676044330775786E-3</v>
      </c>
      <c r="C40" s="69">
        <v>0.34100596760443308</v>
      </c>
      <c r="D40" s="69">
        <v>0.64194373401534521</v>
      </c>
      <c r="E40" s="69">
        <v>1.1082693947144074E-2</v>
      </c>
      <c r="F40" s="127">
        <v>1</v>
      </c>
    </row>
    <row r="41" spans="1:14" x14ac:dyDescent="0.25">
      <c r="A41" s="130" t="s">
        <v>89</v>
      </c>
      <c r="B41" s="133">
        <v>2.1505376344086021E-3</v>
      </c>
      <c r="C41" s="69">
        <v>0.16559139784946236</v>
      </c>
      <c r="D41" s="69">
        <v>0.82150537634408605</v>
      </c>
      <c r="E41" s="69">
        <v>1.0752688172043012E-2</v>
      </c>
      <c r="F41" s="127">
        <v>1</v>
      </c>
    </row>
    <row r="42" spans="1:14" x14ac:dyDescent="0.25">
      <c r="A42" s="79" t="s">
        <v>87</v>
      </c>
      <c r="B42" s="69">
        <v>2.1774632553075669E-3</v>
      </c>
      <c r="C42" s="69">
        <v>0.20322990382870623</v>
      </c>
      <c r="D42" s="69">
        <v>0.77064053710760294</v>
      </c>
      <c r="E42" s="69">
        <v>2.3952095808383235E-2</v>
      </c>
      <c r="F42" s="127">
        <v>1</v>
      </c>
    </row>
    <row r="59" spans="1:1" x14ac:dyDescent="0.25">
      <c r="A59" s="118"/>
    </row>
  </sheetData>
  <mergeCells count="3">
    <mergeCell ref="A11:J30"/>
    <mergeCell ref="A1:M1"/>
    <mergeCell ref="L32:N32"/>
  </mergeCells>
  <pageMargins left="0.511811024" right="0.511811024" top="0.78740157499999996" bottom="0.78740157499999996" header="0.31496062000000002" footer="0.31496062000000002"/>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1"/>
  <sheetViews>
    <sheetView zoomScale="70" zoomScaleNormal="70" workbookViewId="0">
      <selection activeCell="P35" sqref="P35"/>
    </sheetView>
  </sheetViews>
  <sheetFormatPr defaultRowHeight="15" x14ac:dyDescent="0.25"/>
  <cols>
    <col min="1" max="1" width="26.28515625" customWidth="1"/>
    <col min="2" max="2" width="18.7109375" customWidth="1"/>
    <col min="3" max="3" width="16.5703125" customWidth="1"/>
    <col min="4" max="4" width="15.85546875" customWidth="1"/>
  </cols>
  <sheetData>
    <row r="1" spans="1:14" x14ac:dyDescent="0.25">
      <c r="A1" s="154" t="s">
        <v>69</v>
      </c>
      <c r="B1" s="154"/>
      <c r="C1" s="154"/>
      <c r="D1" s="154"/>
      <c r="E1" s="154"/>
      <c r="F1" s="154"/>
      <c r="G1" s="154"/>
      <c r="H1" s="154"/>
      <c r="I1" s="154"/>
      <c r="J1" s="154"/>
      <c r="K1" s="154"/>
      <c r="L1" s="154"/>
      <c r="M1" s="154"/>
      <c r="N1" s="154"/>
    </row>
    <row r="2" spans="1:14" x14ac:dyDescent="0.25">
      <c r="A2" s="3"/>
      <c r="B2" s="3"/>
      <c r="C2" s="3"/>
      <c r="D2" s="3"/>
      <c r="E2" s="3"/>
      <c r="F2" s="3"/>
      <c r="G2" s="3"/>
      <c r="H2" s="3"/>
      <c r="I2" s="3"/>
      <c r="J2" s="3"/>
      <c r="K2" s="3"/>
      <c r="L2" s="3"/>
      <c r="M2" s="3"/>
      <c r="N2" s="3"/>
    </row>
    <row r="3" spans="1:14" ht="30" x14ac:dyDescent="0.25">
      <c r="A3" s="2"/>
      <c r="B3" s="12" t="s">
        <v>8</v>
      </c>
      <c r="C3" s="12" t="s">
        <v>5</v>
      </c>
      <c r="D3" s="13" t="s">
        <v>6</v>
      </c>
      <c r="E3" s="2"/>
      <c r="F3" s="2"/>
      <c r="G3" s="2"/>
      <c r="H3" s="2"/>
      <c r="I3" s="2"/>
      <c r="J3" s="2"/>
      <c r="K3" s="2"/>
      <c r="L3" s="2"/>
    </row>
    <row r="4" spans="1:14" x14ac:dyDescent="0.25">
      <c r="A4" s="17" t="s">
        <v>7</v>
      </c>
      <c r="B4" s="96">
        <f>G33</f>
        <v>0.69769551805479946</v>
      </c>
      <c r="C4" s="96">
        <f>E33</f>
        <v>0.21248412266376338</v>
      </c>
      <c r="D4" s="97">
        <f>C33</f>
        <v>8.9820359281437126E-2</v>
      </c>
      <c r="E4" s="16"/>
      <c r="F4" s="16">
        <f>SUM(B4:D4)</f>
        <v>1</v>
      </c>
      <c r="G4" s="2"/>
      <c r="H4" s="2"/>
      <c r="I4" s="2"/>
      <c r="J4" s="2"/>
      <c r="K4" s="2"/>
    </row>
    <row r="5" spans="1:14" x14ac:dyDescent="0.25">
      <c r="A5" s="17" t="s">
        <v>9</v>
      </c>
      <c r="B5" s="96">
        <f t="shared" ref="B5:B12" si="0">G34</f>
        <v>0.41426238432226459</v>
      </c>
      <c r="C5" s="96">
        <f t="shared" ref="C5:C12" si="1">E34</f>
        <v>0.26347305389221559</v>
      </c>
      <c r="D5" s="97">
        <f t="shared" ref="D5:D12" si="2">C34</f>
        <v>0.32226456178551988</v>
      </c>
      <c r="E5" s="16"/>
      <c r="F5" s="16">
        <f t="shared" ref="F5:F12" si="3">SUM(B5:D5)</f>
        <v>1</v>
      </c>
      <c r="G5" s="2"/>
      <c r="H5" s="2"/>
      <c r="I5" s="2"/>
      <c r="J5" s="2"/>
      <c r="K5" s="2"/>
      <c r="L5" s="2"/>
    </row>
    <row r="6" spans="1:14" ht="45" x14ac:dyDescent="0.25">
      <c r="A6" s="17" t="s">
        <v>10</v>
      </c>
      <c r="B6" s="96">
        <f t="shared" si="0"/>
        <v>0.61132280892759938</v>
      </c>
      <c r="C6" s="96">
        <f t="shared" si="1"/>
        <v>0.27000544365813828</v>
      </c>
      <c r="D6" s="97">
        <f t="shared" si="2"/>
        <v>0.11867174741426238</v>
      </c>
      <c r="E6" s="16"/>
      <c r="F6" s="16">
        <f t="shared" si="3"/>
        <v>1</v>
      </c>
      <c r="G6" s="2"/>
      <c r="H6" s="2"/>
      <c r="I6" s="2"/>
      <c r="J6" s="2"/>
      <c r="K6" s="2"/>
      <c r="L6" s="2"/>
    </row>
    <row r="7" spans="1:14" ht="30" x14ac:dyDescent="0.25">
      <c r="A7" s="11" t="s">
        <v>112</v>
      </c>
      <c r="B7" s="96">
        <f t="shared" si="0"/>
        <v>0.74904735982580295</v>
      </c>
      <c r="C7" s="96">
        <f t="shared" si="1"/>
        <v>0.19397568499364906</v>
      </c>
      <c r="D7" s="97">
        <f t="shared" si="2"/>
        <v>5.6976955180547996E-2</v>
      </c>
      <c r="E7" s="16"/>
      <c r="F7" s="16">
        <f t="shared" si="3"/>
        <v>1</v>
      </c>
      <c r="G7" s="2"/>
      <c r="H7" s="2"/>
      <c r="I7" s="2"/>
      <c r="J7" s="2"/>
      <c r="K7" s="2"/>
      <c r="L7" s="2"/>
    </row>
    <row r="8" spans="1:14" x14ac:dyDescent="0.25">
      <c r="A8" s="11" t="s">
        <v>11</v>
      </c>
      <c r="B8" s="96">
        <f t="shared" si="0"/>
        <v>0.61331881691163126</v>
      </c>
      <c r="C8" s="96">
        <f t="shared" si="1"/>
        <v>0.27762656505171474</v>
      </c>
      <c r="D8" s="97">
        <f t="shared" si="2"/>
        <v>0.10905461803665396</v>
      </c>
      <c r="E8" s="16"/>
      <c r="F8" s="16">
        <f t="shared" si="3"/>
        <v>0.99999999999999989</v>
      </c>
      <c r="G8" s="2"/>
      <c r="H8" s="2"/>
      <c r="I8" s="2"/>
      <c r="J8" s="2"/>
      <c r="K8" s="2"/>
      <c r="L8" s="2"/>
    </row>
    <row r="9" spans="1:14" ht="48.75" customHeight="1" x14ac:dyDescent="0.25">
      <c r="A9" s="11" t="s">
        <v>12</v>
      </c>
      <c r="B9" s="96">
        <f t="shared" si="0"/>
        <v>0.2926873525675921</v>
      </c>
      <c r="C9" s="96">
        <f t="shared" si="1"/>
        <v>0.37524950099800397</v>
      </c>
      <c r="D9" s="97">
        <f t="shared" si="2"/>
        <v>0.33206314643440393</v>
      </c>
      <c r="E9" s="16"/>
      <c r="F9" s="16">
        <f t="shared" si="3"/>
        <v>1</v>
      </c>
      <c r="G9" s="2"/>
      <c r="H9" s="2"/>
      <c r="I9" s="2"/>
      <c r="J9" s="2"/>
      <c r="K9" s="2"/>
      <c r="L9" s="2"/>
    </row>
    <row r="10" spans="1:14" x14ac:dyDescent="0.25">
      <c r="A10" s="11" t="s">
        <v>13</v>
      </c>
      <c r="B10" s="96">
        <f t="shared" si="0"/>
        <v>0.30557067682816186</v>
      </c>
      <c r="C10" s="96">
        <f t="shared" si="1"/>
        <v>0.29468336055162403</v>
      </c>
      <c r="D10" s="97">
        <f t="shared" si="2"/>
        <v>0.39974596262021411</v>
      </c>
      <c r="E10" s="16"/>
      <c r="F10" s="16">
        <f t="shared" si="3"/>
        <v>1</v>
      </c>
      <c r="G10" s="2"/>
      <c r="H10" s="2"/>
      <c r="I10" s="2"/>
      <c r="J10" s="2"/>
      <c r="K10" s="2"/>
      <c r="L10" s="2"/>
    </row>
    <row r="11" spans="1:14" x14ac:dyDescent="0.25">
      <c r="A11" s="11" t="s">
        <v>14</v>
      </c>
      <c r="B11" s="96">
        <f t="shared" si="0"/>
        <v>0.37071311921611322</v>
      </c>
      <c r="C11" s="96">
        <f t="shared" si="1"/>
        <v>0.28742514970059879</v>
      </c>
      <c r="D11" s="97">
        <f t="shared" si="2"/>
        <v>0.34186173108328799</v>
      </c>
      <c r="E11" s="16"/>
      <c r="F11" s="16">
        <f t="shared" si="3"/>
        <v>1</v>
      </c>
      <c r="G11" s="2"/>
      <c r="H11" s="2"/>
      <c r="I11" s="2"/>
      <c r="J11" s="2"/>
      <c r="K11" s="2"/>
      <c r="L11" s="2"/>
    </row>
    <row r="12" spans="1:14" ht="30" x14ac:dyDescent="0.25">
      <c r="A12" s="11" t="s">
        <v>15</v>
      </c>
      <c r="B12" s="96">
        <f t="shared" si="0"/>
        <v>0.52694610778443118</v>
      </c>
      <c r="C12" s="96">
        <f t="shared" si="1"/>
        <v>0.29903828706223917</v>
      </c>
      <c r="D12" s="97">
        <f t="shared" si="2"/>
        <v>0.1740156051533297</v>
      </c>
      <c r="E12" s="16"/>
      <c r="F12" s="16">
        <f t="shared" si="3"/>
        <v>1</v>
      </c>
      <c r="G12" s="2"/>
      <c r="H12" s="2"/>
      <c r="I12" s="2"/>
      <c r="J12" s="14"/>
      <c r="K12" s="14"/>
      <c r="L12" s="15"/>
    </row>
    <row r="13" spans="1:14" x14ac:dyDescent="0.25">
      <c r="A13" s="2"/>
      <c r="B13" s="2"/>
      <c r="C13" s="2"/>
      <c r="D13" s="2"/>
      <c r="E13" s="2"/>
      <c r="F13" s="2"/>
      <c r="G13" s="2"/>
      <c r="H13" s="2"/>
      <c r="I13" s="2"/>
      <c r="J13" s="2"/>
      <c r="K13" s="2"/>
      <c r="L13" s="2"/>
    </row>
    <row r="14" spans="1:14" x14ac:dyDescent="0.25">
      <c r="A14" s="157"/>
      <c r="B14" s="157"/>
      <c r="C14" s="157"/>
      <c r="D14" s="157"/>
      <c r="E14" s="157"/>
      <c r="F14" s="2"/>
      <c r="G14" s="2"/>
      <c r="H14" s="2"/>
      <c r="I14" s="2"/>
      <c r="J14" s="2"/>
      <c r="K14" s="2"/>
      <c r="L14" s="2"/>
    </row>
    <row r="15" spans="1:14" x14ac:dyDescent="0.25">
      <c r="A15" s="157"/>
      <c r="B15" s="157"/>
      <c r="C15" s="157"/>
      <c r="D15" s="157"/>
      <c r="E15" s="157"/>
      <c r="F15" s="2"/>
      <c r="G15" s="2"/>
      <c r="H15" s="2"/>
      <c r="I15" s="2"/>
      <c r="J15" s="2"/>
      <c r="K15" s="2"/>
      <c r="L15" s="2"/>
    </row>
    <row r="16" spans="1:14" x14ac:dyDescent="0.25">
      <c r="A16" s="157"/>
      <c r="B16" s="157"/>
      <c r="C16" s="157"/>
      <c r="D16" s="157"/>
      <c r="E16" s="157"/>
      <c r="F16" s="2"/>
      <c r="G16" s="2"/>
      <c r="H16" s="2"/>
      <c r="I16" s="2"/>
      <c r="J16" s="2"/>
      <c r="K16" s="2"/>
      <c r="L16" s="2"/>
    </row>
    <row r="17" spans="1:12" x14ac:dyDescent="0.25">
      <c r="A17" s="157"/>
      <c r="B17" s="157"/>
      <c r="C17" s="157"/>
      <c r="D17" s="157"/>
      <c r="E17" s="157"/>
      <c r="F17" s="2"/>
      <c r="G17" s="2"/>
      <c r="H17" s="2"/>
      <c r="I17" s="2"/>
      <c r="J17" s="2"/>
      <c r="K17" s="2"/>
      <c r="L17" s="2"/>
    </row>
    <row r="18" spans="1:12" x14ac:dyDescent="0.25">
      <c r="A18" s="157"/>
      <c r="B18" s="157"/>
      <c r="C18" s="157"/>
      <c r="D18" s="157"/>
      <c r="E18" s="157"/>
      <c r="F18" s="2"/>
      <c r="G18" s="2"/>
      <c r="H18" s="2"/>
      <c r="I18" s="2"/>
      <c r="J18" s="2"/>
      <c r="K18" s="2"/>
      <c r="L18" s="2"/>
    </row>
    <row r="19" spans="1:12" x14ac:dyDescent="0.25">
      <c r="A19" s="157"/>
      <c r="B19" s="157"/>
      <c r="C19" s="157"/>
      <c r="D19" s="157"/>
      <c r="E19" s="157"/>
      <c r="F19" s="2"/>
      <c r="G19" s="2"/>
      <c r="H19" s="2"/>
      <c r="I19" s="2"/>
      <c r="J19" s="2"/>
      <c r="K19" s="2"/>
      <c r="L19" s="2"/>
    </row>
    <row r="20" spans="1:12" x14ac:dyDescent="0.25">
      <c r="A20" s="157"/>
      <c r="B20" s="157"/>
      <c r="C20" s="157"/>
      <c r="D20" s="157"/>
      <c r="E20" s="157"/>
      <c r="F20" s="2"/>
      <c r="G20" s="2"/>
      <c r="H20" s="2"/>
      <c r="I20" s="2"/>
      <c r="J20" s="2"/>
      <c r="K20" s="2"/>
      <c r="L20" s="2"/>
    </row>
    <row r="21" spans="1:12" x14ac:dyDescent="0.25">
      <c r="A21" s="157"/>
      <c r="B21" s="157"/>
      <c r="C21" s="157"/>
      <c r="D21" s="157"/>
      <c r="E21" s="157"/>
      <c r="F21" s="2"/>
      <c r="G21" s="2"/>
      <c r="H21" s="2"/>
      <c r="I21" s="2"/>
      <c r="J21" s="2"/>
      <c r="K21" s="2"/>
      <c r="L21" s="2"/>
    </row>
    <row r="22" spans="1:12" x14ac:dyDescent="0.25">
      <c r="A22" s="157"/>
      <c r="B22" s="157"/>
      <c r="C22" s="157"/>
      <c r="D22" s="157"/>
      <c r="E22" s="157"/>
      <c r="F22" s="2"/>
      <c r="G22" s="2"/>
      <c r="H22" s="2"/>
      <c r="I22" s="2"/>
      <c r="J22" s="2"/>
      <c r="K22" s="2"/>
      <c r="L22" s="2"/>
    </row>
    <row r="23" spans="1:12" x14ac:dyDescent="0.25">
      <c r="A23" s="157"/>
      <c r="B23" s="157"/>
      <c r="C23" s="157"/>
      <c r="D23" s="157"/>
      <c r="E23" s="157"/>
    </row>
    <row r="24" spans="1:12" x14ac:dyDescent="0.25">
      <c r="A24" s="157"/>
      <c r="B24" s="157"/>
      <c r="C24" s="157"/>
      <c r="D24" s="157"/>
      <c r="E24" s="157"/>
    </row>
    <row r="25" spans="1:12" x14ac:dyDescent="0.25">
      <c r="A25" s="157"/>
      <c r="B25" s="157"/>
      <c r="C25" s="157"/>
      <c r="D25" s="157"/>
      <c r="E25" s="157"/>
    </row>
    <row r="26" spans="1:12" x14ac:dyDescent="0.25">
      <c r="A26" s="157"/>
      <c r="B26" s="157"/>
      <c r="C26" s="157"/>
      <c r="D26" s="157"/>
      <c r="E26" s="157"/>
    </row>
    <row r="27" spans="1:12" x14ac:dyDescent="0.25">
      <c r="A27" s="157"/>
      <c r="B27" s="157"/>
      <c r="C27" s="157"/>
      <c r="D27" s="157"/>
      <c r="E27" s="157"/>
    </row>
    <row r="28" spans="1:12" x14ac:dyDescent="0.25">
      <c r="A28" s="157"/>
      <c r="B28" s="157"/>
      <c r="C28" s="157"/>
      <c r="D28" s="157"/>
      <c r="E28" s="157"/>
    </row>
    <row r="29" spans="1:12" x14ac:dyDescent="0.25">
      <c r="A29" s="157"/>
      <c r="B29" s="157"/>
      <c r="C29" s="157"/>
      <c r="D29" s="157"/>
      <c r="E29" s="157"/>
    </row>
    <row r="30" spans="1:12" x14ac:dyDescent="0.25">
      <c r="G30" s="156" t="s">
        <v>4</v>
      </c>
      <c r="H30" s="156"/>
      <c r="I30" s="156"/>
    </row>
    <row r="32" spans="1:12" x14ac:dyDescent="0.25">
      <c r="A32" s="79" t="s">
        <v>136</v>
      </c>
      <c r="B32" s="162" t="s">
        <v>6</v>
      </c>
      <c r="C32" s="163"/>
      <c r="D32" s="162" t="s">
        <v>186</v>
      </c>
      <c r="E32" s="163"/>
      <c r="F32" s="162" t="s">
        <v>187</v>
      </c>
      <c r="G32" s="163"/>
      <c r="H32" s="162" t="s">
        <v>87</v>
      </c>
      <c r="I32" s="163"/>
    </row>
    <row r="33" spans="1:9" x14ac:dyDescent="0.25">
      <c r="A33" s="79" t="s">
        <v>191</v>
      </c>
      <c r="B33" s="79">
        <v>495</v>
      </c>
      <c r="C33" s="69">
        <f t="shared" ref="C33:C41" si="4">B33/H$37</f>
        <v>8.9820359281437126E-2</v>
      </c>
      <c r="D33" s="79">
        <v>1171</v>
      </c>
      <c r="E33" s="69">
        <f t="shared" ref="E33:E41" si="5">D33/H$37</f>
        <v>0.21248412266376338</v>
      </c>
      <c r="F33" s="79">
        <v>3845</v>
      </c>
      <c r="G33" s="69">
        <f t="shared" ref="G33:G41" si="6">F33/H$37</f>
        <v>0.69769551805479946</v>
      </c>
      <c r="H33" s="79">
        <v>5511</v>
      </c>
      <c r="I33" s="132">
        <f t="shared" ref="I33:I41" si="7">G33+E33+C33</f>
        <v>1</v>
      </c>
    </row>
    <row r="34" spans="1:9" x14ac:dyDescent="0.25">
      <c r="A34" s="79" t="s">
        <v>192</v>
      </c>
      <c r="B34" s="79">
        <v>1776</v>
      </c>
      <c r="C34" s="69">
        <f t="shared" si="4"/>
        <v>0.32226456178551988</v>
      </c>
      <c r="D34" s="79">
        <v>1452</v>
      </c>
      <c r="E34" s="69">
        <f t="shared" si="5"/>
        <v>0.26347305389221559</v>
      </c>
      <c r="F34" s="79">
        <v>2283</v>
      </c>
      <c r="G34" s="69">
        <f t="shared" si="6"/>
        <v>0.41426238432226459</v>
      </c>
      <c r="H34" s="79">
        <v>5511</v>
      </c>
      <c r="I34" s="132">
        <f t="shared" si="7"/>
        <v>1</v>
      </c>
    </row>
    <row r="35" spans="1:9" x14ac:dyDescent="0.25">
      <c r="A35" s="79" t="s">
        <v>194</v>
      </c>
      <c r="B35" s="79">
        <v>654</v>
      </c>
      <c r="C35" s="69">
        <f t="shared" si="4"/>
        <v>0.11867174741426238</v>
      </c>
      <c r="D35" s="79">
        <v>1488</v>
      </c>
      <c r="E35" s="69">
        <f t="shared" si="5"/>
        <v>0.27000544365813828</v>
      </c>
      <c r="F35" s="79">
        <v>3369</v>
      </c>
      <c r="G35" s="69">
        <f t="shared" si="6"/>
        <v>0.61132280892759938</v>
      </c>
      <c r="H35" s="79">
        <v>5511</v>
      </c>
      <c r="I35" s="132">
        <f t="shared" si="7"/>
        <v>1</v>
      </c>
    </row>
    <row r="36" spans="1:9" x14ac:dyDescent="0.25">
      <c r="A36" s="79" t="s">
        <v>193</v>
      </c>
      <c r="B36" s="79">
        <v>314</v>
      </c>
      <c r="C36" s="69">
        <f t="shared" si="4"/>
        <v>5.6976955180547996E-2</v>
      </c>
      <c r="D36" s="79">
        <v>1069</v>
      </c>
      <c r="E36" s="69">
        <f t="shared" si="5"/>
        <v>0.19397568499364906</v>
      </c>
      <c r="F36" s="79">
        <v>4128</v>
      </c>
      <c r="G36" s="69">
        <f t="shared" si="6"/>
        <v>0.74904735982580295</v>
      </c>
      <c r="H36" s="79">
        <v>5511</v>
      </c>
      <c r="I36" s="132">
        <f t="shared" si="7"/>
        <v>1</v>
      </c>
    </row>
    <row r="37" spans="1:9" x14ac:dyDescent="0.25">
      <c r="A37" s="79" t="s">
        <v>184</v>
      </c>
      <c r="B37" s="79">
        <v>601</v>
      </c>
      <c r="C37" s="69">
        <f t="shared" si="4"/>
        <v>0.10905461803665396</v>
      </c>
      <c r="D37" s="79">
        <v>1530</v>
      </c>
      <c r="E37" s="69">
        <f t="shared" si="5"/>
        <v>0.27762656505171474</v>
      </c>
      <c r="F37" s="79">
        <v>3380</v>
      </c>
      <c r="G37" s="69">
        <f t="shared" si="6"/>
        <v>0.61331881691163126</v>
      </c>
      <c r="H37" s="79">
        <v>5511</v>
      </c>
      <c r="I37" s="132">
        <f t="shared" si="7"/>
        <v>0.99999999999999989</v>
      </c>
    </row>
    <row r="38" spans="1:9" x14ac:dyDescent="0.25">
      <c r="A38" s="79" t="s">
        <v>185</v>
      </c>
      <c r="B38" s="79">
        <v>1830</v>
      </c>
      <c r="C38" s="69">
        <f t="shared" si="4"/>
        <v>0.33206314643440393</v>
      </c>
      <c r="D38" s="79">
        <v>2068</v>
      </c>
      <c r="E38" s="69">
        <f t="shared" si="5"/>
        <v>0.37524950099800397</v>
      </c>
      <c r="F38" s="79">
        <v>1613</v>
      </c>
      <c r="G38" s="69">
        <f t="shared" si="6"/>
        <v>0.2926873525675921</v>
      </c>
      <c r="H38" s="79">
        <v>5511</v>
      </c>
      <c r="I38" s="132">
        <f t="shared" si="7"/>
        <v>1</v>
      </c>
    </row>
    <row r="39" spans="1:9" x14ac:dyDescent="0.25">
      <c r="A39" s="79" t="s">
        <v>188</v>
      </c>
      <c r="B39" s="79">
        <v>2203</v>
      </c>
      <c r="C39" s="69">
        <f t="shared" si="4"/>
        <v>0.39974596262021411</v>
      </c>
      <c r="D39" s="79">
        <v>1624</v>
      </c>
      <c r="E39" s="69">
        <f t="shared" si="5"/>
        <v>0.29468336055162403</v>
      </c>
      <c r="F39" s="79">
        <v>1684</v>
      </c>
      <c r="G39" s="69">
        <f t="shared" si="6"/>
        <v>0.30557067682816186</v>
      </c>
      <c r="H39" s="79">
        <v>5511</v>
      </c>
      <c r="I39" s="132">
        <f t="shared" si="7"/>
        <v>1</v>
      </c>
    </row>
    <row r="40" spans="1:9" x14ac:dyDescent="0.25">
      <c r="A40" s="79" t="s">
        <v>189</v>
      </c>
      <c r="B40" s="79">
        <v>1884</v>
      </c>
      <c r="C40" s="69">
        <f t="shared" si="4"/>
        <v>0.34186173108328799</v>
      </c>
      <c r="D40" s="79">
        <v>1584</v>
      </c>
      <c r="E40" s="69">
        <f t="shared" si="5"/>
        <v>0.28742514970059879</v>
      </c>
      <c r="F40" s="79">
        <v>2043</v>
      </c>
      <c r="G40" s="69">
        <f t="shared" si="6"/>
        <v>0.37071311921611322</v>
      </c>
      <c r="H40" s="79">
        <v>5511</v>
      </c>
      <c r="I40" s="132">
        <f t="shared" si="7"/>
        <v>1</v>
      </c>
    </row>
    <row r="41" spans="1:9" x14ac:dyDescent="0.25">
      <c r="A41" s="79" t="s">
        <v>190</v>
      </c>
      <c r="B41" s="79">
        <v>959</v>
      </c>
      <c r="C41" s="69">
        <f t="shared" si="4"/>
        <v>0.1740156051533297</v>
      </c>
      <c r="D41" s="79">
        <v>1648</v>
      </c>
      <c r="E41" s="69">
        <f t="shared" si="5"/>
        <v>0.29903828706223917</v>
      </c>
      <c r="F41" s="79">
        <v>2904</v>
      </c>
      <c r="G41" s="69">
        <f t="shared" si="6"/>
        <v>0.52694610778443118</v>
      </c>
      <c r="H41" s="79">
        <v>5511</v>
      </c>
      <c r="I41" s="132">
        <f t="shared" si="7"/>
        <v>1</v>
      </c>
    </row>
    <row r="51" spans="1:1" x14ac:dyDescent="0.25">
      <c r="A51" s="118"/>
    </row>
  </sheetData>
  <mergeCells count="7">
    <mergeCell ref="A1:N1"/>
    <mergeCell ref="G30:I30"/>
    <mergeCell ref="A14:E29"/>
    <mergeCell ref="B32:C32"/>
    <mergeCell ref="D32:E32"/>
    <mergeCell ref="F32:G32"/>
    <mergeCell ref="H32:I32"/>
  </mergeCells>
  <pageMargins left="0.511811024" right="0.511811024" top="0.78740157499999996" bottom="0.78740157499999996" header="0.31496062000000002" footer="0.31496062000000002"/>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Z68"/>
  <sheetViews>
    <sheetView zoomScale="55" zoomScaleNormal="55" workbookViewId="0">
      <selection activeCell="AI54" sqref="AI53:AI54"/>
    </sheetView>
  </sheetViews>
  <sheetFormatPr defaultRowHeight="15" x14ac:dyDescent="0.25"/>
  <cols>
    <col min="1" max="1" width="20.7109375" customWidth="1"/>
    <col min="2" max="2" width="12.28515625" customWidth="1"/>
    <col min="3" max="3" width="8.140625" bestFit="1" customWidth="1"/>
    <col min="4" max="4" width="9.28515625" bestFit="1" customWidth="1"/>
    <col min="5" max="5" width="7.140625" bestFit="1" customWidth="1"/>
    <col min="6" max="6" width="8.42578125" customWidth="1"/>
  </cols>
  <sheetData>
    <row r="1" spans="1:16" x14ac:dyDescent="0.25">
      <c r="A1" s="158" t="s">
        <v>71</v>
      </c>
      <c r="B1" s="158"/>
      <c r="C1" s="158"/>
      <c r="D1" s="158"/>
      <c r="E1" s="158"/>
      <c r="F1" s="158"/>
      <c r="G1" s="158"/>
      <c r="H1" s="158"/>
      <c r="I1" s="158"/>
      <c r="J1" s="158"/>
      <c r="K1" s="158"/>
      <c r="L1" s="158"/>
      <c r="M1" s="158"/>
      <c r="N1" s="158"/>
      <c r="O1" s="158"/>
      <c r="P1" s="158"/>
    </row>
    <row r="2" spans="1:16" ht="15.75" thickBot="1" x14ac:dyDescent="0.3"/>
    <row r="3" spans="1:16" ht="15.75" thickBot="1" x14ac:dyDescent="0.3">
      <c r="A3" s="15"/>
      <c r="B3" s="165" t="s">
        <v>16</v>
      </c>
      <c r="C3" s="166"/>
      <c r="D3" s="166"/>
      <c r="E3" s="166"/>
      <c r="F3" s="166"/>
      <c r="G3" s="167"/>
      <c r="H3" s="70"/>
    </row>
    <row r="4" spans="1:16" s="2" customFormat="1" ht="30.75" thickBot="1" x14ac:dyDescent="0.3">
      <c r="A4" s="14"/>
      <c r="B4" s="73" t="s">
        <v>59</v>
      </c>
      <c r="C4" s="74" t="s">
        <v>3</v>
      </c>
      <c r="D4" s="74" t="s">
        <v>2</v>
      </c>
      <c r="E4" s="74" t="s">
        <v>1</v>
      </c>
      <c r="F4" s="74" t="s">
        <v>0</v>
      </c>
      <c r="G4" s="75" t="s">
        <v>17</v>
      </c>
    </row>
    <row r="5" spans="1:16" x14ac:dyDescent="0.25">
      <c r="A5" s="68" t="s">
        <v>119</v>
      </c>
      <c r="B5" s="143">
        <f>X55</f>
        <v>0.39679829242262538</v>
      </c>
      <c r="C5" s="133">
        <f>X52</f>
        <v>0.35897435897435898</v>
      </c>
      <c r="D5" s="133">
        <f>X49</f>
        <v>0.28793418647166363</v>
      </c>
      <c r="E5" s="133">
        <f>X46</f>
        <v>0.4890566037735849</v>
      </c>
      <c r="F5" s="133">
        <f>X43</f>
        <v>0.39173884077281812</v>
      </c>
      <c r="G5" s="144">
        <f>X40</f>
        <v>0.44800000000000001</v>
      </c>
    </row>
    <row r="6" spans="1:16" x14ac:dyDescent="0.25">
      <c r="A6" s="66" t="s">
        <v>120</v>
      </c>
      <c r="B6" s="143">
        <f>W55</f>
        <v>0.13788687299893276</v>
      </c>
      <c r="C6" s="133">
        <f>W52</f>
        <v>0.12051282051282051</v>
      </c>
      <c r="D6" s="133">
        <f>W49</f>
        <v>7.3126142595978064E-2</v>
      </c>
      <c r="E6" s="133">
        <f>W46</f>
        <v>0.19849056603773585</v>
      </c>
      <c r="F6" s="133">
        <f>W43</f>
        <v>0.14323784143904064</v>
      </c>
      <c r="G6" s="144">
        <f>W40</f>
        <v>0.10933333333333334</v>
      </c>
    </row>
    <row r="7" spans="1:16" x14ac:dyDescent="0.25">
      <c r="A7" s="66" t="s">
        <v>121</v>
      </c>
      <c r="B7" s="143">
        <f>V55</f>
        <v>5.9551760939167558E-2</v>
      </c>
      <c r="C7" s="133">
        <f>V52</f>
        <v>3.3333333333333333E-2</v>
      </c>
      <c r="D7" s="133">
        <f>V49</f>
        <v>4.2961608775137113E-2</v>
      </c>
      <c r="E7" s="133">
        <f>V46</f>
        <v>5.9622641509433964E-2</v>
      </c>
      <c r="F7" s="133">
        <f>V43</f>
        <v>7.8614257161892076E-2</v>
      </c>
      <c r="G7" s="144">
        <f>V40</f>
        <v>5.8666666666666666E-2</v>
      </c>
    </row>
    <row r="8" spans="1:16" ht="15.75" thickBot="1" x14ac:dyDescent="0.3">
      <c r="A8" s="67" t="s">
        <v>122</v>
      </c>
      <c r="B8" s="145">
        <f>U55</f>
        <v>0.40576307363927427</v>
      </c>
      <c r="C8" s="146">
        <f>U52</f>
        <v>0.48717948717948717</v>
      </c>
      <c r="D8" s="146">
        <f>U49</f>
        <v>0.59597806215722116</v>
      </c>
      <c r="E8" s="146">
        <f>U46</f>
        <v>0.25283018867924528</v>
      </c>
      <c r="F8" s="146">
        <f>U43</f>
        <v>0.38640906062624919</v>
      </c>
      <c r="G8" s="147">
        <f>U40</f>
        <v>0.38400000000000001</v>
      </c>
    </row>
    <row r="9" spans="1:16" x14ac:dyDescent="0.25">
      <c r="B9" s="8">
        <f t="shared" ref="B9:G9" si="0">SUM(B5:B8)</f>
        <v>1</v>
      </c>
      <c r="C9" s="8">
        <f t="shared" si="0"/>
        <v>1</v>
      </c>
      <c r="D9" s="8">
        <f t="shared" si="0"/>
        <v>1</v>
      </c>
      <c r="E9" s="8">
        <f t="shared" si="0"/>
        <v>1</v>
      </c>
      <c r="F9" s="8">
        <f t="shared" si="0"/>
        <v>1</v>
      </c>
      <c r="G9" s="8">
        <f t="shared" si="0"/>
        <v>1</v>
      </c>
      <c r="H9" s="8"/>
    </row>
    <row r="10" spans="1:16" x14ac:dyDescent="0.25">
      <c r="B10" s="8"/>
      <c r="C10" s="8"/>
      <c r="D10" s="8"/>
      <c r="E10" s="8"/>
      <c r="F10" s="8"/>
    </row>
    <row r="11" spans="1:16" x14ac:dyDescent="0.25">
      <c r="A11" s="164"/>
      <c r="B11" s="164"/>
      <c r="C11" s="164"/>
      <c r="D11" s="164"/>
      <c r="E11" s="164"/>
      <c r="F11" s="164"/>
    </row>
    <row r="12" spans="1:16" x14ac:dyDescent="0.25">
      <c r="A12" s="164"/>
      <c r="B12" s="164"/>
      <c r="C12" s="164"/>
      <c r="D12" s="164"/>
      <c r="E12" s="164"/>
      <c r="F12" s="164"/>
    </row>
    <row r="13" spans="1:16" x14ac:dyDescent="0.25">
      <c r="A13" s="164"/>
      <c r="B13" s="164"/>
      <c r="C13" s="164"/>
      <c r="D13" s="164"/>
      <c r="E13" s="164"/>
      <c r="F13" s="164"/>
    </row>
    <row r="14" spans="1:16" x14ac:dyDescent="0.25">
      <c r="A14" s="164"/>
      <c r="B14" s="164"/>
      <c r="C14" s="164"/>
      <c r="D14" s="164"/>
      <c r="E14" s="164"/>
      <c r="F14" s="164"/>
    </row>
    <row r="15" spans="1:16" x14ac:dyDescent="0.25">
      <c r="A15" s="164"/>
      <c r="B15" s="164"/>
      <c r="C15" s="164"/>
      <c r="D15" s="164"/>
      <c r="E15" s="164"/>
      <c r="F15" s="164"/>
    </row>
    <row r="16" spans="1:16" x14ac:dyDescent="0.25">
      <c r="A16" s="164"/>
      <c r="B16" s="164"/>
      <c r="C16" s="164"/>
      <c r="D16" s="164"/>
      <c r="E16" s="164"/>
      <c r="F16" s="164"/>
    </row>
    <row r="17" spans="1:6" x14ac:dyDescent="0.25">
      <c r="A17" s="164"/>
      <c r="B17" s="164"/>
      <c r="C17" s="164"/>
      <c r="D17" s="164"/>
      <c r="E17" s="164"/>
      <c r="F17" s="164"/>
    </row>
    <row r="18" spans="1:6" x14ac:dyDescent="0.25">
      <c r="A18" s="164"/>
      <c r="B18" s="164"/>
      <c r="C18" s="164"/>
      <c r="D18" s="164"/>
      <c r="E18" s="164"/>
      <c r="F18" s="164"/>
    </row>
    <row r="19" spans="1:6" x14ac:dyDescent="0.25">
      <c r="A19" s="164"/>
      <c r="B19" s="164"/>
      <c r="C19" s="164"/>
      <c r="D19" s="164"/>
      <c r="E19" s="164"/>
      <c r="F19" s="164"/>
    </row>
    <row r="20" spans="1:6" x14ac:dyDescent="0.25">
      <c r="A20" s="164"/>
      <c r="B20" s="164"/>
      <c r="C20" s="164"/>
      <c r="D20" s="164"/>
      <c r="E20" s="164"/>
      <c r="F20" s="164"/>
    </row>
    <row r="21" spans="1:6" x14ac:dyDescent="0.25">
      <c r="A21" s="164"/>
      <c r="B21" s="164"/>
      <c r="C21" s="164"/>
      <c r="D21" s="164"/>
      <c r="E21" s="164"/>
      <c r="F21" s="164"/>
    </row>
    <row r="22" spans="1:6" x14ac:dyDescent="0.25">
      <c r="A22" s="164"/>
      <c r="B22" s="164"/>
      <c r="C22" s="164"/>
      <c r="D22" s="164"/>
      <c r="E22" s="164"/>
      <c r="F22" s="164"/>
    </row>
    <row r="23" spans="1:6" x14ac:dyDescent="0.25">
      <c r="A23" s="164"/>
      <c r="B23" s="164"/>
      <c r="C23" s="164"/>
      <c r="D23" s="164"/>
      <c r="E23" s="164"/>
      <c r="F23" s="164"/>
    </row>
    <row r="24" spans="1:6" x14ac:dyDescent="0.25">
      <c r="A24" s="164"/>
      <c r="B24" s="164"/>
      <c r="C24" s="164"/>
      <c r="D24" s="164"/>
      <c r="E24" s="164"/>
      <c r="F24" s="164"/>
    </row>
    <row r="25" spans="1:6" x14ac:dyDescent="0.25">
      <c r="A25" s="164"/>
      <c r="B25" s="164"/>
      <c r="C25" s="164"/>
      <c r="D25" s="164"/>
      <c r="E25" s="164"/>
      <c r="F25" s="164"/>
    </row>
    <row r="26" spans="1:6" x14ac:dyDescent="0.25">
      <c r="A26" s="164"/>
      <c r="B26" s="164"/>
      <c r="C26" s="164"/>
      <c r="D26" s="164"/>
      <c r="E26" s="164"/>
      <c r="F26" s="164"/>
    </row>
    <row r="27" spans="1:6" x14ac:dyDescent="0.25">
      <c r="A27" s="164"/>
      <c r="B27" s="164"/>
      <c r="C27" s="164"/>
      <c r="D27" s="164"/>
      <c r="E27" s="164"/>
      <c r="F27" s="164"/>
    </row>
    <row r="28" spans="1:6" x14ac:dyDescent="0.25">
      <c r="A28" s="164"/>
      <c r="B28" s="164"/>
      <c r="C28" s="164"/>
      <c r="D28" s="164"/>
      <c r="E28" s="164"/>
      <c r="F28" s="164"/>
    </row>
    <row r="29" spans="1:6" x14ac:dyDescent="0.25">
      <c r="A29" s="164"/>
      <c r="B29" s="164"/>
      <c r="C29" s="164"/>
      <c r="D29" s="164"/>
      <c r="E29" s="164"/>
      <c r="F29" s="164"/>
    </row>
    <row r="30" spans="1:6" x14ac:dyDescent="0.25">
      <c r="A30" s="164"/>
      <c r="B30" s="164"/>
      <c r="C30" s="164"/>
      <c r="D30" s="164"/>
      <c r="E30" s="164"/>
      <c r="F30" s="164"/>
    </row>
    <row r="31" spans="1:6" x14ac:dyDescent="0.25">
      <c r="A31" s="164"/>
      <c r="B31" s="164"/>
      <c r="C31" s="164"/>
      <c r="D31" s="164"/>
      <c r="E31" s="164"/>
      <c r="F31" s="164"/>
    </row>
    <row r="32" spans="1:6" x14ac:dyDescent="0.25">
      <c r="A32" s="164"/>
      <c r="B32" s="164"/>
      <c r="C32" s="164"/>
      <c r="D32" s="164"/>
      <c r="E32" s="164"/>
      <c r="F32" s="164"/>
    </row>
    <row r="33" spans="1:26" x14ac:dyDescent="0.25">
      <c r="B33" s="8"/>
      <c r="C33" s="8"/>
      <c r="D33" s="8"/>
      <c r="E33" s="8"/>
      <c r="F33" s="8"/>
    </row>
    <row r="34" spans="1:26" x14ac:dyDescent="0.25">
      <c r="B34" s="8"/>
      <c r="C34" s="8"/>
      <c r="D34" s="8"/>
      <c r="E34" s="8"/>
      <c r="F34" s="8"/>
    </row>
    <row r="35" spans="1:26" x14ac:dyDescent="0.25">
      <c r="A35" s="77"/>
      <c r="B35" s="8"/>
      <c r="C35" s="8"/>
      <c r="D35" s="8"/>
      <c r="E35" s="8"/>
      <c r="F35" s="8"/>
      <c r="I35" s="156" t="s">
        <v>4</v>
      </c>
      <c r="J35" s="156"/>
      <c r="K35" s="156"/>
    </row>
    <row r="36" spans="1:26" ht="14.25" customHeight="1" x14ac:dyDescent="0.25"/>
    <row r="37" spans="1:26" x14ac:dyDescent="0.25">
      <c r="C37" s="79" t="s">
        <v>126</v>
      </c>
      <c r="D37" s="79" t="s">
        <v>103</v>
      </c>
      <c r="E37" s="79"/>
      <c r="F37" s="79"/>
      <c r="G37" s="79"/>
      <c r="H37" s="79"/>
      <c r="I37" s="79"/>
      <c r="J37" s="79"/>
      <c r="K37" s="79"/>
      <c r="L37" s="79"/>
      <c r="M37" s="79"/>
      <c r="N37" s="79"/>
      <c r="O37" s="79"/>
      <c r="P37" s="79"/>
      <c r="Q37" s="79"/>
      <c r="R37" s="79"/>
      <c r="S37" s="79"/>
      <c r="T37" s="79"/>
      <c r="U37" s="79"/>
      <c r="V37" s="79"/>
      <c r="W37" s="79"/>
      <c r="X37" s="79"/>
      <c r="Y37" s="79"/>
      <c r="Z37" s="79"/>
    </row>
    <row r="38" spans="1:26" x14ac:dyDescent="0.25">
      <c r="A38" s="81"/>
      <c r="C38" s="79" t="s">
        <v>83</v>
      </c>
      <c r="D38" s="79">
        <v>1994</v>
      </c>
      <c r="E38" s="79">
        <v>1996</v>
      </c>
      <c r="F38" s="79">
        <v>1997</v>
      </c>
      <c r="G38" s="79">
        <v>1998</v>
      </c>
      <c r="H38" s="79">
        <v>1999</v>
      </c>
      <c r="I38" s="79">
        <v>2001</v>
      </c>
      <c r="J38" s="79">
        <v>2003</v>
      </c>
      <c r="K38" s="79">
        <v>2004</v>
      </c>
      <c r="L38" s="79">
        <v>2005</v>
      </c>
      <c r="M38" s="79">
        <v>2006</v>
      </c>
      <c r="N38" s="79">
        <v>2007</v>
      </c>
      <c r="O38" s="79">
        <v>2008</v>
      </c>
      <c r="P38" s="79">
        <v>2009</v>
      </c>
      <c r="Q38" s="79">
        <v>2010</v>
      </c>
      <c r="R38" s="79">
        <v>2011</v>
      </c>
      <c r="S38" s="79">
        <v>2012</v>
      </c>
      <c r="T38" s="79">
        <v>2013</v>
      </c>
      <c r="U38" s="79">
        <v>2014</v>
      </c>
      <c r="V38" s="79">
        <v>2015</v>
      </c>
      <c r="W38" s="79">
        <v>2016</v>
      </c>
      <c r="X38" s="79">
        <v>2017</v>
      </c>
      <c r="Y38" s="79" t="s">
        <v>86</v>
      </c>
      <c r="Z38" s="79" t="s">
        <v>87</v>
      </c>
    </row>
    <row r="39" spans="1:26" x14ac:dyDescent="0.25">
      <c r="A39" s="81"/>
      <c r="C39" s="136" t="s">
        <v>91</v>
      </c>
      <c r="D39" s="136"/>
      <c r="E39" s="136"/>
      <c r="F39" s="136"/>
      <c r="G39" s="136"/>
      <c r="H39" s="136"/>
      <c r="I39" s="136"/>
      <c r="J39" s="136"/>
      <c r="K39" s="136"/>
      <c r="L39" s="136">
        <v>1</v>
      </c>
      <c r="M39" s="136"/>
      <c r="N39" s="136"/>
      <c r="O39" s="136"/>
      <c r="P39" s="136">
        <v>1</v>
      </c>
      <c r="Q39" s="136">
        <v>1</v>
      </c>
      <c r="R39" s="136"/>
      <c r="S39" s="136">
        <v>3</v>
      </c>
      <c r="T39" s="136">
        <v>42</v>
      </c>
      <c r="U39" s="136">
        <v>96</v>
      </c>
      <c r="V39" s="136">
        <v>22</v>
      </c>
      <c r="W39" s="136">
        <v>41</v>
      </c>
      <c r="X39" s="136">
        <v>168</v>
      </c>
      <c r="Y39" s="136"/>
      <c r="Z39" s="136">
        <v>375</v>
      </c>
    </row>
    <row r="40" spans="1:26" x14ac:dyDescent="0.25">
      <c r="A40" s="81"/>
      <c r="C40" s="136"/>
      <c r="D40" s="136"/>
      <c r="E40" s="136"/>
      <c r="F40" s="136"/>
      <c r="G40" s="136"/>
      <c r="H40" s="136"/>
      <c r="I40" s="136"/>
      <c r="J40" s="136"/>
      <c r="K40" s="136"/>
      <c r="L40" s="136"/>
      <c r="M40" s="136"/>
      <c r="N40" s="136"/>
      <c r="O40" s="136"/>
      <c r="P40" s="136"/>
      <c r="Q40" s="136"/>
      <c r="R40" s="136"/>
      <c r="S40" s="136"/>
      <c r="U40" s="137">
        <f>SUM(D39:U39)/Z39</f>
        <v>0.38400000000000001</v>
      </c>
      <c r="V40" s="138">
        <f>V39/$Z$39</f>
        <v>5.8666666666666666E-2</v>
      </c>
      <c r="W40" s="138">
        <f>W39/$Z$39</f>
        <v>0.10933333333333334</v>
      </c>
      <c r="X40" s="138">
        <f>X39/$Z$39</f>
        <v>0.44800000000000001</v>
      </c>
      <c r="Y40" s="139">
        <f>SUM(U40:X40)</f>
        <v>1</v>
      </c>
      <c r="Z40" s="139"/>
    </row>
    <row r="41" spans="1:26" x14ac:dyDescent="0.25">
      <c r="A41" s="81"/>
      <c r="C41" s="79"/>
      <c r="D41" s="79"/>
      <c r="E41" s="79"/>
      <c r="F41" s="79"/>
      <c r="G41" s="79"/>
      <c r="H41" s="79"/>
      <c r="I41" s="79"/>
      <c r="J41" s="79"/>
      <c r="K41" s="79"/>
      <c r="L41" s="79"/>
      <c r="M41" s="79"/>
      <c r="N41" s="79"/>
      <c r="O41" s="79"/>
      <c r="P41" s="79"/>
      <c r="Q41" s="79"/>
      <c r="R41" s="79"/>
      <c r="S41" s="79"/>
      <c r="T41" s="72"/>
      <c r="U41" s="79"/>
      <c r="V41" s="79"/>
      <c r="W41" s="79"/>
      <c r="X41" s="79"/>
      <c r="Y41" s="79"/>
      <c r="Z41" s="79"/>
    </row>
    <row r="42" spans="1:26" x14ac:dyDescent="0.25">
      <c r="C42" s="136" t="s">
        <v>90</v>
      </c>
      <c r="D42" s="136"/>
      <c r="E42" s="136"/>
      <c r="F42" s="136"/>
      <c r="G42" s="136">
        <v>1</v>
      </c>
      <c r="H42" s="136"/>
      <c r="I42" s="136"/>
      <c r="J42" s="136"/>
      <c r="K42" s="136">
        <v>2</v>
      </c>
      <c r="L42" s="136">
        <v>2</v>
      </c>
      <c r="M42" s="136"/>
      <c r="N42" s="136">
        <v>2</v>
      </c>
      <c r="O42" s="136">
        <v>1</v>
      </c>
      <c r="P42" s="136">
        <v>5</v>
      </c>
      <c r="Q42" s="136">
        <v>11</v>
      </c>
      <c r="R42" s="136">
        <v>6</v>
      </c>
      <c r="S42" s="136">
        <v>14</v>
      </c>
      <c r="T42" s="136">
        <v>158</v>
      </c>
      <c r="U42" s="136">
        <v>378</v>
      </c>
      <c r="V42" s="136">
        <v>118</v>
      </c>
      <c r="W42" s="136">
        <v>215</v>
      </c>
      <c r="X42" s="136">
        <v>588</v>
      </c>
      <c r="Y42" s="136"/>
      <c r="Z42" s="136">
        <v>1501</v>
      </c>
    </row>
    <row r="43" spans="1:26" x14ac:dyDescent="0.25">
      <c r="C43" s="136"/>
      <c r="D43" s="136"/>
      <c r="E43" s="136"/>
      <c r="F43" s="136"/>
      <c r="G43" s="136"/>
      <c r="H43" s="136"/>
      <c r="I43" s="136"/>
      <c r="J43" s="136"/>
      <c r="K43" s="136"/>
      <c r="L43" s="136"/>
      <c r="M43" s="136"/>
      <c r="N43" s="136"/>
      <c r="O43" s="136"/>
      <c r="P43" s="136"/>
      <c r="Q43" s="136"/>
      <c r="R43" s="136"/>
      <c r="S43" s="136"/>
      <c r="T43" s="138"/>
      <c r="U43" s="137">
        <f>SUM(D42:U42)/Z42</f>
        <v>0.38640906062624919</v>
      </c>
      <c r="V43" s="138">
        <f>V42/$Z$42</f>
        <v>7.8614257161892076E-2</v>
      </c>
      <c r="W43" s="138">
        <f>W42/$Z$42</f>
        <v>0.14323784143904064</v>
      </c>
      <c r="X43" s="138">
        <f>X42/$Z$42</f>
        <v>0.39173884077281812</v>
      </c>
      <c r="Y43" s="139">
        <f>SUM(U43:X43)</f>
        <v>1</v>
      </c>
      <c r="Z43" s="136"/>
    </row>
    <row r="44" spans="1:26" x14ac:dyDescent="0.25">
      <c r="C44" s="79"/>
      <c r="D44" s="79"/>
      <c r="E44" s="79"/>
      <c r="F44" s="79"/>
      <c r="G44" s="79"/>
      <c r="H44" s="79"/>
      <c r="I44" s="79"/>
      <c r="J44" s="79"/>
      <c r="K44" s="79"/>
      <c r="L44" s="79"/>
      <c r="M44" s="79"/>
      <c r="N44" s="79"/>
      <c r="O44" s="79"/>
      <c r="P44" s="79"/>
      <c r="Q44" s="79"/>
      <c r="R44" s="79"/>
      <c r="S44" s="79"/>
      <c r="T44" s="79"/>
      <c r="U44" s="79"/>
      <c r="V44" s="79"/>
      <c r="W44" s="79"/>
      <c r="X44" s="79"/>
      <c r="Y44" s="79"/>
      <c r="Z44" s="79"/>
    </row>
    <row r="45" spans="1:26" x14ac:dyDescent="0.25">
      <c r="C45" s="79" t="s">
        <v>92</v>
      </c>
      <c r="D45" s="79"/>
      <c r="E45" s="79"/>
      <c r="F45" s="79">
        <v>1</v>
      </c>
      <c r="G45" s="79"/>
      <c r="H45" s="79">
        <v>1</v>
      </c>
      <c r="I45" s="79">
        <v>1</v>
      </c>
      <c r="J45" s="79">
        <v>1</v>
      </c>
      <c r="K45" s="79">
        <v>1</v>
      </c>
      <c r="L45" s="79">
        <v>2</v>
      </c>
      <c r="M45" s="79">
        <v>2</v>
      </c>
      <c r="N45" s="79">
        <v>4</v>
      </c>
      <c r="O45" s="79">
        <v>5</v>
      </c>
      <c r="P45" s="79">
        <v>15</v>
      </c>
      <c r="Q45" s="79">
        <v>11</v>
      </c>
      <c r="R45" s="79">
        <v>4</v>
      </c>
      <c r="S45" s="79">
        <v>16</v>
      </c>
      <c r="T45" s="72">
        <v>113</v>
      </c>
      <c r="U45" s="79">
        <v>158</v>
      </c>
      <c r="V45" s="79">
        <v>79</v>
      </c>
      <c r="W45" s="79">
        <v>263</v>
      </c>
      <c r="X45" s="79">
        <v>648</v>
      </c>
      <c r="Y45" s="79"/>
      <c r="Z45" s="79">
        <v>1325</v>
      </c>
    </row>
    <row r="46" spans="1:26" x14ac:dyDescent="0.25">
      <c r="C46" s="79"/>
      <c r="D46" s="79"/>
      <c r="E46" s="79"/>
      <c r="F46" s="79"/>
      <c r="G46" s="79"/>
      <c r="H46" s="79"/>
      <c r="I46" s="79"/>
      <c r="J46" s="79"/>
      <c r="K46" s="79"/>
      <c r="L46" s="79"/>
      <c r="M46" s="79"/>
      <c r="N46" s="79"/>
      <c r="O46" s="79"/>
      <c r="P46" s="79"/>
      <c r="Q46" s="79"/>
      <c r="R46" s="79"/>
      <c r="S46" s="79"/>
      <c r="T46" s="69"/>
      <c r="U46" s="137">
        <f>SUM(D45:U45)/Z45</f>
        <v>0.25283018867924528</v>
      </c>
      <c r="V46" s="69">
        <f>V45/$Z$45</f>
        <v>5.9622641509433964E-2</v>
      </c>
      <c r="W46" s="69">
        <f>W45/$Z$45</f>
        <v>0.19849056603773585</v>
      </c>
      <c r="X46" s="69">
        <f>X45/$Z$45</f>
        <v>0.4890566037735849</v>
      </c>
      <c r="Y46" s="139">
        <f>SUM(U46:X46)</f>
        <v>1</v>
      </c>
      <c r="Z46" s="79"/>
    </row>
    <row r="47" spans="1:26" x14ac:dyDescent="0.25">
      <c r="C47" s="79"/>
      <c r="D47" s="79"/>
      <c r="E47" s="79"/>
      <c r="F47" s="79"/>
      <c r="G47" s="79"/>
      <c r="H47" s="79"/>
      <c r="I47" s="79"/>
      <c r="J47" s="79"/>
      <c r="K47" s="79"/>
      <c r="L47" s="79"/>
      <c r="M47" s="79"/>
      <c r="N47" s="79"/>
      <c r="O47" s="79"/>
      <c r="P47" s="79"/>
      <c r="Q47" s="79"/>
      <c r="R47" s="79"/>
      <c r="S47" s="79"/>
      <c r="T47" s="79"/>
      <c r="U47" s="79"/>
      <c r="V47" s="79"/>
      <c r="W47" s="79"/>
      <c r="X47" s="79"/>
      <c r="Y47" s="79"/>
      <c r="Z47" s="79"/>
    </row>
    <row r="48" spans="1:26" x14ac:dyDescent="0.25">
      <c r="C48" s="136" t="s">
        <v>93</v>
      </c>
      <c r="D48" s="136"/>
      <c r="E48" s="136"/>
      <c r="F48" s="136"/>
      <c r="G48" s="136"/>
      <c r="H48" s="136"/>
      <c r="I48" s="136"/>
      <c r="J48" s="136">
        <v>1</v>
      </c>
      <c r="K48" s="136"/>
      <c r="L48" s="136"/>
      <c r="M48" s="136"/>
      <c r="N48" s="136">
        <v>2</v>
      </c>
      <c r="O48" s="136"/>
      <c r="P48" s="136">
        <v>1</v>
      </c>
      <c r="Q48" s="136">
        <v>2</v>
      </c>
      <c r="R48" s="136">
        <v>1</v>
      </c>
      <c r="S48" s="136">
        <v>8</v>
      </c>
      <c r="T48" s="136">
        <v>238</v>
      </c>
      <c r="U48" s="136">
        <v>399</v>
      </c>
      <c r="V48" s="136">
        <v>47</v>
      </c>
      <c r="W48" s="136">
        <v>80</v>
      </c>
      <c r="X48" s="136">
        <v>315</v>
      </c>
      <c r="Y48" s="136"/>
      <c r="Z48" s="136">
        <v>1094</v>
      </c>
    </row>
    <row r="49" spans="1:26" x14ac:dyDescent="0.25">
      <c r="C49" s="141"/>
      <c r="D49" s="141"/>
      <c r="E49" s="141"/>
      <c r="F49" s="141"/>
      <c r="G49" s="141"/>
      <c r="H49" s="141"/>
      <c r="I49" s="141"/>
      <c r="J49" s="141"/>
      <c r="K49" s="141"/>
      <c r="L49" s="141"/>
      <c r="M49" s="141"/>
      <c r="N49" s="141"/>
      <c r="O49" s="141"/>
      <c r="P49" s="141"/>
      <c r="Q49" s="141"/>
      <c r="R49" s="141"/>
      <c r="S49" s="141"/>
      <c r="T49" s="138"/>
      <c r="U49" s="137">
        <f>SUM(D48:U48)/Z48</f>
        <v>0.59597806215722116</v>
      </c>
      <c r="V49" s="142">
        <f>V48/$Z$48</f>
        <v>4.2961608775137113E-2</v>
      </c>
      <c r="W49" s="142">
        <f>W48/$Z$48</f>
        <v>7.3126142595978064E-2</v>
      </c>
      <c r="X49" s="142">
        <f>X48/$Z$48</f>
        <v>0.28793418647166363</v>
      </c>
      <c r="Y49" s="139">
        <f>SUM(U49:X49)</f>
        <v>1</v>
      </c>
      <c r="Z49" s="141"/>
    </row>
    <row r="50" spans="1:26" x14ac:dyDescent="0.25">
      <c r="T50" s="72"/>
    </row>
    <row r="51" spans="1:26" x14ac:dyDescent="0.25">
      <c r="C51" s="136" t="s">
        <v>89</v>
      </c>
      <c r="D51" s="136">
        <v>1</v>
      </c>
      <c r="E51" s="136">
        <v>2</v>
      </c>
      <c r="F51" s="136"/>
      <c r="G51" s="136"/>
      <c r="H51" s="136"/>
      <c r="I51" s="136"/>
      <c r="J51" s="136"/>
      <c r="K51" s="136"/>
      <c r="L51" s="136"/>
      <c r="M51" s="136"/>
      <c r="N51" s="136">
        <v>1</v>
      </c>
      <c r="O51" s="136"/>
      <c r="P51" s="136"/>
      <c r="Q51" s="136">
        <v>6</v>
      </c>
      <c r="R51" s="136">
        <v>2</v>
      </c>
      <c r="S51" s="136">
        <v>12</v>
      </c>
      <c r="T51" s="136">
        <v>48</v>
      </c>
      <c r="U51" s="136">
        <v>118</v>
      </c>
      <c r="V51" s="136">
        <v>13</v>
      </c>
      <c r="W51" s="136">
        <v>47</v>
      </c>
      <c r="X51" s="136">
        <v>140</v>
      </c>
      <c r="Y51" s="136"/>
      <c r="Z51" s="136">
        <v>390</v>
      </c>
    </row>
    <row r="52" spans="1:26" x14ac:dyDescent="0.25">
      <c r="C52" s="136"/>
      <c r="D52" s="136"/>
      <c r="E52" s="136"/>
      <c r="F52" s="136"/>
      <c r="G52" s="136"/>
      <c r="H52" s="136"/>
      <c r="I52" s="136"/>
      <c r="J52" s="136"/>
      <c r="K52" s="136"/>
      <c r="L52" s="136"/>
      <c r="M52" s="136"/>
      <c r="N52" s="136"/>
      <c r="O52" s="136"/>
      <c r="P52" s="136"/>
      <c r="Q52" s="136"/>
      <c r="R52" s="136"/>
      <c r="S52" s="136"/>
      <c r="T52" s="138"/>
      <c r="U52" s="137">
        <f>SUM(D51:U51)/Z51</f>
        <v>0.48717948717948717</v>
      </c>
      <c r="V52" s="138">
        <f>V51/$Z$51</f>
        <v>3.3333333333333333E-2</v>
      </c>
      <c r="W52" s="138">
        <f>W51/$Z$51</f>
        <v>0.12051282051282051</v>
      </c>
      <c r="X52" s="138">
        <f>X51/$Z$51</f>
        <v>0.35897435897435898</v>
      </c>
      <c r="Y52" s="139">
        <f>SUM(U52:X52)</f>
        <v>1</v>
      </c>
      <c r="Z52" s="136"/>
    </row>
    <row r="53" spans="1:26" x14ac:dyDescent="0.25">
      <c r="C53" s="79"/>
      <c r="D53" s="79"/>
      <c r="E53" s="79"/>
      <c r="F53" s="79"/>
      <c r="G53" s="79"/>
      <c r="H53" s="79"/>
      <c r="I53" s="79"/>
      <c r="J53" s="79"/>
      <c r="K53" s="79"/>
      <c r="L53" s="79"/>
      <c r="M53" s="79"/>
      <c r="N53" s="79"/>
      <c r="O53" s="79"/>
      <c r="P53" s="79"/>
      <c r="Q53" s="79"/>
      <c r="R53" s="79"/>
      <c r="S53" s="79"/>
      <c r="T53" s="72"/>
      <c r="U53" s="79"/>
      <c r="V53" s="79"/>
      <c r="W53" s="79"/>
      <c r="X53" s="79"/>
      <c r="Y53" s="79"/>
      <c r="Z53" s="79"/>
    </row>
    <row r="54" spans="1:26" x14ac:dyDescent="0.25">
      <c r="C54" s="136" t="s">
        <v>87</v>
      </c>
      <c r="D54" s="136">
        <v>1</v>
      </c>
      <c r="E54" s="136">
        <v>2</v>
      </c>
      <c r="F54" s="136">
        <v>1</v>
      </c>
      <c r="G54" s="136">
        <v>1</v>
      </c>
      <c r="H54" s="136">
        <v>1</v>
      </c>
      <c r="I54" s="136">
        <v>1</v>
      </c>
      <c r="J54" s="136">
        <v>2</v>
      </c>
      <c r="K54" s="136">
        <v>3</v>
      </c>
      <c r="L54" s="136">
        <v>5</v>
      </c>
      <c r="M54" s="136">
        <v>2</v>
      </c>
      <c r="N54" s="136">
        <v>9</v>
      </c>
      <c r="O54" s="136">
        <v>6</v>
      </c>
      <c r="P54" s="136">
        <v>22</v>
      </c>
      <c r="Q54" s="136">
        <v>31</v>
      </c>
      <c r="R54" s="136">
        <v>13</v>
      </c>
      <c r="S54" s="136">
        <v>53</v>
      </c>
      <c r="T54" s="136">
        <v>599</v>
      </c>
      <c r="U54" s="136">
        <v>1149</v>
      </c>
      <c r="V54" s="136">
        <v>279</v>
      </c>
      <c r="W54" s="136">
        <v>646</v>
      </c>
      <c r="X54" s="136">
        <v>1859</v>
      </c>
      <c r="Y54" s="136"/>
      <c r="Z54" s="136">
        <v>4685</v>
      </c>
    </row>
    <row r="55" spans="1:26" x14ac:dyDescent="0.25">
      <c r="A55" s="81"/>
      <c r="C55" s="141"/>
      <c r="D55" s="141"/>
      <c r="E55" s="141"/>
      <c r="F55" s="141"/>
      <c r="G55" s="141"/>
      <c r="H55" s="141"/>
      <c r="I55" s="141"/>
      <c r="J55" s="141"/>
      <c r="K55" s="141"/>
      <c r="L55" s="141"/>
      <c r="M55" s="141"/>
      <c r="N55" s="141"/>
      <c r="O55" s="141"/>
      <c r="P55" s="141"/>
      <c r="Q55" s="141"/>
      <c r="R55" s="141"/>
      <c r="S55" s="141"/>
      <c r="T55" s="138"/>
      <c r="U55" s="137">
        <f>SUM(D54:U54)/Z54</f>
        <v>0.40576307363927427</v>
      </c>
      <c r="V55" s="142">
        <f>V54/$Z$54</f>
        <v>5.9551760939167558E-2</v>
      </c>
      <c r="W55" s="142">
        <f>W54/$Z$54</f>
        <v>0.13788687299893276</v>
      </c>
      <c r="X55" s="142">
        <f>X54/$Z$54</f>
        <v>0.39679829242262538</v>
      </c>
      <c r="Y55" s="139">
        <f>SUM(U55:X55)</f>
        <v>1</v>
      </c>
      <c r="Z55" s="141"/>
    </row>
    <row r="68" spans="1:1" x14ac:dyDescent="0.25">
      <c r="A68" s="118"/>
    </row>
  </sheetData>
  <mergeCells count="4">
    <mergeCell ref="A1:P1"/>
    <mergeCell ref="A11:F32"/>
    <mergeCell ref="I35:K35"/>
    <mergeCell ref="B3:G3"/>
  </mergeCells>
  <pageMargins left="0.511811024" right="0.511811024" top="0.78740157499999996" bottom="0.78740157499999996" header="0.31496062000000002" footer="0.31496062000000002"/>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V58"/>
  <sheetViews>
    <sheetView zoomScale="85" zoomScaleNormal="85" workbookViewId="0">
      <selection activeCell="K17" sqref="K17"/>
    </sheetView>
  </sheetViews>
  <sheetFormatPr defaultRowHeight="15" x14ac:dyDescent="0.25"/>
  <cols>
    <col min="1" max="1" width="33.140625" bestFit="1" customWidth="1"/>
    <col min="2" max="2" width="9.85546875" customWidth="1"/>
    <col min="3" max="3" width="13.140625" customWidth="1"/>
    <col min="4" max="4" width="9.5703125" customWidth="1"/>
    <col min="5" max="5" width="9.7109375" customWidth="1"/>
    <col min="6" max="6" width="9.140625" customWidth="1"/>
    <col min="7" max="7" width="8.85546875" customWidth="1"/>
    <col min="12" max="12" width="11.5703125" bestFit="1" customWidth="1"/>
    <col min="14" max="14" width="11.5703125" bestFit="1" customWidth="1"/>
  </cols>
  <sheetData>
    <row r="1" spans="1:22" x14ac:dyDescent="0.25">
      <c r="A1" s="154" t="s">
        <v>200</v>
      </c>
      <c r="B1" s="154"/>
      <c r="C1" s="154"/>
      <c r="D1" s="154"/>
      <c r="E1" s="154"/>
      <c r="F1" s="154"/>
      <c r="G1" s="154"/>
      <c r="H1" s="154"/>
      <c r="I1" s="154"/>
      <c r="J1" s="154"/>
      <c r="K1" s="154"/>
      <c r="L1" s="154"/>
      <c r="M1" s="154"/>
      <c r="N1" s="154"/>
      <c r="O1" s="154"/>
      <c r="P1" s="154"/>
      <c r="Q1" s="154"/>
      <c r="R1" s="154"/>
      <c r="S1" s="154"/>
    </row>
    <row r="2" spans="1:22" x14ac:dyDescent="0.25">
      <c r="H2" s="2"/>
      <c r="I2" s="2"/>
      <c r="J2" s="2"/>
    </row>
    <row r="3" spans="1:22" x14ac:dyDescent="0.25">
      <c r="A3" s="2"/>
      <c r="B3" s="50">
        <v>2013</v>
      </c>
      <c r="C3" s="50">
        <v>2014</v>
      </c>
      <c r="D3" s="50">
        <v>2015</v>
      </c>
      <c r="E3" s="50">
        <v>2016</v>
      </c>
      <c r="F3" s="28">
        <v>2017</v>
      </c>
      <c r="G3" s="2"/>
      <c r="H3" s="2"/>
      <c r="I3" s="2"/>
      <c r="J3" s="2"/>
      <c r="K3" s="2"/>
      <c r="L3" s="2"/>
      <c r="M3" s="2"/>
      <c r="N3" s="2"/>
      <c r="O3" s="2"/>
      <c r="P3" s="2"/>
      <c r="Q3" s="2"/>
      <c r="R3" s="2"/>
      <c r="S3" s="2"/>
      <c r="T3" s="2"/>
    </row>
    <row r="4" spans="1:22" x14ac:dyDescent="0.25">
      <c r="A4" s="28" t="s">
        <v>19</v>
      </c>
      <c r="B4" s="93">
        <v>0.27312534209085898</v>
      </c>
      <c r="C4" s="93">
        <v>0.46593406593406594</v>
      </c>
      <c r="D4" s="93">
        <v>0.19897959183673469</v>
      </c>
      <c r="E4" s="93">
        <v>0.27312534209085898</v>
      </c>
      <c r="F4" s="132">
        <v>0.24587189257847941</v>
      </c>
      <c r="G4" s="2"/>
      <c r="H4" s="2"/>
      <c r="I4" s="2"/>
      <c r="J4" s="2"/>
      <c r="K4" s="2"/>
      <c r="L4" s="2"/>
      <c r="M4" s="2"/>
      <c r="N4" s="2"/>
      <c r="O4" s="2"/>
      <c r="P4" s="2"/>
      <c r="Q4" s="2"/>
      <c r="R4" s="2"/>
      <c r="S4" s="2"/>
      <c r="T4" s="2"/>
    </row>
    <row r="5" spans="1:22" x14ac:dyDescent="0.25">
      <c r="A5" s="28" t="s">
        <v>20</v>
      </c>
      <c r="B5" s="93">
        <v>0.60408684546615576</v>
      </c>
      <c r="C5" s="93">
        <v>0.45274725274725275</v>
      </c>
      <c r="D5" s="93">
        <v>0.57738095238095233</v>
      </c>
      <c r="E5" s="93">
        <v>0.60408684546615499</v>
      </c>
      <c r="F5" s="132">
        <v>0.63364180729450192</v>
      </c>
      <c r="G5" s="2"/>
      <c r="H5" s="2"/>
      <c r="I5" s="2"/>
      <c r="J5" s="2"/>
      <c r="K5" s="2"/>
      <c r="L5" s="2"/>
      <c r="M5" s="2"/>
      <c r="N5" s="2"/>
      <c r="O5" s="2"/>
      <c r="P5" s="2"/>
      <c r="Q5" s="2"/>
      <c r="R5" s="2"/>
      <c r="S5" s="2"/>
      <c r="T5" s="2"/>
    </row>
    <row r="6" spans="1:22" x14ac:dyDescent="0.25">
      <c r="A6" s="28" t="s">
        <v>21</v>
      </c>
      <c r="B6" s="93">
        <v>4.5247217661010766E-2</v>
      </c>
      <c r="C6" s="93">
        <v>2.6373626373626374E-2</v>
      </c>
      <c r="D6" s="93">
        <v>0.10119047619047619</v>
      </c>
      <c r="E6" s="93">
        <v>4.5247217661010801E-2</v>
      </c>
      <c r="F6" s="132">
        <v>3.4113590999818547E-2</v>
      </c>
      <c r="G6" s="2"/>
      <c r="H6" s="2"/>
      <c r="I6" s="2"/>
      <c r="J6" s="2"/>
      <c r="K6" s="2"/>
      <c r="L6" s="2"/>
      <c r="M6" s="2"/>
      <c r="N6" s="2"/>
      <c r="O6" s="2"/>
      <c r="P6" s="2"/>
      <c r="Q6" s="2"/>
      <c r="R6" s="2"/>
      <c r="S6" s="2"/>
      <c r="T6" s="2"/>
    </row>
    <row r="7" spans="1:22" x14ac:dyDescent="0.25">
      <c r="A7" s="28" t="s">
        <v>22</v>
      </c>
      <c r="B7" s="93">
        <v>7.7540594781974087E-2</v>
      </c>
      <c r="C7" s="93">
        <v>5.4945054945054944E-2</v>
      </c>
      <c r="D7" s="93">
        <v>0.12244897959183673</v>
      </c>
      <c r="E7" s="93">
        <v>7.7540594781974101E-2</v>
      </c>
      <c r="F7" s="132">
        <v>8.6372709127200145E-2</v>
      </c>
      <c r="G7" s="2"/>
      <c r="H7" s="2"/>
      <c r="I7" s="2"/>
      <c r="J7" s="2"/>
      <c r="K7" s="2"/>
      <c r="L7" s="2"/>
      <c r="M7" s="2"/>
      <c r="N7" s="2"/>
      <c r="O7" s="2"/>
      <c r="P7" s="2"/>
      <c r="Q7" s="2"/>
      <c r="R7" s="2"/>
      <c r="S7" s="2"/>
      <c r="T7" s="2"/>
    </row>
    <row r="8" spans="1:22" x14ac:dyDescent="0.25">
      <c r="A8" s="2"/>
      <c r="B8" s="94"/>
      <c r="C8" s="95"/>
      <c r="D8" s="95"/>
      <c r="E8" s="95"/>
      <c r="F8" s="95"/>
      <c r="G8" s="2"/>
      <c r="H8" s="2"/>
      <c r="I8" s="2"/>
      <c r="J8" s="2"/>
      <c r="K8" s="2"/>
      <c r="L8" s="2"/>
      <c r="M8" s="2"/>
      <c r="N8" s="2"/>
      <c r="O8" s="2"/>
      <c r="P8" s="2"/>
      <c r="Q8" s="2"/>
      <c r="R8" s="2"/>
      <c r="S8" s="2"/>
      <c r="T8" s="2"/>
    </row>
    <row r="9" spans="1:22" x14ac:dyDescent="0.25">
      <c r="A9" s="2"/>
      <c r="B9" s="94"/>
      <c r="C9" s="95"/>
      <c r="D9" s="95"/>
      <c r="E9" s="95"/>
      <c r="F9" s="95"/>
      <c r="G9" s="16"/>
      <c r="H9" s="2"/>
      <c r="I9" s="2"/>
      <c r="J9" s="2"/>
      <c r="K9" s="2"/>
      <c r="L9" s="2"/>
      <c r="M9" s="2"/>
      <c r="N9" s="2"/>
      <c r="O9" s="2"/>
      <c r="P9" s="2"/>
      <c r="Q9" s="2"/>
      <c r="R9" s="2"/>
      <c r="S9" s="2"/>
      <c r="T9" s="2"/>
      <c r="U9" s="2"/>
      <c r="V9" s="2"/>
    </row>
    <row r="10" spans="1:22" x14ac:dyDescent="0.25">
      <c r="A10" s="2"/>
      <c r="B10" s="2"/>
      <c r="C10" s="2"/>
      <c r="D10" s="2"/>
      <c r="E10" s="2"/>
      <c r="F10" s="2"/>
      <c r="G10" s="2"/>
      <c r="H10" s="2"/>
      <c r="I10" s="2"/>
      <c r="J10" s="2"/>
      <c r="K10" s="2"/>
      <c r="L10" s="2"/>
      <c r="M10" s="2"/>
      <c r="N10" s="2"/>
      <c r="O10" s="2"/>
      <c r="P10" s="2"/>
      <c r="Q10" s="2"/>
      <c r="R10" s="2"/>
      <c r="S10" s="2"/>
      <c r="T10" s="2"/>
      <c r="U10" s="2"/>
      <c r="V10" s="2"/>
    </row>
    <row r="11" spans="1:22" ht="61.5" x14ac:dyDescent="0.25">
      <c r="A11" s="173"/>
      <c r="B11" s="173"/>
      <c r="C11" s="173"/>
      <c r="D11" s="173"/>
      <c r="E11" s="173"/>
      <c r="F11" s="173"/>
      <c r="G11" s="173"/>
      <c r="H11" s="173"/>
      <c r="I11" s="149"/>
      <c r="J11" s="149"/>
      <c r="K11" s="2"/>
      <c r="L11" s="2"/>
      <c r="M11" s="2"/>
      <c r="N11" s="2"/>
      <c r="O11" s="2"/>
      <c r="P11" s="2"/>
      <c r="Q11" s="2"/>
      <c r="R11" s="2"/>
      <c r="S11" s="2"/>
      <c r="T11" s="2"/>
      <c r="U11" s="2"/>
      <c r="V11" s="2"/>
    </row>
    <row r="12" spans="1:22" ht="61.5" x14ac:dyDescent="0.25">
      <c r="A12" s="173"/>
      <c r="B12" s="173"/>
      <c r="C12" s="173"/>
      <c r="D12" s="173"/>
      <c r="E12" s="173"/>
      <c r="F12" s="173"/>
      <c r="G12" s="173"/>
      <c r="H12" s="173"/>
      <c r="I12" s="149"/>
      <c r="J12" s="149"/>
      <c r="K12" s="2"/>
      <c r="L12" s="2"/>
      <c r="M12" s="2"/>
      <c r="N12" s="2"/>
      <c r="O12" s="2"/>
      <c r="P12" s="2"/>
      <c r="Q12" s="2"/>
      <c r="R12" s="2"/>
      <c r="S12" s="2"/>
      <c r="T12" s="2"/>
      <c r="U12" s="2"/>
      <c r="V12" s="2"/>
    </row>
    <row r="13" spans="1:22" ht="61.5" x14ac:dyDescent="0.25">
      <c r="A13" s="173"/>
      <c r="B13" s="173"/>
      <c r="C13" s="173"/>
      <c r="D13" s="173"/>
      <c r="E13" s="173"/>
      <c r="F13" s="173"/>
      <c r="G13" s="173"/>
      <c r="H13" s="173"/>
      <c r="I13" s="149"/>
      <c r="J13" s="149"/>
      <c r="K13" s="2"/>
      <c r="L13" s="2"/>
      <c r="M13" s="2"/>
      <c r="N13" s="2"/>
      <c r="O13" s="2"/>
      <c r="P13" s="2"/>
      <c r="Q13" s="2"/>
      <c r="R13" s="2"/>
      <c r="S13" s="2"/>
      <c r="T13" s="2"/>
      <c r="U13" s="2"/>
      <c r="V13" s="2"/>
    </row>
    <row r="14" spans="1:22" ht="61.5" x14ac:dyDescent="0.25">
      <c r="A14" s="173"/>
      <c r="B14" s="173"/>
      <c r="C14" s="173"/>
      <c r="D14" s="173"/>
      <c r="E14" s="173"/>
      <c r="F14" s="173"/>
      <c r="G14" s="173"/>
      <c r="H14" s="173"/>
      <c r="I14" s="149"/>
      <c r="J14" s="149"/>
      <c r="K14" s="2"/>
      <c r="L14" s="2"/>
      <c r="M14" s="2"/>
      <c r="N14" s="2"/>
      <c r="O14" s="2"/>
      <c r="P14" s="2"/>
      <c r="Q14" s="2"/>
      <c r="R14" s="2"/>
      <c r="S14" s="2"/>
      <c r="T14" s="2"/>
      <c r="U14" s="2"/>
      <c r="V14" s="2"/>
    </row>
    <row r="15" spans="1:22" ht="61.5" x14ac:dyDescent="0.25">
      <c r="A15" s="173"/>
      <c r="B15" s="173"/>
      <c r="C15" s="173"/>
      <c r="D15" s="173"/>
      <c r="E15" s="173"/>
      <c r="F15" s="173"/>
      <c r="G15" s="173"/>
      <c r="H15" s="173"/>
      <c r="I15" s="149"/>
      <c r="J15" s="149"/>
      <c r="K15" s="2"/>
      <c r="L15" s="2"/>
      <c r="M15" s="2"/>
      <c r="N15" s="2"/>
      <c r="O15" s="2"/>
      <c r="P15" s="2"/>
      <c r="Q15" s="2"/>
      <c r="R15" s="2"/>
      <c r="S15" s="2"/>
      <c r="T15" s="2"/>
      <c r="U15" s="2"/>
      <c r="V15" s="2"/>
    </row>
    <row r="16" spans="1:22" ht="61.5" x14ac:dyDescent="0.25">
      <c r="A16" s="173"/>
      <c r="B16" s="173"/>
      <c r="C16" s="173"/>
      <c r="D16" s="173"/>
      <c r="E16" s="173"/>
      <c r="F16" s="173"/>
      <c r="G16" s="173"/>
      <c r="H16" s="173"/>
      <c r="I16" s="149"/>
      <c r="J16" s="149"/>
      <c r="K16" s="2"/>
      <c r="L16" s="2"/>
      <c r="M16" s="2"/>
      <c r="N16" s="2"/>
      <c r="O16" s="2"/>
      <c r="P16" s="2"/>
      <c r="Q16" s="2"/>
      <c r="R16" s="2"/>
      <c r="S16" s="2"/>
      <c r="T16" s="2"/>
      <c r="U16" s="2"/>
      <c r="V16" s="2"/>
    </row>
    <row r="17" spans="1:22" ht="61.5" x14ac:dyDescent="0.25">
      <c r="A17" s="173"/>
      <c r="B17" s="173"/>
      <c r="C17" s="173"/>
      <c r="D17" s="173"/>
      <c r="E17" s="173"/>
      <c r="F17" s="173"/>
      <c r="G17" s="173"/>
      <c r="H17" s="173"/>
      <c r="I17" s="149"/>
      <c r="J17" s="149"/>
      <c r="K17" s="2"/>
      <c r="L17" s="2"/>
      <c r="M17" s="2"/>
      <c r="N17" s="2"/>
      <c r="O17" s="2"/>
      <c r="P17" s="2"/>
      <c r="Q17" s="2"/>
      <c r="R17" s="2"/>
      <c r="S17" s="2"/>
      <c r="T17" s="2"/>
      <c r="U17" s="2"/>
      <c r="V17" s="2"/>
    </row>
    <row r="18" spans="1:22" ht="61.5" x14ac:dyDescent="0.25">
      <c r="A18" s="173"/>
      <c r="B18" s="173"/>
      <c r="C18" s="173"/>
      <c r="D18" s="173"/>
      <c r="E18" s="173"/>
      <c r="F18" s="173"/>
      <c r="G18" s="173"/>
      <c r="H18" s="173"/>
      <c r="I18" s="149"/>
      <c r="J18" s="149"/>
      <c r="K18" s="2"/>
      <c r="L18" s="2"/>
      <c r="M18" s="2"/>
      <c r="N18" s="2"/>
      <c r="O18" s="2"/>
      <c r="P18" s="2"/>
      <c r="Q18" s="2"/>
      <c r="R18" s="2"/>
      <c r="S18" s="2"/>
      <c r="T18" s="2"/>
      <c r="U18" s="2"/>
      <c r="V18" s="2"/>
    </row>
    <row r="19" spans="1:22" ht="61.5" x14ac:dyDescent="0.25">
      <c r="A19" s="173"/>
      <c r="B19" s="173"/>
      <c r="C19" s="173"/>
      <c r="D19" s="173"/>
      <c r="E19" s="173"/>
      <c r="F19" s="173"/>
      <c r="G19" s="173"/>
      <c r="H19" s="173"/>
      <c r="I19" s="149"/>
      <c r="J19" s="149"/>
      <c r="K19" s="2"/>
      <c r="L19" s="2"/>
      <c r="M19" s="2"/>
      <c r="N19" s="2"/>
      <c r="O19" s="2"/>
      <c r="P19" s="2"/>
      <c r="Q19" s="2"/>
      <c r="R19" s="2"/>
      <c r="S19" s="2"/>
      <c r="T19" s="2"/>
      <c r="U19" s="2"/>
      <c r="V19" s="2"/>
    </row>
    <row r="20" spans="1:22" ht="61.5" x14ac:dyDescent="0.25">
      <c r="A20" s="173"/>
      <c r="B20" s="173"/>
      <c r="C20" s="173"/>
      <c r="D20" s="173"/>
      <c r="E20" s="173"/>
      <c r="F20" s="173"/>
      <c r="G20" s="173"/>
      <c r="H20" s="173"/>
      <c r="I20" s="149"/>
      <c r="J20" s="149"/>
      <c r="K20" s="2"/>
      <c r="L20" s="2"/>
      <c r="M20" s="2"/>
      <c r="N20" s="2"/>
      <c r="O20" s="2"/>
      <c r="P20" s="2"/>
      <c r="Q20" s="2"/>
      <c r="R20" s="2"/>
      <c r="S20" s="2"/>
      <c r="T20" s="2"/>
      <c r="U20" s="2"/>
      <c r="V20" s="2"/>
    </row>
    <row r="21" spans="1:22" ht="61.5" x14ac:dyDescent="0.25">
      <c r="A21" s="173"/>
      <c r="B21" s="173"/>
      <c r="C21" s="173"/>
      <c r="D21" s="173"/>
      <c r="E21" s="173"/>
      <c r="F21" s="173"/>
      <c r="G21" s="173"/>
      <c r="H21" s="173"/>
      <c r="I21" s="149"/>
      <c r="J21" s="149"/>
      <c r="K21" s="2"/>
      <c r="L21" s="2"/>
      <c r="M21" s="2"/>
      <c r="N21" s="2"/>
      <c r="O21" s="2"/>
      <c r="P21" s="2"/>
      <c r="Q21" s="2"/>
      <c r="R21" s="2"/>
      <c r="S21" s="2"/>
      <c r="T21" s="2"/>
      <c r="U21" s="2"/>
      <c r="V21" s="2"/>
    </row>
    <row r="22" spans="1:22" ht="61.5" x14ac:dyDescent="0.25">
      <c r="A22" s="173"/>
      <c r="B22" s="173"/>
      <c r="C22" s="173"/>
      <c r="D22" s="173"/>
      <c r="E22" s="173"/>
      <c r="F22" s="173"/>
      <c r="G22" s="173"/>
      <c r="H22" s="173"/>
      <c r="I22" s="149"/>
      <c r="J22" s="149"/>
      <c r="K22" s="2"/>
      <c r="L22" s="2"/>
      <c r="M22" s="2"/>
      <c r="N22" s="2"/>
      <c r="O22" s="2"/>
      <c r="P22" s="2"/>
      <c r="Q22" s="2"/>
      <c r="R22" s="2"/>
      <c r="S22" s="2"/>
      <c r="T22" s="2"/>
      <c r="U22" s="2"/>
      <c r="V22" s="2"/>
    </row>
    <row r="23" spans="1:22" ht="61.5" x14ac:dyDescent="0.25">
      <c r="A23" s="173"/>
      <c r="B23" s="173"/>
      <c r="C23" s="173"/>
      <c r="D23" s="173"/>
      <c r="E23" s="173"/>
      <c r="F23" s="173"/>
      <c r="G23" s="173"/>
      <c r="H23" s="173"/>
      <c r="I23" s="149"/>
      <c r="J23" s="149"/>
      <c r="K23" s="2"/>
      <c r="L23" s="2"/>
      <c r="M23" s="2"/>
      <c r="N23" s="2"/>
      <c r="O23" s="2"/>
      <c r="P23" s="2"/>
      <c r="Q23" s="2"/>
      <c r="R23" s="2"/>
      <c r="S23" s="2"/>
      <c r="T23" s="2"/>
      <c r="U23" s="2"/>
      <c r="V23" s="2"/>
    </row>
    <row r="24" spans="1:22" ht="61.5" x14ac:dyDescent="0.25">
      <c r="A24" s="173"/>
      <c r="B24" s="173"/>
      <c r="C24" s="173"/>
      <c r="D24" s="173"/>
      <c r="E24" s="173"/>
      <c r="F24" s="173"/>
      <c r="G24" s="173"/>
      <c r="H24" s="173"/>
      <c r="I24" s="149"/>
      <c r="J24" s="149"/>
      <c r="K24" s="2"/>
      <c r="L24" s="2"/>
      <c r="M24" s="2"/>
      <c r="N24" s="2"/>
      <c r="O24" s="2"/>
      <c r="P24" s="2"/>
      <c r="Q24" s="2"/>
      <c r="R24" s="2"/>
      <c r="S24" s="2"/>
      <c r="T24" s="2"/>
      <c r="U24" s="2"/>
      <c r="V24" s="2"/>
    </row>
    <row r="25" spans="1:22" ht="61.5" x14ac:dyDescent="0.25">
      <c r="A25" s="173"/>
      <c r="B25" s="173"/>
      <c r="C25" s="173"/>
      <c r="D25" s="173"/>
      <c r="E25" s="173"/>
      <c r="F25" s="173"/>
      <c r="G25" s="173"/>
      <c r="H25" s="173"/>
      <c r="I25" s="149"/>
      <c r="J25" s="149"/>
      <c r="K25" s="2"/>
      <c r="L25" s="2"/>
      <c r="M25" s="2"/>
      <c r="N25" s="2"/>
      <c r="O25" s="2"/>
      <c r="P25" s="2"/>
      <c r="Q25" s="2"/>
      <c r="R25" s="2"/>
      <c r="S25" s="2"/>
      <c r="T25" s="2"/>
      <c r="U25" s="2"/>
      <c r="V25" s="2"/>
    </row>
    <row r="26" spans="1:22" ht="61.5" x14ac:dyDescent="0.25">
      <c r="A26" s="173"/>
      <c r="B26" s="173"/>
      <c r="C26" s="173"/>
      <c r="D26" s="173"/>
      <c r="E26" s="173"/>
      <c r="F26" s="173"/>
      <c r="G26" s="173"/>
      <c r="H26" s="173"/>
      <c r="I26" s="149"/>
      <c r="J26" s="149"/>
      <c r="K26" s="2"/>
      <c r="L26" s="2"/>
      <c r="M26" s="2"/>
      <c r="N26" s="2"/>
      <c r="O26" s="2"/>
      <c r="P26" s="2"/>
      <c r="Q26" s="2"/>
      <c r="R26" s="2"/>
      <c r="S26" s="2"/>
      <c r="T26" s="2"/>
      <c r="U26" s="2"/>
      <c r="V26" s="2"/>
    </row>
    <row r="27" spans="1:22" ht="61.5" x14ac:dyDescent="0.25">
      <c r="A27" s="173"/>
      <c r="B27" s="173"/>
      <c r="C27" s="173"/>
      <c r="D27" s="173"/>
      <c r="E27" s="173"/>
      <c r="F27" s="173"/>
      <c r="G27" s="173"/>
      <c r="H27" s="173"/>
      <c r="I27" s="149"/>
      <c r="J27" s="149"/>
      <c r="K27" s="2"/>
      <c r="L27" s="2"/>
      <c r="M27" s="2"/>
      <c r="N27" s="2"/>
      <c r="O27" s="2"/>
      <c r="P27" s="2"/>
      <c r="Q27" s="2"/>
      <c r="R27" s="2"/>
      <c r="S27" s="2"/>
      <c r="T27" s="2"/>
      <c r="U27" s="2"/>
      <c r="V27" s="2"/>
    </row>
    <row r="28" spans="1:22" ht="61.5" x14ac:dyDescent="0.25">
      <c r="A28" s="173"/>
      <c r="B28" s="173"/>
      <c r="C28" s="173"/>
      <c r="D28" s="173"/>
      <c r="E28" s="173"/>
      <c r="F28" s="173"/>
      <c r="G28" s="173"/>
      <c r="H28" s="173"/>
      <c r="I28" s="149"/>
      <c r="J28" s="149"/>
      <c r="K28" s="2"/>
      <c r="L28" s="2"/>
      <c r="M28" s="2"/>
      <c r="N28" s="2"/>
      <c r="O28" s="2"/>
      <c r="P28" s="2"/>
      <c r="Q28" s="2"/>
      <c r="R28" s="2"/>
      <c r="S28" s="2"/>
      <c r="T28" s="2"/>
      <c r="U28" s="2"/>
      <c r="V28" s="2"/>
    </row>
    <row r="29" spans="1:22" ht="61.5" x14ac:dyDescent="0.25">
      <c r="A29" s="173"/>
      <c r="B29" s="173"/>
      <c r="C29" s="173"/>
      <c r="D29" s="173"/>
      <c r="E29" s="173"/>
      <c r="F29" s="173"/>
      <c r="G29" s="173"/>
      <c r="H29" s="173"/>
      <c r="I29" s="149"/>
      <c r="J29" s="149"/>
      <c r="K29" s="2"/>
      <c r="L29" s="2"/>
      <c r="M29" s="2"/>
      <c r="N29" s="2"/>
      <c r="O29" s="2"/>
      <c r="P29" s="2"/>
      <c r="Q29" s="2"/>
      <c r="R29" s="2"/>
      <c r="S29" s="2"/>
      <c r="T29" s="2"/>
      <c r="U29" s="2"/>
      <c r="V29" s="2"/>
    </row>
    <row r="30" spans="1:22" ht="61.5" x14ac:dyDescent="0.25">
      <c r="A30" s="173"/>
      <c r="B30" s="173"/>
      <c r="C30" s="173"/>
      <c r="D30" s="173"/>
      <c r="E30" s="173"/>
      <c r="F30" s="173"/>
      <c r="G30" s="173"/>
      <c r="H30" s="173"/>
      <c r="I30" s="149"/>
      <c r="J30" s="149"/>
      <c r="K30" s="2"/>
      <c r="L30" s="2"/>
      <c r="M30" s="2"/>
      <c r="N30" s="2"/>
      <c r="O30" s="2"/>
      <c r="P30" s="2"/>
      <c r="Q30" s="2"/>
      <c r="R30" s="2"/>
      <c r="S30" s="2"/>
      <c r="T30" s="2"/>
      <c r="U30" s="2"/>
      <c r="V30" s="2"/>
    </row>
    <row r="31" spans="1:22" x14ac:dyDescent="0.25">
      <c r="A31" s="2"/>
      <c r="B31" s="2"/>
      <c r="C31" s="2"/>
      <c r="D31" s="2"/>
      <c r="E31" s="2"/>
      <c r="F31" s="2"/>
      <c r="G31" s="2"/>
      <c r="H31" s="2"/>
      <c r="I31" s="2"/>
      <c r="J31" s="2"/>
      <c r="K31" s="2"/>
      <c r="L31" s="156" t="s">
        <v>4</v>
      </c>
      <c r="M31" s="156"/>
      <c r="N31" s="156"/>
      <c r="O31" s="2"/>
      <c r="P31" s="2"/>
      <c r="Q31" s="2"/>
      <c r="R31" s="2"/>
      <c r="S31" s="2"/>
      <c r="T31" s="2"/>
      <c r="U31" s="2"/>
      <c r="V31" s="2"/>
    </row>
    <row r="32" spans="1:22" x14ac:dyDescent="0.25">
      <c r="A32" s="2">
        <v>2017</v>
      </c>
      <c r="B32" s="2"/>
      <c r="C32" s="2"/>
      <c r="D32" s="2"/>
      <c r="E32" s="2"/>
      <c r="F32" s="2"/>
      <c r="G32" s="2"/>
      <c r="H32" s="2"/>
      <c r="I32" s="2"/>
      <c r="J32" s="2"/>
      <c r="K32" s="2"/>
      <c r="L32" s="2"/>
      <c r="M32" s="2"/>
      <c r="N32" s="2"/>
      <c r="O32" s="2"/>
      <c r="P32" s="2"/>
      <c r="Q32" s="2"/>
      <c r="R32" s="2"/>
      <c r="S32" s="2"/>
      <c r="T32" s="2"/>
      <c r="U32" s="2"/>
      <c r="V32" s="2"/>
    </row>
    <row r="33" spans="1:22" ht="45" x14ac:dyDescent="0.25">
      <c r="A33" s="129" t="s">
        <v>83</v>
      </c>
      <c r="B33" s="148" t="s">
        <v>195</v>
      </c>
      <c r="D33" s="148" t="s">
        <v>196</v>
      </c>
      <c r="F33" s="148" t="s">
        <v>197</v>
      </c>
      <c r="H33" s="148" t="s">
        <v>198</v>
      </c>
      <c r="I33" s="14"/>
      <c r="J33" s="14"/>
      <c r="L33" s="148" t="s">
        <v>199</v>
      </c>
      <c r="M33" s="2"/>
      <c r="N33" s="2" t="s">
        <v>212</v>
      </c>
      <c r="O33" s="2"/>
      <c r="P33" s="2"/>
      <c r="Q33" s="2"/>
      <c r="R33" s="2"/>
      <c r="S33" s="2"/>
      <c r="T33" s="2"/>
      <c r="U33" s="2"/>
      <c r="V33" s="2"/>
    </row>
    <row r="34" spans="1:22" x14ac:dyDescent="0.25">
      <c r="A34" s="79" t="s">
        <v>19</v>
      </c>
      <c r="B34" s="79">
        <v>1767</v>
      </c>
      <c r="C34" s="1">
        <f>B34/$B$38</f>
        <v>0.32063146434403922</v>
      </c>
      <c r="D34" s="79">
        <v>3767</v>
      </c>
      <c r="E34" s="1">
        <f>D34/$D$38</f>
        <v>0.68354200689530031</v>
      </c>
      <c r="F34" s="79">
        <v>4421</v>
      </c>
      <c r="G34" s="1">
        <f>F34/$F$38</f>
        <v>0.80221375430956265</v>
      </c>
      <c r="H34" s="79">
        <v>3590</v>
      </c>
      <c r="I34" s="15"/>
      <c r="J34" s="15"/>
      <c r="K34" s="1">
        <f>H34/$H$38</f>
        <v>0.65142442387951371</v>
      </c>
      <c r="L34" s="79">
        <v>4349</v>
      </c>
      <c r="M34" s="1">
        <f>L34/$L$38</f>
        <v>0.78929219600725953</v>
      </c>
      <c r="N34">
        <f>B34+D34+F34+H34+L34</f>
        <v>17894</v>
      </c>
      <c r="O34" s="1">
        <f>N34/$N$38</f>
        <v>0.64932143116336449</v>
      </c>
    </row>
    <row r="35" spans="1:22" x14ac:dyDescent="0.25">
      <c r="A35" s="79" t="s">
        <v>20</v>
      </c>
      <c r="B35" s="79">
        <v>3286</v>
      </c>
      <c r="C35" s="1">
        <f>B35/$B$38</f>
        <v>0.59626202141172202</v>
      </c>
      <c r="D35" s="79">
        <v>1500</v>
      </c>
      <c r="E35" s="1">
        <f>D35/$D$38</f>
        <v>0.27218290691344582</v>
      </c>
      <c r="F35" s="79">
        <v>944</v>
      </c>
      <c r="G35" s="1">
        <f>F35/$F$38</f>
        <v>0.17129377608419524</v>
      </c>
      <c r="H35" s="79">
        <v>1718</v>
      </c>
      <c r="I35" s="15"/>
      <c r="J35" s="15"/>
      <c r="K35" s="1">
        <f>H35/$H$38</f>
        <v>0.31174015605153332</v>
      </c>
      <c r="L35" s="79">
        <v>1044</v>
      </c>
      <c r="M35" s="1">
        <f>L35/$L$38</f>
        <v>0.18947368421052632</v>
      </c>
      <c r="N35">
        <f>B35+D35+F35+H35+L35</f>
        <v>8492</v>
      </c>
      <c r="O35" s="1" t="b">
        <f>'[1]Base de Dados'!$DC$1=N35/$N$38</f>
        <v>0</v>
      </c>
    </row>
    <row r="36" spans="1:22" x14ac:dyDescent="0.25">
      <c r="A36" s="79" t="s">
        <v>21</v>
      </c>
      <c r="B36" s="79">
        <v>178</v>
      </c>
      <c r="C36" s="1">
        <f>B36/$B$38</f>
        <v>3.2299038287062237E-2</v>
      </c>
      <c r="D36" s="79">
        <v>87</v>
      </c>
      <c r="E36" s="1">
        <f>D36/$D$38</f>
        <v>1.5786608600979857E-2</v>
      </c>
      <c r="F36" s="79">
        <v>37</v>
      </c>
      <c r="G36" s="1">
        <f>F36/$F$38</f>
        <v>6.7138450371983308E-3</v>
      </c>
      <c r="H36" s="79">
        <v>76</v>
      </c>
      <c r="I36" s="15"/>
      <c r="J36" s="15"/>
      <c r="K36" s="1">
        <f>H36/$H$38</f>
        <v>1.3790600616947922E-2</v>
      </c>
      <c r="L36" s="79">
        <v>34</v>
      </c>
      <c r="M36" s="1">
        <f>L36/$L$38</f>
        <v>6.1705989110707807E-3</v>
      </c>
      <c r="N36">
        <f>B36+D36+F36+H36+L36</f>
        <v>412</v>
      </c>
      <c r="O36" s="1">
        <f>N36/$N$38</f>
        <v>1.4950286668118151E-2</v>
      </c>
    </row>
    <row r="37" spans="1:22" x14ac:dyDescent="0.25">
      <c r="A37" s="79" t="s">
        <v>22</v>
      </c>
      <c r="B37" s="79">
        <v>280</v>
      </c>
      <c r="C37" s="1">
        <f>B37/$B$38</f>
        <v>5.0807475957176558E-2</v>
      </c>
      <c r="D37" s="79">
        <v>157</v>
      </c>
      <c r="E37" s="1">
        <f>D37/$D$38</f>
        <v>2.8488477590273998E-2</v>
      </c>
      <c r="F37" s="79">
        <v>109</v>
      </c>
      <c r="G37" s="1">
        <f>F37/$F$38</f>
        <v>1.977862456904373E-2</v>
      </c>
      <c r="H37" s="79">
        <v>127</v>
      </c>
      <c r="I37" s="15"/>
      <c r="J37" s="15"/>
      <c r="K37" s="1">
        <f>H37/$H$38</f>
        <v>2.304481945200508E-2</v>
      </c>
      <c r="L37" s="79">
        <v>83</v>
      </c>
      <c r="M37" s="1">
        <f>L37/$L$38</f>
        <v>1.5063520871143375E-2</v>
      </c>
      <c r="N37">
        <f>B37+D37+F37+H37+L37</f>
        <v>756</v>
      </c>
      <c r="O37" s="1">
        <f>N37/$N$38</f>
        <v>2.7433050293925537E-2</v>
      </c>
    </row>
    <row r="38" spans="1:22" x14ac:dyDescent="0.25">
      <c r="A38" s="79" t="s">
        <v>201</v>
      </c>
      <c r="B38" s="79">
        <v>5511</v>
      </c>
      <c r="C38" s="8">
        <f>SUM(C34:C37)</f>
        <v>1</v>
      </c>
      <c r="D38" s="79">
        <v>5511</v>
      </c>
      <c r="E38" s="8">
        <f>SUM(E34:E37)</f>
        <v>0.99999999999999989</v>
      </c>
      <c r="F38" s="79">
        <v>5511</v>
      </c>
      <c r="G38" s="8">
        <f>SUM(G34:G37)</f>
        <v>1</v>
      </c>
      <c r="H38" s="79">
        <v>5511</v>
      </c>
      <c r="I38" s="15"/>
      <c r="J38" s="15"/>
      <c r="K38" s="8">
        <f>SUM(K34:K37)</f>
        <v>1</v>
      </c>
      <c r="L38" s="79">
        <v>5510</v>
      </c>
      <c r="M38" s="8">
        <f>SUM(M34:M37)</f>
        <v>1</v>
      </c>
      <c r="N38">
        <f>SUM(B38:L38)</f>
        <v>27558</v>
      </c>
      <c r="O38" s="8">
        <f>SUM(O34:O37)</f>
        <v>0.69170476812540815</v>
      </c>
    </row>
    <row r="40" spans="1:22" x14ac:dyDescent="0.25">
      <c r="A40" s="79">
        <v>2016</v>
      </c>
      <c r="B40" s="79"/>
      <c r="C40" s="79"/>
    </row>
    <row r="41" spans="1:22" x14ac:dyDescent="0.25">
      <c r="A41" s="79" t="s">
        <v>83</v>
      </c>
      <c r="B41" s="79" t="s">
        <v>213</v>
      </c>
      <c r="C41" s="79"/>
    </row>
    <row r="42" spans="1:22" x14ac:dyDescent="0.25">
      <c r="A42" s="79" t="s">
        <v>19</v>
      </c>
      <c r="B42" s="79">
        <v>1497</v>
      </c>
      <c r="C42" s="69">
        <v>0.27312534209085931</v>
      </c>
    </row>
    <row r="43" spans="1:22" x14ac:dyDescent="0.25">
      <c r="A43" s="79" t="s">
        <v>20</v>
      </c>
      <c r="B43" s="79">
        <v>3311</v>
      </c>
      <c r="C43" s="69">
        <v>0.60408684546615576</v>
      </c>
    </row>
    <row r="44" spans="1:22" x14ac:dyDescent="0.25">
      <c r="A44" s="79" t="s">
        <v>21</v>
      </c>
      <c r="B44" s="79">
        <v>248</v>
      </c>
      <c r="C44" s="69">
        <v>4.5247217661010766E-2</v>
      </c>
    </row>
    <row r="45" spans="1:22" x14ac:dyDescent="0.25">
      <c r="A45" s="79" t="s">
        <v>22</v>
      </c>
      <c r="B45" s="79">
        <v>425</v>
      </c>
      <c r="C45" s="69">
        <v>7.7540594781974087E-2</v>
      </c>
    </row>
    <row r="46" spans="1:22" x14ac:dyDescent="0.25">
      <c r="A46" s="79" t="s">
        <v>87</v>
      </c>
      <c r="B46" s="79">
        <v>5481</v>
      </c>
      <c r="C46" s="69">
        <v>1</v>
      </c>
    </row>
    <row r="48" spans="1:22" x14ac:dyDescent="0.25">
      <c r="A48">
        <v>2015</v>
      </c>
    </row>
    <row r="58" spans="1:1" x14ac:dyDescent="0.25">
      <c r="A58" s="118"/>
    </row>
  </sheetData>
  <mergeCells count="2">
    <mergeCell ref="A1:S1"/>
    <mergeCell ref="L31:N31"/>
  </mergeCells>
  <pageMargins left="0.511811024" right="0.511811024" top="0.78740157499999996" bottom="0.78740157499999996" header="0.31496062000000002" footer="0.3149606200000000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F44"/>
  <sheetViews>
    <sheetView zoomScaleNormal="100" workbookViewId="0">
      <selection activeCell="L33" sqref="L33"/>
    </sheetView>
  </sheetViews>
  <sheetFormatPr defaultRowHeight="15" x14ac:dyDescent="0.25"/>
  <cols>
    <col min="1" max="1" width="23" customWidth="1"/>
    <col min="2" max="2" width="13.42578125" customWidth="1"/>
    <col min="3" max="3" width="45.140625" customWidth="1"/>
    <col min="4" max="4" width="32.42578125" bestFit="1" customWidth="1"/>
    <col min="5" max="5" width="44.28515625" bestFit="1" customWidth="1"/>
  </cols>
  <sheetData>
    <row r="1" spans="1:6" x14ac:dyDescent="0.25">
      <c r="A1" t="s">
        <v>202</v>
      </c>
    </row>
    <row r="4" spans="1:6" x14ac:dyDescent="0.25">
      <c r="A4" s="79"/>
      <c r="B4" s="72" t="s">
        <v>74</v>
      </c>
      <c r="C4" s="72" t="s">
        <v>205</v>
      </c>
      <c r="D4" s="72" t="s">
        <v>204</v>
      </c>
      <c r="E4" s="170" t="s">
        <v>75</v>
      </c>
      <c r="F4" s="79"/>
    </row>
    <row r="5" spans="1:6" x14ac:dyDescent="0.25">
      <c r="A5" s="72" t="str">
        <f>A24</f>
        <v>Região Norte</v>
      </c>
      <c r="B5" s="69">
        <f>B24</f>
        <v>0.8452914798206278</v>
      </c>
      <c r="C5" s="69">
        <f t="shared" ref="C5:E5" si="0">C24</f>
        <v>4.4843049327354258E-2</v>
      </c>
      <c r="D5" s="69">
        <f t="shared" si="0"/>
        <v>3.1390134529147982E-2</v>
      </c>
      <c r="E5" s="69">
        <f t="shared" si="0"/>
        <v>7.847533632286996E-2</v>
      </c>
      <c r="F5" s="132">
        <f>SUM(B5:E5)</f>
        <v>1</v>
      </c>
    </row>
    <row r="6" spans="1:6" x14ac:dyDescent="0.25">
      <c r="A6" s="72" t="str">
        <f t="shared" ref="A6:B10" si="1">A25</f>
        <v>Região Nordeste</v>
      </c>
      <c r="B6" s="69">
        <f t="shared" si="1"/>
        <v>0.85994397759103647</v>
      </c>
      <c r="C6" s="69">
        <f t="shared" ref="C6:E6" si="2">C25</f>
        <v>3.2492997198879554E-2</v>
      </c>
      <c r="D6" s="69">
        <f t="shared" si="2"/>
        <v>3.8095238095238099E-2</v>
      </c>
      <c r="E6" s="69">
        <f t="shared" si="2"/>
        <v>6.9467787114845941E-2</v>
      </c>
      <c r="F6" s="132">
        <f t="shared" ref="F6:F10" si="3">SUM(B6:E6)</f>
        <v>1</v>
      </c>
    </row>
    <row r="7" spans="1:6" x14ac:dyDescent="0.25">
      <c r="A7" s="72" t="str">
        <f t="shared" si="1"/>
        <v>Região Sudeste</v>
      </c>
      <c r="B7" s="69">
        <f t="shared" si="1"/>
        <v>0.3940316686967113</v>
      </c>
      <c r="C7" s="69">
        <f t="shared" ref="C7:E7" si="4">C26</f>
        <v>9.9878197320341047E-2</v>
      </c>
      <c r="D7" s="69">
        <f t="shared" si="4"/>
        <v>0.19427527405602923</v>
      </c>
      <c r="E7" s="69">
        <f t="shared" si="4"/>
        <v>0.31181485992691838</v>
      </c>
      <c r="F7" s="132">
        <f t="shared" si="3"/>
        <v>1</v>
      </c>
    </row>
    <row r="8" spans="1:6" x14ac:dyDescent="0.25">
      <c r="A8" s="72" t="str">
        <f t="shared" si="1"/>
        <v>Região Sul</v>
      </c>
      <c r="B8" s="69">
        <f t="shared" si="1"/>
        <v>0.53537936913895989</v>
      </c>
      <c r="C8" s="69">
        <f t="shared" ref="C8:E8" si="5">C27</f>
        <v>7.7578857630008519E-2</v>
      </c>
      <c r="D8" s="69">
        <f t="shared" si="5"/>
        <v>0.14919011082693948</v>
      </c>
      <c r="E8" s="69">
        <f t="shared" si="5"/>
        <v>0.23785166240409208</v>
      </c>
      <c r="F8" s="132">
        <f t="shared" si="3"/>
        <v>0.99999999999999989</v>
      </c>
    </row>
    <row r="9" spans="1:6" x14ac:dyDescent="0.25">
      <c r="A9" s="72" t="str">
        <f t="shared" si="1"/>
        <v>Região Centro-Oeste</v>
      </c>
      <c r="B9" s="69">
        <f t="shared" si="1"/>
        <v>0.61505376344086027</v>
      </c>
      <c r="C9" s="69">
        <f t="shared" ref="C9:E9" si="6">C28</f>
        <v>7.5268817204301078E-2</v>
      </c>
      <c r="D9" s="69">
        <f t="shared" si="6"/>
        <v>0.10967741935483871</v>
      </c>
      <c r="E9" s="69">
        <f t="shared" si="6"/>
        <v>0.2</v>
      </c>
      <c r="F9" s="132">
        <f t="shared" si="3"/>
        <v>1</v>
      </c>
    </row>
    <row r="10" spans="1:6" x14ac:dyDescent="0.25">
      <c r="A10" s="72" t="str">
        <f t="shared" si="1"/>
        <v>Brasil</v>
      </c>
      <c r="B10" s="69">
        <f t="shared" si="1"/>
        <v>0.63019415714026494</v>
      </c>
      <c r="C10" s="69">
        <f t="shared" ref="C10:E10" si="7">C29</f>
        <v>6.6775539829432046E-2</v>
      </c>
      <c r="D10" s="69">
        <f t="shared" si="7"/>
        <v>0.11377245508982035</v>
      </c>
      <c r="E10" s="69">
        <f t="shared" si="7"/>
        <v>0.18925784794048267</v>
      </c>
      <c r="F10" s="132">
        <f t="shared" si="3"/>
        <v>1</v>
      </c>
    </row>
    <row r="13" spans="1:6" x14ac:dyDescent="0.25">
      <c r="A13" t="s">
        <v>203</v>
      </c>
      <c r="B13" t="s">
        <v>103</v>
      </c>
    </row>
    <row r="14" spans="1:6" x14ac:dyDescent="0.25">
      <c r="A14" t="s">
        <v>83</v>
      </c>
      <c r="B14" t="s">
        <v>74</v>
      </c>
      <c r="C14" t="s">
        <v>204</v>
      </c>
      <c r="D14" t="s">
        <v>75</v>
      </c>
      <c r="E14" t="s">
        <v>205</v>
      </c>
      <c r="F14" t="s">
        <v>87</v>
      </c>
    </row>
    <row r="15" spans="1:6" x14ac:dyDescent="0.25">
      <c r="A15" t="s">
        <v>91</v>
      </c>
      <c r="B15">
        <v>377</v>
      </c>
      <c r="C15">
        <v>20</v>
      </c>
      <c r="D15">
        <v>14</v>
      </c>
      <c r="E15">
        <v>35</v>
      </c>
      <c r="F15">
        <v>446</v>
      </c>
    </row>
    <row r="16" spans="1:6" x14ac:dyDescent="0.25">
      <c r="A16" t="s">
        <v>90</v>
      </c>
      <c r="B16">
        <v>1535</v>
      </c>
      <c r="C16">
        <v>58</v>
      </c>
      <c r="D16">
        <v>68</v>
      </c>
      <c r="E16">
        <v>124</v>
      </c>
      <c r="F16">
        <v>1785</v>
      </c>
    </row>
    <row r="17" spans="1:6" x14ac:dyDescent="0.25">
      <c r="A17" t="s">
        <v>92</v>
      </c>
      <c r="B17">
        <v>647</v>
      </c>
      <c r="C17">
        <v>164</v>
      </c>
      <c r="D17">
        <v>319</v>
      </c>
      <c r="E17">
        <v>512</v>
      </c>
      <c r="F17">
        <v>1642</v>
      </c>
    </row>
    <row r="18" spans="1:6" x14ac:dyDescent="0.25">
      <c r="A18" t="s">
        <v>93</v>
      </c>
      <c r="B18">
        <v>628</v>
      </c>
      <c r="C18">
        <v>91</v>
      </c>
      <c r="D18">
        <v>175</v>
      </c>
      <c r="E18">
        <v>279</v>
      </c>
      <c r="F18">
        <v>1173</v>
      </c>
    </row>
    <row r="19" spans="1:6" x14ac:dyDescent="0.25">
      <c r="A19" t="s">
        <v>89</v>
      </c>
      <c r="B19">
        <v>286</v>
      </c>
      <c r="C19">
        <v>35</v>
      </c>
      <c r="D19">
        <v>51</v>
      </c>
      <c r="E19">
        <v>93</v>
      </c>
      <c r="F19">
        <v>465</v>
      </c>
    </row>
    <row r="20" spans="1:6" x14ac:dyDescent="0.25">
      <c r="A20" t="s">
        <v>59</v>
      </c>
      <c r="B20">
        <v>3473</v>
      </c>
      <c r="C20">
        <v>368</v>
      </c>
      <c r="D20">
        <v>627</v>
      </c>
      <c r="E20">
        <v>1043</v>
      </c>
      <c r="F20">
        <v>5511</v>
      </c>
    </row>
    <row r="22" spans="1:6" x14ac:dyDescent="0.25">
      <c r="A22" t="s">
        <v>203</v>
      </c>
      <c r="B22" t="s">
        <v>103</v>
      </c>
    </row>
    <row r="23" spans="1:6" x14ac:dyDescent="0.25">
      <c r="A23" t="s">
        <v>83</v>
      </c>
      <c r="B23" t="s">
        <v>74</v>
      </c>
      <c r="C23" t="s">
        <v>204</v>
      </c>
      <c r="D23" t="s">
        <v>75</v>
      </c>
      <c r="E23" t="s">
        <v>205</v>
      </c>
      <c r="F23" t="s">
        <v>87</v>
      </c>
    </row>
    <row r="24" spans="1:6" x14ac:dyDescent="0.25">
      <c r="A24" t="s">
        <v>91</v>
      </c>
      <c r="B24" s="1">
        <v>0.8452914798206278</v>
      </c>
      <c r="C24" s="1">
        <v>4.4843049327354258E-2</v>
      </c>
      <c r="D24" s="1">
        <v>3.1390134529147982E-2</v>
      </c>
      <c r="E24" s="1">
        <v>7.847533632286996E-2</v>
      </c>
      <c r="F24" s="1">
        <f>SUM(B24:E24)</f>
        <v>1</v>
      </c>
    </row>
    <row r="25" spans="1:6" x14ac:dyDescent="0.25">
      <c r="A25" t="s">
        <v>90</v>
      </c>
      <c r="B25" s="1">
        <v>0.85994397759103647</v>
      </c>
      <c r="C25" s="1">
        <v>3.2492997198879554E-2</v>
      </c>
      <c r="D25" s="1">
        <v>3.8095238095238099E-2</v>
      </c>
      <c r="E25" s="1">
        <v>6.9467787114845941E-2</v>
      </c>
      <c r="F25" s="1">
        <f t="shared" ref="F25:F29" si="8">SUM(B25:E25)</f>
        <v>1</v>
      </c>
    </row>
    <row r="26" spans="1:6" x14ac:dyDescent="0.25">
      <c r="A26" t="s">
        <v>92</v>
      </c>
      <c r="B26" s="1">
        <v>0.3940316686967113</v>
      </c>
      <c r="C26" s="1">
        <v>9.9878197320341047E-2</v>
      </c>
      <c r="D26" s="1">
        <v>0.19427527405602923</v>
      </c>
      <c r="E26" s="1">
        <v>0.31181485992691838</v>
      </c>
      <c r="F26" s="1">
        <f t="shared" si="8"/>
        <v>1</v>
      </c>
    </row>
    <row r="27" spans="1:6" x14ac:dyDescent="0.25">
      <c r="A27" t="s">
        <v>93</v>
      </c>
      <c r="B27" s="1">
        <v>0.53537936913895989</v>
      </c>
      <c r="C27" s="1">
        <v>7.7578857630008519E-2</v>
      </c>
      <c r="D27" s="1">
        <v>0.14919011082693948</v>
      </c>
      <c r="E27" s="1">
        <v>0.23785166240409208</v>
      </c>
      <c r="F27" s="1">
        <f t="shared" si="8"/>
        <v>0.99999999999999989</v>
      </c>
    </row>
    <row r="28" spans="1:6" x14ac:dyDescent="0.25">
      <c r="A28" t="s">
        <v>89</v>
      </c>
      <c r="B28" s="1">
        <v>0.61505376344086027</v>
      </c>
      <c r="C28" s="1">
        <v>7.5268817204301078E-2</v>
      </c>
      <c r="D28" s="1">
        <v>0.10967741935483871</v>
      </c>
      <c r="E28" s="1">
        <v>0.2</v>
      </c>
      <c r="F28" s="1">
        <f t="shared" si="8"/>
        <v>1</v>
      </c>
    </row>
    <row r="29" spans="1:6" x14ac:dyDescent="0.25">
      <c r="A29" t="s">
        <v>59</v>
      </c>
      <c r="B29" s="1">
        <v>0.63019415714026494</v>
      </c>
      <c r="C29" s="1">
        <v>6.6775539829432046E-2</v>
      </c>
      <c r="D29" s="1">
        <v>0.11377245508982035</v>
      </c>
      <c r="E29" s="1">
        <v>0.18925784794048267</v>
      </c>
      <c r="F29" s="1">
        <f t="shared" si="8"/>
        <v>1</v>
      </c>
    </row>
    <row r="44" spans="1:1" x14ac:dyDescent="0.25">
      <c r="A44" s="118"/>
    </row>
  </sheetData>
  <sortState ref="A18:G23">
    <sortCondition ref="G18"/>
  </sortState>
  <pageMargins left="0.511811024" right="0.511811024" top="0.78740157499999996" bottom="0.78740157499999996" header="0.31496062000000002" footer="0.31496062000000002"/>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Q57"/>
  <sheetViews>
    <sheetView workbookViewId="0">
      <selection activeCell="V19" sqref="V19"/>
    </sheetView>
  </sheetViews>
  <sheetFormatPr defaultRowHeight="15" x14ac:dyDescent="0.25"/>
  <cols>
    <col min="1" max="1" width="24.140625" customWidth="1"/>
  </cols>
  <sheetData>
    <row r="1" spans="1:17" x14ac:dyDescent="0.25">
      <c r="A1" s="154" t="s">
        <v>76</v>
      </c>
      <c r="B1" s="154"/>
      <c r="C1" s="154"/>
      <c r="D1" s="154"/>
      <c r="E1" s="154"/>
      <c r="F1" s="154"/>
      <c r="G1" s="154"/>
      <c r="H1" s="154"/>
      <c r="I1" s="154"/>
      <c r="J1" s="154"/>
      <c r="K1" s="154"/>
      <c r="L1" s="154"/>
      <c r="M1" s="154"/>
      <c r="N1" s="154"/>
      <c r="O1" s="154"/>
      <c r="P1" s="154"/>
      <c r="Q1" s="154"/>
    </row>
    <row r="2" spans="1:17" x14ac:dyDescent="0.25">
      <c r="A2" s="3"/>
      <c r="B2" s="3"/>
      <c r="C2" s="3"/>
      <c r="D2" s="3"/>
      <c r="E2" s="3"/>
      <c r="F2" s="3"/>
      <c r="G2" s="3"/>
      <c r="H2" s="3"/>
      <c r="I2" s="3"/>
      <c r="J2" s="3"/>
      <c r="K2" s="3"/>
      <c r="L2" s="3"/>
      <c r="M2" s="3"/>
      <c r="N2" s="3"/>
      <c r="O2" s="3"/>
      <c r="P2" s="3"/>
      <c r="Q2" s="3"/>
    </row>
    <row r="4" spans="1:17" x14ac:dyDescent="0.25">
      <c r="B4" s="32">
        <v>2013</v>
      </c>
      <c r="C4" s="32">
        <v>2014</v>
      </c>
      <c r="D4" s="32">
        <v>2015</v>
      </c>
      <c r="E4" s="32">
        <v>2016</v>
      </c>
      <c r="F4" s="32">
        <v>2017</v>
      </c>
    </row>
    <row r="5" spans="1:17" x14ac:dyDescent="0.25">
      <c r="A5" s="31" t="s">
        <v>28</v>
      </c>
      <c r="B5" s="19">
        <v>0.39966923925027598</v>
      </c>
      <c r="C5" s="19">
        <v>0.40887681159420303</v>
      </c>
      <c r="D5" s="19">
        <v>0.46272727272727299</v>
      </c>
      <c r="E5" s="19">
        <v>0.48221127531472402</v>
      </c>
      <c r="F5" s="19">
        <f>B34</f>
        <v>0.50272232304900177</v>
      </c>
    </row>
    <row r="6" spans="1:17" x14ac:dyDescent="0.25">
      <c r="A6" s="28" t="s">
        <v>24</v>
      </c>
      <c r="B6" s="19">
        <v>0.24439544285189299</v>
      </c>
      <c r="C6" s="19">
        <v>0.233333333333333</v>
      </c>
      <c r="D6" s="19">
        <v>0.22436363636363599</v>
      </c>
      <c r="E6" s="19">
        <v>0.22240467068053299</v>
      </c>
      <c r="F6" s="19">
        <f>B35</f>
        <v>0.23139745916515425</v>
      </c>
    </row>
    <row r="7" spans="1:17" x14ac:dyDescent="0.25">
      <c r="A7" s="28" t="s">
        <v>25</v>
      </c>
      <c r="B7" s="19">
        <v>0.24898934215362001</v>
      </c>
      <c r="C7" s="19">
        <v>0.26521739130434802</v>
      </c>
      <c r="D7" s="19">
        <v>0.23236363636363599</v>
      </c>
      <c r="E7" s="19">
        <v>0.207808794015691</v>
      </c>
      <c r="F7" s="19">
        <f>B36</f>
        <v>0.19927404718693284</v>
      </c>
    </row>
    <row r="8" spans="1:17" x14ac:dyDescent="0.25">
      <c r="A8" s="28" t="s">
        <v>26</v>
      </c>
      <c r="B8" s="19">
        <v>7.8647556045571498E-2</v>
      </c>
      <c r="C8" s="19">
        <v>6.9202898550724604E-2</v>
      </c>
      <c r="D8" s="19">
        <v>6.5272727272727302E-2</v>
      </c>
      <c r="E8" s="19">
        <v>6.3309615033753E-2</v>
      </c>
      <c r="F8" s="19">
        <f>B37</f>
        <v>4.8094373865698731E-2</v>
      </c>
    </row>
    <row r="9" spans="1:17" x14ac:dyDescent="0.25">
      <c r="A9" s="56" t="s">
        <v>27</v>
      </c>
      <c r="B9" s="23">
        <v>2.82984196986402E-2</v>
      </c>
      <c r="C9" s="23">
        <v>2.3369565217391301E-2</v>
      </c>
      <c r="D9" s="23">
        <v>1.5272727272727301E-2</v>
      </c>
      <c r="E9" s="23">
        <v>2.4265644955300099E-2</v>
      </c>
      <c r="F9" s="19">
        <f>B38</f>
        <v>1.8511796733212342E-2</v>
      </c>
    </row>
    <row r="11" spans="1:17" x14ac:dyDescent="0.25">
      <c r="B11" s="8"/>
      <c r="C11" s="8"/>
      <c r="D11" s="8"/>
      <c r="E11" s="8"/>
    </row>
    <row r="12" spans="1:17" x14ac:dyDescent="0.25">
      <c r="B12" s="8"/>
      <c r="C12" s="8"/>
      <c r="D12" s="8"/>
      <c r="E12" s="8"/>
    </row>
    <row r="13" spans="1:17" x14ac:dyDescent="0.25">
      <c r="A13" s="168"/>
      <c r="B13" s="168"/>
      <c r="C13" s="168"/>
      <c r="D13" s="168"/>
      <c r="E13" s="168"/>
      <c r="F13" s="168"/>
    </row>
    <row r="14" spans="1:17" x14ac:dyDescent="0.25">
      <c r="A14" s="168"/>
      <c r="B14" s="168"/>
      <c r="C14" s="168"/>
      <c r="D14" s="168"/>
      <c r="E14" s="168"/>
      <c r="F14" s="168"/>
    </row>
    <row r="15" spans="1:17" x14ac:dyDescent="0.25">
      <c r="A15" s="168"/>
      <c r="B15" s="168"/>
      <c r="C15" s="168"/>
      <c r="D15" s="168"/>
      <c r="E15" s="168"/>
      <c r="F15" s="168"/>
    </row>
    <row r="16" spans="1:17" x14ac:dyDescent="0.25">
      <c r="A16" s="168"/>
      <c r="B16" s="168"/>
      <c r="C16" s="168"/>
      <c r="D16" s="168"/>
      <c r="E16" s="168"/>
      <c r="F16" s="168"/>
    </row>
    <row r="17" spans="1:10" x14ac:dyDescent="0.25">
      <c r="A17" s="168"/>
      <c r="B17" s="168"/>
      <c r="C17" s="168"/>
      <c r="D17" s="168"/>
      <c r="E17" s="168"/>
      <c r="F17" s="168"/>
    </row>
    <row r="18" spans="1:10" x14ac:dyDescent="0.25">
      <c r="A18" s="168"/>
      <c r="B18" s="168"/>
      <c r="C18" s="168"/>
      <c r="D18" s="168"/>
      <c r="E18" s="168"/>
      <c r="F18" s="168"/>
    </row>
    <row r="19" spans="1:10" x14ac:dyDescent="0.25">
      <c r="A19" s="168"/>
      <c r="B19" s="168"/>
      <c r="C19" s="168"/>
      <c r="D19" s="168"/>
      <c r="E19" s="168"/>
      <c r="F19" s="168"/>
    </row>
    <row r="20" spans="1:10" x14ac:dyDescent="0.25">
      <c r="A20" s="168"/>
      <c r="B20" s="168"/>
      <c r="C20" s="168"/>
      <c r="D20" s="168"/>
      <c r="E20" s="168"/>
      <c r="F20" s="168"/>
    </row>
    <row r="21" spans="1:10" x14ac:dyDescent="0.25">
      <c r="A21" s="168"/>
      <c r="B21" s="168"/>
      <c r="C21" s="168"/>
      <c r="D21" s="168"/>
      <c r="E21" s="168"/>
      <c r="F21" s="168"/>
    </row>
    <row r="22" spans="1:10" x14ac:dyDescent="0.25">
      <c r="A22" s="168"/>
      <c r="B22" s="168"/>
      <c r="C22" s="168"/>
      <c r="D22" s="168"/>
      <c r="E22" s="168"/>
      <c r="F22" s="168"/>
    </row>
    <row r="23" spans="1:10" x14ac:dyDescent="0.25">
      <c r="A23" s="168"/>
      <c r="B23" s="168"/>
      <c r="C23" s="168"/>
      <c r="D23" s="168"/>
      <c r="E23" s="168"/>
      <c r="F23" s="168"/>
    </row>
    <row r="24" spans="1:10" x14ac:dyDescent="0.25">
      <c r="A24" s="168"/>
      <c r="B24" s="168"/>
      <c r="C24" s="168"/>
      <c r="D24" s="168"/>
      <c r="E24" s="168"/>
      <c r="F24" s="168"/>
    </row>
    <row r="25" spans="1:10" x14ac:dyDescent="0.25">
      <c r="A25" s="168"/>
      <c r="B25" s="168"/>
      <c r="C25" s="168"/>
      <c r="D25" s="168"/>
      <c r="E25" s="168"/>
      <c r="F25" s="168"/>
    </row>
    <row r="26" spans="1:10" x14ac:dyDescent="0.25">
      <c r="A26" s="168"/>
      <c r="B26" s="168"/>
      <c r="C26" s="168"/>
      <c r="D26" s="168"/>
      <c r="E26" s="168"/>
      <c r="F26" s="168"/>
    </row>
    <row r="27" spans="1:10" x14ac:dyDescent="0.25">
      <c r="A27" s="168"/>
      <c r="B27" s="168"/>
      <c r="C27" s="168"/>
      <c r="D27" s="168"/>
      <c r="E27" s="168"/>
      <c r="F27" s="168"/>
    </row>
    <row r="28" spans="1:10" x14ac:dyDescent="0.25">
      <c r="A28" s="168"/>
      <c r="B28" s="168"/>
      <c r="C28" s="168"/>
      <c r="D28" s="168"/>
      <c r="E28" s="168"/>
      <c r="F28" s="168"/>
    </row>
    <row r="29" spans="1:10" x14ac:dyDescent="0.25">
      <c r="A29" s="168"/>
      <c r="B29" s="168"/>
      <c r="C29" s="168"/>
      <c r="D29" s="168"/>
      <c r="E29" s="168"/>
      <c r="F29" s="168"/>
    </row>
    <row r="30" spans="1:10" x14ac:dyDescent="0.25">
      <c r="A30" s="168"/>
      <c r="B30" s="168"/>
      <c r="C30" s="168"/>
      <c r="D30" s="168"/>
      <c r="E30" s="168"/>
      <c r="F30" s="168"/>
    </row>
    <row r="31" spans="1:10" x14ac:dyDescent="0.25">
      <c r="H31" s="156" t="s">
        <v>4</v>
      </c>
      <c r="I31" s="156"/>
      <c r="J31" s="156"/>
    </row>
    <row r="33" spans="1:2" x14ac:dyDescent="0.25">
      <c r="A33" s="79" t="s">
        <v>83</v>
      </c>
      <c r="B33" s="79" t="s">
        <v>206</v>
      </c>
    </row>
    <row r="34" spans="1:2" x14ac:dyDescent="0.25">
      <c r="A34" s="79" t="s">
        <v>23</v>
      </c>
      <c r="B34" s="69">
        <v>0.50272232304900177</v>
      </c>
    </row>
    <row r="35" spans="1:2" x14ac:dyDescent="0.25">
      <c r="A35" s="79" t="s">
        <v>24</v>
      </c>
      <c r="B35" s="69">
        <v>0.23139745916515425</v>
      </c>
    </row>
    <row r="36" spans="1:2" x14ac:dyDescent="0.25">
      <c r="A36" s="79" t="s">
        <v>25</v>
      </c>
      <c r="B36" s="69">
        <v>0.19927404718693284</v>
      </c>
    </row>
    <row r="37" spans="1:2" x14ac:dyDescent="0.25">
      <c r="A37" s="79" t="s">
        <v>26</v>
      </c>
      <c r="B37" s="69">
        <v>4.8094373865698731E-2</v>
      </c>
    </row>
    <row r="38" spans="1:2" x14ac:dyDescent="0.25">
      <c r="A38" s="79" t="s">
        <v>27</v>
      </c>
      <c r="B38" s="69">
        <v>1.8511796733212342E-2</v>
      </c>
    </row>
    <row r="39" spans="1:2" x14ac:dyDescent="0.25">
      <c r="A39" s="79" t="s">
        <v>87</v>
      </c>
      <c r="B39" s="69">
        <v>1</v>
      </c>
    </row>
    <row r="57" spans="1:1" x14ac:dyDescent="0.25">
      <c r="A57" s="118"/>
    </row>
  </sheetData>
  <mergeCells count="3">
    <mergeCell ref="A1:Q1"/>
    <mergeCell ref="A13:F30"/>
    <mergeCell ref="H31:J31"/>
  </mergeCells>
  <pageMargins left="0.511811024" right="0.511811024" top="0.78740157499999996" bottom="0.78740157499999996" header="0.31496062000000002" footer="0.31496062000000002"/>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Q86"/>
  <sheetViews>
    <sheetView workbookViewId="0">
      <selection activeCell="G40" sqref="G40"/>
    </sheetView>
  </sheetViews>
  <sheetFormatPr defaultRowHeight="15" x14ac:dyDescent="0.25"/>
  <cols>
    <col min="1" max="1" width="41.140625" customWidth="1"/>
    <col min="3" max="3" width="9.140625" customWidth="1"/>
    <col min="6" max="6" width="13.140625" bestFit="1" customWidth="1"/>
    <col min="7" max="7" width="13.140625" customWidth="1"/>
    <col min="9" max="9" width="8.5703125" customWidth="1"/>
  </cols>
  <sheetData>
    <row r="1" spans="1:17" x14ac:dyDescent="0.25">
      <c r="A1" s="154" t="s">
        <v>77</v>
      </c>
      <c r="B1" s="154"/>
      <c r="C1" s="154"/>
      <c r="D1" s="154"/>
      <c r="E1" s="154"/>
      <c r="F1" s="154"/>
      <c r="G1" s="154"/>
      <c r="H1" s="154"/>
      <c r="I1" s="154"/>
      <c r="J1" s="154"/>
      <c r="K1" s="154"/>
      <c r="L1" s="154"/>
      <c r="M1" s="154"/>
      <c r="N1" s="154"/>
      <c r="O1" s="154"/>
      <c r="P1" s="154"/>
      <c r="Q1" s="154"/>
    </row>
    <row r="4" spans="1:17" ht="30" x14ac:dyDescent="0.25">
      <c r="B4" s="18" t="s">
        <v>18</v>
      </c>
      <c r="C4" s="18" t="s">
        <v>0</v>
      </c>
      <c r="D4" s="18" t="s">
        <v>1</v>
      </c>
      <c r="E4" s="18" t="s">
        <v>2</v>
      </c>
      <c r="F4" s="18" t="s">
        <v>3</v>
      </c>
      <c r="G4" s="18" t="s">
        <v>59</v>
      </c>
    </row>
    <row r="5" spans="1:17" x14ac:dyDescent="0.25">
      <c r="A5" s="57" t="s">
        <v>31</v>
      </c>
      <c r="B5" s="76">
        <v>0.867713004484304</v>
      </c>
      <c r="C5" s="76">
        <v>0.84033613445378097</v>
      </c>
      <c r="D5" s="76">
        <v>0.86906211936662603</v>
      </c>
      <c r="E5" s="76">
        <v>0.74595055413469702</v>
      </c>
      <c r="F5" s="151">
        <v>0.89677419354838706</v>
      </c>
      <c r="G5" s="76">
        <v>0.83578297949555402</v>
      </c>
    </row>
    <row r="6" spans="1:17" x14ac:dyDescent="0.25">
      <c r="A6" s="57" t="s">
        <v>34</v>
      </c>
      <c r="B6" s="150">
        <v>0.69955156950672603</v>
      </c>
      <c r="C6" s="76">
        <v>0.64593837535013998</v>
      </c>
      <c r="D6" s="76">
        <v>0.74482338611449395</v>
      </c>
      <c r="E6" s="76">
        <v>0.72463768115941996</v>
      </c>
      <c r="F6" s="151">
        <v>0.76774193548387104</v>
      </c>
      <c r="G6" s="76">
        <v>0.70676828161858096</v>
      </c>
    </row>
    <row r="7" spans="1:17" ht="30" x14ac:dyDescent="0.25">
      <c r="A7" s="57" t="s">
        <v>33</v>
      </c>
      <c r="B7" s="76">
        <v>0.59865470852017899</v>
      </c>
      <c r="C7" s="76">
        <v>0.29411764705882298</v>
      </c>
      <c r="D7" s="76">
        <v>0.36601705237515197</v>
      </c>
      <c r="E7" s="76">
        <v>0.514919011082693</v>
      </c>
      <c r="F7" s="151">
        <v>0.238709677419354</v>
      </c>
      <c r="G7" s="76">
        <v>0.38250771184902899</v>
      </c>
    </row>
    <row r="8" spans="1:17" ht="45" x14ac:dyDescent="0.25">
      <c r="A8" s="57" t="s">
        <v>30</v>
      </c>
      <c r="B8" s="76">
        <v>0.360986547085201</v>
      </c>
      <c r="C8" s="76">
        <v>0.35462184873949498</v>
      </c>
      <c r="D8" s="76">
        <v>0.44701583434835501</v>
      </c>
      <c r="E8" s="76">
        <v>0.45012787723785103</v>
      </c>
      <c r="F8" s="151">
        <v>0.39354838709677398</v>
      </c>
      <c r="G8" s="76">
        <v>0.3667214012041598</v>
      </c>
    </row>
    <row r="9" spans="1:17" x14ac:dyDescent="0.25">
      <c r="A9" s="57" t="s">
        <v>29</v>
      </c>
      <c r="B9" s="76">
        <v>0.26681614349775701</v>
      </c>
      <c r="C9" s="76">
        <v>0.32156862745098003</v>
      </c>
      <c r="D9" s="76">
        <v>0.43300852618757601</v>
      </c>
      <c r="E9" s="76">
        <v>0.46462063086104</v>
      </c>
      <c r="F9" s="151">
        <v>0.29462365591397799</v>
      </c>
      <c r="G9" s="76">
        <v>0.37851569588096501</v>
      </c>
    </row>
    <row r="10" spans="1:17" x14ac:dyDescent="0.25">
      <c r="A10" s="57" t="s">
        <v>32</v>
      </c>
      <c r="B10" s="76">
        <v>0.18609865470851999</v>
      </c>
      <c r="C10" s="76">
        <v>0.211204481792717</v>
      </c>
      <c r="D10" s="76">
        <v>0.483556638246041</v>
      </c>
      <c r="E10" s="76">
        <v>0.36317135549872098</v>
      </c>
      <c r="F10" s="151">
        <v>0.174193548387096</v>
      </c>
      <c r="G10" s="76">
        <v>0.319542732716385</v>
      </c>
    </row>
    <row r="11" spans="1:17" x14ac:dyDescent="0.25">
      <c r="A11" s="57" t="s">
        <v>35</v>
      </c>
      <c r="B11" s="76">
        <v>3.5874439461883401E-2</v>
      </c>
      <c r="C11" s="76">
        <v>7.8991596638655501E-2</v>
      </c>
      <c r="D11" s="76">
        <v>4.7503045066991503E-2</v>
      </c>
      <c r="E11" s="76">
        <v>7.7578857630008505E-2</v>
      </c>
      <c r="F11" s="151">
        <v>4.3010752688171998E-2</v>
      </c>
      <c r="G11" s="76">
        <v>6.2783523861368207E-2</v>
      </c>
    </row>
    <row r="12" spans="1:17" x14ac:dyDescent="0.25">
      <c r="A12" s="25"/>
      <c r="B12" s="26"/>
      <c r="C12" s="26"/>
      <c r="D12" s="26"/>
      <c r="E12" s="26"/>
      <c r="F12" s="26"/>
      <c r="G12" s="26"/>
      <c r="I12" s="25"/>
      <c r="J12" s="27"/>
      <c r="K12" s="27"/>
      <c r="L12" s="27"/>
      <c r="M12" s="27"/>
      <c r="N12" s="27"/>
    </row>
    <row r="13" spans="1:17" x14ac:dyDescent="0.25">
      <c r="A13" s="25"/>
      <c r="B13" s="26"/>
      <c r="C13" s="26"/>
      <c r="D13" s="26"/>
      <c r="E13" s="26"/>
      <c r="F13" s="26"/>
      <c r="G13" s="26"/>
      <c r="I13" s="25"/>
      <c r="J13" s="27"/>
      <c r="K13" s="27"/>
      <c r="L13" s="27"/>
      <c r="M13" s="27"/>
      <c r="N13" s="27"/>
    </row>
    <row r="14" spans="1:17" x14ac:dyDescent="0.25">
      <c r="A14" s="25"/>
      <c r="B14" s="26"/>
      <c r="C14" s="26"/>
      <c r="D14" s="26"/>
      <c r="E14" s="26"/>
      <c r="F14" s="26"/>
      <c r="G14" s="26"/>
      <c r="I14" s="25"/>
      <c r="J14" s="27"/>
      <c r="K14" s="27"/>
      <c r="L14" s="27"/>
      <c r="M14" s="27"/>
      <c r="N14" s="27"/>
    </row>
    <row r="15" spans="1:17" x14ac:dyDescent="0.25">
      <c r="A15" s="159"/>
      <c r="B15" s="159"/>
      <c r="C15" s="159"/>
      <c r="D15" s="159"/>
      <c r="E15" s="159"/>
      <c r="F15" s="159"/>
      <c r="G15" s="58"/>
      <c r="I15" s="25"/>
      <c r="J15" s="27"/>
      <c r="K15" s="27"/>
      <c r="L15" s="27"/>
      <c r="M15" s="27"/>
      <c r="N15" s="27"/>
    </row>
    <row r="16" spans="1:17" x14ac:dyDescent="0.25">
      <c r="A16" s="159"/>
      <c r="B16" s="159"/>
      <c r="C16" s="159"/>
      <c r="D16" s="159"/>
      <c r="E16" s="159"/>
      <c r="F16" s="159"/>
      <c r="G16" s="58"/>
      <c r="I16" s="25"/>
      <c r="J16" s="27"/>
      <c r="K16" s="27"/>
      <c r="L16" s="27"/>
      <c r="M16" s="27"/>
      <c r="N16" s="27"/>
    </row>
    <row r="17" spans="1:14" x14ac:dyDescent="0.25">
      <c r="A17" s="159"/>
      <c r="B17" s="159"/>
      <c r="C17" s="159"/>
      <c r="D17" s="159"/>
      <c r="E17" s="159"/>
      <c r="F17" s="159"/>
      <c r="G17" s="58"/>
      <c r="I17" s="25"/>
      <c r="J17" s="27"/>
      <c r="K17" s="27"/>
      <c r="L17" s="27"/>
      <c r="M17" s="27"/>
      <c r="N17" s="27"/>
    </row>
    <row r="18" spans="1:14" x14ac:dyDescent="0.25">
      <c r="A18" s="159"/>
      <c r="B18" s="159"/>
      <c r="C18" s="159"/>
      <c r="D18" s="159"/>
      <c r="E18" s="159"/>
      <c r="F18" s="159"/>
      <c r="G18" s="58"/>
      <c r="I18" s="25"/>
      <c r="J18" s="27"/>
      <c r="K18" s="27"/>
      <c r="L18" s="27"/>
      <c r="M18" s="27"/>
      <c r="N18" s="27"/>
    </row>
    <row r="19" spans="1:14" x14ac:dyDescent="0.25">
      <c r="A19" s="159"/>
      <c r="B19" s="159"/>
      <c r="C19" s="159"/>
      <c r="D19" s="159"/>
      <c r="E19" s="159"/>
      <c r="F19" s="159"/>
      <c r="G19" s="58"/>
      <c r="I19" s="25"/>
      <c r="J19" s="27"/>
      <c r="K19" s="27"/>
      <c r="L19" s="27"/>
      <c r="M19" s="27"/>
      <c r="N19" s="27"/>
    </row>
    <row r="20" spans="1:14" x14ac:dyDescent="0.25">
      <c r="A20" s="159"/>
      <c r="B20" s="159"/>
      <c r="C20" s="159"/>
      <c r="D20" s="159"/>
      <c r="E20" s="159"/>
      <c r="F20" s="159"/>
      <c r="G20" s="58"/>
      <c r="I20" s="25"/>
      <c r="J20" s="27"/>
      <c r="K20" s="27"/>
      <c r="L20" s="27"/>
      <c r="M20" s="27"/>
      <c r="N20" s="27"/>
    </row>
    <row r="21" spans="1:14" x14ac:dyDescent="0.25">
      <c r="A21" s="159"/>
      <c r="B21" s="159"/>
      <c r="C21" s="159"/>
      <c r="D21" s="159"/>
      <c r="E21" s="159"/>
      <c r="F21" s="159"/>
      <c r="G21" s="58"/>
      <c r="I21" s="25"/>
      <c r="J21" s="27"/>
      <c r="K21" s="27"/>
      <c r="L21" s="27"/>
      <c r="M21" s="27"/>
      <c r="N21" s="27"/>
    </row>
    <row r="22" spans="1:14" x14ac:dyDescent="0.25">
      <c r="A22" s="159"/>
      <c r="B22" s="159"/>
      <c r="C22" s="159"/>
      <c r="D22" s="159"/>
      <c r="E22" s="159"/>
      <c r="F22" s="159"/>
      <c r="G22" s="58"/>
      <c r="I22" s="25"/>
      <c r="J22" s="27"/>
      <c r="K22" s="27"/>
      <c r="L22" s="27"/>
      <c r="M22" s="27"/>
      <c r="N22" s="27"/>
    </row>
    <row r="23" spans="1:14" x14ac:dyDescent="0.25">
      <c r="A23" s="159"/>
      <c r="B23" s="159"/>
      <c r="C23" s="159"/>
      <c r="D23" s="159"/>
      <c r="E23" s="159"/>
      <c r="F23" s="159"/>
      <c r="G23" s="58"/>
      <c r="L23" s="27"/>
      <c r="M23" s="27"/>
      <c r="N23" s="27"/>
    </row>
    <row r="24" spans="1:14" x14ac:dyDescent="0.25">
      <c r="A24" s="159"/>
      <c r="B24" s="159"/>
      <c r="C24" s="159"/>
      <c r="D24" s="159"/>
      <c r="E24" s="159"/>
      <c r="F24" s="159"/>
      <c r="G24" s="58"/>
      <c r="I24" s="25"/>
      <c r="J24" s="27"/>
      <c r="K24" s="27"/>
      <c r="L24" s="27"/>
      <c r="M24" s="27"/>
      <c r="N24" s="27"/>
    </row>
    <row r="25" spans="1:14" x14ac:dyDescent="0.25">
      <c r="A25" s="159"/>
      <c r="B25" s="159"/>
      <c r="C25" s="159"/>
      <c r="D25" s="159"/>
      <c r="E25" s="159"/>
      <c r="F25" s="159"/>
      <c r="G25" s="58"/>
      <c r="I25" s="25"/>
      <c r="J25" s="27"/>
      <c r="K25" s="27"/>
      <c r="L25" s="27"/>
      <c r="M25" s="27"/>
      <c r="N25" s="27"/>
    </row>
    <row r="26" spans="1:14" x14ac:dyDescent="0.25">
      <c r="A26" s="159"/>
      <c r="B26" s="159"/>
      <c r="C26" s="159"/>
      <c r="D26" s="159"/>
      <c r="E26" s="159"/>
      <c r="F26" s="159"/>
      <c r="G26" s="58"/>
      <c r="I26" s="25"/>
      <c r="J26" s="27"/>
      <c r="K26" s="27"/>
      <c r="L26" s="27"/>
      <c r="M26" s="27"/>
      <c r="N26" s="27"/>
    </row>
    <row r="27" spans="1:14" x14ac:dyDescent="0.25">
      <c r="A27" s="159"/>
      <c r="B27" s="159"/>
      <c r="C27" s="159"/>
      <c r="D27" s="159"/>
      <c r="E27" s="159"/>
      <c r="F27" s="159"/>
      <c r="G27" s="58"/>
      <c r="I27" s="25"/>
      <c r="J27" s="27"/>
      <c r="K27" s="27"/>
      <c r="L27" s="27"/>
      <c r="M27" s="27"/>
      <c r="N27" s="27"/>
    </row>
    <row r="28" spans="1:14" x14ac:dyDescent="0.25">
      <c r="L28" s="27"/>
      <c r="M28" s="27"/>
      <c r="N28" s="27"/>
    </row>
    <row r="29" spans="1:14" x14ac:dyDescent="0.25">
      <c r="I29" s="25"/>
      <c r="J29" s="27"/>
      <c r="K29" s="27"/>
      <c r="L29" s="27"/>
      <c r="M29" s="27"/>
      <c r="N29" s="27"/>
    </row>
    <row r="30" spans="1:14" x14ac:dyDescent="0.25">
      <c r="I30" s="25"/>
      <c r="J30" s="27"/>
      <c r="K30" s="27"/>
      <c r="L30" s="27"/>
      <c r="M30" s="27"/>
      <c r="N30" s="27"/>
    </row>
    <row r="31" spans="1:14" x14ac:dyDescent="0.25">
      <c r="I31" s="25"/>
      <c r="J31" s="27"/>
      <c r="K31" s="27"/>
      <c r="L31" s="27"/>
      <c r="M31" s="27"/>
      <c r="N31" s="27"/>
    </row>
    <row r="32" spans="1:14" x14ac:dyDescent="0.25">
      <c r="I32" s="25"/>
      <c r="J32" s="27"/>
      <c r="K32" s="27"/>
      <c r="L32" s="27"/>
      <c r="M32" s="27"/>
      <c r="N32" s="27"/>
    </row>
    <row r="33" spans="9:14" x14ac:dyDescent="0.25">
      <c r="I33" s="25"/>
      <c r="J33" s="27"/>
      <c r="K33" s="27"/>
      <c r="L33" s="27"/>
      <c r="M33" s="27"/>
      <c r="N33" s="27"/>
    </row>
    <row r="34" spans="9:14" x14ac:dyDescent="0.25">
      <c r="I34" s="25"/>
      <c r="J34" s="27"/>
      <c r="K34" s="27"/>
      <c r="L34" s="27"/>
      <c r="M34" s="27"/>
      <c r="N34" s="27"/>
    </row>
    <row r="35" spans="9:14" x14ac:dyDescent="0.25">
      <c r="I35" s="156" t="s">
        <v>4</v>
      </c>
      <c r="J35" s="156"/>
      <c r="K35" s="156"/>
      <c r="L35" s="27"/>
      <c r="M35" s="27"/>
      <c r="N35" s="27"/>
    </row>
    <row r="82" spans="1:7" x14ac:dyDescent="0.25">
      <c r="A82" s="140" t="s">
        <v>208</v>
      </c>
      <c r="B82" s="79" t="s">
        <v>103</v>
      </c>
      <c r="C82" s="79"/>
      <c r="D82" s="79"/>
      <c r="E82" s="79"/>
      <c r="F82" s="79"/>
      <c r="G82" s="79"/>
    </row>
    <row r="83" spans="1:7" x14ac:dyDescent="0.25">
      <c r="A83" s="79" t="s">
        <v>83</v>
      </c>
      <c r="B83" s="79" t="s">
        <v>91</v>
      </c>
      <c r="C83" s="79" t="s">
        <v>90</v>
      </c>
      <c r="D83" s="79" t="s">
        <v>92</v>
      </c>
      <c r="E83" s="79" t="s">
        <v>93</v>
      </c>
      <c r="F83" s="79" t="s">
        <v>89</v>
      </c>
      <c r="G83" s="79" t="s">
        <v>87</v>
      </c>
    </row>
    <row r="84" spans="1:7" x14ac:dyDescent="0.25">
      <c r="A84" s="79" t="s">
        <v>74</v>
      </c>
      <c r="B84" s="69">
        <v>8.3268783888458556E-2</v>
      </c>
      <c r="C84" s="69">
        <v>0.31835786212238576</v>
      </c>
      <c r="D84" s="69">
        <v>0.30267234701781565</v>
      </c>
      <c r="E84" s="69">
        <v>0.20952749806351664</v>
      </c>
      <c r="F84" s="69">
        <v>8.6173508907823396E-2</v>
      </c>
      <c r="G84" s="69">
        <v>1</v>
      </c>
    </row>
    <row r="85" spans="1:7" x14ac:dyDescent="0.25">
      <c r="A85" s="79" t="s">
        <v>207</v>
      </c>
      <c r="B85" s="69">
        <v>4.6242774566473986E-2</v>
      </c>
      <c r="C85" s="69">
        <v>0.40751445086705201</v>
      </c>
      <c r="D85" s="69">
        <v>0.22543352601156069</v>
      </c>
      <c r="E85" s="69">
        <v>0.26300578034682082</v>
      </c>
      <c r="F85" s="69">
        <v>5.7803468208092484E-2</v>
      </c>
      <c r="G85" s="69">
        <v>1</v>
      </c>
    </row>
    <row r="86" spans="1:7" x14ac:dyDescent="0.25">
      <c r="A86" s="79" t="s">
        <v>87</v>
      </c>
      <c r="B86" s="69">
        <v>8.0943738656987299E-2</v>
      </c>
      <c r="C86" s="69">
        <v>0.323956442831216</v>
      </c>
      <c r="D86" s="69">
        <v>0.29782214156079856</v>
      </c>
      <c r="E86" s="69">
        <v>0.21288566243194193</v>
      </c>
      <c r="F86" s="69">
        <v>8.4392014519056258E-2</v>
      </c>
      <c r="G86" s="69">
        <v>1</v>
      </c>
    </row>
  </sheetData>
  <sortState ref="A5:F11">
    <sortCondition descending="1" ref="B5"/>
  </sortState>
  <mergeCells count="3">
    <mergeCell ref="A1:Q1"/>
    <mergeCell ref="I35:K35"/>
    <mergeCell ref="A15:F27"/>
  </mergeCells>
  <pageMargins left="0.511811024" right="0.511811024" top="0.78740157499999996" bottom="0.78740157499999996" header="0.31496062000000002" footer="0.31496062000000002"/>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S55"/>
  <sheetViews>
    <sheetView zoomScale="70" zoomScaleNormal="70" workbookViewId="0">
      <selection activeCell="K55" sqref="K55"/>
    </sheetView>
  </sheetViews>
  <sheetFormatPr defaultColWidth="14.28515625" defaultRowHeight="15" x14ac:dyDescent="0.25"/>
  <sheetData>
    <row r="1" spans="1:19" x14ac:dyDescent="0.25">
      <c r="A1" s="154" t="s">
        <v>78</v>
      </c>
      <c r="B1" s="154"/>
      <c r="C1" s="154"/>
      <c r="D1" s="154"/>
      <c r="E1" s="154"/>
      <c r="F1" s="154"/>
      <c r="G1" s="154"/>
      <c r="H1" s="154"/>
      <c r="I1" s="154"/>
      <c r="J1" s="154"/>
      <c r="K1" s="154"/>
      <c r="L1" s="83"/>
      <c r="M1" s="83"/>
      <c r="N1" s="83"/>
      <c r="O1" s="83"/>
      <c r="P1" s="83"/>
      <c r="Q1" s="83"/>
      <c r="R1" s="83"/>
      <c r="S1" s="83"/>
    </row>
    <row r="4" spans="1:19" x14ac:dyDescent="0.25">
      <c r="B4" s="28" t="str">
        <f>B47</f>
        <v>Norte</v>
      </c>
      <c r="C4" s="28" t="str">
        <f>C47</f>
        <v>Nordeste</v>
      </c>
      <c r="D4" s="28" t="str">
        <f>D47</f>
        <v>Sudeste</v>
      </c>
      <c r="E4" s="28" t="str">
        <f>E47</f>
        <v>Sul</v>
      </c>
      <c r="F4" s="28" t="str">
        <f>F47</f>
        <v>Centro-Oeste</v>
      </c>
      <c r="G4" s="28" t="str">
        <f>H36</f>
        <v>Brasil</v>
      </c>
      <c r="H4" s="15"/>
    </row>
    <row r="5" spans="1:19" x14ac:dyDescent="0.25">
      <c r="A5" s="28" t="s">
        <v>23</v>
      </c>
      <c r="B5" s="171">
        <f>B48</f>
        <v>2.4024024024024024E-2</v>
      </c>
      <c r="C5" s="171">
        <f>C48</f>
        <v>0.21836121836121836</v>
      </c>
      <c r="D5" s="171">
        <f>D48</f>
        <v>0.41484341484341486</v>
      </c>
      <c r="E5" s="171">
        <f>E48</f>
        <v>0.30115830115830117</v>
      </c>
      <c r="F5" s="171">
        <f>F48</f>
        <v>4.1613041613041614E-2</v>
      </c>
      <c r="G5" s="171">
        <f>H37</f>
        <v>0.42304900181488203</v>
      </c>
      <c r="H5" s="59">
        <v>3224</v>
      </c>
      <c r="I5" s="8">
        <f>SUM(B5:G5)</f>
        <v>1.423049001814882</v>
      </c>
    </row>
    <row r="6" spans="1:19" x14ac:dyDescent="0.25">
      <c r="A6" s="28" t="s">
        <v>36</v>
      </c>
      <c r="B6" s="171">
        <f>B49</f>
        <v>9.4302554027504912E-2</v>
      </c>
      <c r="C6" s="171">
        <f>C49</f>
        <v>0.33988212180746563</v>
      </c>
      <c r="D6" s="171">
        <f>D49</f>
        <v>0.17681728880157171</v>
      </c>
      <c r="E6" s="171">
        <f>E49</f>
        <v>0.2868369351669941</v>
      </c>
      <c r="F6" s="171">
        <f>F49</f>
        <v>0.10216110019646366</v>
      </c>
      <c r="G6" s="171">
        <f>H38</f>
        <v>9.2377495462794917E-2</v>
      </c>
      <c r="H6" s="59">
        <v>622</v>
      </c>
    </row>
    <row r="7" spans="1:19" ht="30" x14ac:dyDescent="0.25">
      <c r="A7" s="28" t="s">
        <v>37</v>
      </c>
      <c r="B7" s="171">
        <f>B50</f>
        <v>0.12079510703363915</v>
      </c>
      <c r="C7" s="171">
        <f>C50</f>
        <v>0.47247706422018348</v>
      </c>
      <c r="D7" s="171">
        <f>D50</f>
        <v>0.15443425076452599</v>
      </c>
      <c r="E7" s="171">
        <f>E50</f>
        <v>0.14220183486238533</v>
      </c>
      <c r="F7" s="171">
        <f>F50</f>
        <v>0.11009174311926606</v>
      </c>
      <c r="G7" s="171">
        <f>H39</f>
        <v>0.11869328493647913</v>
      </c>
      <c r="H7" s="59">
        <v>651</v>
      </c>
    </row>
    <row r="8" spans="1:19" ht="30" x14ac:dyDescent="0.25">
      <c r="A8" s="28" t="s">
        <v>38</v>
      </c>
      <c r="B8" s="171">
        <f>B51</f>
        <v>0.18503118503118504</v>
      </c>
      <c r="C8" s="171">
        <f>C51</f>
        <v>0.44490644490644493</v>
      </c>
      <c r="D8" s="171">
        <f>D51</f>
        <v>0.12474012474012475</v>
      </c>
      <c r="E8" s="171">
        <f>E51</f>
        <v>9.7713097713097719E-2</v>
      </c>
      <c r="F8" s="171">
        <f>F51</f>
        <v>0.14760914760914762</v>
      </c>
      <c r="G8" s="171">
        <f>H40</f>
        <v>8.7295825771324859E-2</v>
      </c>
      <c r="H8" s="59">
        <v>481</v>
      </c>
    </row>
    <row r="9" spans="1:19" ht="30" x14ac:dyDescent="0.25">
      <c r="A9" s="28" t="s">
        <v>39</v>
      </c>
      <c r="B9" s="171">
        <f>B52</f>
        <v>0.16562499999999999</v>
      </c>
      <c r="C9" s="171">
        <f>C52</f>
        <v>0.47187499999999999</v>
      </c>
      <c r="D9" s="171">
        <f>D52</f>
        <v>0.14374999999999999</v>
      </c>
      <c r="E9" s="171">
        <f>E52</f>
        <v>6.5625000000000003E-2</v>
      </c>
      <c r="F9" s="171">
        <f>F52</f>
        <v>0.15312500000000001</v>
      </c>
      <c r="G9" s="171">
        <f>H41</f>
        <v>5.8076225045372049E-2</v>
      </c>
      <c r="H9" s="59" t="s">
        <v>81</v>
      </c>
    </row>
    <row r="10" spans="1:19" ht="30" x14ac:dyDescent="0.25">
      <c r="A10" s="28" t="s">
        <v>40</v>
      </c>
      <c r="B10" s="171">
        <f>B53</f>
        <v>0.16071428571428573</v>
      </c>
      <c r="C10" s="171">
        <f>C53</f>
        <v>0.4107142857142857</v>
      </c>
      <c r="D10" s="171">
        <f>D53</f>
        <v>0.125</v>
      </c>
      <c r="E10" s="171">
        <f>E53</f>
        <v>4.4642857142857144E-2</v>
      </c>
      <c r="F10" s="171">
        <f>F53</f>
        <v>0.25892857142857145</v>
      </c>
      <c r="G10" s="171">
        <f>H42</f>
        <v>2.0326678765880218E-2</v>
      </c>
      <c r="H10" s="59">
        <v>144</v>
      </c>
    </row>
    <row r="11" spans="1:19" x14ac:dyDescent="0.25">
      <c r="A11" s="28" t="s">
        <v>210</v>
      </c>
      <c r="B11" s="171">
        <f>B54</f>
        <v>9.3381686310063466E-2</v>
      </c>
      <c r="C11" s="171">
        <f>C54</f>
        <v>0.3472348141432457</v>
      </c>
      <c r="D11" s="171">
        <f>D54</f>
        <v>0.32910244786944698</v>
      </c>
      <c r="E11" s="171">
        <f>E54</f>
        <v>0.14415231187669991</v>
      </c>
      <c r="F11" s="171">
        <f>F54</f>
        <v>8.6128739800543974E-2</v>
      </c>
      <c r="G11" s="171">
        <f>H43</f>
        <v>0.20018148820326678</v>
      </c>
      <c r="H11" s="59">
        <v>144</v>
      </c>
    </row>
    <row r="12" spans="1:19" x14ac:dyDescent="0.25">
      <c r="A12" s="15"/>
      <c r="B12" s="172">
        <f>SUM(B5:B11)</f>
        <v>0.84387384214070227</v>
      </c>
      <c r="C12" s="172">
        <f>SUM(C5:C11)</f>
        <v>2.7054509491528438</v>
      </c>
      <c r="D12" s="172">
        <f>SUM(D5:D11)</f>
        <v>1.4686875270190844</v>
      </c>
      <c r="E12" s="172">
        <f>SUM(E5:E11)</f>
        <v>1.0823303379203355</v>
      </c>
      <c r="F12" s="172">
        <f>SUM(F5:F11)</f>
        <v>0.89965734376703432</v>
      </c>
      <c r="G12" s="172">
        <f>SUM(G5:G11)</f>
        <v>1</v>
      </c>
      <c r="H12" s="36">
        <v>5481</v>
      </c>
    </row>
    <row r="13" spans="1:19" x14ac:dyDescent="0.25">
      <c r="B13" s="8"/>
      <c r="C13" s="8"/>
      <c r="D13" s="8"/>
      <c r="E13" s="8"/>
      <c r="F13" s="8"/>
      <c r="G13" s="8"/>
      <c r="H13" s="8"/>
    </row>
    <row r="14" spans="1:19" x14ac:dyDescent="0.25">
      <c r="B14" s="8"/>
      <c r="C14" s="8"/>
      <c r="D14" s="8"/>
      <c r="E14" s="8"/>
      <c r="F14" s="8"/>
      <c r="G14" s="8"/>
      <c r="H14" s="8"/>
    </row>
    <row r="15" spans="1:19" x14ac:dyDescent="0.25">
      <c r="A15" s="159"/>
      <c r="B15" s="159"/>
      <c r="C15" s="159"/>
      <c r="D15" s="159"/>
      <c r="E15" s="159"/>
      <c r="F15" s="159"/>
      <c r="G15" s="159"/>
      <c r="H15" s="159"/>
      <c r="I15" s="58"/>
    </row>
    <row r="16" spans="1:19" x14ac:dyDescent="0.25">
      <c r="A16" s="159"/>
      <c r="B16" s="159"/>
      <c r="C16" s="159"/>
      <c r="D16" s="159"/>
      <c r="E16" s="159"/>
      <c r="F16" s="159"/>
      <c r="G16" s="159"/>
      <c r="H16" s="159"/>
      <c r="I16" s="58"/>
    </row>
    <row r="17" spans="1:12" x14ac:dyDescent="0.25">
      <c r="A17" s="159"/>
      <c r="B17" s="159"/>
      <c r="C17" s="159"/>
      <c r="D17" s="159"/>
      <c r="E17" s="159"/>
      <c r="F17" s="159"/>
      <c r="G17" s="159"/>
      <c r="H17" s="159"/>
      <c r="I17" s="58"/>
    </row>
    <row r="18" spans="1:12" x14ac:dyDescent="0.25">
      <c r="A18" s="159"/>
      <c r="B18" s="159"/>
      <c r="C18" s="159"/>
      <c r="D18" s="159"/>
      <c r="E18" s="159"/>
      <c r="F18" s="159"/>
      <c r="G18" s="159"/>
      <c r="H18" s="159"/>
      <c r="I18" s="58"/>
    </row>
    <row r="19" spans="1:12" x14ac:dyDescent="0.25">
      <c r="A19" s="159"/>
      <c r="B19" s="159"/>
      <c r="C19" s="159"/>
      <c r="D19" s="159"/>
      <c r="E19" s="159"/>
      <c r="F19" s="159"/>
      <c r="G19" s="159"/>
      <c r="H19" s="159"/>
      <c r="I19" s="58"/>
    </row>
    <row r="20" spans="1:12" x14ac:dyDescent="0.25">
      <c r="A20" s="159"/>
      <c r="B20" s="159"/>
      <c r="C20" s="159"/>
      <c r="D20" s="159"/>
      <c r="E20" s="159"/>
      <c r="F20" s="159"/>
      <c r="G20" s="159"/>
      <c r="H20" s="159"/>
      <c r="I20" s="58"/>
    </row>
    <row r="21" spans="1:12" x14ac:dyDescent="0.25">
      <c r="A21" s="159"/>
      <c r="B21" s="159"/>
      <c r="C21" s="159"/>
      <c r="D21" s="159"/>
      <c r="E21" s="159"/>
      <c r="F21" s="159"/>
      <c r="G21" s="159"/>
      <c r="H21" s="159"/>
      <c r="I21" s="58"/>
    </row>
    <row r="22" spans="1:12" x14ac:dyDescent="0.25">
      <c r="A22" s="159"/>
      <c r="B22" s="159"/>
      <c r="C22" s="159"/>
      <c r="D22" s="159"/>
      <c r="E22" s="159"/>
      <c r="F22" s="159"/>
      <c r="G22" s="159"/>
      <c r="H22" s="159"/>
      <c r="I22" s="58"/>
    </row>
    <row r="23" spans="1:12" x14ac:dyDescent="0.25">
      <c r="A23" s="159"/>
      <c r="B23" s="159"/>
      <c r="C23" s="159"/>
      <c r="D23" s="159"/>
      <c r="E23" s="159"/>
      <c r="F23" s="159"/>
      <c r="G23" s="159"/>
      <c r="H23" s="159"/>
      <c r="I23" s="58"/>
    </row>
    <row r="24" spans="1:12" x14ac:dyDescent="0.25">
      <c r="A24" s="159"/>
      <c r="B24" s="159"/>
      <c r="C24" s="159"/>
      <c r="D24" s="159"/>
      <c r="E24" s="159"/>
      <c r="F24" s="159"/>
      <c r="G24" s="159"/>
      <c r="H24" s="159"/>
      <c r="I24" s="58"/>
    </row>
    <row r="25" spans="1:12" x14ac:dyDescent="0.25">
      <c r="A25" s="159"/>
      <c r="B25" s="159"/>
      <c r="C25" s="159"/>
      <c r="D25" s="159"/>
      <c r="E25" s="159"/>
      <c r="F25" s="159"/>
      <c r="G25" s="159"/>
      <c r="H25" s="159"/>
      <c r="I25" s="58"/>
    </row>
    <row r="26" spans="1:12" x14ac:dyDescent="0.25">
      <c r="A26" s="159"/>
      <c r="B26" s="159"/>
      <c r="C26" s="159"/>
      <c r="D26" s="159"/>
      <c r="E26" s="159"/>
      <c r="F26" s="159"/>
      <c r="G26" s="159"/>
      <c r="H26" s="159"/>
      <c r="I26" s="58"/>
    </row>
    <row r="27" spans="1:12" x14ac:dyDescent="0.25">
      <c r="A27" s="159"/>
      <c r="B27" s="159"/>
      <c r="C27" s="159"/>
      <c r="D27" s="159"/>
      <c r="E27" s="159"/>
      <c r="F27" s="159"/>
      <c r="G27" s="159"/>
      <c r="H27" s="159"/>
      <c r="I27" s="58"/>
    </row>
    <row r="28" spans="1:12" x14ac:dyDescent="0.25">
      <c r="A28" s="159"/>
      <c r="B28" s="159"/>
      <c r="C28" s="159"/>
      <c r="D28" s="159"/>
      <c r="E28" s="159"/>
      <c r="F28" s="159"/>
      <c r="G28" s="159"/>
      <c r="H28" s="159"/>
      <c r="I28" s="58"/>
    </row>
    <row r="29" spans="1:12" x14ac:dyDescent="0.25">
      <c r="A29" s="159"/>
      <c r="B29" s="159"/>
      <c r="C29" s="159"/>
      <c r="D29" s="159"/>
      <c r="E29" s="159"/>
      <c r="F29" s="159"/>
      <c r="G29" s="159"/>
      <c r="H29" s="159"/>
      <c r="I29" s="58"/>
    </row>
    <row r="30" spans="1:12" x14ac:dyDescent="0.25">
      <c r="A30" s="159"/>
      <c r="B30" s="159"/>
      <c r="C30" s="159"/>
      <c r="D30" s="159"/>
      <c r="E30" s="159"/>
      <c r="F30" s="159"/>
      <c r="G30" s="159"/>
      <c r="H30" s="159"/>
      <c r="I30" s="58"/>
    </row>
    <row r="32" spans="1:12" x14ac:dyDescent="0.25">
      <c r="J32" s="169" t="s">
        <v>4</v>
      </c>
      <c r="K32" s="169"/>
      <c r="L32" s="169"/>
    </row>
    <row r="35" spans="1:8" x14ac:dyDescent="0.25">
      <c r="A35" t="s">
        <v>209</v>
      </c>
      <c r="B35" t="s">
        <v>103</v>
      </c>
    </row>
    <row r="36" spans="1:8" x14ac:dyDescent="0.25">
      <c r="A36" s="118" t="s">
        <v>83</v>
      </c>
      <c r="B36" t="s">
        <v>91</v>
      </c>
      <c r="C36" t="s">
        <v>90</v>
      </c>
      <c r="D36" t="s">
        <v>92</v>
      </c>
      <c r="E36" t="s">
        <v>93</v>
      </c>
      <c r="F36" t="s">
        <v>89</v>
      </c>
      <c r="G36" t="s">
        <v>87</v>
      </c>
      <c r="H36" t="s">
        <v>59</v>
      </c>
    </row>
    <row r="37" spans="1:8" x14ac:dyDescent="0.25">
      <c r="A37" t="s">
        <v>23</v>
      </c>
      <c r="B37">
        <v>56</v>
      </c>
      <c r="C37">
        <v>509</v>
      </c>
      <c r="D37">
        <v>967</v>
      </c>
      <c r="E37">
        <v>702</v>
      </c>
      <c r="F37">
        <v>97</v>
      </c>
      <c r="G37">
        <v>2331</v>
      </c>
      <c r="H37" s="1">
        <f>G37/$G$44</f>
        <v>0.42304900181488203</v>
      </c>
    </row>
    <row r="38" spans="1:8" x14ac:dyDescent="0.25">
      <c r="A38" t="s">
        <v>36</v>
      </c>
      <c r="B38">
        <v>48</v>
      </c>
      <c r="C38">
        <v>173</v>
      </c>
      <c r="D38">
        <v>90</v>
      </c>
      <c r="E38">
        <v>146</v>
      </c>
      <c r="F38">
        <v>52</v>
      </c>
      <c r="G38">
        <v>509</v>
      </c>
      <c r="H38" s="1">
        <f t="shared" ref="H38:H43" si="0">G38/$G$44</f>
        <v>9.2377495462794917E-2</v>
      </c>
    </row>
    <row r="39" spans="1:8" x14ac:dyDescent="0.25">
      <c r="A39" t="s">
        <v>37</v>
      </c>
      <c r="B39">
        <v>79</v>
      </c>
      <c r="C39">
        <v>309</v>
      </c>
      <c r="D39">
        <v>101</v>
      </c>
      <c r="E39">
        <v>93</v>
      </c>
      <c r="F39">
        <v>72</v>
      </c>
      <c r="G39">
        <v>654</v>
      </c>
      <c r="H39" s="1">
        <f t="shared" si="0"/>
        <v>0.11869328493647913</v>
      </c>
    </row>
    <row r="40" spans="1:8" x14ac:dyDescent="0.25">
      <c r="A40" t="s">
        <v>38</v>
      </c>
      <c r="B40">
        <v>89</v>
      </c>
      <c r="C40">
        <v>214</v>
      </c>
      <c r="D40">
        <v>60</v>
      </c>
      <c r="E40">
        <v>47</v>
      </c>
      <c r="F40">
        <v>71</v>
      </c>
      <c r="G40">
        <v>481</v>
      </c>
      <c r="H40" s="1">
        <f t="shared" si="0"/>
        <v>8.7295825771324859E-2</v>
      </c>
    </row>
    <row r="41" spans="1:8" x14ac:dyDescent="0.25">
      <c r="A41" t="s">
        <v>39</v>
      </c>
      <c r="B41">
        <v>53</v>
      </c>
      <c r="C41">
        <v>151</v>
      </c>
      <c r="D41">
        <v>46</v>
      </c>
      <c r="E41">
        <v>21</v>
      </c>
      <c r="F41">
        <v>49</v>
      </c>
      <c r="G41">
        <v>320</v>
      </c>
      <c r="H41" s="1">
        <f t="shared" si="0"/>
        <v>5.8076225045372049E-2</v>
      </c>
    </row>
    <row r="42" spans="1:8" x14ac:dyDescent="0.25">
      <c r="A42" t="s">
        <v>40</v>
      </c>
      <c r="B42">
        <v>18</v>
      </c>
      <c r="C42">
        <v>46</v>
      </c>
      <c r="D42">
        <v>14</v>
      </c>
      <c r="E42">
        <v>5</v>
      </c>
      <c r="F42">
        <v>29</v>
      </c>
      <c r="G42">
        <v>112</v>
      </c>
      <c r="H42" s="1">
        <f t="shared" si="0"/>
        <v>2.0326678765880218E-2</v>
      </c>
    </row>
    <row r="43" spans="1:8" x14ac:dyDescent="0.25">
      <c r="A43" t="s">
        <v>210</v>
      </c>
      <c r="B43">
        <v>103</v>
      </c>
      <c r="C43">
        <v>383</v>
      </c>
      <c r="D43">
        <v>363</v>
      </c>
      <c r="E43">
        <v>159</v>
      </c>
      <c r="F43">
        <v>95</v>
      </c>
      <c r="G43">
        <v>1103</v>
      </c>
      <c r="H43" s="1">
        <f t="shared" si="0"/>
        <v>0.20018148820326678</v>
      </c>
    </row>
    <row r="44" spans="1:8" x14ac:dyDescent="0.25">
      <c r="A44" t="s">
        <v>87</v>
      </c>
      <c r="B44">
        <v>446</v>
      </c>
      <c r="C44">
        <v>1785</v>
      </c>
      <c r="D44">
        <v>1641</v>
      </c>
      <c r="E44">
        <v>1173</v>
      </c>
      <c r="F44">
        <v>465</v>
      </c>
      <c r="G44">
        <v>5510</v>
      </c>
      <c r="H44" s="8">
        <f>SUM(H37:H43)</f>
        <v>1</v>
      </c>
    </row>
    <row r="46" spans="1:8" x14ac:dyDescent="0.25">
      <c r="A46" t="s">
        <v>209</v>
      </c>
      <c r="B46" t="s">
        <v>103</v>
      </c>
    </row>
    <row r="47" spans="1:8" x14ac:dyDescent="0.25">
      <c r="A47" t="s">
        <v>83</v>
      </c>
      <c r="B47" t="s">
        <v>17</v>
      </c>
      <c r="C47" t="s">
        <v>0</v>
      </c>
      <c r="D47" t="s">
        <v>1</v>
      </c>
      <c r="E47" t="s">
        <v>2</v>
      </c>
      <c r="F47" t="s">
        <v>3</v>
      </c>
      <c r="G47" t="s">
        <v>87</v>
      </c>
    </row>
    <row r="48" spans="1:8" x14ac:dyDescent="0.25">
      <c r="A48" t="s">
        <v>23</v>
      </c>
      <c r="B48" s="1">
        <v>2.4024024024024024E-2</v>
      </c>
      <c r="C48" s="1">
        <v>0.21836121836121836</v>
      </c>
      <c r="D48" s="1">
        <v>0.41484341484341486</v>
      </c>
      <c r="E48" s="1">
        <v>0.30115830115830117</v>
      </c>
      <c r="F48" s="1">
        <v>4.1613041613041614E-2</v>
      </c>
      <c r="G48" s="8">
        <f>SUM(B48:F48)</f>
        <v>1</v>
      </c>
    </row>
    <row r="49" spans="1:7" x14ac:dyDescent="0.25">
      <c r="A49" t="s">
        <v>36</v>
      </c>
      <c r="B49" s="1">
        <v>9.4302554027504912E-2</v>
      </c>
      <c r="C49" s="1">
        <v>0.33988212180746563</v>
      </c>
      <c r="D49" s="1">
        <v>0.17681728880157171</v>
      </c>
      <c r="E49" s="1">
        <v>0.2868369351669941</v>
      </c>
      <c r="F49" s="1">
        <v>0.10216110019646366</v>
      </c>
      <c r="G49" s="8">
        <f t="shared" ref="G49:G54" si="1">SUM(B49:F49)</f>
        <v>1.0000000000000002</v>
      </c>
    </row>
    <row r="50" spans="1:7" x14ac:dyDescent="0.25">
      <c r="A50" t="s">
        <v>37</v>
      </c>
      <c r="B50" s="1">
        <v>0.12079510703363915</v>
      </c>
      <c r="C50" s="1">
        <v>0.47247706422018348</v>
      </c>
      <c r="D50" s="1">
        <v>0.15443425076452599</v>
      </c>
      <c r="E50" s="1">
        <v>0.14220183486238533</v>
      </c>
      <c r="F50" s="1">
        <v>0.11009174311926606</v>
      </c>
      <c r="G50" s="8">
        <f t="shared" si="1"/>
        <v>1</v>
      </c>
    </row>
    <row r="51" spans="1:7" x14ac:dyDescent="0.25">
      <c r="A51" t="s">
        <v>38</v>
      </c>
      <c r="B51" s="1">
        <v>0.18503118503118504</v>
      </c>
      <c r="C51" s="1">
        <v>0.44490644490644493</v>
      </c>
      <c r="D51" s="1">
        <v>0.12474012474012475</v>
      </c>
      <c r="E51" s="1">
        <v>9.7713097713097719E-2</v>
      </c>
      <c r="F51" s="1">
        <v>0.14760914760914762</v>
      </c>
      <c r="G51" s="8">
        <f t="shared" si="1"/>
        <v>1.0000000000000002</v>
      </c>
    </row>
    <row r="52" spans="1:7" x14ac:dyDescent="0.25">
      <c r="A52" t="s">
        <v>39</v>
      </c>
      <c r="B52" s="1">
        <v>0.16562499999999999</v>
      </c>
      <c r="C52" s="1">
        <v>0.47187499999999999</v>
      </c>
      <c r="D52" s="1">
        <v>0.14374999999999999</v>
      </c>
      <c r="E52" s="1">
        <v>6.5625000000000003E-2</v>
      </c>
      <c r="F52" s="1">
        <v>0.15312500000000001</v>
      </c>
      <c r="G52" s="8">
        <f t="shared" si="1"/>
        <v>1</v>
      </c>
    </row>
    <row r="53" spans="1:7" x14ac:dyDescent="0.25">
      <c r="A53" t="s">
        <v>40</v>
      </c>
      <c r="B53" s="1">
        <v>0.16071428571428573</v>
      </c>
      <c r="C53" s="1">
        <v>0.4107142857142857</v>
      </c>
      <c r="D53" s="1">
        <v>0.125</v>
      </c>
      <c r="E53" s="1">
        <v>4.4642857142857144E-2</v>
      </c>
      <c r="F53" s="1">
        <v>0.25892857142857145</v>
      </c>
      <c r="G53" s="8">
        <f t="shared" si="1"/>
        <v>1</v>
      </c>
    </row>
    <row r="54" spans="1:7" x14ac:dyDescent="0.25">
      <c r="A54" t="s">
        <v>210</v>
      </c>
      <c r="B54" s="1">
        <v>9.3381686310063466E-2</v>
      </c>
      <c r="C54" s="1">
        <v>0.3472348141432457</v>
      </c>
      <c r="D54" s="1">
        <v>0.32910244786944698</v>
      </c>
      <c r="E54" s="1">
        <v>0.14415231187669991</v>
      </c>
      <c r="F54" s="1">
        <v>8.6128739800543974E-2</v>
      </c>
      <c r="G54" s="8">
        <f t="shared" si="1"/>
        <v>1</v>
      </c>
    </row>
    <row r="55" spans="1:7" x14ac:dyDescent="0.25">
      <c r="B55" s="8">
        <f>SUM(B48:B54)</f>
        <v>0.84387384214070227</v>
      </c>
      <c r="C55" s="8">
        <f t="shared" ref="C55:F55" si="2">SUM(C48:C54)</f>
        <v>2.7054509491528438</v>
      </c>
      <c r="D55" s="8">
        <f t="shared" si="2"/>
        <v>1.4686875270190844</v>
      </c>
      <c r="E55" s="8">
        <f t="shared" si="2"/>
        <v>1.0823303379203355</v>
      </c>
      <c r="F55" s="8">
        <f t="shared" si="2"/>
        <v>0.89965734376703432</v>
      </c>
      <c r="G55" s="8"/>
    </row>
  </sheetData>
  <mergeCells count="3">
    <mergeCell ref="A15:H30"/>
    <mergeCell ref="J32:L32"/>
    <mergeCell ref="A1:K1"/>
  </mergeCells>
  <pageMargins left="0.511811024" right="0.511811024" top="0.78740157499999996" bottom="0.78740157499999996" header="0.31496062000000002" footer="0.31496062000000002"/>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X60"/>
  <sheetViews>
    <sheetView topLeftCell="A7" workbookViewId="0">
      <selection activeCell="L37" sqref="L37"/>
    </sheetView>
  </sheetViews>
  <sheetFormatPr defaultRowHeight="15" x14ac:dyDescent="0.25"/>
  <cols>
    <col min="1" max="1" width="18.7109375" customWidth="1"/>
  </cols>
  <sheetData>
    <row r="1" spans="1:24" x14ac:dyDescent="0.25">
      <c r="A1" s="154" t="s">
        <v>79</v>
      </c>
      <c r="B1" s="154"/>
      <c r="C1" s="154"/>
      <c r="D1" s="154"/>
      <c r="E1" s="154"/>
      <c r="F1" s="154"/>
      <c r="G1" s="154"/>
      <c r="H1" s="154"/>
      <c r="I1" s="154"/>
      <c r="J1" s="154"/>
      <c r="K1" s="154"/>
      <c r="L1" s="154"/>
      <c r="M1" s="154"/>
      <c r="N1" s="154"/>
      <c r="O1" s="154"/>
    </row>
    <row r="3" spans="1:24" x14ac:dyDescent="0.25">
      <c r="A3" s="79"/>
      <c r="B3" s="72">
        <v>2015</v>
      </c>
      <c r="C3" s="72">
        <v>2016</v>
      </c>
      <c r="D3" s="72">
        <v>2017</v>
      </c>
      <c r="E3" s="15">
        <v>2015</v>
      </c>
      <c r="F3" s="15">
        <v>2016</v>
      </c>
    </row>
    <row r="4" spans="1:24" x14ac:dyDescent="0.25">
      <c r="A4" s="80" t="s">
        <v>17</v>
      </c>
      <c r="B4" s="69">
        <v>8.6859688195991103E-2</v>
      </c>
      <c r="C4" s="69">
        <v>8.35214446952596E-2</v>
      </c>
      <c r="D4" s="69">
        <f t="shared" ref="D4:D9" si="0">C55</f>
        <v>6.9506726457399109E-2</v>
      </c>
      <c r="E4" s="78">
        <v>39</v>
      </c>
      <c r="F4" s="78">
        <v>37</v>
      </c>
      <c r="G4" s="8">
        <f>D4-B4</f>
        <v>-1.7352961738591993E-2</v>
      </c>
      <c r="H4" s="5">
        <f>F4-E4</f>
        <v>-2</v>
      </c>
      <c r="W4" s="33"/>
      <c r="X4" s="33"/>
    </row>
    <row r="5" spans="1:24" x14ac:dyDescent="0.25">
      <c r="A5" s="80" t="s">
        <v>0</v>
      </c>
      <c r="B5" s="69">
        <v>0.17398648648648649</v>
      </c>
      <c r="C5" s="69">
        <v>0.16074450084602368</v>
      </c>
      <c r="D5" s="69">
        <f t="shared" si="0"/>
        <v>0.1434173669467787</v>
      </c>
      <c r="E5" s="78">
        <v>309</v>
      </c>
      <c r="F5" s="78">
        <v>285</v>
      </c>
      <c r="G5" s="8">
        <f>D5-B5</f>
        <v>-3.0569119539707784E-2</v>
      </c>
      <c r="H5" s="5">
        <f>F5-E5</f>
        <v>-24</v>
      </c>
      <c r="W5" s="33"/>
      <c r="X5" s="33"/>
    </row>
    <row r="6" spans="1:24" x14ac:dyDescent="0.25">
      <c r="A6" s="80" t="s">
        <v>1</v>
      </c>
      <c r="B6" s="69">
        <v>7.9975579975579969E-2</v>
      </c>
      <c r="C6" s="69">
        <v>7.9559363525091797E-2</v>
      </c>
      <c r="D6" s="69">
        <f t="shared" si="0"/>
        <v>5.1766138855054808E-2</v>
      </c>
      <c r="E6" s="78">
        <v>131</v>
      </c>
      <c r="F6" s="78">
        <v>130</v>
      </c>
      <c r="G6" s="8">
        <f>D6-B6</f>
        <v>-2.8209441120525161E-2</v>
      </c>
      <c r="H6" s="5">
        <f>F6-E6</f>
        <v>-1</v>
      </c>
      <c r="W6" s="33"/>
      <c r="X6" s="33"/>
    </row>
    <row r="7" spans="1:24" x14ac:dyDescent="0.25">
      <c r="A7" s="80" t="s">
        <v>2</v>
      </c>
      <c r="B7" s="69">
        <v>7.6335877862595422E-2</v>
      </c>
      <c r="C7" s="69">
        <v>8.5884353741496597E-2</v>
      </c>
      <c r="D7" s="69">
        <f t="shared" si="0"/>
        <v>5.3708439897698211E-2</v>
      </c>
      <c r="E7" s="78">
        <v>90</v>
      </c>
      <c r="F7" s="78">
        <v>101</v>
      </c>
      <c r="G7" s="8">
        <f>D7-B7</f>
        <v>-2.2627437964897211E-2</v>
      </c>
      <c r="H7" s="5">
        <f>F7-E7</f>
        <v>11</v>
      </c>
      <c r="W7" s="33"/>
      <c r="X7" s="33"/>
    </row>
    <row r="8" spans="1:24" x14ac:dyDescent="0.25">
      <c r="A8" s="80" t="s">
        <v>3</v>
      </c>
      <c r="B8" s="69">
        <v>0.10262008733624454</v>
      </c>
      <c r="C8" s="69">
        <v>7.6923076923076927E-2</v>
      </c>
      <c r="D8" s="69">
        <f t="shared" si="0"/>
        <v>5.1612903225806452E-2</v>
      </c>
      <c r="E8" s="78">
        <v>47</v>
      </c>
      <c r="F8" s="78">
        <v>35</v>
      </c>
      <c r="G8" s="8">
        <f>D8-B8</f>
        <v>-5.1007184110438093E-2</v>
      </c>
      <c r="H8" s="5">
        <f>F8-E8</f>
        <v>-12</v>
      </c>
      <c r="W8" s="33"/>
      <c r="X8" s="33"/>
    </row>
    <row r="9" spans="1:24" x14ac:dyDescent="0.25">
      <c r="A9" s="80" t="s">
        <v>60</v>
      </c>
      <c r="B9" s="69">
        <v>0.112</v>
      </c>
      <c r="C9" s="69">
        <v>0.10727969348659004</v>
      </c>
      <c r="D9" s="69">
        <f t="shared" si="0"/>
        <v>8.3287969515514426E-2</v>
      </c>
      <c r="E9" s="78">
        <f>SUM(E4:E8)</f>
        <v>616</v>
      </c>
      <c r="F9" s="78">
        <f>SUM(F4:F8)</f>
        <v>588</v>
      </c>
      <c r="G9" s="8"/>
      <c r="W9" s="33"/>
      <c r="X9" s="33"/>
    </row>
    <row r="10" spans="1:24" x14ac:dyDescent="0.25">
      <c r="B10" t="s">
        <v>42</v>
      </c>
      <c r="C10" t="s">
        <v>41</v>
      </c>
      <c r="D10" s="5">
        <f>SUM(E4:E8)</f>
        <v>616</v>
      </c>
      <c r="E10" s="5">
        <f>SUM(F4:F8)</f>
        <v>588</v>
      </c>
    </row>
    <row r="11" spans="1:24" x14ac:dyDescent="0.25">
      <c r="D11" s="1">
        <f>D10/5500</f>
        <v>0.112</v>
      </c>
      <c r="E11" s="1">
        <f>E10/5481</f>
        <v>0.10727969348659004</v>
      </c>
    </row>
    <row r="13" spans="1:24" ht="15" customHeight="1" x14ac:dyDescent="0.25">
      <c r="A13" s="159"/>
      <c r="B13" s="159"/>
      <c r="C13" s="159"/>
      <c r="D13" s="159"/>
      <c r="E13" s="159"/>
      <c r="F13" s="159"/>
    </row>
    <row r="14" spans="1:24" x14ac:dyDescent="0.25">
      <c r="A14" s="159"/>
      <c r="B14" s="159"/>
      <c r="C14" s="159"/>
      <c r="D14" s="159"/>
      <c r="E14" s="159"/>
      <c r="F14" s="159"/>
    </row>
    <row r="15" spans="1:24" x14ac:dyDescent="0.25">
      <c r="A15" s="159"/>
      <c r="B15" s="159"/>
      <c r="C15" s="159"/>
      <c r="D15" s="159"/>
      <c r="E15" s="159"/>
      <c r="F15" s="159"/>
    </row>
    <row r="16" spans="1:24" x14ac:dyDescent="0.25">
      <c r="A16" s="159"/>
      <c r="B16" s="159"/>
      <c r="C16" s="159"/>
      <c r="D16" s="159"/>
      <c r="E16" s="159"/>
      <c r="F16" s="159"/>
    </row>
    <row r="17" spans="1:10" x14ac:dyDescent="0.25">
      <c r="A17" s="159"/>
      <c r="B17" s="159"/>
      <c r="C17" s="159"/>
      <c r="D17" s="159"/>
      <c r="E17" s="159"/>
      <c r="F17" s="159"/>
    </row>
    <row r="18" spans="1:10" x14ac:dyDescent="0.25">
      <c r="A18" s="159"/>
      <c r="B18" s="159"/>
      <c r="C18" s="159"/>
      <c r="D18" s="159"/>
      <c r="E18" s="159"/>
      <c r="F18" s="159"/>
    </row>
    <row r="19" spans="1:10" x14ac:dyDescent="0.25">
      <c r="A19" s="159"/>
      <c r="B19" s="159"/>
      <c r="C19" s="159"/>
      <c r="D19" s="159"/>
      <c r="E19" s="159"/>
      <c r="F19" s="159"/>
    </row>
    <row r="20" spans="1:10" x14ac:dyDescent="0.25">
      <c r="A20" s="159"/>
      <c r="B20" s="159"/>
      <c r="C20" s="159"/>
      <c r="D20" s="159"/>
      <c r="E20" s="159"/>
      <c r="F20" s="159"/>
    </row>
    <row r="21" spans="1:10" x14ac:dyDescent="0.25">
      <c r="A21" s="159"/>
      <c r="B21" s="159"/>
      <c r="C21" s="159"/>
      <c r="D21" s="159"/>
      <c r="E21" s="159"/>
      <c r="F21" s="159"/>
    </row>
    <row r="22" spans="1:10" x14ac:dyDescent="0.25">
      <c r="A22" s="159"/>
      <c r="B22" s="159"/>
      <c r="C22" s="159"/>
      <c r="D22" s="159"/>
      <c r="E22" s="159"/>
      <c r="F22" s="159"/>
    </row>
    <row r="23" spans="1:10" x14ac:dyDescent="0.25">
      <c r="A23" s="159"/>
      <c r="B23" s="159"/>
      <c r="C23" s="159"/>
      <c r="D23" s="159"/>
      <c r="E23" s="159"/>
      <c r="F23" s="159"/>
    </row>
    <row r="24" spans="1:10" x14ac:dyDescent="0.25">
      <c r="A24" s="159"/>
      <c r="B24" s="159"/>
      <c r="C24" s="159"/>
      <c r="D24" s="159"/>
      <c r="E24" s="159"/>
      <c r="F24" s="159"/>
    </row>
    <row r="25" spans="1:10" x14ac:dyDescent="0.25">
      <c r="A25" s="159"/>
      <c r="B25" s="159"/>
      <c r="C25" s="159"/>
      <c r="D25" s="159"/>
      <c r="E25" s="159"/>
      <c r="F25" s="159"/>
    </row>
    <row r="26" spans="1:10" x14ac:dyDescent="0.25">
      <c r="A26" s="159"/>
      <c r="B26" s="159"/>
      <c r="C26" s="159"/>
      <c r="D26" s="159"/>
      <c r="E26" s="159"/>
      <c r="F26" s="159"/>
    </row>
    <row r="27" spans="1:10" x14ac:dyDescent="0.25">
      <c r="A27" s="159"/>
      <c r="B27" s="159"/>
      <c r="C27" s="159"/>
      <c r="D27" s="159"/>
      <c r="E27" s="159"/>
      <c r="F27" s="159"/>
    </row>
    <row r="28" spans="1:10" x14ac:dyDescent="0.25">
      <c r="A28" s="159"/>
      <c r="B28" s="159"/>
      <c r="C28" s="159"/>
      <c r="D28" s="159"/>
      <c r="E28" s="159"/>
      <c r="F28" s="159"/>
    </row>
    <row r="29" spans="1:10" x14ac:dyDescent="0.25">
      <c r="A29" s="159"/>
      <c r="B29" s="159"/>
      <c r="C29" s="159"/>
      <c r="D29" s="159"/>
      <c r="E29" s="159"/>
      <c r="F29" s="159"/>
    </row>
    <row r="30" spans="1:10" x14ac:dyDescent="0.25">
      <c r="A30" s="159"/>
      <c r="B30" s="159"/>
      <c r="C30" s="159"/>
      <c r="D30" s="159"/>
      <c r="E30" s="159"/>
      <c r="F30" s="159"/>
    </row>
    <row r="31" spans="1:10" x14ac:dyDescent="0.25">
      <c r="A31" s="159"/>
      <c r="B31" s="159"/>
      <c r="C31" s="159"/>
      <c r="D31" s="159"/>
      <c r="E31" s="159"/>
      <c r="F31" s="159"/>
    </row>
    <row r="32" spans="1:10" x14ac:dyDescent="0.25">
      <c r="A32" s="30"/>
      <c r="B32" s="30"/>
      <c r="C32" s="30"/>
      <c r="D32" s="30"/>
      <c r="E32" s="30"/>
      <c r="F32" s="30"/>
      <c r="H32" s="156" t="s">
        <v>4</v>
      </c>
      <c r="I32" s="156"/>
      <c r="J32" s="156"/>
    </row>
    <row r="35" spans="1:5" x14ac:dyDescent="0.25">
      <c r="A35" s="82"/>
    </row>
    <row r="37" spans="1:5" x14ac:dyDescent="0.25">
      <c r="B37" s="1">
        <v>8.6859688195991103E-2</v>
      </c>
      <c r="C37" s="1">
        <v>8.35214446952596E-2</v>
      </c>
    </row>
    <row r="38" spans="1:5" x14ac:dyDescent="0.25">
      <c r="B38" s="1">
        <v>0.17398648648648649</v>
      </c>
      <c r="C38" s="1">
        <v>0.16074450084602368</v>
      </c>
    </row>
    <row r="39" spans="1:5" x14ac:dyDescent="0.25">
      <c r="B39" s="1">
        <v>7.9975579975579969E-2</v>
      </c>
      <c r="C39" s="1">
        <v>7.9559363525091797E-2</v>
      </c>
    </row>
    <row r="40" spans="1:5" x14ac:dyDescent="0.25">
      <c r="B40" s="1">
        <v>7.6335877862595422E-2</v>
      </c>
      <c r="C40" s="1">
        <v>8.5884353741496597E-2</v>
      </c>
    </row>
    <row r="41" spans="1:5" x14ac:dyDescent="0.25">
      <c r="B41" s="1">
        <v>0.10262008733624454</v>
      </c>
      <c r="C41" s="1">
        <v>7.6923076923076927E-2</v>
      </c>
    </row>
    <row r="42" spans="1:5" x14ac:dyDescent="0.25">
      <c r="B42" s="1">
        <v>0.112</v>
      </c>
      <c r="C42" s="1">
        <v>0.10727969348659004</v>
      </c>
    </row>
    <row r="44" spans="1:5" x14ac:dyDescent="0.25">
      <c r="A44" s="79" t="s">
        <v>211</v>
      </c>
      <c r="B44" s="79" t="s">
        <v>103</v>
      </c>
      <c r="C44" s="79"/>
      <c r="D44" s="79"/>
    </row>
    <row r="45" spans="1:5" x14ac:dyDescent="0.25">
      <c r="A45" s="79" t="s">
        <v>83</v>
      </c>
      <c r="B45" s="79" t="s">
        <v>74</v>
      </c>
      <c r="C45" s="79" t="s">
        <v>207</v>
      </c>
      <c r="D45" s="79" t="s">
        <v>87</v>
      </c>
    </row>
    <row r="46" spans="1:5" x14ac:dyDescent="0.25">
      <c r="A46" s="79" t="s">
        <v>91</v>
      </c>
      <c r="B46" s="79">
        <v>415</v>
      </c>
      <c r="C46" s="79">
        <v>31</v>
      </c>
      <c r="D46" s="79">
        <v>446</v>
      </c>
      <c r="E46" s="1"/>
    </row>
    <row r="47" spans="1:5" x14ac:dyDescent="0.25">
      <c r="A47" s="79" t="s">
        <v>90</v>
      </c>
      <c r="B47" s="79">
        <v>1529</v>
      </c>
      <c r="C47" s="79">
        <v>256</v>
      </c>
      <c r="D47" s="79">
        <v>1785</v>
      </c>
    </row>
    <row r="48" spans="1:5" x14ac:dyDescent="0.25">
      <c r="A48" s="79" t="s">
        <v>92</v>
      </c>
      <c r="B48" s="79">
        <v>1557</v>
      </c>
      <c r="C48" s="79">
        <v>85</v>
      </c>
      <c r="D48" s="79">
        <v>1642</v>
      </c>
    </row>
    <row r="49" spans="1:4" x14ac:dyDescent="0.25">
      <c r="A49" s="79" t="s">
        <v>93</v>
      </c>
      <c r="B49" s="79">
        <v>1110</v>
      </c>
      <c r="C49" s="79">
        <v>63</v>
      </c>
      <c r="D49" s="79">
        <v>1173</v>
      </c>
    </row>
    <row r="50" spans="1:4" x14ac:dyDescent="0.25">
      <c r="A50" s="79" t="s">
        <v>89</v>
      </c>
      <c r="B50" s="79">
        <v>441</v>
      </c>
      <c r="C50" s="79">
        <v>24</v>
      </c>
      <c r="D50" s="79">
        <v>465</v>
      </c>
    </row>
    <row r="51" spans="1:4" x14ac:dyDescent="0.25">
      <c r="A51" s="79" t="s">
        <v>87</v>
      </c>
      <c r="B51" s="79">
        <v>5052</v>
      </c>
      <c r="C51" s="79">
        <v>459</v>
      </c>
      <c r="D51" s="79">
        <v>5511</v>
      </c>
    </row>
    <row r="52" spans="1:4" x14ac:dyDescent="0.25">
      <c r="A52" s="79"/>
      <c r="B52" s="79"/>
      <c r="C52" s="79"/>
      <c r="D52" s="79"/>
    </row>
    <row r="53" spans="1:4" x14ac:dyDescent="0.25">
      <c r="A53" s="79" t="s">
        <v>211</v>
      </c>
      <c r="B53" s="79" t="s">
        <v>103</v>
      </c>
      <c r="C53" s="79"/>
      <c r="D53" s="79"/>
    </row>
    <row r="54" spans="1:4" x14ac:dyDescent="0.25">
      <c r="A54" s="79" t="s">
        <v>83</v>
      </c>
      <c r="B54" s="79" t="s">
        <v>74</v>
      </c>
      <c r="C54" s="79" t="s">
        <v>207</v>
      </c>
      <c r="D54" s="79" t="s">
        <v>87</v>
      </c>
    </row>
    <row r="55" spans="1:4" x14ac:dyDescent="0.25">
      <c r="A55" s="79" t="s">
        <v>91</v>
      </c>
      <c r="B55" s="69">
        <v>0.93049327354260092</v>
      </c>
      <c r="C55" s="69">
        <v>6.9506726457399109E-2</v>
      </c>
      <c r="D55" s="69">
        <v>1</v>
      </c>
    </row>
    <row r="56" spans="1:4" x14ac:dyDescent="0.25">
      <c r="A56" s="79" t="s">
        <v>90</v>
      </c>
      <c r="B56" s="69">
        <v>0.85658263305322124</v>
      </c>
      <c r="C56" s="69">
        <v>0.1434173669467787</v>
      </c>
      <c r="D56" s="69">
        <v>1</v>
      </c>
    </row>
    <row r="57" spans="1:4" x14ac:dyDescent="0.25">
      <c r="A57" s="79" t="s">
        <v>92</v>
      </c>
      <c r="B57" s="69">
        <v>0.94823386114494523</v>
      </c>
      <c r="C57" s="69">
        <v>5.1766138855054808E-2</v>
      </c>
      <c r="D57" s="69">
        <v>1</v>
      </c>
    </row>
    <row r="58" spans="1:4" x14ac:dyDescent="0.25">
      <c r="A58" s="128" t="s">
        <v>93</v>
      </c>
      <c r="B58" s="69">
        <v>0.94629156010230175</v>
      </c>
      <c r="C58" s="69">
        <v>5.3708439897698211E-2</v>
      </c>
      <c r="D58" s="69">
        <v>1</v>
      </c>
    </row>
    <row r="59" spans="1:4" x14ac:dyDescent="0.25">
      <c r="A59" s="79" t="s">
        <v>89</v>
      </c>
      <c r="B59" s="69">
        <v>0.94838709677419353</v>
      </c>
      <c r="C59" s="69">
        <v>5.1612903225806452E-2</v>
      </c>
      <c r="D59" s="69">
        <v>1</v>
      </c>
    </row>
    <row r="60" spans="1:4" x14ac:dyDescent="0.25">
      <c r="A60" s="79" t="s">
        <v>87</v>
      </c>
      <c r="B60" s="69">
        <v>0.91671203048448557</v>
      </c>
      <c r="C60" s="69">
        <v>8.3287969515514426E-2</v>
      </c>
      <c r="D60" s="69">
        <v>1</v>
      </c>
    </row>
  </sheetData>
  <mergeCells count="3">
    <mergeCell ref="A13:F31"/>
    <mergeCell ref="A1:O1"/>
    <mergeCell ref="H32:J32"/>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17</vt:i4>
      </vt:variant>
    </vt:vector>
  </HeadingPairs>
  <TitlesOfParts>
    <vt:vector size="17" baseType="lpstr">
      <vt:lpstr>Apresentação</vt:lpstr>
      <vt:lpstr>GE1_OK_validar dados</vt:lpstr>
      <vt:lpstr>GE2_OK_inserido</vt:lpstr>
      <vt:lpstr>GE3_OK_falta</vt:lpstr>
      <vt:lpstr>Gráfico GE 13_OK_Inserido</vt:lpstr>
      <vt:lpstr>Gráfico GE 15_OK_inserido</vt:lpstr>
      <vt:lpstr>Gráfico GE 16_OK_inserido</vt:lpstr>
      <vt:lpstr>Gráfico GE 18_OK_falta</vt:lpstr>
      <vt:lpstr>Gráfico GM 1_OK_falta</vt:lpstr>
      <vt:lpstr>Gráfico GM 2_OK_inserido</vt:lpstr>
      <vt:lpstr>Gráfico GM 3_OK_inserido</vt:lpstr>
      <vt:lpstr>Gráfico GM 4_Ok_inserido</vt:lpstr>
      <vt:lpstr>GM_OK_validar dados_REVISADO</vt:lpstr>
      <vt:lpstr>Gráfico GM 7_OK_falta</vt:lpstr>
      <vt:lpstr>Gráfico GM 8_FALTA</vt:lpstr>
      <vt:lpstr>Gráfico GM 9_OK_falta_REVISADO</vt:lpstr>
      <vt:lpstr>Gráfico GM 10_OK_falta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Nayara Frutuoso Furtado</dc:creator>
  <cp:lastModifiedBy>Otavio Luiz de Araujo</cp:lastModifiedBy>
  <cp:lastPrinted>2018-11-05T17:19:23Z</cp:lastPrinted>
  <dcterms:created xsi:type="dcterms:W3CDTF">2018-01-15T20:20:02Z</dcterms:created>
  <dcterms:modified xsi:type="dcterms:W3CDTF">2018-11-13T20:26:19Z</dcterms:modified>
</cp:coreProperties>
</file>